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5ecb560daa41a713/Desktop/Winter 2021/"/>
    </mc:Choice>
  </mc:AlternateContent>
  <xr:revisionPtr revIDLastSave="0" documentId="14_{1497F097-4E69-4C40-96BE-FA8C26167C27}" xr6:coauthVersionLast="47" xr6:coauthVersionMax="47" xr10:uidLastSave="{00000000-0000-0000-0000-000000000000}"/>
  <bookViews>
    <workbookView xWindow="20370" yWindow="-120" windowWidth="29040" windowHeight="15840" tabRatio="685" activeTab="4" xr2:uid="{00000000-000D-0000-FFFF-FFFF00000000}"/>
  </bookViews>
  <sheets>
    <sheet name="Cover Page" sheetId="27" r:id="rId1"/>
    <sheet name="Company Primer" sheetId="31" r:id="rId2"/>
    <sheet name="Stock Historical Data" sheetId="29" r:id="rId3"/>
    <sheet name="WACC Calculation" sheetId="28" r:id="rId4"/>
    <sheet name="DCF" sheetId="3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</externalReferences>
  <definedNames>
    <definedName name="__02_M550_POV_Query">#REF!</definedName>
    <definedName name="__123Graph_B" hidden="1">'[2]FS''s'!#REF!</definedName>
    <definedName name="__FDS_HYPERLINK_TOGGLE_STATE__" hidden="1">"ON"</definedName>
    <definedName name="_bdm.25d5be4d5c6e4f9ba1f6c946dacc548b.edm" hidden="1">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ec02">[3]SalaryData!$AV$11</definedName>
    <definedName name="_Dec03">[3]SalaryData!$BH$11</definedName>
    <definedName name="_fcf1">#REF!</definedName>
    <definedName name="_fcf2">#REF!</definedName>
    <definedName name="_fcf3">#REF!</definedName>
    <definedName name="_fcf4">#REF!</definedName>
    <definedName name="_fcf5">#REF!</definedName>
    <definedName name="_JAN02">[3]SalaryData!$AK$11</definedName>
    <definedName name="_KEY1">#REF!</definedName>
    <definedName name="_Key2" hidden="1">[4]proptax97!#REF!</definedName>
    <definedName name="_Order1" hidden="1">255</definedName>
    <definedName name="_Order2" hidden="1">255</definedName>
    <definedName name="_Regression_Int" hidden="1">1</definedName>
    <definedName name="_Sort" hidden="1">'[5]Three Peaks'!#REF!</definedName>
    <definedName name="_Yr2">'[6]Plant Sum A'!$C$4</definedName>
    <definedName name="a">'[7]SET UP'!$C$12</definedName>
    <definedName name="aa">[8]fORMULAE!$BG$7</definedName>
    <definedName name="aaa">[9]SA!$A$1:$E$1146</definedName>
    <definedName name="ab">[8]fORMULAE!$CI$7</definedName>
    <definedName name="ac">[8]fORMULAE!$BU$7</definedName>
    <definedName name="Account">#REF!</definedName>
    <definedName name="ACCRETE">[10]LBOSHELL!#REF!</definedName>
    <definedName name="AcctTable">'[6]Plant Sum A'!$A$42:$C$53</definedName>
    <definedName name="AcqTaxRate1">[11]DataArray!$D$30</definedName>
    <definedName name="ACT_03">'[12]Pivot Database  '!$G$1:$G$65536</definedName>
    <definedName name="ACT_04">'[12]Pivot Database  '!$H$1:$H$104</definedName>
    <definedName name="ACT_05">'[13]Pivot Database  '!#REF!</definedName>
    <definedName name="Act_Sales">[14]Q2!$A$5:$J$15</definedName>
    <definedName name="Acta_Sales">#REF!</definedName>
    <definedName name="Actual_05">'[13]Pivot Database  '!#REF!</definedName>
    <definedName name="ad">[8]fORMULAE!$CW$7</definedName>
    <definedName name="AdvisoryFees1">[11]PartnersAnalysis!$F$194</definedName>
    <definedName name="af">[8]fORMULAE!$O$7</definedName>
    <definedName name="affiliates">'[15]Valuation LBO'!$D$65</definedName>
    <definedName name="ai">[8]fORMULAE!$DK$7</definedName>
    <definedName name="ak">[8]fORMULAE!$AC$7</definedName>
    <definedName name="al">[8]fORMULAE!$A$7</definedName>
    <definedName name="Allowances">[3]SalaryData!#REF!</definedName>
    <definedName name="amort_revolver">'[15]Valuation LBO'!$M$38</definedName>
    <definedName name="amort_senior">'[15]Valuation LBO'!$M$36</definedName>
    <definedName name="amort_sub">'[15]Valuation LBO'!$M$37</definedName>
    <definedName name="amort_year_1">'[15]Valuation LBO'!$D$90</definedName>
    <definedName name="Andrew___Data">'[16]Original Andrew___Data'!$B$6:$N$507</definedName>
    <definedName name="Application">#REF!</definedName>
    <definedName name="Approved">OFFSET('[17]Detail - Existing CERAs'!$D$7,0,0,COUNTA('[17]Detail - Existing CERAs'!$A$1:$A$65536)-5,COUNTA('[17]Detail - Existing CERAs'!$A$7:$IV$7)-3)</definedName>
    <definedName name="Approved_Flag">'[17]Detail - Existing CERAs'!$C$6:$D$6</definedName>
    <definedName name="ARselect">#REF!</definedName>
    <definedName name="asd" localSheetId="4">[10]LBOSHELL!#REF!</definedName>
    <definedName name="asd">#REF!</definedName>
    <definedName name="BACK_COLOR">[18]Format!$A$2:$Q$4,[18]Format!$A$5:$A$49,[18]Format!$A$41:$Q$49,[18]Format!$K$1:$Q$49,[18]Format!$B$13:$K$13,[18]Format!$A$10:$K$10,[18]Format!$C$5:$J$12,[18]Format!$A$7:$B$7,[18]Format!$C$14:$C$49,[18]Format!$A$38:$J$39,[18]Format!$B$35:$K$36,[18]Format!$A$33:$J$33,[18]Format!$D$32:$J$33</definedName>
    <definedName name="BasicSalaries">#REF!</definedName>
    <definedName name="basis">[19]LBOSHELL!#REF!</definedName>
    <definedName name="beat_unlev">[20]DCF!$I$141</definedName>
    <definedName name="beta_levered">[20]DCF!$I$142</definedName>
    <definedName name="beta_observed">#REF!</definedName>
    <definedName name="beta_observed_unlevered">#REF!</definedName>
    <definedName name="beta_unlev_comps">#REF!</definedName>
    <definedName name="Bill">[19]LBOSHELL!#REF!</definedName>
    <definedName name="BLPH2" hidden="1">'[21]Index Data'!$B$5</definedName>
    <definedName name="BLPH3" hidden="1">'[21]Index Data'!$E$5</definedName>
    <definedName name="BLPH4" hidden="1">'[21]Index Data'!$H$5</definedName>
    <definedName name="BLPH5" hidden="1">'[21]Index Data'!$K$5</definedName>
    <definedName name="BLPH6" hidden="1">'[21]Index Data'!$N$5</definedName>
    <definedName name="BLPH7" hidden="1">'[21]Index Data'!$AG$5</definedName>
    <definedName name="capa">#REF!</definedName>
    <definedName name="Capexdepmethod">#REF!</definedName>
    <definedName name="Capexlife">#REF!</definedName>
    <definedName name="capgainstax">[15]IS!$I$14</definedName>
    <definedName name="Car_Ownewship">#REF!</definedName>
    <definedName name="CarAllowance">[3]SalaryData!$GA$10</definedName>
    <definedName name="Cardiology">#REF!</definedName>
    <definedName name="carryback">#REF!</definedName>
    <definedName name="Case">#REF!</definedName>
    <definedName name="caseinput">#REF!</definedName>
    <definedName name="Category">#REF!</definedName>
    <definedName name="CC_10113">'[12]Pivot Database  '!$A$37:$IV$40</definedName>
    <definedName name="CC_10118">'[12]Pivot Database  '!$A$33:$IV$36</definedName>
    <definedName name="CC_10119">'[12]Pivot Database  '!$A$45:$IV$48</definedName>
    <definedName name="CC_10120">'[12]Pivot Database  '!$A$41:$IV$44</definedName>
    <definedName name="CC_10121">'[12]Pivot Database  '!$A$9:$IV$12</definedName>
    <definedName name="CC_10124">'[12]Pivot Database  '!$A$49:$IV$52</definedName>
    <definedName name="CC_10125">'[12]Pivot Database  '!$A$53:$IV$56</definedName>
    <definedName name="CC_10126">'[13]Pivot Database  '!#REF!</definedName>
    <definedName name="CC_10128">'[13]Pivot Database  '!#REF!</definedName>
    <definedName name="CC_10131">'[12]Pivot Database  '!$A$17:$IV$20</definedName>
    <definedName name="CC_10132">'[12]Pivot Database  '!$A$21:$IV$24</definedName>
    <definedName name="CC_10134">'[12]Pivot Database  '!$A$25:$IV$28</definedName>
    <definedName name="CC_10138">'[12]Pivot Database  '!$A$29:$IV$32</definedName>
    <definedName name="CC_10139">'[12]Pivot Database  '!$A$57:$IV$60</definedName>
    <definedName name="CC_10140">'[12]Pivot Database  '!$A$73:$IV$76</definedName>
    <definedName name="CC_10763">'[13]Pivot Database  '!#REF!</definedName>
    <definedName name="CC_10767">'[13]Pivot Database  '!#REF!</definedName>
    <definedName name="CC_13120">'[13]Pivot Database  '!#REF!</definedName>
    <definedName name="CC_13125">'[12]Pivot Database  '!$A$13:$IV$16</definedName>
    <definedName name="CC_13126">'[12]Pivot Database  '!$A$77:$IV$80</definedName>
    <definedName name="CC_13127">'[12]Pivot Database  '!$A$81:$IV$84</definedName>
    <definedName name="CC_13128">'[12]Pivot Database  '!$A$85:$IV$88</definedName>
    <definedName name="CC_13129">'[12]Pivot Database  '!$A$89:$IV$92</definedName>
    <definedName name="CC_13133">'[12]Pivot Database  '!$A$5:$IV$8</definedName>
    <definedName name="CC_13134">'[12]Pivot Database  '!$A$61:$IV$64</definedName>
    <definedName name="CC_13138">'[22]13138 - Project Horizon'!$A:$IV</definedName>
    <definedName name="CC_13155">'[12]Pivot Database  '!$A$93:$IV$96</definedName>
    <definedName name="CC_13156">'[12]Pivot Database  '!$A$97:$IV$100</definedName>
    <definedName name="CC_13484">'[13]Pivot Database  '!#REF!</definedName>
    <definedName name="CC_13485">'[13]Pivot Database  '!#REF!</definedName>
    <definedName name="CC_Recall_Kitting">'[22]xxxxx - Recall &amp; Kitting'!$A:$IV</definedName>
    <definedName name="CIQWBGuid" localSheetId="4" hidden="1">"9320f203-ef71-41d7-9080-8d18812d673a"</definedName>
    <definedName name="CIQWBGuid" hidden="1">"2cd8126d-26c3-430c-b7fa-a069e3a1fc62"</definedName>
    <definedName name="circref">#REF!</definedName>
    <definedName name="Code">#REF!</definedName>
    <definedName name="ColRef">'[6]Plant Sum A'!$D$4</definedName>
    <definedName name="comp" hidden="1">{#N/A,#N/A,TRUE,"COVER";#N/A,#N/A,TRUE,"BS";#N/A,#N/A,TRUE,"APR-01";#N/A,#N/A,TRUE,"CF"}</definedName>
    <definedName name="Company_Name">'[23]SET UP'!$C$12</definedName>
    <definedName name="CompanyFilter">[24]Options!#REF!</definedName>
    <definedName name="compare" hidden="1">{#N/A,#N/A,TRUE,"COVER";#N/A,#N/A,TRUE,"BS";#N/A,#N/A,TRUE,"APR-01";#N/A,#N/A,TRUE,"CF"}</definedName>
    <definedName name="Computer">[25]WELCOME!$S$15:$S$16</definedName>
    <definedName name="Core_CS">'[22]Total Core CS'!$A:$IV</definedName>
    <definedName name="cost_debt">[20]DCF!$H$127</definedName>
    <definedName name="cost_equity">[20]DCF!$H$128</definedName>
    <definedName name="costdebtfirm">#REF!</definedName>
    <definedName name="costequity">[26]DCF!$D$77</definedName>
    <definedName name="CS_Support">'[22]Total CS Supp''t'!$A:$IV</definedName>
    <definedName name="CScapacity">#REF!</definedName>
    <definedName name="CSInvWIP">#REF!</definedName>
    <definedName name="CSlotsize">#REF!</definedName>
    <definedName name="CSMatList">#REF!</definedName>
    <definedName name="CSpercent">#REF!</definedName>
    <definedName name="CSplan">#REF!</definedName>
    <definedName name="Currency">[25]WELCOME!$W$37</definedName>
    <definedName name="Currency_Options">[25]WELCOME!$V$31:$V$34</definedName>
    <definedName name="Current_Year">'[23]SET UP'!$C$14</definedName>
    <definedName name="CurrMonthNum">[24]Options!#REF!</definedName>
    <definedName name="CYColRef">'[6]Plant Sum A'!$D$3</definedName>
    <definedName name="d">1000</definedName>
    <definedName name="D_1000">#REF!</definedName>
    <definedName name="Data">'[27]08665 Atlantis SR PRO Coated'!$C$150:$CV$182</definedName>
    <definedName name="Data3">'[27]08665 Atlantis SR PRO Coated'!$C$150:$CV$182</definedName>
    <definedName name="Data4">'[27]08665 Atlantis SR PRO Coated'!$C$6:$CV$38</definedName>
    <definedName name="Data5">'[27]08665 Atlantis SR PRO Coated'!$C$42:$CV$74</definedName>
    <definedName name="Data6">'[27]08665 Atlantis SR PRO Coated'!$C$78:$DF$104</definedName>
    <definedName name="Data7">'[27]08665 Atlantis SR PRO Coated'!$C$114:$CV$146</definedName>
    <definedName name="_xlnm.Database">'[12]Pivot Database  '!$A$4:$BG$104</definedName>
    <definedName name="Date">#REF!</definedName>
    <definedName name="DATE_RANGE">'[28]Date Sheet'!$A$5:$Q$8</definedName>
    <definedName name="days">[29]LBO!$C$221</definedName>
    <definedName name="DCFPeriods">'[15]Valuation DCF'!$E$8</definedName>
    <definedName name="DealPP1">[11]DataArray!$D$7</definedName>
    <definedName name="Debt">#REF!</definedName>
    <definedName name="debt_revolver">'[15]Valuation LBO'!$M$22</definedName>
    <definedName name="debt_senior">'[15]Valuation LBO'!$M$20</definedName>
    <definedName name="debt_sub">'[15]Valuation LBO'!$M$21</definedName>
    <definedName name="debt_weight">#REF!</definedName>
    <definedName name="DebtRefinanced1">#REF!</definedName>
    <definedName name="Department">#REF!</definedName>
    <definedName name="Depmethod">#REF!</definedName>
    <definedName name="DeptIS">#REF!</definedName>
    <definedName name="Desc_Bonus">#REF!</definedName>
    <definedName name="detail">'[12]MAB Headcount Detail '!$C$1:$BO$65536</definedName>
    <definedName name="dfsafd" hidden="1">{"Total",#N/A,FALSE,"Laurel";"PDP",#N/A,FALSE,"Laurel";"PNP",#N/A,FALSE,"Laurel";"PUD",#N/A,FALSE,"Laurel";"Total",#N/A,FALSE,"Summerland";"Prob",#N/A,FALSE,"Laurel";"PDP",#N/A,FALSE,"Summerland";"PNP",#N/A,FALSE,"Summerland";"PUD",#N/A,FALSE,"Summerland";"Prob",#N/A,FALSE,"Summerland";"Total",#N/A,FALSE,"Soso";"PDP",#N/A,FALSE,"Soso";"PNP",#N/A,FALSE,"Soso";"PUD",#N/A,FALSE,"Soso";"Prob",#N/A,FALSE,"Soso";"Total",#N/A,FALSE,"Martinville";"PDP",#N/A,FALSE,"Martinville";"PNP",#N/A,FALSE,"Martinville";"PUD",#N/A,FALSE,"Martinville";"Prob",#N/A,FALSE,"Martinville";"Total",#N/A,FALSE,"Brookhaven";"PDP",#N/A,FALSE,"Brookhaven";"PNP",#N/A,FALSE,"Brookhaven";"PUD",#N/A,FALSE,"Brookhaven";"Prob",#N/A,FALSE,"Brookhaven";"Total",#N/A,FALSE,"Monroe";"PDP",#N/A,FALSE,"Monroe";"PNP",#N/A,FALSE,"Monroe";"PUD",#N/A,FALSE,"Monroe";"Prob",#N/A,FALSE,"Monroe"}</definedName>
    <definedName name="dfsagasgda" hidden="1">{#N/A,#N/A,FALSE,"HEADCOUNT"}</definedName>
    <definedName name="dfsfa" hidden="1">{"Total",#N/A,FALSE,"Laurel";"PDP",#N/A,FALSE,"Laurel";"PNP",#N/A,FALSE,"Laurel";"PUD",#N/A,FALSE,"Laurel";"Total",#N/A,FALSE,"Summerland";"Prob",#N/A,FALSE,"Laurel";"PDP",#N/A,FALSE,"Summerland";"PNP",#N/A,FALSE,"Summerland";"PUD",#N/A,FALSE,"Summerland";"Prob",#N/A,FALSE,"Summerland";"Total",#N/A,FALSE,"Soso";"PDP",#N/A,FALSE,"Soso";"PNP",#N/A,FALSE,"Soso";"PUD",#N/A,FALSE,"Soso";"Prob",#N/A,FALSE,"Soso";"Total",#N/A,FALSE,"Martinville";"PDP",#N/A,FALSE,"Martinville";"PNP",#N/A,FALSE,"Martinville";"PUD",#N/A,FALSE,"Martinville";"Prob",#N/A,FALSE,"Martinville";"Total",#N/A,FALSE,"Brookhaven";"PDP",#N/A,FALSE,"Brookhaven";"PNP",#N/A,FALSE,"Brookhaven";"PUD",#N/A,FALSE,"Brookhaven";"Prob",#N/A,FALSE,"Brookhaven";"Total",#N/A,FALSE,"Monroe";"PDP",#N/A,FALSE,"Monroe";"PNP",#N/A,FALSE,"Monroe";"PUD",#N/A,FALSE,"Monroe";"Prob",#N/A,FALSE,"Monroe"}</definedName>
    <definedName name="dhdh" hidden="1">{#N/A,#N/A,TRUE,"Table1";#N/A,#N/A,TRUE,"Table2";#N/A,#N/A,TRUE,"Table3";#N/A,#N/A,TRUE,"Table4";#N/A,#N/A,TRUE,"Table5";#N/A,#N/A,TRUE,"Table6";#N/A,#N/A,TRUE,"Table7";#N/A,#N/A,TRUE,"Table8";#N/A,#N/A,TRUE,"Table9";#N/A,#N/A,TRUE,"Table10";#N/A,#N/A,TRUE,"Table11";#N/A,#N/A,TRUE,"Table12";#N/A,#N/A,TRUE,"Table13";#N/A,#N/A,TRUE,"Table14"}</definedName>
    <definedName name="Direct">#REF!</definedName>
    <definedName name="DisplayChoice">#REF!</definedName>
    <definedName name="DisplayThruOption">[30]Options!#REF!</definedName>
    <definedName name="dividends">'[15]Valuation LBO'!$D$68</definedName>
    <definedName name="DLabor">'[12]Core Op &amp; Mk Lit'!$C$34:$J$40</definedName>
    <definedName name="docall">"Services "</definedName>
    <definedName name="dsafd" hidden="1">{"Total",#N/A,FALSE,"Laurel";"PDP",#N/A,FALSE,"Laurel";"PNP",#N/A,FALSE,"Laurel";"PUD",#N/A,FALSE,"Laurel";"Total",#N/A,FALSE,"Summerland";"Prob",#N/A,FALSE,"Laurel";"PDP",#N/A,FALSE,"Summerland";"PNP",#N/A,FALSE,"Summerland";"PUD",#N/A,FALSE,"Summerland";"Prob",#N/A,FALSE,"Summerland";"Total",#N/A,FALSE,"Soso";"PDP",#N/A,FALSE,"Soso";"PNP",#N/A,FALSE,"Soso";"PUD",#N/A,FALSE,"Soso";"Prob",#N/A,FALSE,"Soso";"Total",#N/A,FALSE,"Martinville";"PDP",#N/A,FALSE,"Martinville";"PNP",#N/A,FALSE,"Martinville";"PUD",#N/A,FALSE,"Martinville";"Prob",#N/A,FALSE,"Martinville";"Total",#N/A,FALSE,"Brookhaven";"PDP",#N/A,FALSE,"Brookhaven";"PNP",#N/A,FALSE,"Brookhaven";"PUD",#N/A,FALSE,"Brookhaven";"Prob",#N/A,FALSE,"Brookhaven";"Total",#N/A,FALSE,"Monroe";"PDP",#N/A,FALSE,"Monroe";"PNP",#N/A,FALSE,"Monroe";"PUD",#N/A,FALSE,"Monroe";"Prob",#N/A,FALSE,"Monroe"}</definedName>
    <definedName name="e">'[7]SET UP'!$B$3</definedName>
    <definedName name="eeeee">#REF!</definedName>
    <definedName name="eeeeee" hidden="1">{#N/A,#N/A,FALSE,"HEADCOUNT"}</definedName>
    <definedName name="EndDate">#REF!</definedName>
    <definedName name="EndDate1">#REF!</definedName>
    <definedName name="EndDate2">#REF!</definedName>
    <definedName name="EndDate3">#REF!</definedName>
    <definedName name="EURO">#REF!</definedName>
    <definedName name="Excel_Version">[25]WELCOME!$I$9</definedName>
    <definedName name="Exit">'[15]Valuation LBO'!$M$43</definedName>
    <definedName name="exitequity">'[15]Valuation LBO'!$D$158</definedName>
    <definedName name="expanded" hidden="1">{"printceo5",#N/A,FALSE,"CEO";"prints15",#N/A,FALSE,"S1";"printdepr5",#N/A,FALSE,"DEPR"}</definedName>
    <definedName name="ExternalData_1" localSheetId="2" hidden="1">'Stock Historical Data'!$A$2:$C$100</definedName>
    <definedName name="ExternalData_2" localSheetId="2" hidden="1">'Stock Historical Data'!$D$2:$F$100</definedName>
    <definedName name="FCST1_05">'[13]Pivot Database  '!#REF!</definedName>
    <definedName name="FCST2_05">'[13]Pivot Database  '!#REF!</definedName>
    <definedName name="FCST4_05">'[13]Pivot Database  '!#REF!</definedName>
    <definedName name="fees_revolver">'[15]Valuation LBO'!$M$34</definedName>
    <definedName name="fees_senior">'[15]Valuation LBO'!$M$32</definedName>
    <definedName name="fees_sub">'[15]Valuation LBO'!$M$33</definedName>
    <definedName name="fff" hidden="1">{#N/A,#N/A,FALSE,"HEADCOUNT"}</definedName>
    <definedName name="fgadssadg" hidden="1">{#N/A,#N/A,FALSE,"HEADCOUNT"}</definedName>
    <definedName name="FILTERS">#REF!</definedName>
    <definedName name="Forecast">#REF!</definedName>
    <definedName name="Frequency">#REF!</definedName>
    <definedName name="Fringe">0.27</definedName>
    <definedName name="fsdsfafd" hidden="1">{"CSheet",#N/A,FALSE,"C";"SmCap",#N/A,FALSE,"VAL1";"GulfCoast",#N/A,FALSE,"VAL1";"nav",#N/A,FALSE,"NAV";"Summary",#N/A,FALSE,"NAV"}</definedName>
    <definedName name="ftebasic">[8]fORMULAE!$AS$7</definedName>
    <definedName name="gainloss">'[15]Valuation LBO'!$D$61</definedName>
    <definedName name="gsdfsdfsa" hidden="1">{#N/A,#N/A,FALSE,"HEADCOUNT"}</definedName>
    <definedName name="GWAmort">#REF!</definedName>
    <definedName name="GWDeduct">#REF!</definedName>
    <definedName name="GWDeductible1">[11]DataArray!$E$7</definedName>
    <definedName name="HTML_CodePage" hidden="1">1252</definedName>
    <definedName name="HTML_Control" hidden="1">{"'Sheet1'!$A$1:$J$121"}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Title" hidden="1">"Total North America"</definedName>
    <definedName name="HTML1_1" hidden="1">"[SUMFIN.XLS]IncStmt!$A$1:$AB$116"</definedName>
    <definedName name="HTML1_10" hidden="1">""</definedName>
    <definedName name="HTML1_11" hidden="1">1</definedName>
    <definedName name="HTML1_12" hidden="1">"C:\My Documents\MyHTML.htm"</definedName>
    <definedName name="HTML1_2" hidden="1">1</definedName>
    <definedName name="HTML1_3" hidden="1">"SUMFIN"</definedName>
    <definedName name="HTML1_4" hidden="1">"IncStmt"</definedName>
    <definedName name="HTML1_5" hidden="1">""</definedName>
    <definedName name="HTML1_6" hidden="1">1</definedName>
    <definedName name="HTML1_7" hidden="1">1</definedName>
    <definedName name="HTML1_8" hidden="1">"3/4/97"</definedName>
    <definedName name="HTML1_9" hidden="1">"Brad Olsen"</definedName>
    <definedName name="HTML2_1" hidden="1">"[TB9.XLS]St_tot_94_95!$A$1:$J$427"</definedName>
    <definedName name="HTML2_10" hidden="1">""</definedName>
    <definedName name="HTML2_11" hidden="1">1</definedName>
    <definedName name="HTML2_12" hidden="1">"F:\USERS\ECON\Census95\Int\T9ST.htm"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"2/17/98"</definedName>
    <definedName name="HTML2_9" hidden="1">"BPH"</definedName>
    <definedName name="HTML3_1" hidden="1">"[TB9.XLS]St_tot_94_95!$A$1:$H$427"</definedName>
    <definedName name="HTML3_10" hidden="1">""</definedName>
    <definedName name="HTML3_11" hidden="1">1</definedName>
    <definedName name="HTML3_12" hidden="1">"F:\USERS\ECON\Census95\Int\T9st.htm"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"2/17/98"</definedName>
    <definedName name="HTML3_9" hidden="1">"BPH"</definedName>
    <definedName name="HTMLCount" hidden="1">1</definedName>
    <definedName name="incremental_borrow_cost">[20]DCF!#REF!</definedName>
    <definedName name="Index">#REF!</definedName>
    <definedName name="Inflation">[31]Cockpit!$E$5</definedName>
    <definedName name="INPUT_BALANCES">#REF!</definedName>
    <definedName name="interest_revolver">'[15]Valuation LBO'!$M$26</definedName>
    <definedName name="interest_senior">'[15]Valuation LBO'!$M$24</definedName>
    <definedName name="interest_sub">'[15]Valuation LBO'!$M$25</definedName>
    <definedName name="intl">#REF!</definedName>
    <definedName name="invt">#REF!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DITIONAL_NON_INT_INC_FDIC" hidden="1">"c6574"</definedName>
    <definedName name="IQ_ADJUSTABLE_RATE_LOANS_FDIC" hidden="1">"c6375"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ENSE_FDIC" hidden="1">"c6677"</definedName>
    <definedName name="IQ_AMORTIZATION" hidden="1">"c1591"</definedName>
    <definedName name="IQ_AMORTIZED_COST_FDIC" hidden="1">"c6426"</definedName>
    <definedName name="IQ_AMT_OUT" hidden="1">"c2145"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HELD_FDIC" hidden="1">"c6305"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UDITOR_NAME" hidden="1">"c1539"</definedName>
    <definedName name="IQ_AUDITOR_OPINION" hidden="1">"c1540"</definedName>
    <definedName name="IQ_AUTO_WRITTEN" hidden="1">"c62"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"c1346"</definedName>
    <definedName name="IQ_BALANCE_GOODS_APR_FC_UNUSED_UNUSED_UNUSED" hidden="1">"c8353"</definedName>
    <definedName name="IQ_BALANCE_GOODS_APR_UNUSED_UNUSED_UNUSED" hidden="1">"c7473"</definedName>
    <definedName name="IQ_BALANCE_GOODS_FC_UNUSED_UNUSED_UNUSED" hidden="1">"c7693"</definedName>
    <definedName name="IQ_BALANCE_GOODS_POP_FC_UNUSED_UNUSED_UNUSED" hidden="1">"c7913"</definedName>
    <definedName name="IQ_BALANCE_GOODS_POP_UNUSED_UNUSED_UNUSED" hidden="1">"c7033"</definedName>
    <definedName name="IQ_BALANCE_GOODS_UNUSED_UNUSED_UNUSED" hidden="1">"c6813"</definedName>
    <definedName name="IQ_BALANCE_GOODS_YOY_FC_UNUSED_UNUSED_UNUSED" hidden="1">"c8133"</definedName>
    <definedName name="IQ_BALANCE_GOODS_YOY_UNUSED_UNUSED_UNUSED" hidden="1">"c7253"</definedName>
    <definedName name="IQ_BALANCE_SERV_APR_FC_UNUSED_UNUSED_UNUSED" hidden="1">"c8355"</definedName>
    <definedName name="IQ_BALANCE_SERV_APR_UNUSED_UNUSED_UNUSED" hidden="1">"c7475"</definedName>
    <definedName name="IQ_BALANCE_SERV_FC_UNUSED_UNUSED_UNUSED" hidden="1">"c7695"</definedName>
    <definedName name="IQ_BALANCE_SERV_POP_FC_UNUSED_UNUSED_UNUSED" hidden="1">"c7915"</definedName>
    <definedName name="IQ_BALANCE_SERV_POP_UNUSED_UNUSED_UNUSED" hidden="1">"c7035"</definedName>
    <definedName name="IQ_BALANCE_SERV_UNUSED_UNUSED_UNUSED" hidden="1">"c6815"</definedName>
    <definedName name="IQ_BALANCE_SERV_YOY_FC_UNUSED_UNUSED_UNUSED" hidden="1">"c8135"</definedName>
    <definedName name="IQ_BALANCE_SERV_YOY_UNUSED_UNUSED_UNUSED" hidden="1">"c7255"</definedName>
    <definedName name="IQ_BALANCE_TRADE_APR_FC_UNUSED_UNUSED_UNUSED" hidden="1">"c8357"</definedName>
    <definedName name="IQ_BALANCE_TRADE_APR_UNUSED_UNUSED_UNUSED" hidden="1">"c7477"</definedName>
    <definedName name="IQ_BALANCE_TRADE_FC_UNUSED_UNUSED_UNUSED" hidden="1">"c7697"</definedName>
    <definedName name="IQ_BALANCE_TRADE_POP_FC_UNUSED_UNUSED_UNUSED" hidden="1">"c7917"</definedName>
    <definedName name="IQ_BALANCE_TRADE_POP_UNUSED_UNUSED_UNUSED" hidden="1">"c7037"</definedName>
    <definedName name="IQ_BALANCE_TRADE_UNUSED_UNUSED_UNUSED" hidden="1">"c6817"</definedName>
    <definedName name="IQ_BALANCE_TRADE_YOY_FC_UNUSED_UNUSED_UNUSED" hidden="1">"c8137"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FAX" hidden="1">"c2100"</definedName>
    <definedName name="IQ_BOARD_MEMBER_OFFICE" hidden="1">"c2098"</definedName>
    <definedName name="IQ_BOARD_MEMBER_PHONE" hidden="1">"c2099"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ONDRATING_FITCH" hidden="1">"c223"</definedName>
    <definedName name="IQ_BONDRATING_FITCH_DATE" hidden="1">"c241"</definedName>
    <definedName name="IQ_BONDRATING_MOODYS" hidden="1">"IQ_BONDRATING_MOODYS"</definedName>
    <definedName name="IQ_BONDRATING_SP" hidden="1">"c224"</definedName>
    <definedName name="IQ_BONDRATING_SP_DATE" hidden="1">"c242"</definedName>
    <definedName name="IQ_BOOK_VALUE" hidden="1">"IQ_BOOK_VALUE"</definedName>
    <definedName name="IQ_BROK_COMISSION" hidden="1">"c98"</definedName>
    <definedName name="IQ_BROKERED_DEPOSITS_FDIC" hidden="1">"c6486"</definedName>
    <definedName name="IQ_BUDGET_BALANCE_APR_FC_UNUSED_UNUSED_UNUSED" hidden="1">"c8359"</definedName>
    <definedName name="IQ_BUDGET_BALANCE_APR_UNUSED_UNUSED_UNUSED" hidden="1">"c7479"</definedName>
    <definedName name="IQ_BUDGET_BALANCE_FC_UNUSED_UNUSED_UNUSED" hidden="1">"c7699"</definedName>
    <definedName name="IQ_BUDGET_BALANCE_POP_FC_UNUSED_UNUSED_UNUSED" hidden="1">"c7919"</definedName>
    <definedName name="IQ_BUDGET_BALANCE_POP_UNUSED_UNUSED_UNUSED" hidden="1">"c7039"</definedName>
    <definedName name="IQ_BUDGET_BALANCE_UNUSED_UNUSED_UNUSED" hidden="1">"c6819"</definedName>
    <definedName name="IQ_BUDGET_BALANCE_YOY_FC_UNUSED_UNUSED_UNUSED" hidden="1">"c8139"</definedName>
    <definedName name="IQ_BUDGET_BALANCE_YOY_UNUSED_UNUSED_UNUSED" hidden="1">"c7259"</definedName>
    <definedName name="IQ_BUDGET_RECEIPTS_APR_FC_UNUSED_UNUSED_UNUSED" hidden="1">"c8361"</definedName>
    <definedName name="IQ_BUDGET_RECEIPTS_APR_UNUSED_UNUSED_UNUSED" hidden="1">"c7481"</definedName>
    <definedName name="IQ_BUDGET_RECEIPTS_FC_UNUSED_UNUSED_UNUSED" hidden="1">"c7701"</definedName>
    <definedName name="IQ_BUDGET_RECEIPTS_POP_FC_UNUSED_UNUSED_UNUSED" hidden="1">"c7921"</definedName>
    <definedName name="IQ_BUDGET_RECEIPTS_POP_UNUSED_UNUSED_UNUSED" hidden="1">"c7041"</definedName>
    <definedName name="IQ_BUDGET_RECEIPTS_UNUSED_UNUSED_UNUSED" hidden="1">"c6821"</definedName>
    <definedName name="IQ_BUDGET_RECEIPTS_YOY_FC_UNUSED_UNUSED_UNUSED" hidden="1">"c8141"</definedName>
    <definedName name="IQ_BUDGET_RECEIPTS_YOY_UNUSED_UNUSED_UNUSED" hidden="1">"c7261"</definedName>
    <definedName name="IQ_BUILDINGS" hidden="1">"c99"</definedName>
    <definedName name="IQ_BUSINESS_DESCRIPTION" hidden="1">"c322"</definedName>
    <definedName name="IQ_BV_ACT_OR_EST_REUT" hidden="1">"c5471"</definedName>
    <definedName name="IQ_BV_ACT_OR_EST_THOM" hidden="1">"c5308"</definedName>
    <definedName name="IQ_BV_EST_REUT" hidden="1">"c5403"</definedName>
    <definedName name="IQ_BV_EST_THOM" hidden="1">"c5147"</definedName>
    <definedName name="IQ_BV_HIGH_EST_REUT" hidden="1">"c5405"</definedName>
    <definedName name="IQ_BV_HIGH_EST_THOM" hidden="1">"c5149"</definedName>
    <definedName name="IQ_BV_LOW_EST_REUT" hidden="1">"c5406"</definedName>
    <definedName name="IQ_BV_LOW_EST_THOM" hidden="1">"c5150"</definedName>
    <definedName name="IQ_BV_MEDIAN_EST_REUT" hidden="1">"c5404"</definedName>
    <definedName name="IQ_BV_MEDIAN_EST_THOM" hidden="1">"c5148"</definedName>
    <definedName name="IQ_BV_NUM_EST_REUT" hidden="1">"c5407"</definedName>
    <definedName name="IQ_BV_NUM_EST_THOM" hidden="1">"c5151"</definedName>
    <definedName name="IQ_BV_OVER_SHARES" hidden="1">"c1349"</definedName>
    <definedName name="IQ_BV_SHARE" hidden="1">"c100"</definedName>
    <definedName name="IQ_BV_STDDEV_EST_REUT" hidden="1">"c5408"</definedName>
    <definedName name="IQ_BV_STDDEV_EST_THOM" hidden="1">"c5152"</definedName>
    <definedName name="IQ_CAL_Q" hidden="1">"c101"</definedName>
    <definedName name="IQ_CAL_Y" hidden="1">"c102"</definedName>
    <definedName name="IQ_CALL_FEATURE" hidden="1">"c2197"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IVIDENDS_NET_INCOME_FDIC" hidden="1">"c6738"</definedName>
    <definedName name="IQ_CASH_DUE_BANKS" hidden="1">"c1351"</definedName>
    <definedName name="IQ_CASH_EQUIV" hidden="1">"c118"</definedName>
    <definedName name="IQ_CASH_FINAN" hidden="1">"c119"</definedName>
    <definedName name="IQ_CASH_IN_PROCESS_FDIC" hidden="1">"c6386"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CE_FDIC" hidden="1">"c6296"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_REAL_APR_FC_UNUSED_UNUSED_UNUSED" hidden="1">"c8500"</definedName>
    <definedName name="IQ_CHANGE_INVENT_REAL_APR_UNUSED_UNUSED_UNUSED" hidden="1">"c7620"</definedName>
    <definedName name="IQ_CHANGE_INVENT_REAL_FC_UNUSED_UNUSED_UNUSED" hidden="1">"c7840"</definedName>
    <definedName name="IQ_CHANGE_INVENT_REAL_POP_FC_UNUSED_UNUSED_UNUSED" hidden="1">"c8060"</definedName>
    <definedName name="IQ_CHANGE_INVENT_REAL_POP_UNUSED_UNUSED_UNUSED" hidden="1">"c7180"</definedName>
    <definedName name="IQ_CHANGE_INVENT_REAL_UNUSED_UNUSED_UNUSED" hidden="1">"c6960"</definedName>
    <definedName name="IQ_CHANGE_INVENT_REAL_YOY_FC_UNUSED_UNUSED_UNUSED" hidden="1">"c8280"</definedName>
    <definedName name="IQ_CHANGE_INVENT_REAL_YOY_UNUSED_UNUSED_UNUSED" hidden="1">"c7400"</definedName>
    <definedName name="IQ_CHANGE_INVENTORY" hidden="1">"c151"</definedName>
    <definedName name="IQ_CHANGE_NET_WORKING_CAPITAL" hidden="1">"c1909"</definedName>
    <definedName name="IQ_CHANGE_OTHER_NET_OPER_ASSETS_BR" hidden="1">"c3595"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UTSTANDING_BS_DATE" hidden="1">"c1971"</definedName>
    <definedName name="IQ_CLASSA_OUTSTANDING_FILING_DATE" hidden="1">"c1973"</definedName>
    <definedName name="IQ_CLASSB_OUTSTANDING_BS_DATE" hidden="1">"c1972"</definedName>
    <definedName name="IQ_CLASSB_OUTSTANDING_FILING_DATE" hidden="1">"c1974"</definedName>
    <definedName name="IQ_CLOSEPRICE" hidden="1">"c174"</definedName>
    <definedName name="IQ_CLOSEPRICE_ADJ" hidden="1">"c2115"</definedName>
    <definedName name="IQ_CMO_FDIC" hidden="1">"c6406"</definedName>
    <definedName name="IQ_COGS" hidden="1">"c175"</definedName>
    <definedName name="IQ_COLLECTION_DOMESTIC_FDIC" hidden="1">"c6387"</definedName>
    <definedName name="IQ_COMBINED_RATIO" hidden="1">"c176"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MORT" hidden="1">"c179"</definedName>
    <definedName name="IQ_COMMERCIAL_RE_CONSTRUCTION_LAND_DEV_FDIC" hidden="1">"c6526"</definedName>
    <definedName name="IQ_COMMERCIAL_RE_LOANS_FDIC" hidden="1">"c6312"</definedName>
    <definedName name="IQ_COMMISS_FEES" hidden="1">"c180"</definedName>
    <definedName name="IQ_COMMISSION_DEF" hidden="1">"c181"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OANS" hidden="1">"c222"</definedName>
    <definedName name="IQ_CONSUMER_LOANS" hidden="1">"c223"</definedName>
    <definedName name="IQ_CONTRACTS_OTHER_COMMODITIES_EQUITIES._FDIC" hidden="1">"c6522"</definedName>
    <definedName name="IQ_CONTRACTS_OTHER_COMMODITIES_EQUITIES_FDIC" hidden="1">"c6522"</definedName>
    <definedName name="IQ_CONV_DATE" hidden="1">"c2191"</definedName>
    <definedName name="IQ_CONV_PREMIUM" hidden="1">"c2195"</definedName>
    <definedName name="IQ_CONV_PRICE" hidden="1">"c2193"</definedName>
    <definedName name="IQ_CONV_RATE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_DEBT" hidden="1">"c224"</definedName>
    <definedName name="IQ_CONVEXITY" hidden="1">"c2182"</definedName>
    <definedName name="IQ_CONVEYED_TO_OTHERS_FDIC" hidden="1">"c6534"</definedName>
    <definedName name="IQ_CORE_CAPITAL_RATIO_FDIC" hidden="1">"c6745"</definedName>
    <definedName name="IQ_CORP_GOODS_PRICE_INDEX_APR_FC_UNUSED_UNUSED_UNUSED" hidden="1">"c8381"</definedName>
    <definedName name="IQ_CORP_GOODS_PRICE_INDEX_APR_UNUSED_UNUSED_UNUSED" hidden="1">"c7501"</definedName>
    <definedName name="IQ_CORP_GOODS_PRICE_INDEX_FC_UNUSED_UNUSED_UNUSED" hidden="1">"c7721"</definedName>
    <definedName name="IQ_CORP_GOODS_PRICE_INDEX_POP_FC_UNUSED_UNUSED_UNUSED" hidden="1">"c7941"</definedName>
    <definedName name="IQ_CORP_GOODS_PRICE_INDEX_POP_UNUSED_UNUSED_UNUSED" hidden="1">"c7061"</definedName>
    <definedName name="IQ_CORP_GOODS_PRICE_INDEX_UNUSED_UNUSED_UNUSED" hidden="1">"c6841"</definedName>
    <definedName name="IQ_CORP_GOODS_PRICE_INDEX_YOY_FC_UNUSED_UNUSED_UNUSED" hidden="1">"c8161"</definedName>
    <definedName name="IQ_CORP_GOODS_PRICE_INDEX_YOY_UNUSED_UNUSED_UNUSED" hidden="1">"c7281"</definedName>
    <definedName name="IQ_COST_BORROWINGS" hidden="1">"c225"</definedName>
    <definedName name="IQ_COST_OF_FUNDING_ASSETS_FDIC" hidden="1">"c6725"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Q" hidden="1">5000</definedName>
    <definedName name="IQ_CREDIT_CARD_CHARGE_OFFS_FDIC" hidden="1">"c6652"</definedName>
    <definedName name="IQ_CREDIT_CARD_FEE" hidden="1">"c231"</definedName>
    <definedName name="IQ_CREDIT_CARD_FEE_BNK" hidden="1">"c231"</definedName>
    <definedName name="IQ_CREDIT_CARD_FEE_FIN" hidden="1">"c1583"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LOSS_CF" hidden="1">"c232"</definedName>
    <definedName name="IQ_CREDIT_LOSS_PROVISION_NET_CHARGE_OFFS_FDIC" hidden="1">"c6734"</definedName>
    <definedName name="IQ_CUMULATIVE_SPLIT_FACTOR" hidden="1">"c2094"</definedName>
    <definedName name="IQ_CURR_ACCT_BALANCE_APR_FC_UNUSED_UNUSED_UNUSED" hidden="1">"c8387"</definedName>
    <definedName name="IQ_CURR_ACCT_BALANCE_APR_UNUSED_UNUSED_UNUSED" hidden="1">"c7507"</definedName>
    <definedName name="IQ_CURR_ACCT_BALANCE_FC_UNUSED_UNUSED_UNUSED" hidden="1">"c7727"</definedName>
    <definedName name="IQ_CURR_ACCT_BALANCE_POP_FC_UNUSED_UNUSED_UNUSED" hidden="1">"c7947"</definedName>
    <definedName name="IQ_CURR_ACCT_BALANCE_POP_UNUSED_UNUSED_UNUSED" hidden="1">"c7067"</definedName>
    <definedName name="IQ_CURR_ACCT_BALANCE_UNUSED_UNUSED_UNUSED" hidden="1">"c6847"</definedName>
    <definedName name="IQ_CURR_ACCT_BALANCE_YOY_FC_UNUSED_UNUSED_UNUSED" hidden="1">"c8167"</definedName>
    <definedName name="IQ_CURR_ACCT_BALANCE_YOY_UNUSED_UNUSED_UNUSED" hidden="1">"c7287"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FIN" hidden="1">"c321"</definedName>
    <definedName name="IQ_DEPOSITS_HELD_DOMESTIC_FDIC" hidden="1">"c6340"</definedName>
    <definedName name="IQ_DEPOSITS_HELD_FOREIGN_FDIC" hidden="1">"c6341"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S_FDIC" hidden="1">"c6523"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" hidden="1">"c2801"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ASSETS_FDIC" hidden="1">"c6360"</definedName>
    <definedName name="IQ_EARNING_ASSETS_YIELD_FDIC" hidden="1">"c6724"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COVERAGE_NET_CHARGE_OFFS_FDIC" hidden="1">"c6735"</definedName>
    <definedName name="IQ_EBIT" hidden="1">"c352"</definedName>
    <definedName name="IQ_EBIT_10K" hidden="1">"IQ_EBIT_10K"</definedName>
    <definedName name="IQ_EBIT_10Q" hidden="1">"IQ_EBIT_10Q"</definedName>
    <definedName name="IQ_EBIT_10Q1" hidden="1">"IQ_EBIT_10Q1"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ST" hidden="1">"c1681"</definedName>
    <definedName name="IQ_EBIT_GROWTH_1" hidden="1">"c157"</definedName>
    <definedName name="IQ_EBIT_GROWTH_2" hidden="1">"c161"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K" hidden="1">"IQ_EBITDA_10K"</definedName>
    <definedName name="IQ_EBITDA_10Q" hidden="1">"IQ_EBITDA_10Q"</definedName>
    <definedName name="IQ_EBITDA_10Q1" hidden="1">"IQ_EBITDA_10Q1"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GROWTH_1" hidden="1">"c156"</definedName>
    <definedName name="IQ_EBITDA_GROWTH_2" hidden="1">"c160"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O_EST" hidden="1">"c267"</definedName>
    <definedName name="IQ_EBITDA_NUM_EST" hidden="1">"c374"</definedName>
    <definedName name="IQ_EBITDA_OVER_TOTAL_IE" hidden="1">"c1371"</definedName>
    <definedName name="IQ_EBITDA_STDDEV_EST" hidden="1">"c375"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CO_METRIC_6825_UNUSED_UNUSED_UNUSED" hidden="1">"c6825"</definedName>
    <definedName name="IQ_ECO_METRIC_6839_UNUSED_UNUSED_UNUSED" hidden="1">"c6839"</definedName>
    <definedName name="IQ_ECO_METRIC_6896_UNUSED_UNUSED_UNUSED" hidden="1">"c6896"</definedName>
    <definedName name="IQ_ECO_METRIC_6897_UNUSED_UNUSED_UNUSED" hidden="1">"c6897"</definedName>
    <definedName name="IQ_ECO_METRIC_6988_UNUSED_UNUSED_UNUSED" hidden="1">"c6988"</definedName>
    <definedName name="IQ_ECO_METRIC_7045_UNUSED_UNUSED_UNUSED" hidden="1">"c7045"</definedName>
    <definedName name="IQ_ECO_METRIC_7059_UNUSED_UNUSED_UNUSED" hidden="1">"c7059"</definedName>
    <definedName name="IQ_ECO_METRIC_7116_UNUSED_UNUSED_UNUSED" hidden="1">"c7116"</definedName>
    <definedName name="IQ_ECO_METRIC_7117_UNUSED_UNUSED_UNUSED" hidden="1">"c7117"</definedName>
    <definedName name="IQ_ECO_METRIC_7208_UNUSED_UNUSED_UNUSED" hidden="1">"c7208"</definedName>
    <definedName name="IQ_ECO_METRIC_7265_UNUSED_UNUSED_UNUSED" hidden="1">"c7265"</definedName>
    <definedName name="IQ_ECO_METRIC_7279_UNUSED_UNUSED_UNUSED" hidden="1">"c7279"</definedName>
    <definedName name="IQ_ECO_METRIC_7336_UNUSED_UNUSED_UNUSED" hidden="1">"c7336"</definedName>
    <definedName name="IQ_ECO_METRIC_7337_UNUSED_UNUSED_UNUSED" hidden="1">"c7337"</definedName>
    <definedName name="IQ_ECO_METRIC_7428_UNUSED_UNUSED_UNUSED" hidden="1">"c7428"</definedName>
    <definedName name="IQ_ECO_METRIC_7556_UNUSED_UNUSED_UNUSED" hidden="1">"c7556"</definedName>
    <definedName name="IQ_ECO_METRIC_7557_UNUSED_UNUSED_UNUSED" hidden="1">"c7557"</definedName>
    <definedName name="IQ_ECO_METRIC_7648_UNUSED_UNUSED_UNUSED" hidden="1">"c7648"</definedName>
    <definedName name="IQ_ECO_METRIC_7705_UNUSED_UNUSED_UNUSED" hidden="1">"c7705"</definedName>
    <definedName name="IQ_ECO_METRIC_7719_UNUSED_UNUSED_UNUSED" hidden="1">"c7719"</definedName>
    <definedName name="IQ_ECO_METRIC_7776_UNUSED_UNUSED_UNUSED" hidden="1">"c7776"</definedName>
    <definedName name="IQ_ECO_METRIC_7777_UNUSED_UNUSED_UNUSED" hidden="1">"c7777"</definedName>
    <definedName name="IQ_ECO_METRIC_7868_UNUSED_UNUSED_UNUSED" hidden="1">"c7868"</definedName>
    <definedName name="IQ_ECO_METRIC_7925_UNUSED_UNUSED_UNUSED" hidden="1">"c7925"</definedName>
    <definedName name="IQ_ECO_METRIC_7939_UNUSED_UNUSED_UNUSED" hidden="1">"c7939"</definedName>
    <definedName name="IQ_ECO_METRIC_7996_UNUSED_UNUSED_UNUSED" hidden="1">"c7996"</definedName>
    <definedName name="IQ_ECO_METRIC_7997_UNUSED_UNUSED_UNUSED" hidden="1">"c7997"</definedName>
    <definedName name="IQ_ECO_METRIC_8088_UNUSED_UNUSED_UNUSED" hidden="1">"c8088"</definedName>
    <definedName name="IQ_ECO_METRIC_8145_UNUSED_UNUSED_UNUSED" hidden="1">"c8145"</definedName>
    <definedName name="IQ_ECO_METRIC_8159_UNUSED_UNUSED_UNUSED" hidden="1">"c8159"</definedName>
    <definedName name="IQ_ECO_METRIC_8216_UNUSED_UNUSED_UNUSED" hidden="1">"c8216"</definedName>
    <definedName name="IQ_ECO_METRIC_8217_UNUSED_UNUSED_UNUSED" hidden="1">"c8217"</definedName>
    <definedName name="IQ_ECO_METRIC_8308_UNUSED_UNUSED_UNUSED" hidden="1">"c8308"</definedName>
    <definedName name="IQ_ECO_METRIC_8436_UNUSED_UNUSED_UNUSED" hidden="1">"c8436"</definedName>
    <definedName name="IQ_ECO_METRIC_8437_UNUSED_UNUSED_UNUSED" hidden="1">"c8437"</definedName>
    <definedName name="IQ_ECO_METRIC_8528_UNUSED_UNUSED_UNUSED" hidden="1">"c8528"</definedName>
    <definedName name="IQ_EFFECT_SPECIAL_CHARGE" hidden="1">"c1595"</definedName>
    <definedName name="IQ_EFFECT_TAX_RATE" hidden="1">"c1899"</definedName>
    <definedName name="IQ_EFFICIENCY_RATIO" hidden="1">"c391"</definedName>
    <definedName name="IQ_EFFICIENCY_RATIO_FDIC" hidden="1">"c6736"</definedName>
    <definedName name="IQ_EMPLOYEES" hidden="1">"c392"</definedName>
    <definedName name="IQ_ENTERPRISE_VALUE" hidden="1">"c1348"</definedName>
    <definedName name="IQ_EPS" hidden="1">"IQ_EPS"</definedName>
    <definedName name="IQ_EPS_10K" hidden="1">"IQ_EPS_10K"</definedName>
    <definedName name="IQ_EPS_10Q" hidden="1">"IQ_EPS_10Q"</definedName>
    <definedName name="IQ_EPS_10Q1" hidden="1">"IQ_EPS_10Q1"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1" hidden="1">"IQ_EPS_EST_1"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_EST" hidden="1">"c271"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CAPITAL_ASSETS_FDIC" hidden="1">"c6744"</definedName>
    <definedName name="IQ_EQUITY_FDIC" hidden="1">"c6353"</definedName>
    <definedName name="IQ_EQUITY_METHOD" hidden="1">"c404"</definedName>
    <definedName name="IQ_EQUITY_SECURITIES_FDIC" hidden="1">"c6304"</definedName>
    <definedName name="IQ_EQUITY_SECURITY_EXPOSURES_FDIC" hidden="1">"c6664"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REUT" hidden="1">"c5409"</definedName>
    <definedName name="IQ_EST_ACT_BV_THOM" hidden="1">"c5153"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FFO_REUT" hidden="1">"c3843"</definedName>
    <definedName name="IQ_EST_ACT_FFO_THOM" hidden="1">"c4005"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BV_DIFF_CIQ" hidden="1">"c4765"</definedName>
    <definedName name="IQ_EST_BV_DIFF_REUT" hidden="1">"c5433"</definedName>
    <definedName name="IQ_EST_BV_DIFF_THOM" hidden="1">"c5204"</definedName>
    <definedName name="IQ_EST_BV_SURPRISE_PERCENT_CIQ" hidden="1">"c4766"</definedName>
    <definedName name="IQ_EST_BV_SURPRISE_PERCENT_REUT" hidden="1">"c5434"</definedName>
    <definedName name="IQ_EST_BV_SURPRISE_PERCENT_THOM" hidden="1">"c5205"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" hidden="1">"c1635"</definedName>
    <definedName name="IQ_EST_EPS_SURPRISE_PERCENT" hidden="1">"c1635"</definedName>
    <definedName name="IQ_EST_FFO_DIFF" hidden="1">"c1869"</definedName>
    <definedName name="IQ_EST_FFO_DIFF_REUT" hidden="1">"c3890"</definedName>
    <definedName name="IQ_EST_FFO_DIFF_THOM" hidden="1">"c5186"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FFO_SURPRISE_PERCENT_REUT" hidden="1">"c3891"</definedName>
    <definedName name="IQ_EST_FFO_SURPRISE_PERCENT_THOM" hidden="1">"c5187"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BUY_CIQ" hidden="1">"c3700"</definedName>
    <definedName name="IQ_EST_NUM_BUY_REUT" hidden="1">"c3869"</definedName>
    <definedName name="IQ_EST_NUM_BUY_THOM" hidden="1">"c5165"</definedName>
    <definedName name="IQ_EST_NUM_HOLD" hidden="1">"c1761"</definedName>
    <definedName name="IQ_EST_NUM_HOLD_CIQ" hidden="1">"c3702"</definedName>
    <definedName name="IQ_EST_NUM_HOLD_REUT" hidden="1">"c3871"</definedName>
    <definedName name="IQ_EST_NUM_HOLD_THOM" hidden="1">"c5167"</definedName>
    <definedName name="IQ_EST_NUM_NO_OPINION" hidden="1">"c1758"</definedName>
    <definedName name="IQ_EST_NUM_OUTPERFORM" hidden="1">"c1760"</definedName>
    <definedName name="IQ_EST_NUM_OUTPERFORM_CIQ" hidden="1">"c3701"</definedName>
    <definedName name="IQ_EST_NUM_OUTPERFORM_REUT" hidden="1">"c3870"</definedName>
    <definedName name="IQ_EST_NUM_OUTPERFORM_THOM" hidden="1">"c5166"</definedName>
    <definedName name="IQ_EST_NUM_SELL" hidden="1">"c1763"</definedName>
    <definedName name="IQ_EST_NUM_SELL_CIQ" hidden="1">"c3704"</definedName>
    <definedName name="IQ_EST_NUM_SELL_REUT" hidden="1">"c3873"</definedName>
    <definedName name="IQ_EST_NUM_SELL_THOM" hidden="1">"c5169"</definedName>
    <definedName name="IQ_EST_NUM_UNDERPERFORM" hidden="1">"c1762"</definedName>
    <definedName name="IQ_EST_NUM_UNDERPERFORM_CIQ" hidden="1">"c3703"</definedName>
    <definedName name="IQ_EST_NUM_UNDERPERFORM_REUT" hidden="1">"c3872"</definedName>
    <definedName name="IQ_EST_NUM_UNDERPERFORM_THOM" hidden="1">"c5168"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_OVER_REVENUE_EST" hidden="1">"c165"</definedName>
    <definedName name="IQ_EV_OVER_REVENUE_EST_1" hidden="1">"c166"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ENSE_CODE_" hidden="1">"tdw"</definedName>
    <definedName name="IQ_EXPLORE_DRILL" hidden="1">"c409"</definedName>
    <definedName name="IQ_EXPORTS_APR_FC_UNUSED_UNUSED_UNUSED" hidden="1">"c8401"</definedName>
    <definedName name="IQ_EXPORTS_APR_UNUSED_UNUSED_UNUSED" hidden="1">"c7521"</definedName>
    <definedName name="IQ_EXPORTS_FC_UNUSED_UNUSED_UNUSED" hidden="1">"c7741"</definedName>
    <definedName name="IQ_EXPORTS_GOODS_REAL_SAAR_APR_FC_UNUSED_UNUSED_UNUSED" hidden="1">"c8512"</definedName>
    <definedName name="IQ_EXPORTS_GOODS_REAL_SAAR_APR_UNUSED_UNUSED_UNUSED" hidden="1">"c7632"</definedName>
    <definedName name="IQ_EXPORTS_GOODS_REAL_SAAR_FC_UNUSED_UNUSED_UNUSED" hidden="1">"c7852"</definedName>
    <definedName name="IQ_EXPORTS_GOODS_REAL_SAAR_POP_FC_UNUSED_UNUSED_UNUSED" hidden="1">"c8072"</definedName>
    <definedName name="IQ_EXPORTS_GOODS_REAL_SAAR_POP_UNUSED_UNUSED_UNUSED" hidden="1">"c7192"</definedName>
    <definedName name="IQ_EXPORTS_GOODS_REAL_SAAR_UNUSED_UNUSED_UNUSED" hidden="1">"c6972"</definedName>
    <definedName name="IQ_EXPORTS_GOODS_REAL_SAAR_YOY_FC_UNUSED_UNUSED_UNUSED" hidden="1">"c8292"</definedName>
    <definedName name="IQ_EXPORTS_GOODS_REAL_SAAR_YOY_UNUSED_UNUSED_UNUSED" hidden="1">"c7412"</definedName>
    <definedName name="IQ_EXPORTS_POP_FC_UNUSED_UNUSED_UNUSED" hidden="1">"c7961"</definedName>
    <definedName name="IQ_EXPORTS_POP_UNUSED_UNUSED_UNUSED" hidden="1">"c7081"</definedName>
    <definedName name="IQ_EXPORTS_SERVICES_REAL_SAAR_APR_FC_UNUSED_UNUSED_UNUSED" hidden="1">"c8516"</definedName>
    <definedName name="IQ_EXPORTS_SERVICES_REAL_SAAR_APR_UNUSED_UNUSED_UNUSED" hidden="1">"c7636"</definedName>
    <definedName name="IQ_EXPORTS_SERVICES_REAL_SAAR_FC_UNUSED_UNUSED_UNUSED" hidden="1">"c7856"</definedName>
    <definedName name="IQ_EXPORTS_SERVICES_REAL_SAAR_POP_FC_UNUSED_UNUSED_UNUSED" hidden="1">"c8076"</definedName>
    <definedName name="IQ_EXPORTS_SERVICES_REAL_SAAR_POP_UNUSED_UNUSED_UNUSED" hidden="1">"c7196"</definedName>
    <definedName name="IQ_EXPORTS_SERVICES_REAL_SAAR_UNUSED_UNUSED_UNUSED" hidden="1">"c6976"</definedName>
    <definedName name="IQ_EXPORTS_SERVICES_REAL_SAAR_YOY_FC_UNUSED_UNUSED_UNUSED" hidden="1">"c8296"</definedName>
    <definedName name="IQ_EXPORTS_SERVICES_REAL_SAAR_YOY_UNUSED_UNUSED_UNUSED" hidden="1">"c7416"</definedName>
    <definedName name="IQ_EXPORTS_UNUSED_UNUSED_UNUSED" hidden="1">"c6861"</definedName>
    <definedName name="IQ_EXPORTS_YOY_FC_UNUSED_UNUSED_UNUSED" hidden="1">"c8181"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EXTRAORDINARY_GAINS_FDIC" hidden="1">"c6586"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ED_FUNDS_PURCHASED_FDIC" hidden="1">"c6343"</definedName>
    <definedName name="IQ_FED_FUNDS_SOLD_FDIC" hidden="1">"c6307"</definedName>
    <definedName name="IQ_FEDFUNDS_SOLD" hidden="1">"c2256"</definedName>
    <definedName name="IQ_FFO" hidden="1">"c1574"</definedName>
    <definedName name="IQ_FFO_ACT_OR_EST" hidden="1">"c2216"</definedName>
    <definedName name="IQ_FFO_EST" hidden="1">"c418"</definedName>
    <definedName name="IQ_FFO_EST_REUT" hidden="1">"c3837"</definedName>
    <definedName name="IQ_FFO_EST_THOM" hidden="1">"c3999"</definedName>
    <definedName name="IQ_FFO_HIGH_EST" hidden="1">"c419"</definedName>
    <definedName name="IQ_FFO_HIGH_EST_REUT" hidden="1">"c3839"</definedName>
    <definedName name="IQ_FFO_HIGH_EST_THOM" hidden="1">"c4001"</definedName>
    <definedName name="IQ_FFO_LOW_EST" hidden="1">"c420"</definedName>
    <definedName name="IQ_FFO_LOW_EST_REUT" hidden="1">"c3840"</definedName>
    <definedName name="IQ_FFO_LOW_EST_THOM" hidden="1">"c4002"</definedName>
    <definedName name="IQ_FFO_MEDIAN_EST" hidden="1">"c1665"</definedName>
    <definedName name="IQ_FFO_MEDIAN_EST_REUT" hidden="1">"c3838"</definedName>
    <definedName name="IQ_FFO_MEDIAN_EST_THOM" hidden="1">"c4000"</definedName>
    <definedName name="IQ_FFO_NO_EST" hidden="1">"c276"</definedName>
    <definedName name="IQ_FFO_NUM_EST" hidden="1">"c421"</definedName>
    <definedName name="IQ_FFO_NUM_EST_REUT" hidden="1">"c3841"</definedName>
    <definedName name="IQ_FFO_NUM_EST_THOM" hidden="1">"c4003"</definedName>
    <definedName name="IQ_FFO_STDDEV_EST" hidden="1">"c422"</definedName>
    <definedName name="IQ_FFO_STDDEV_EST_REUT" hidden="1">"c3842"</definedName>
    <definedName name="IQ_FFO_STDDEV_EST_THOM" hidden="1">"c4004"</definedName>
    <definedName name="IQ_FH" hidden="1">100000</definedName>
    <definedName name="IQ_FHLB_ADVANCES_FDIC" hidden="1">"c6366"</definedName>
    <definedName name="IQ_FHLB_DEBT" hidden="1">"c423"</definedName>
    <definedName name="IQ_FHLB_DUE_AFTER_FIVE" hidden="1">"c2086"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NOTES_PAY_TOTAL" hidden="1">"c5522"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ED_ASSET_TURNS" hidden="1">"c445"</definedName>
    <definedName name="IQ_FIXED_INVEST_APR_FC_UNUSED_UNUSED_UNUSED" hidden="1">"c8410"</definedName>
    <definedName name="IQ_FIXED_INVEST_APR_UNUSED_UNUSED_UNUSED" hidden="1">"c7530"</definedName>
    <definedName name="IQ_FIXED_INVEST_FC_UNUSED_UNUSED_UNUSED" hidden="1">"c7750"</definedName>
    <definedName name="IQ_FIXED_INVEST_POP_FC_UNUSED_UNUSED_UNUSED" hidden="1">"c7970"</definedName>
    <definedName name="IQ_FIXED_INVEST_POP_UNUSED_UNUSED_UNUSED" hidden="1">"c7090"</definedName>
    <definedName name="IQ_FIXED_INVEST_REAL_APR_FC_UNUSED_UNUSED_UNUSED" hidden="1">"c8518"</definedName>
    <definedName name="IQ_FIXED_INVEST_REAL_APR_UNUSED_UNUSED_UNUSED" hidden="1">"c7638"</definedName>
    <definedName name="IQ_FIXED_INVEST_REAL_FC_UNUSED_UNUSED_UNUSED" hidden="1">"c7858"</definedName>
    <definedName name="IQ_FIXED_INVEST_REAL_POP_FC_UNUSED_UNUSED_UNUSED" hidden="1">"c8078"</definedName>
    <definedName name="IQ_FIXED_INVEST_REAL_POP_UNUSED_UNUSED_UNUSED" hidden="1">"c7198"</definedName>
    <definedName name="IQ_FIXED_INVEST_REAL_UNUSED_UNUSED_UNUSED" hidden="1">"c6978"</definedName>
    <definedName name="IQ_FIXED_INVEST_REAL_YOY_FC_UNUSED_UNUSED_UNUSED" hidden="1">"c8298"</definedName>
    <definedName name="IQ_FIXED_INVEST_REAL_YOY_UNUSED_UNUSED_UNUSED" hidden="1">"c7418"</definedName>
    <definedName name="IQ_FIXED_INVEST_UNUSED_UNUSED_UNUSED" hidden="1">"c6870"</definedName>
    <definedName name="IQ_FIXED_INVEST_YOY_FC_UNUSED_UNUSED_UNUSED" hidden="1">"c8190"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NONTRANSACTION_ACCOUNTS_FDIC" hidden="1">"c6549"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X_CONTRACTS_FDIC" hidden="1">"c6517"</definedName>
    <definedName name="IQ_FX_CONTRACTS_SPOT_FDIC" hidden="1">"c6356"</definedName>
    <definedName name="IQ_FY" hidden="1">1000</definedName>
    <definedName name="IQ_FY_DATE" hidden="1">"IQ_FY_DATE"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C_BNK" hidden="1">"c488"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"c1446"</definedName>
    <definedName name="IQ_GROSS_GW" hidden="1">"c519"</definedName>
    <definedName name="IQ_GROSS_INTAN" hidden="1">"c520"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"c1378"</definedName>
    <definedName name="IQ_GROSS_SPRD" hidden="1">"c2155"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ELD_MATURITY_FDIC" hidden="1">"c6408"</definedName>
    <definedName name="IQ_HIGH_TARGET_PRICE" hidden="1">"c1651"</definedName>
    <definedName name="IQ_HIGHPRICE" hidden="1">"c545"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OWNERS_WRITTEN" hidden="1">"c546"</definedName>
    <definedName name="IQ_HOUSING_COMPLETIONS_SINGLE_FAM_APR_FC_UNUSED_UNUSED_UNUSED" hidden="1">"c8422"</definedName>
    <definedName name="IQ_HOUSING_COMPLETIONS_SINGLE_FAM_APR_UNUSED_UNUSED_UNUSED" hidden="1">"c7542"</definedName>
    <definedName name="IQ_HOUSING_COMPLETIONS_SINGLE_FAM_FC_UNUSED_UNUSED_UNUSED" hidden="1">"c7762"</definedName>
    <definedName name="IQ_HOUSING_COMPLETIONS_SINGLE_FAM_POP_FC_UNUSED_UNUSED_UNUSED" hidden="1">"c7982"</definedName>
    <definedName name="IQ_HOUSING_COMPLETIONS_SINGLE_FAM_POP_UNUSED_UNUSED_UNUSED" hidden="1">"c7102"</definedName>
    <definedName name="IQ_HOUSING_COMPLETIONS_SINGLE_FAM_UNUSED_UNUSED_UNUSED" hidden="1">"c6882"</definedName>
    <definedName name="IQ_HOUSING_COMPLETIONS_SINGLE_FAM_YOY_FC_UNUSED_UNUSED_UNUSED" hidden="1">"c8202"</definedName>
    <definedName name="IQ_HOUSING_COMPLETIONS_SINGLE_FAM_YOY_UNUSED_UNUSED_UNUSED" hidden="1">"c7322"</definedName>
    <definedName name="IQ_IMPAIR_OIL" hidden="1">"c547"</definedName>
    <definedName name="IQ_IMPAIRMENT_GW" hidden="1">"c548"</definedName>
    <definedName name="IQ_IMPORTS_GOODS_REAL_SAAR_APR_FC_UNUSED_UNUSED_UNUSED" hidden="1">"c8523"</definedName>
    <definedName name="IQ_IMPORTS_GOODS_REAL_SAAR_APR_UNUSED_UNUSED_UNUSED" hidden="1">"c7643"</definedName>
    <definedName name="IQ_IMPORTS_GOODS_REAL_SAAR_FC_UNUSED_UNUSED_UNUSED" hidden="1">"c7863"</definedName>
    <definedName name="IQ_IMPORTS_GOODS_REAL_SAAR_POP_FC_UNUSED_UNUSED_UNUSED" hidden="1">"c8083"</definedName>
    <definedName name="IQ_IMPORTS_GOODS_REAL_SAAR_POP_UNUSED_UNUSED_UNUSED" hidden="1">"c7203"</definedName>
    <definedName name="IQ_IMPORTS_GOODS_REAL_SAAR_UNUSED_UNUSED_UNUSED" hidden="1">"c6983"</definedName>
    <definedName name="IQ_IMPORTS_GOODS_REAL_SAAR_YOY_FC_UNUSED_UNUSED_UNUSED" hidden="1">"c8303"</definedName>
    <definedName name="IQ_IMPORTS_GOODS_REAL_SAAR_YOY_UNUSED_UNUSED_UNUSED" hidden="1">"c7423"</definedName>
    <definedName name="IQ_IMPORTS_GOODS_SERVICES_APR_FC_UNUSED_UNUSED_UNUSED" hidden="1">"c8429"</definedName>
    <definedName name="IQ_IMPORTS_GOODS_SERVICES_APR_UNUSED_UNUSED_UNUSED" hidden="1">"c7549"</definedName>
    <definedName name="IQ_IMPORTS_GOODS_SERVICES_FC_UNUSED_UNUSED_UNUSED" hidden="1">"c7769"</definedName>
    <definedName name="IQ_IMPORTS_GOODS_SERVICES_POP_FC_UNUSED_UNUSED_UNUSED" hidden="1">"c7989"</definedName>
    <definedName name="IQ_IMPORTS_GOODS_SERVICES_POP_UNUSED_UNUSED_UNUSED" hidden="1">"c7109"</definedName>
    <definedName name="IQ_IMPORTS_GOODS_SERVICES_REAL_SAAR_APR_FC_UNUSED_UNUSED_UNUSED" hidden="1">"c8524"</definedName>
    <definedName name="IQ_IMPORTS_GOODS_SERVICES_REAL_SAAR_APR_UNUSED_UNUSED_UNUSED" hidden="1">"c7644"</definedName>
    <definedName name="IQ_IMPORTS_GOODS_SERVICES_REAL_SAAR_FC_UNUSED_UNUSED_UNUSED" hidden="1">"c7864"</definedName>
    <definedName name="IQ_IMPORTS_GOODS_SERVICES_REAL_SAAR_POP_FC_UNUSED_UNUSED_UNUSED" hidden="1">"c8084"</definedName>
    <definedName name="IQ_IMPORTS_GOODS_SERVICES_REAL_SAAR_POP_UNUSED_UNUSED_UNUSED" hidden="1">"c7204"</definedName>
    <definedName name="IQ_IMPORTS_GOODS_SERVICES_REAL_SAAR_UNUSED_UNUSED_UNUSED" hidden="1">"c6984"</definedName>
    <definedName name="IQ_IMPORTS_GOODS_SERVICES_REAL_SAAR_YOY_FC_UNUSED_UNUSED_UNUSED" hidden="1">"c8304"</definedName>
    <definedName name="IQ_IMPORTS_GOODS_SERVICES_REAL_SAAR_YOY_UNUSED_UNUSED_UNUSED" hidden="1">"c7424"</definedName>
    <definedName name="IQ_IMPORTS_GOODS_SERVICES_UNUSED_UNUSED_UNUSED" hidden="1">"c6889"</definedName>
    <definedName name="IQ_IMPORTS_GOODS_SERVICES_YOY_FC_UNUSED_UNUSED_UNUSED" hidden="1">"c8209"</definedName>
    <definedName name="IQ_IMPORTS_GOODS_SERVICES_YOY_UNUSED_UNUSED_UNUSED" hidden="1">"c7329"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EX_PROVIDED_DIVIDEND" hidden="1">"c19252"</definedName>
    <definedName name="IQ_INDEXCONSTITUENT_CLOSEPRICE" hidden="1">"c19241"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" hidden="1">"c1534"</definedName>
    <definedName name="IQ_INSIDER_3MTH_BOUGHT_PCT" hidden="1">"c1534"</definedName>
    <definedName name="IQ_INSIDER_3MTH_NET" hidden="1">"c1535"</definedName>
    <definedName name="IQ_INSIDER_3MTH_NET_PCT" hidden="1">"c1535"</definedName>
    <definedName name="IQ_INSIDER_3MTH_SOLD" hidden="1">"c1533"</definedName>
    <definedName name="IQ_INSIDER_3MTH_SOLD_PCT" hidden="1">"c1533"</definedName>
    <definedName name="IQ_INSIDER_6MTH_BOUGHT" hidden="1">"c1537"</definedName>
    <definedName name="IQ_INSIDER_6MTH_BOUGHT_PCT" hidden="1">"c1537"</definedName>
    <definedName name="IQ_INSIDER_6MTH_NET" hidden="1">"c1538"</definedName>
    <definedName name="IQ_INSIDER_6MTH_NET_PCT" hidden="1">"c1538"</definedName>
    <definedName name="IQ_INSIDER_6MTH_SOLD" hidden="1">"c1536"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UNDERWRITING_INCOME_FDIC" hidden="1">"c6671"</definedName>
    <definedName name="IQ_INT_BORROW" hidden="1">"c583"</definedName>
    <definedName name="IQ_INT_DEMAND_NOTES_FDIC" hidden="1">"c6567"</definedName>
    <definedName name="IQ_INT_DEPOSITS" hidden="1">"c584"</definedName>
    <definedName name="IQ_INT_DIV_INC" hidden="1">"c585"</definedName>
    <definedName name="IQ_INT_DOMESTIC_DEPOSITS_FDIC" hidden="1">"c6564"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TOTAL_FDIC" hidden="1">"c6569"</definedName>
    <definedName name="IQ_INT_EXP_UTI" hidden="1">"c592"</definedName>
    <definedName name="IQ_INT_FED_FUNDS_FDIC" hidden="1">"c6566"</definedName>
    <definedName name="IQ_INT_FOREIGN_DEPOSITS_FDIC" hidden="1">"c6565"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IT" hidden="1">"c597"</definedName>
    <definedName name="IQ_INT_INC_SECURITIES_FDIC" hidden="1">"c6559"</definedName>
    <definedName name="IQ_INT_INC_TOTAL" hidden="1">"c598"</definedName>
    <definedName name="IQ_INT_INC_TOTAL_FDIC" hidden="1">"c6563"</definedName>
    <definedName name="IQ_INT_INC_TRADING_ACCOUNTS_FDIC" hidden="1">"c6560"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_SUB_NOTES_FDIC" hidden="1">"c6568"</definedName>
    <definedName name="IQ_INTANGIBLES_NET" hidden="1">"c1407"</definedName>
    <definedName name="IQ_INTEL_EPS_EST" hidden="1">"c24729"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10K" hidden="1">"IQ_INTEREST_INC_10K"</definedName>
    <definedName name="IQ_INTEREST_INC_10Q" hidden="1">"IQ_INTEREST_INC_10Q"</definedName>
    <definedName name="IQ_INTEREST_INC_10Q1" hidden="1">"IQ_INTEREST_INC_10Q1"</definedName>
    <definedName name="IQ_INTEREST_INC_NON" hidden="1">"c1384"</definedName>
    <definedName name="IQ_INTEREST_INVEST_INC" hidden="1">"c619"</definedName>
    <definedName name="IQ_INTEREST_LT_DEBT" hidden="1">"c2086"</definedName>
    <definedName name="IQ_INTEREST_RATE_CONTRACTS_FDIC" hidden="1">"c6512"</definedName>
    <definedName name="IQ_INTEREST_RATE_EXPOSURES_FDIC" hidden="1">"c6662"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MENT_BANKING_OTHER_FEES_FDIC" hidden="1">"c6666"</definedName>
    <definedName name="IQ_IPRD" hidden="1">"c644"</definedName>
    <definedName name="IQ_IRA_KEOGH_ACCOUNTS_FDIC" hidden="1">"c6496"</definedName>
    <definedName name="IQ_ISM_SERVICES_APR_FC_UNUSED_UNUSED_UNUSED" hidden="1">"c8443"</definedName>
    <definedName name="IQ_ISM_SERVICES_APR_UNUSED_UNUSED_UNUSED" hidden="1">"c7563"</definedName>
    <definedName name="IQ_ISM_SERVICES_FC_UNUSED_UNUSED_UNUSED" hidden="1">"c7783"</definedName>
    <definedName name="IQ_ISM_SERVICES_POP_FC_UNUSED_UNUSED_UNUSED" hidden="1">"c8003"</definedName>
    <definedName name="IQ_ISM_SERVICES_POP_UNUSED_UNUSED_UNUSED" hidden="1">"c7123"</definedName>
    <definedName name="IQ_ISM_SERVICES_UNUSED_UNUSED_UNUSED" hidden="1">"c6903"</definedName>
    <definedName name="IQ_ISM_SERVICES_YOY_FC_UNUSED_UNUSED_UNUSED" hidden="1">"c8223"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LAND" hidden="1">"c645"</definedName>
    <definedName name="IQ_LAST_EBIT_MARGIN" hidden="1">"IQ_LAST_EBIT_MARGIN"</definedName>
    <definedName name="IQ_LAST_EBITDA_MARGIN" hidden="1">"IQ_LAST_EBITDA_MARGIN"</definedName>
    <definedName name="IQ_LAST_GROSS_MARGIN" hidden="1">"IQ_LAST_GROSS_MARGIN"</definedName>
    <definedName name="IQ_LAST_NET_INC_MARGIN" hidden="1">"IQ_LAST_NET_INC_MARGIN"</definedName>
    <definedName name="IQ_LAST_PMT_DATE" hidden="1">"c2188"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" hidden="1">"1"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E_INSURANCE_ASSETS_FDIC" hidden="1">"c6372"</definedName>
    <definedName name="IQ_LIFOR" hidden="1">"c655"</definedName>
    <definedName name="IQ_LL" hidden="1">"c656"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_SERVICE_REV" hidden="1">"c658"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DEPOSITORY_INSTITUTIONS_FDIC" hidden="1">"c6382"</definedName>
    <definedName name="IQ_LOANS_FOR_SALE" hidden="1">"c666"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LOSS_EXP" hidden="1">"c672"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_SENIOR_DEBT" hidden="1">"c702"</definedName>
    <definedName name="IQ_LT_SUB_DEBT" hidden="1">"c703"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DATE" hidden="1">"IQ_LTM_DATE"</definedName>
    <definedName name="IQ_LTM_REVENUE_OVER_EMPLOYEES" hidden="1">"c1437"</definedName>
    <definedName name="IQ_LTMMONTH" hidden="1">120000</definedName>
    <definedName name="IQ_MACHINERY" hidden="1">"c711"</definedName>
    <definedName name="IQ_MACRO_SURVEY_CONSUMER_SENTIMENT" hidden="1">"c20808"</definedName>
    <definedName name="IQ_MAINT_CAPEX_ACT_OR_EST" hidden="1">"c4458"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ARKTCAP" hidden="1">"c258"</definedName>
    <definedName name="IQ_MATURITY_DATE" hidden="1">"c2146"</definedName>
    <definedName name="IQ_MATURITY_ONE_YEAR_LESS_FDIC" hidden="1">"c6425"</definedName>
    <definedName name="IQ_MEDIAN_NEW_HOME_SALES_APR_FC_UNUSED_UNUSED_UNUSED" hidden="1">"c8460"</definedName>
    <definedName name="IQ_MEDIAN_NEW_HOME_SALES_APR_UNUSED_UNUSED_UNUSED" hidden="1">"c7580"</definedName>
    <definedName name="IQ_MEDIAN_NEW_HOME_SALES_FC_UNUSED_UNUSED_UNUSED" hidden="1">"c7800"</definedName>
    <definedName name="IQ_MEDIAN_NEW_HOME_SALES_POP_FC_UNUSED_UNUSED_UNUSED" hidden="1">"c8020"</definedName>
    <definedName name="IQ_MEDIAN_NEW_HOME_SALES_POP_UNUSED_UNUSED_UNUSED" hidden="1">"c7140"</definedName>
    <definedName name="IQ_MEDIAN_NEW_HOME_SALES_UNUSED_UNUSED_UNUSED" hidden="1">"c6920"</definedName>
    <definedName name="IQ_MEDIAN_NEW_HOME_SALES_YOY_FC_UNUSED_UNUSED_UNUSED" hidden="1">"c8240"</definedName>
    <definedName name="IQ_MEDIAN_NEW_HOME_SALES_YOY_UNUSED_UNUSED_UNUSED" hidden="1">"c7360"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FDIC" hidden="1">"c6335"</definedName>
    <definedName name="IQ_MTD" hidden="1">800000</definedName>
    <definedName name="IQ_MULTIFAMILY_RESIDENTIAL_LOANS_FDIC" hidden="1">"c6311"</definedName>
    <definedName name="IQ_NAMES_REVISION_DATE_" localSheetId="4" hidden="1">43215.416087963</definedName>
    <definedName name="IQ_NAMES_REVISION_DATE_" hidden="1">41666.7099189815</definedName>
    <definedName name="IQ_NAMES_REVISION_DATE__1" hidden="1">40581.4643981481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"c1394"</definedName>
    <definedName name="IQ_NET_INC_10K" hidden="1">"IQ_NET_INC_10K"</definedName>
    <definedName name="IQ_NET_INC_10Q" hidden="1">"IQ_NET_INC_10Q"</definedName>
    <definedName name="IQ_NET_INC_10Q1" hidden="1">"IQ_NET_INC_10Q1"</definedName>
    <definedName name="IQ_NET_INC_BEFORE" hidden="1">"c1368"</definedName>
    <definedName name="IQ_NET_INC_CF" hidden="1">"c1397"</definedName>
    <definedName name="IQ_NET_INC_GROWTH_1" hidden="1">"c158"</definedName>
    <definedName name="IQ_NET_INC_GROWTH_2" hidden="1">"c162"</definedName>
    <definedName name="IQ_NET_INC_MARGIN" hidden="1">"c1398"</definedName>
    <definedName name="IQ_NET_INCOME_FDIC" hidden="1">"c6587"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NK_FDIC" hidden="1">"c6570"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MARGIN_FDIC" hidden="1">"c6726"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EXP_FDIC" hidden="1">"c6579"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_INC_FDIC" hidden="1">"c6575"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RES_FIXED_INVEST_PRIV_APR_FC_UNUSED_UNUSED_UNUSED" hidden="1">"c8468"</definedName>
    <definedName name="IQ_NONRES_FIXED_INVEST_PRIV_APR_UNUSED_UNUSED_UNUSED" hidden="1">"c7588"</definedName>
    <definedName name="IQ_NONRES_FIXED_INVEST_PRIV_FC_UNUSED_UNUSED_UNUSED" hidden="1">"c7808"</definedName>
    <definedName name="IQ_NONRES_FIXED_INVEST_PRIV_POP_FC_UNUSED_UNUSED_UNUSED" hidden="1">"c8028"</definedName>
    <definedName name="IQ_NONRES_FIXED_INVEST_PRIV_POP_UNUSED_UNUSED_UNUSED" hidden="1">"c7148"</definedName>
    <definedName name="IQ_NONRES_FIXED_INVEST_PRIV_UNUSED_UNUSED_UNUSED" hidden="1">"c6928"</definedName>
    <definedName name="IQ_NONRES_FIXED_INVEST_PRIV_YOY_FC_UNUSED_UNUSED_UNUSED" hidden="1">"c8248"</definedName>
    <definedName name="IQ_NONRES_FIXED_INVEST_PRIV_YOY_UNUSED_UNUSED_UNUSED" hidden="1">"c7368"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OFFICES" hidden="1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SHAREHOLDERS" hidden="1">"c1967"</definedName>
    <definedName name="IQ_NUMBER_SHAREHOLDERS_CLASSA" hidden="1">"c1968"</definedName>
    <definedName name="IQ_NUMBER_SHAREHOLDERS_CLASSB" hidden="1">"c1969"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" hidden="1">"c1999"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CERCISED" hidden="1">"c2116"</definedName>
    <definedName name="IQ_OPTIONS_EXERCISED" hidden="1">"c2116"</definedName>
    <definedName name="IQ_OPTIONS_ISSUED" hidden="1">"c857"</definedName>
    <definedName name="IQ_OPTIONS_OS" hidden="1">"c858"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DJUST_GROSS_LOANS" hidden="1">"c859"</definedName>
    <definedName name="IQ_OTHER_AMORT_BR" hidden="1">"c5566"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BORROWED_FUNDS_FDIC" hidden="1">"c6345"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URRENT_ASSETS" hidden="1">"c1403"</definedName>
    <definedName name="IQ_OTHER_CURRENT_LIAB" hidden="1">"c1404"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SURANCE_FEES_FDIC" hidden="1">"c6672"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OANS" hidden="1">"c945"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FDIC" hidden="1">"c6578"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AVINGS_DEPOSITS_FDIC" hidden="1">"c6554"</definedName>
    <definedName name="IQ_OTHER_TRANSACTIONS_FDIC" hidden="1">"c6504"</definedName>
    <definedName name="IQ_OTHER_UNUSED_COMMITMENTS_FDIC" hidden="1">"c6530"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"c2128"</definedName>
    <definedName name="IQ_OUTSTANDING_FILING_DATE" hidden="1">"c2127"</definedName>
    <definedName name="IQ_OUTSTANDING_FILING_DATE_TOTAL" hidden="1">"c2107"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2MONTHS_CIQ" hidden="1">"c3769"</definedName>
    <definedName name="IQ_PERCENT_CHANGE_EST_FFO_12MONTHS_REUT" hidden="1">"c3938"</definedName>
    <definedName name="IQ_PERCENT_CHANGE_EST_FFO_12MONTHS_THOM" hidden="1">"c5248"</definedName>
    <definedName name="IQ_PERCENT_CHANGE_EST_FFO_18MONTHS" hidden="1">"c1829"</definedName>
    <definedName name="IQ_PERCENT_CHANGE_EST_FFO_18MONTHS_CIQ" hidden="1">"c3770"</definedName>
    <definedName name="IQ_PERCENT_CHANGE_EST_FFO_18MONTHS_REUT" hidden="1">"c3939"</definedName>
    <definedName name="IQ_PERCENT_CHANGE_EST_FFO_18MONTHS_THOM" hidden="1">"c5249"</definedName>
    <definedName name="IQ_PERCENT_CHANGE_EST_FFO_3MONTHS" hidden="1">"c1825"</definedName>
    <definedName name="IQ_PERCENT_CHANGE_EST_FFO_3MONTHS_CIQ" hidden="1">"c3766"</definedName>
    <definedName name="IQ_PERCENT_CHANGE_EST_FFO_3MONTHS_REUT" hidden="1">"c3935"</definedName>
    <definedName name="IQ_PERCENT_CHANGE_EST_FFO_3MONTHS_THOM" hidden="1">"c5245"</definedName>
    <definedName name="IQ_PERCENT_CHANGE_EST_FFO_6MONTHS" hidden="1">"c1826"</definedName>
    <definedName name="IQ_PERCENT_CHANGE_EST_FFO_6MONTHS_CIQ" hidden="1">"c3767"</definedName>
    <definedName name="IQ_PERCENT_CHANGE_EST_FFO_6MONTHS_REUT" hidden="1">"c3936"</definedName>
    <definedName name="IQ_PERCENT_CHANGE_EST_FFO_6MONTHS_THOM" hidden="1">"c5246"</definedName>
    <definedName name="IQ_PERCENT_CHANGE_EST_FFO_9MONTHS" hidden="1">"c1827"</definedName>
    <definedName name="IQ_PERCENT_CHANGE_EST_FFO_9MONTHS_CIQ" hidden="1">"c3768"</definedName>
    <definedName name="IQ_PERCENT_CHANGE_EST_FFO_9MONTHS_REUT" hidden="1">"c3937"</definedName>
    <definedName name="IQ_PERCENT_CHANGE_EST_FFO_9MONTHS_THOM" hidden="1">"c5247"</definedName>
    <definedName name="IQ_PERCENT_CHANGE_EST_FFO_DAY" hidden="1">"c1822"</definedName>
    <definedName name="IQ_PERCENT_CHANGE_EST_FFO_DAY_CIQ" hidden="1">"c3764"</definedName>
    <definedName name="IQ_PERCENT_CHANGE_EST_FFO_DAY_REUT" hidden="1">"c3933"</definedName>
    <definedName name="IQ_PERCENT_CHANGE_EST_FFO_DAY_THOM" hidden="1">"c5243"</definedName>
    <definedName name="IQ_PERCENT_CHANGE_EST_FFO_MONTH" hidden="1">"c1824"</definedName>
    <definedName name="IQ_PERCENT_CHANGE_EST_FFO_MONTH_CIQ" hidden="1">"c3765"</definedName>
    <definedName name="IQ_PERCENT_CHANGE_EST_FFO_MONTH_REUT" hidden="1">"c3934"</definedName>
    <definedName name="IQ_PERCENT_CHANGE_EST_FFO_MONTH_THOM" hidden="1">"c5244"</definedName>
    <definedName name="IQ_PERCENT_CHANGE_EST_FFO_WEEK" hidden="1">"c1823"</definedName>
    <definedName name="IQ_PERCENT_CHANGE_EST_FFO_WEEK_CIQ" hidden="1">"c3795"</definedName>
    <definedName name="IQ_PERCENT_CHANGE_EST_FFO_WEEK_REUT" hidden="1">"c3964"</definedName>
    <definedName name="IQ_PERCENT_CHANGE_EST_FFO_WEEK_THOM" hidden="1">"c5274"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CENT_INSURED_FDIC" hidden="1">"c6374"</definedName>
    <definedName name="IQ_PERIODDATE" hidden="1">"c1414"</definedName>
    <definedName name="IQ_PERIODDATE_BS" hidden="1">"c1032"</definedName>
    <definedName name="IQ_PERIODDATE_CF" hidden="1">"c1033"</definedName>
    <definedName name="IQ_PERIODDATE_FDIC" hidden="1">"c13646"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EDGED_SECURITIES_FDIC" hidden="1">"c6401"</definedName>
    <definedName name="IQ_PLL" hidden="1">"c2114"</definedName>
    <definedName name="IQ_PMT_FREQ" hidden="1">"c2236"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FERRED_FDIC" hidden="1">"c6349"</definedName>
    <definedName name="IQ_PREMISES_EQUIPMENT_FDIC" hidden="1">"c6577"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" hidden="1">"IQ_PRETAX_INC"</definedName>
    <definedName name="IQ_PRETAX_INC_10K" hidden="1">"IQ_PRETAX_INC_10K"</definedName>
    <definedName name="IQ_PRETAX_INC_10Q" hidden="1">"IQ_PRETAX_INC_10Q"</definedName>
    <definedName name="IQ_PRETAX_INC_10Q1" hidden="1">"IQ_PRETAX_INC_10Q1"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ICE_CFPS_FWD" hidden="1">"c2237"</definedName>
    <definedName name="IQ_PRICE_OVER_BVPS" hidden="1">"c1412"</definedName>
    <definedName name="IQ_PRICE_OVER_EPS_EST" hidden="1">"c174"</definedName>
    <definedName name="IQ_PRICE_OVER_EPS_EST_1" hidden="1">"c175"</definedName>
    <definedName name="IQ_PRICE_OVER_LTM_EPS" hidden="1">"c1413"</definedName>
    <definedName name="IQ_PRICE_TARGET" hidden="1">"c82"</definedName>
    <definedName name="IQ_PRICEDATE" hidden="1">"c1069"</definedName>
    <definedName name="IQ_PRICEDATETIME" hidden="1">"IQ_PRICEDATETIME"</definedName>
    <definedName name="IQ_PRICING_DATE" hidden="1">"c1613"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_UNUSED_UNUSED" hidden="1">"c8559"</definedName>
    <definedName name="IQ_PRIVATE_CONST_TOTAL_APR_UNUSED_UNUSED_UNUSED" hidden="1">"c7679"</definedName>
    <definedName name="IQ_PRIVATE_CONST_TOTAL_FC_UNUSED_UNUSED_UNUSED" hidden="1">"c7899"</definedName>
    <definedName name="IQ_PRIVATE_CONST_TOTAL_POP_FC_UNUSED_UNUSED_UNUSED" hidden="1">"c8119"</definedName>
    <definedName name="IQ_PRIVATE_CONST_TOTAL_POP_UNUSED_UNUSED_UNUSED" hidden="1">"c7239"</definedName>
    <definedName name="IQ_PRIVATE_CONST_TOTAL_UNUSED_UNUSED_UNUSED" hidden="1">"c7019"</definedName>
    <definedName name="IQ_PRIVATE_CONST_TOTAL_YOY_FC_UNUSED_UNUSED_UNUSED" hidden="1">"c8339"</definedName>
    <definedName name="IQ_PRIVATE_CONST_TOTAL_YOY_UNUSED_UNUSED_UNUSED" hidden="1">"c7459"</definedName>
    <definedName name="IQ_PRIVATE_RES_CONST_REAL_APR_FC_UNUSED_UNUSED_UNUSED" hidden="1">"c8535"</definedName>
    <definedName name="IQ_PRIVATE_RES_CONST_REAL_APR_UNUSED_UNUSED_UNUSED" hidden="1">"c7655"</definedName>
    <definedName name="IQ_PRIVATE_RES_CONST_REAL_FC_UNUSED_UNUSED_UNUSED" hidden="1">"c7875"</definedName>
    <definedName name="IQ_PRIVATE_RES_CONST_REAL_POP_FC_UNUSED_UNUSED_UNUSED" hidden="1">"c8095"</definedName>
    <definedName name="IQ_PRIVATE_RES_CONST_REAL_POP_UNUSED_UNUSED_UNUSED" hidden="1">"c7215"</definedName>
    <definedName name="IQ_PRIVATE_RES_CONST_REAL_UNUSED_UNUSED_UNUSED" hidden="1">"c6995"</definedName>
    <definedName name="IQ_PRIVATE_RES_CONST_REAL_YOY_FC_UNUSED_UNUSED_UNUSED" hidden="1">"c8315"</definedName>
    <definedName name="IQ_PRIVATE_RES_CONST_REAL_YOY_UNUSED_UNUSED_UNUSED" hidden="1">"c7435"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_UNUSED_UNUSED" hidden="1">"c8491"</definedName>
    <definedName name="IQ_PURCHASES_EQUIP_NONRES_SAAR_APR_UNUSED_UNUSED_UNUSED" hidden="1">"c7611"</definedName>
    <definedName name="IQ_PURCHASES_EQUIP_NONRES_SAAR_FC_UNUSED_UNUSED_UNUSED" hidden="1">"c7831"</definedName>
    <definedName name="IQ_PURCHASES_EQUIP_NONRES_SAAR_POP_FC_UNUSED_UNUSED_UNUSED" hidden="1">"c8051"</definedName>
    <definedName name="IQ_PURCHASES_EQUIP_NONRES_SAAR_POP_UNUSED_UNUSED_UNUSED" hidden="1">"c7171"</definedName>
    <definedName name="IQ_PURCHASES_EQUIP_NONRES_SAAR_UNUSED_UNUSED_UNUSED" hidden="1">"c6951"</definedName>
    <definedName name="IQ_PURCHASES_EQUIP_NONRES_SAAR_YOY_FC_UNUSED_UNUSED_UNUSED" hidden="1">"c8271"</definedName>
    <definedName name="IQ_PURCHASES_EQUIP_NONRES_SAAR_YOY_UNUSED_UNUSED_UNUSED" hidden="1">"c7391"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_FORECLOSURE_FDIC" hidden="1">"c6332"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AL_ESTATE" hidden="1">"c1093"</definedName>
    <definedName name="IQ_REAL_ESTATE_ASSETS" hidden="1">"c1094"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LATED_PLANS_FDIC" hidden="1">"c6320"</definedName>
    <definedName name="IQ_RENTAL_REV" hidden="1">"c1101"</definedName>
    <definedName name="IQ_RES_CONST_REAL_APR_FC_UNUSED_UNUSED_UNUSED" hidden="1">"c8536"</definedName>
    <definedName name="IQ_RES_CONST_REAL_APR_UNUSED_UNUSED_UNUSED" hidden="1">"c7656"</definedName>
    <definedName name="IQ_RES_CONST_REAL_FC_UNUSED_UNUSED_UNUSED" hidden="1">"c7876"</definedName>
    <definedName name="IQ_RES_CONST_REAL_POP_FC_UNUSED_UNUSED_UNUSED" hidden="1">"c8096"</definedName>
    <definedName name="IQ_RES_CONST_REAL_POP_UNUSED_UNUSED_UNUSED" hidden="1">"c7216"</definedName>
    <definedName name="IQ_RES_CONST_REAL_SAAR_APR_FC_UNUSED_UNUSED_UNUSED" hidden="1">"c8537"</definedName>
    <definedName name="IQ_RES_CONST_REAL_SAAR_APR_UNUSED_UNUSED_UNUSED" hidden="1">"c7657"</definedName>
    <definedName name="IQ_RES_CONST_REAL_SAAR_FC_UNUSED_UNUSED_UNUSED" hidden="1">"c7877"</definedName>
    <definedName name="IQ_RES_CONST_REAL_SAAR_POP_FC_UNUSED_UNUSED_UNUSED" hidden="1">"c8097"</definedName>
    <definedName name="IQ_RES_CONST_REAL_SAAR_POP_UNUSED_UNUSED_UNUSED" hidden="1">"c7217"</definedName>
    <definedName name="IQ_RES_CONST_REAL_SAAR_UNUSED_UNUSED_UNUSED" hidden="1">"c6997"</definedName>
    <definedName name="IQ_RES_CONST_REAL_SAAR_YOY_FC_UNUSED_UNUSED_UNUSED" hidden="1">"c8317"</definedName>
    <definedName name="IQ_RES_CONST_REAL_SAAR_YOY_UNUSED_UNUSED_UNUSED" hidden="1">"c7437"</definedName>
    <definedName name="IQ_RES_CONST_REAL_UNUSED_UNUSED_UNUSED" hidden="1">"c6996"</definedName>
    <definedName name="IQ_RES_CONST_REAL_YOY_FC_UNUSED_UNUSED_UNUSED" hidden="1">"c8316"</definedName>
    <definedName name="IQ_RES_CONST_REAL_YOY_UNUSED_UNUSED_UNUSED" hidden="1">"c7436"</definedName>
    <definedName name="IQ_RES_CONST_SAAR_APR_FC_UNUSED_UNUSED_UNUSED" hidden="1">"c8540"</definedName>
    <definedName name="IQ_RES_CONST_SAAR_APR_UNUSED_UNUSED_UNUSED" hidden="1">"c7660"</definedName>
    <definedName name="IQ_RES_CONST_SAAR_FC_UNUSED_UNUSED_UNUSED" hidden="1">"c7880"</definedName>
    <definedName name="IQ_RES_CONST_SAAR_POP_FC_UNUSED_UNUSED_UNUSED" hidden="1">"c8100"</definedName>
    <definedName name="IQ_RES_CONST_SAAR_POP_UNUSED_UNUSED_UNUSED" hidden="1">"c7220"</definedName>
    <definedName name="IQ_RES_CONST_SAAR_UNUSED_UNUSED_UNUSED" hidden="1">"c7000"</definedName>
    <definedName name="IQ_RES_CONST_SAAR_YOY_FC_UNUSED_UNUSED_UNUSED" hidden="1">"c8320"</definedName>
    <definedName name="IQ_RES_CONST_SAAR_YOY_UNUSED_UNUSED_UNUSED" hidden="1">"c7440"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NET_FDIC" hidden="1">"c6500"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DEPOSITS_FDIC" hidden="1">"c6488"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"c1420"</definedName>
    <definedName name="IQ_RETAINED_EARNINGS_AVERAGE_EQUITY_FDIC" hidden="1">"c6733"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10K" hidden="1">"IQ_REVENUE_10K"</definedName>
    <definedName name="IQ_REVENUE_10Q" hidden="1">"IQ_REVENUE_10Q"</definedName>
    <definedName name="IQ_REVENUE_10Q1" hidden="1">"IQ_REVENUE_10Q1"</definedName>
    <definedName name="IQ_REVENUE_ACT_OR_EST" hidden="1">"c2214"</definedName>
    <definedName name="IQ_REVENUE_EST" hidden="1">"c1126"</definedName>
    <definedName name="IQ_REVENUE_EST_1" hidden="1">"IQ_REVENUE_EST_1"</definedName>
    <definedName name="IQ_REVENUE_GROWTH_1" hidden="1">"c155"</definedName>
    <definedName name="IQ_REVENUE_GROWTH_2" hidden="1">"c159"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O_EST" hidden="1">"c263"</definedName>
    <definedName name="IQ_REVENUE_NUM_EST" hidden="1">"c1129"</definedName>
    <definedName name="IQ_REVISION_DATE_" hidden="1">39057.7041550925</definedName>
    <definedName name="IQ_RISK_WEIGHTED_ASSETS_FDIC" hidden="1">"c6370"</definedName>
    <definedName name="IQ_SALARY" hidden="1">"c1130"</definedName>
    <definedName name="IQ_SALARY_FDIC" hidden="1">"c6576"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VING_DEP" hidden="1">"c1150"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FDIC" hidden="1">"c6572"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DATE" hidden="1">"c2172"</definedName>
    <definedName name="IQ_SP_ISSUE_LC_ACTION" hidden="1">"c2644"</definedName>
    <definedName name="IQ_SP_ISSUE_LC_DATE" hidden="1">"c2643"</definedName>
    <definedName name="IQ_SP_ISSUE_LC_LT" hidden="1">"c2645"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TW" hidden="1">"c2166"</definedName>
    <definedName name="IQ_SUB_DEBT_FDIC" hidden="1">"c6346"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RPLUS_FDIC" hidden="1">"c6351"</definedName>
    <definedName name="IQ_SVA" hidden="1">"c1214"</definedName>
    <definedName name="IQ_TARGET_PRICE_LASTCLOSE" hidden="1">"c1855"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FDIC" hidden="1">"c6369"</definedName>
    <definedName name="IQ_TIER_ONE_RATIO" hidden="1">"c1229"</definedName>
    <definedName name="IQ_TIME_DEP" hidden="1">"c1230"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SSETS_FDIC" hidden="1">"c6339"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DUE" hidden="1">"c2509"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FDIC" hidden="1">"c6342"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FDIC" hidden="1">"c6348"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PROVED_RESERVES_OIL" hidden="1">"c2040"</definedName>
    <definedName name="IQ_TOTAL_RECEIV" hidden="1">"c1293"</definedName>
    <definedName name="IQ_TOTAL_RECOVERIES_FDIC" hidden="1">"c6622"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RISK_BASED_CAPITAL_RATIO_FDIC" hidden="1">"c6747"</definedName>
    <definedName name="IQ_TOTAL_SECURITIES_FDIC" hidden="1">"c6306"</definedName>
    <definedName name="IQ_TOTAL_SPECIAL" hidden="1">"c1618"</definedName>
    <definedName name="IQ_TOTAL_ST_BORROW" hidden="1">"c1424"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UNUSED_COMMITMENTS_FDIC" hidden="1">"c6536"</definedName>
    <definedName name="IQ_TOTAL_UNUSUAL" hidden="1">"c1508"</definedName>
    <definedName name="IQ_TOTAL_UNUSUAL_BR" hidden="1">"c5517"</definedName>
    <definedName name="IQ_TR_BUY_ADVISORS" hidden="1">"c2387"</definedName>
    <definedName name="IQ_TR_SELL_ADVISORS" hidden="1">"c2388"</definedName>
    <definedName name="IQ_TR_SUBDEBT" hidden="1">"c2370"</definedName>
    <definedName name="IQ_TR_TARGET_ADVISORS" hidden="1">"c2386"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DIC" hidden="1">"c6328"</definedName>
    <definedName name="IQ_TRADING_CURRENCY" hidden="1">"c2212"</definedName>
    <definedName name="IQ_TRADING_LIABILITIES_FDIC" hidden="1">"c6344"</definedName>
    <definedName name="IQ_TRANSACTION_ACCOUNTS_FDIC" hidden="1">"c6544"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UST_INC" hidden="1">"c1319"</definedName>
    <definedName name="IQ_TRUST_PREF" hidden="1">"c1320"</definedName>
    <definedName name="IQ_TWELVE_MONTHS_FIXED_AND_FLOATING_FDIC" hidden="1">"c6420"</definedName>
    <definedName name="IQ_TWELVE_MONTHS_MORTGAGE_PASS_THROUGHS_FDIC" hidden="1">"c6412"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DIVIDED_PROFITS_FDIC" hidden="1">"c6352"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USED_LOAN_COMMITMENTS_FDIC" hidden="1">"c6368"</definedName>
    <definedName name="IQ_UNUSUAL_EXP" hidden="1">"c1456"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CA" hidden="1">"c2930"</definedName>
    <definedName name="IQ_US_GAAP_CL" hidden="1">"c2932"</definedName>
    <definedName name="IQ_US_GAAP_COST_REV" hidden="1">"c2965"</definedName>
    <definedName name="IQ_US_GAAP_DO" hidden="1">"c2973"</definedName>
    <definedName name="IQ_US_GAAP_EXTRA_ACC_ITEMS" hidden="1">"c2972"</definedName>
    <definedName name="IQ_US_GAAP_INC_TAX" hidden="1">"c2975"</definedName>
    <definedName name="IQ_US_GAAP_INTEREST_EXP" hidden="1">"c2971"</definedName>
    <definedName name="IQ_US_GAAP_LIAB_LT" hidden="1">"c2933"</definedName>
    <definedName name="IQ_US_GAAP_MINORITY_INTEREST_IS" hidden="1">"c2974"</definedName>
    <definedName name="IQ_US_GAAP_NCA" hidden="1">"c2931"</definedName>
    <definedName name="IQ_US_GAAP_NI_AVAIL_EXCL" hidden="1">"c2977"</definedName>
    <definedName name="IQ_US_GAAP_OTHER_NON_OPER" hidden="1">"c2969"</definedName>
    <definedName name="IQ_US_GAAP_OTHER_OPER" hidden="1">"c2968"</definedName>
    <definedName name="IQ_US_GAAP_RD" hidden="1">"c2967"</definedName>
    <definedName name="IQ_US_GAAP_SGA" hidden="1">"c2966"</definedName>
    <definedName name="IQ_US_GAAP_TOTAL_REV" hidden="1">"c2964"</definedName>
    <definedName name="IQ_US_GAAP_TOTAL_UNUSUAL" hidden="1">"c2970"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C_REVENUE_FDIC" hidden="1">"c6667"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WEEK" hidden="1">50000</definedName>
    <definedName name="IQ_WEIGHTED_AVG_PRICE" hidden="1">"c1334"</definedName>
    <definedName name="IQ_WIP_INV" hidden="1">"c1335"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3</definedName>
    <definedName name="IQRA10" hidden="1">"$A$11:$A$511"</definedName>
    <definedName name="IQRAF17" hidden="1">"$AF$18:$AF$269"</definedName>
    <definedName name="IQRB2" hidden="1">"$B$3:$B$1261"</definedName>
    <definedName name="IQRC2" hidden="1">"$C$3:$C$1261"</definedName>
    <definedName name="IQRPartnersSlideBW10" hidden="1">'[32]Partners Slide'!$BX$10:$CE$10</definedName>
    <definedName name="IQRPartnersSlideBW11" hidden="1">'[32]Partners Slide'!$BX$11:$CD$11</definedName>
    <definedName name="IQRPartnersSlideBW13" hidden="1">'[32]Partners Slide'!$BX$13:$CE$13</definedName>
    <definedName name="IQRPartnersSlideBW14" hidden="1">'[32]Partners Slide'!$BX$14:$CQ$14</definedName>
    <definedName name="IQRPartnersSlideBW17" hidden="1">'[32]Partners Slide'!$BX$17:$BZ$17</definedName>
    <definedName name="IQRPartnersSlideBW18" hidden="1">'[32]Partners Slide'!$BX$18:$CC$18</definedName>
    <definedName name="IQRPartnersSlideBW19" hidden="1">'[32]Partners Slide'!$BX$19:$CK$19</definedName>
    <definedName name="IQRPartnersSlideBW21" hidden="1">'[32]Partners Slide'!$BX$21</definedName>
    <definedName name="IQRPartnersSlideBW23" hidden="1">'[32]Partners Slide'!$BX$23:$CN$23</definedName>
    <definedName name="IQRPartnersSlideBW25" hidden="1">'[32]Partners Slide'!$BX$25</definedName>
    <definedName name="IQRPartnersSlideBW26" hidden="1">'[32]Partners Slide'!$BX$26:$CB$26</definedName>
    <definedName name="IQRPartnersSlideBW27" hidden="1">'[32]Partners Slide'!$BX$27:$CD$27</definedName>
    <definedName name="IQRPartnersSlideBW29" hidden="1">'[32]Partners Slide'!$BX$29:$BY$29</definedName>
    <definedName name="IQRPartnersSlideBW30" hidden="1">'[32]Partners Slide'!$BX$30:$CQ$30</definedName>
    <definedName name="IQRPartnersSlideBW31" hidden="1">'[32]Partners Slide'!$BX$31:$CC$31</definedName>
    <definedName name="IQRPartnersSlideBW33" hidden="1">'[32]Partners Slide'!$BX$33:$CA$33</definedName>
    <definedName name="IQRPartnersSlideBW34" hidden="1">'[32]Partners Slide'!$BX$34:$CQ$34</definedName>
    <definedName name="IQRPartnersSlideBW38" hidden="1">'[32]Partners Slide'!$BX$38:$CO$38</definedName>
    <definedName name="IQRPartnersSlideBW40" hidden="1">'[32]Partners Slide'!$BX$40:$CG$40</definedName>
    <definedName name="IQRPartnersSlideBW41" hidden="1">'[32]Partners Slide'!$BX$41</definedName>
    <definedName name="IQRPartnersSlideBW42" hidden="1">'[32]Partners Slide'!$BX$42</definedName>
    <definedName name="IQRPartnersSlideBW45" hidden="1">'[32]Partners Slide'!$BX$45:$CI$45</definedName>
    <definedName name="IQRPartnersSlideBW47" hidden="1">'[32]Partners Slide'!$BX$47</definedName>
    <definedName name="IQRPartnersSlideBW48" hidden="1">'[32]Partners Slide'!$BX$48:$CP$48</definedName>
    <definedName name="IQRPartnersSlideBW49" hidden="1">'[32]Partners Slide'!$BX$49:$CQ$49</definedName>
    <definedName name="IQRPartnersSlideBW50" hidden="1">'[32]Partners Slide'!$BX$50</definedName>
    <definedName name="IQRPartnersSlideBW52" hidden="1">'[32]Partners Slide'!$BX$52:$CQ$52</definedName>
    <definedName name="IQRPartnersSlideBW53" hidden="1">'[32]Partners Slide'!$BX$53:$CQ$53</definedName>
    <definedName name="IQRPartnersSlideBW55" hidden="1">'[32]Partners Slide'!$BX$55:$CQ$55</definedName>
    <definedName name="IQRPartnersSlideBW56" hidden="1">'[32]Partners Slide'!$BX$56:$CI$56</definedName>
    <definedName name="IQRPartnersSlideBW58" hidden="1">'[32]Partners Slide'!$BX$58:$BZ$58</definedName>
    <definedName name="IQRPartnersSlideBW59" hidden="1">'[32]Partners Slide'!$BX$59</definedName>
    <definedName name="IQRPartnersSlideBW61" hidden="1">'[32]Partners Slide'!$BX$61:$CM$61</definedName>
    <definedName name="IQRPartnersSlideBW62" hidden="1">'[32]Partners Slide'!$BX$62:$CQ$62</definedName>
    <definedName name="IQRPartnersSlideBW63" hidden="1">'[32]Partners Slide'!$BX$63</definedName>
    <definedName name="IQRPartnersSlideBW65" hidden="1">'[32]Partners Slide'!$BX$65:$BZ$65</definedName>
    <definedName name="IQRPartnersSlideBW67" hidden="1">'[32]Partners Slide'!$BX$67:$CP$67</definedName>
    <definedName name="IQRPartnersSlideBW68" hidden="1">'[32]Partners Slide'!$BX$68:$CB$68</definedName>
    <definedName name="IQRPartnersSlideBW70" hidden="1">'[32]Partners Slide'!$BX$70</definedName>
    <definedName name="IQRPartnersSlideBW71" hidden="1">'[32]Partners Slide'!$BX$71:$CO$71</definedName>
    <definedName name="IQRPartnersSlideBW72" hidden="1">'[32]Partners Slide'!$BX$72:$CQ$72</definedName>
    <definedName name="IQRPartnersSlideBW73" hidden="1">'[32]Partners Slide'!$BX$73:$CN$73</definedName>
    <definedName name="IQRPartnersSlideBW75" hidden="1">'[32]Partners Slide'!$BX$75</definedName>
    <definedName name="IQRPartnersSlideBW77" hidden="1">'[32]Partners Slide'!$BX$77:$CQ$77</definedName>
    <definedName name="IQRPartnersSlideBW78" hidden="1">'[32]Partners Slide'!$BX$78:$CJ$78</definedName>
    <definedName name="IQRPartnersSlideBW79" hidden="1">'[32]Partners Slide'!$BX$79:$CQ$79</definedName>
    <definedName name="IQRPartnersSlideBW80" hidden="1">'[32]Partners Slide'!$BX$80:$CQ$80</definedName>
    <definedName name="IQRPartnersSlideBW81" hidden="1">'[32]Partners Slide'!$BX$81:$CQ$81</definedName>
    <definedName name="IQRPartnersSlideBW83" hidden="1">'[32]Partners Slide'!$BX$83:$CH$83</definedName>
    <definedName name="IQRPartnersSlideBW85" hidden="1">'[32]Partners Slide'!$BX$85:$CQ$85</definedName>
    <definedName name="IQRPartnersSlideBW86" hidden="1">'[32]Partners Slide'!$BX$86:$CQ$86</definedName>
    <definedName name="IQRPartnersSlideBW87" hidden="1">'[32]Partners Slide'!$BX$87:$CQ$87</definedName>
    <definedName name="IQRPartnersSlideQP10" hidden="1">'[32]Partners Slide'!$QQ$10:$QU$10</definedName>
    <definedName name="IQRPartnersSlideQP11" hidden="1">'[32]Partners Slide'!$QQ$11:$QU$11</definedName>
    <definedName name="IQRPartnersSlideQP12" hidden="1">'[32]Partners Slide'!$QQ$12:$QT$12</definedName>
    <definedName name="IQRPartnersSlideQP13" hidden="1">'[32]Partners Slide'!$QQ$13:$QR$13</definedName>
    <definedName name="IQRPartnersSlideQP14" hidden="1">'[32]Partners Slide'!$QQ$14:$QS$14</definedName>
    <definedName name="IQRPartnersSlideQP16" hidden="1">'[32]Partners Slide'!$QQ$16:$QR$16</definedName>
    <definedName name="IQRPartnersSlideQP17" hidden="1">'[32]Partners Slide'!$QQ$17:$QR$17</definedName>
    <definedName name="IQRPartnersSlideQP19" hidden="1">'[32]Partners Slide'!$QQ$19:$QT$19</definedName>
    <definedName name="IQRPartnersSlideQP23" hidden="1">'[32]Partners Slide'!$QQ$23:$QS$23</definedName>
    <definedName name="IQRPartnersSlideQP25" hidden="1">'[32]Partners Slide'!$QQ$25</definedName>
    <definedName name="IQRPartnersSlideQP26" hidden="1">'[32]Partners Slide'!$QQ$26:$QV$26</definedName>
    <definedName name="IQRPartnersSlideQP27" hidden="1">'[32]Partners Slide'!$QQ$27:$QR$27</definedName>
    <definedName name="IQRPartnersSlideQP29" hidden="1">'[32]Partners Slide'!$QQ$29</definedName>
    <definedName name="IQRPartnersSlideQP30" hidden="1">'[32]Partners Slide'!$QQ$30:$QR$30</definedName>
    <definedName name="IQRPartnersSlideQP31" hidden="1">'[32]Partners Slide'!$QQ$31</definedName>
    <definedName name="IQRPartnersSlideQP33" hidden="1">'[32]Partners Slide'!$QQ$33:$QT$33</definedName>
    <definedName name="IQRPartnersSlideQP34" hidden="1">'[32]Partners Slide'!$QQ$34:$QS$34</definedName>
    <definedName name="IQRPartnersSlideQP38" hidden="1">'[32]Partners Slide'!$QQ$38</definedName>
    <definedName name="IQRPartnersSlideQP40" hidden="1">'[32]Partners Slide'!$QQ$40:$QS$40</definedName>
    <definedName name="IQRPartnersSlideQP42" hidden="1">'[32]Partners Slide'!$QQ$42</definedName>
    <definedName name="IQRPartnersSlideQP45" hidden="1">'[32]Partners Slide'!$QQ$45:$QX$45</definedName>
    <definedName name="IQRPartnersSlideQP47" hidden="1">'[32]Partners Slide'!$QQ$47:$QR$47</definedName>
    <definedName name="IQRPartnersSlideQP48" hidden="1">'[32]Partners Slide'!$QQ$48:$QW$48</definedName>
    <definedName name="IQRPartnersSlideQP49" hidden="1">'[32]Partners Slide'!$QQ$49</definedName>
    <definedName name="IQRPartnersSlideQP50" hidden="1">'[32]Partners Slide'!$QQ$50:$QS$50</definedName>
    <definedName name="IQRPartnersSlideQP52" hidden="1">'[32]Partners Slide'!$QQ$52:$QS$52</definedName>
    <definedName name="IQRPartnersSlideQP53" hidden="1">'[32]Partners Slide'!$QQ$53:$QR$53</definedName>
    <definedName name="IQRPartnersSlideQP55" hidden="1">'[32]Partners Slide'!$QQ$55</definedName>
    <definedName name="IQRPartnersSlideQP56" hidden="1">'[32]Partners Slide'!$QQ$56:$QR$56</definedName>
    <definedName name="IQRPartnersSlideQP58" hidden="1">'[32]Partners Slide'!$QQ$58</definedName>
    <definedName name="IQRPartnersSlideQP60" hidden="1">'[32]Partners Slide'!$QQ$60:$QR$60</definedName>
    <definedName name="IQRPartnersSlideQP61" hidden="1">'[32]Partners Slide'!$QQ$61:$QS$61</definedName>
    <definedName name="IQRPartnersSlideQP62" hidden="1">'[32]Partners Slide'!$QQ$62:$QR$62</definedName>
    <definedName name="IQRPartnersSlideQP63" hidden="1">'[32]Partners Slide'!$QQ$63:$QS$63</definedName>
    <definedName name="IQRPartnersSlideQP65" hidden="1">'[32]Partners Slide'!$QQ$65:$QR$65</definedName>
    <definedName name="IQRPartnersSlideQP66" hidden="1">'[32]Partners Slide'!$QQ$66:$QS$66</definedName>
    <definedName name="IQRPartnersSlideQP67" hidden="1">'[32]Partners Slide'!$QQ$67:$QY$67</definedName>
    <definedName name="IQRPartnersSlideQP68" hidden="1">'[32]Partners Slide'!$QQ$68:$QR$68</definedName>
    <definedName name="IQRPartnersSlideQP71" hidden="1">'[32]Partners Slide'!$QQ$71:$QT$71</definedName>
    <definedName name="IQRPartnersSlideQP72" hidden="1">'[32]Partners Slide'!$QQ$72:$QW$72</definedName>
    <definedName name="IQRPartnersSlideQP73" hidden="1">'[32]Partners Slide'!$QQ$73:$QT$73</definedName>
    <definedName name="IQRPartnersSlideQP75" hidden="1">'[32]Partners Slide'!$QQ$75</definedName>
    <definedName name="IQRPartnersSlideQP77" hidden="1">'[32]Partners Slide'!$QQ$77:$QT$77</definedName>
    <definedName name="IQRPartnersSlideQP78" hidden="1">'[32]Partners Slide'!$QQ$78</definedName>
    <definedName name="IQRPartnersSlideQP79" hidden="1">'[32]Partners Slide'!$QQ$79:$RT$79</definedName>
    <definedName name="IQRPartnersSlideQP80" hidden="1">'[32]Partners Slide'!$QQ$80:$QW$80</definedName>
    <definedName name="IQRPartnersSlideQP81" hidden="1">'[32]Partners Slide'!$QQ$81:$QR$81</definedName>
    <definedName name="IQRPartnersSlideQP83" hidden="1">'[32]Partners Slide'!$QQ$83</definedName>
    <definedName name="IQRPartnersSlideQP85" hidden="1">'[32]Partners Slide'!$QQ$85:$QR$85</definedName>
    <definedName name="IQRPartnersSlideQP87" hidden="1">'[32]Partners Slide'!$QQ$87:$QT$87</definedName>
    <definedName name="IQRPartnersSlideSZ12" hidden="1">'[32]Partners Slide'!$TA$12</definedName>
    <definedName name="IQRPartnersSlideSZ14" hidden="1">'[32]Partners Slide'!$TA$14</definedName>
    <definedName name="IQRPartnersSlideSZ16" hidden="1">'[32]Partners Slide'!$TA$16</definedName>
    <definedName name="IQRPartnersSlideSZ17" hidden="1">'[32]Partners Slide'!$TA$17</definedName>
    <definedName name="IQRPartnersSlideSZ18" hidden="1">'[32]Partners Slide'!$TA$18</definedName>
    <definedName name="IQRPartnersSlideSZ19" hidden="1">'[32]Partners Slide'!$TA$19:$TB$19</definedName>
    <definedName name="IQRPartnersSlideSZ21" hidden="1">'[32]Partners Slide'!$TA$21:$TB$21</definedName>
    <definedName name="IQRPartnersSlideSZ26" hidden="1">'[32]Partners Slide'!$TA$26:$TB$26</definedName>
    <definedName name="IQRPartnersSlideSZ27" hidden="1">'[32]Partners Slide'!$TA$27</definedName>
    <definedName name="IQRPartnersSlideSZ30" hidden="1">'[32]Partners Slide'!$TA$30:$TE$30</definedName>
    <definedName name="IQRPartnersSlideSZ31" hidden="1">'[32]Partners Slide'!$TA$31:$TD$31</definedName>
    <definedName name="IQRPartnersSlideSZ33" hidden="1">'[32]Partners Slide'!$TA$33:$TC$33</definedName>
    <definedName name="IQRPartnersSlideSZ34" hidden="1">'[32]Partners Slide'!$TA$34:$TB$34</definedName>
    <definedName name="IQRPartnersSlideSZ38" hidden="1">'[32]Partners Slide'!$TA$38</definedName>
    <definedName name="IQRPartnersSlideSZ40" hidden="1">'[32]Partners Slide'!$TA$40</definedName>
    <definedName name="IQRPartnersSlideSZ45" hidden="1">'[32]Partners Slide'!$TA$45:$TB$45</definedName>
    <definedName name="IQRPartnersSlideSZ47" hidden="1">'[32]Partners Slide'!$TA$47</definedName>
    <definedName name="IQRPartnersSlideSZ49" hidden="1">'[32]Partners Slide'!$TA$49:$TB$49</definedName>
    <definedName name="IQRPartnersSlideSZ52" hidden="1">'[32]Partners Slide'!$TA$52</definedName>
    <definedName name="IQRPartnersSlideSZ53" hidden="1">'[32]Partners Slide'!$TA$53:$TT$53</definedName>
    <definedName name="IQRPartnersSlideSZ55" hidden="1">'[32]Partners Slide'!$TA$55:$TT$55</definedName>
    <definedName name="IQRPartnersSlideSZ56" hidden="1">'[32]Partners Slide'!$TA$56:$TH$56</definedName>
    <definedName name="IQRPartnersSlideSZ58" hidden="1">'[32]Partners Slide'!$TA$58</definedName>
    <definedName name="IQRPartnersSlideSZ62" hidden="1">'[32]Partners Slide'!$TA$62:$TD$62</definedName>
    <definedName name="IQRPartnersSlideSZ63" hidden="1">'[32]Partners Slide'!$TA$63</definedName>
    <definedName name="IQRPartnersSlideSZ65" hidden="1">'[32]Partners Slide'!$TA$65:$TB$65</definedName>
    <definedName name="IQRPartnersSlideSZ66" hidden="1">'[32]Partners Slide'!$TA$66</definedName>
    <definedName name="IQRPartnersSlideSZ67" hidden="1">'[32]Partners Slide'!$TA$67:$TC$67</definedName>
    <definedName name="IQRPartnersSlideSZ68" hidden="1">'[32]Partners Slide'!$TA$68:$TB$68</definedName>
    <definedName name="IQRPartnersSlideSZ71" hidden="1">'[32]Partners Slide'!$TA$71:$TD$71</definedName>
    <definedName name="IQRPartnersSlideSZ72" hidden="1">'[32]Partners Slide'!$TA$72</definedName>
    <definedName name="IQRPartnersSlideSZ77" hidden="1">'[32]Partners Slide'!$TA$77:$TC$77</definedName>
    <definedName name="IQRPartnersSlideSZ78" hidden="1">'[32]Partners Slide'!$TA$78</definedName>
    <definedName name="IQRPartnersSlideSZ79" hidden="1">'[32]Partners Slide'!$TA$79:$TK$79</definedName>
    <definedName name="IQRPartnersSlideSZ80" hidden="1">'[32]Partners Slide'!$TA$80:$TE$80</definedName>
    <definedName name="IQRPartnersSlideSZ81" hidden="1">'[32]Partners Slide'!$TA$81:$TC$81</definedName>
    <definedName name="IQRPartnersSlideSZ85" hidden="1">'[32]Partners Slide'!$TA$85</definedName>
    <definedName name="jfjfjf" hidden="1">{"'Bellville Acetylene'!$A$1:$L$99"}</definedName>
    <definedName name="koo">#REF!</definedName>
    <definedName name="LastQ">#REF!</definedName>
    <definedName name="LBO">#REF!</definedName>
    <definedName name="lbocircref">'[15]Valuation LBO'!$G$8</definedName>
    <definedName name="lbotax">'[15]Valuation LBO'!#REF!</definedName>
    <definedName name="leverage">'[15]Valuation LBO'!$M$13</definedName>
    <definedName name="LFY">#REF!</definedName>
    <definedName name="location">#REF!</definedName>
    <definedName name="Location_Annual">#REF!</definedName>
    <definedName name="look2">#REF!</definedName>
    <definedName name="lookup">#REF!</definedName>
    <definedName name="ltm">'[15]Valuation DCF'!$E$11</definedName>
    <definedName name="Map">#REF!</definedName>
    <definedName name="Market_Equity">#REF!</definedName>
    <definedName name="Merit">0.035</definedName>
    <definedName name="Midyear">#REF!</definedName>
    <definedName name="minority">'[15]Valuation LBO'!$D$66</definedName>
    <definedName name="Motiv_Bonus">#REF!</definedName>
    <definedName name="Net_Debt">#REF!</definedName>
    <definedName name="New">#REF!</definedName>
    <definedName name="NI">#REF!</definedName>
    <definedName name="NO" hidden="1">{"'Sheet1'!$A$1:$J$121"}</definedName>
    <definedName name="NOLreport">#REF!</definedName>
    <definedName name="NonRI_Fcst_Correction">'[33]Vendor Detail - Mar Fcst'!$R$33:$AC$37</definedName>
    <definedName name="Nope" hidden="1">{"'Bellville Acetylene'!$A$1:$L$99"}</definedName>
    <definedName name="Not_Approved">OFFSET('[17]Detail - Unapproved CERAs'!$D$7,0,0,COUNTA('[17]Detail - Unapproved CERAs'!$A$1:$A$65536)-5,COUNTA('[17]Detail - Unapproved CERAs'!$A$7:$IV$7)-3)</definedName>
    <definedName name="NotApproved_Flag">'[17]Detail - Unapproved CERAs'!$C$6:$D$6</definedName>
    <definedName name="Notes" hidden="1">"a5c709a6-e63d-481e-bf7f-bd97aee61c92"</definedName>
    <definedName name="NumberOfMonths">[34]Options!$C$6</definedName>
    <definedName name="NumMonths">#REF!</definedName>
    <definedName name="OLA">[3]SalaryData!$EE$10</definedName>
    <definedName name="OS">[25]WELCOME!$S$19:$S$20</definedName>
    <definedName name="OT">#REF!</definedName>
    <definedName name="otherincome">'[15]Valuation LBO'!$D$62</definedName>
    <definedName name="Pack_Title">'[23]SET UP'!$B$3</definedName>
    <definedName name="payments">#REF!</definedName>
    <definedName name="Pensions">#REF!</definedName>
    <definedName name="percent_inc">[35]Assistance!$D$3</definedName>
    <definedName name="Period">#REF!</definedName>
    <definedName name="PERIOD_END">#REF!</definedName>
    <definedName name="PeriodRef">'[6]Plant Sum A'!$D$2</definedName>
    <definedName name="Plan_Sales">[14]Q2!$A$20:$J$30</definedName>
    <definedName name="Plana_Sales">#REF!</definedName>
    <definedName name="Plus1AcqTaxRate1">[11]DataArray!$D$31</definedName>
    <definedName name="Plus2AcqTaxRate1">[11]DataArray!$D$32</definedName>
    <definedName name="POS">[36]TOC!$J$7</definedName>
    <definedName name="pp">#REF!</definedName>
    <definedName name="PPElife">#REF!</definedName>
    <definedName name="pppp">#REF!</definedName>
    <definedName name="ppppppppppppp" hidden="1">{#N/A,#N/A,FALSE,"HEADCOUNT"}</definedName>
    <definedName name="_xlnm.Print_Area">#REF!</definedName>
    <definedName name="Print_Area_MI">#REF!</definedName>
    <definedName name="_xlnm.Print_Titles">#REF!</definedName>
    <definedName name="Prior_Sales">[14]Q2!$A$35:$J$45</definedName>
    <definedName name="PTA">#REF!</definedName>
    <definedName name="PTO">0.05</definedName>
    <definedName name="pv.date">[25]DCF!$F$64</definedName>
    <definedName name="q" hidden="1">{"printfs",#N/A,TRUE,"FS";"printdues",#N/A,TRUE,"DUES";"printlab",#N/A,TRUE,"LAB";"printsls",#N/A,TRUE,"SLS";"prints1",#N/A,TRUE,"S1";"printceo",#N/A,TRUE,"CEO";"printdepr",#N/A,TRUE,"DEPR";"Printsw",#N/A,TRUE,"SW";"printrtl",#N/A,TRUE,"RTL";"printgst",#N/A,TRUE,"GST";"printinst",#N/A,TRUE,"INST";"printstg",#N/A,TRUE,"STG";"printevts",#N/A,TRUE,"EVTS"}</definedName>
    <definedName name="QDate">#REF!</definedName>
    <definedName name="qqqq">#REF!</definedName>
    <definedName name="qsellReferralForFridayFinal">#REF!</definedName>
    <definedName name="qsellReferralForWednesdayFinal">#REF!</definedName>
    <definedName name="Qtr">'[6]Plant Sum A'!$B$2</definedName>
    <definedName name="Qtr_ID">'[17]Data Sheet'!$B$2</definedName>
    <definedName name="QtrTable">'[6]Plant Sum A'!$A$7:$C$10</definedName>
    <definedName name="QUARTER">'[28]Date Sheet'!$B$1</definedName>
    <definedName name="Query1">'[37]F''nd Gd''s'!#REF!</definedName>
    <definedName name="Quincy">#REF!</definedName>
    <definedName name="qwee">#REF!</definedName>
    <definedName name="range">#REF!</definedName>
    <definedName name="RANGE_pAYMENTS">#REF!</definedName>
    <definedName name="RANGE_RECEIPTS">#REF!</definedName>
    <definedName name="Range1">'[6]Plant Sum B'!$E$2:$E$289</definedName>
    <definedName name="Range2">'[6]Plant Sum B'!$G$2:$G$289</definedName>
    <definedName name="Range3">'[6]Plant Sum B'!$H$2:$H$289</definedName>
    <definedName name="reason">#REF!</definedName>
    <definedName name="Receipt">#REF!</definedName>
    <definedName name="Receipts">#REF!</definedName>
    <definedName name="relevered_beta">[26]DCF!$M$85</definedName>
    <definedName name="RI_Fcst_Correction">'[33]Vendor Detail - Mar Fcst'!$R$32:$AC$32</definedName>
    <definedName name="risk_free_rate">#REF!</definedName>
    <definedName name="risk_premium">#REF!</definedName>
    <definedName name="rr" hidden="1">{"printfs",#N/A,TRUE,"FS";"printdues",#N/A,TRUE,"DUES";"printlab",#N/A,TRUE,"LAB";"printsls",#N/A,TRUE,"SLS";"prints1",#N/A,TRUE,"S1";"printceo",#N/A,TRUE,"CEO";"printdepr",#N/A,TRUE,"DEPR";"Printsw",#N/A,TRUE,"SW";"printrtl",#N/A,TRUE,"RTL";"printgst",#N/A,TRUE,"GST";"printinst",#N/A,TRUE,"INST";"printstg",#N/A,TRUE,"STG";"printevts",#N/A,TRUE,"EVTS"}</definedName>
    <definedName name="rrr">'[15]Valuation LBO'!$M$45</definedName>
    <definedName name="rrrrrr">#REF!</definedName>
    <definedName name="salescenario">[19]LBOSHELL!#REF!</definedName>
    <definedName name="Sals_OT_Allows">#REF!</definedName>
    <definedName name="salvage">#REF!</definedName>
    <definedName name="Scale">#REF!</definedName>
    <definedName name="ScalingOption">[30]Options!#REF!</definedName>
    <definedName name="Scenario">#REF!</definedName>
    <definedName name="sd" hidden="1">{#N/A,#N/A,TRUE,"Table1";#N/A,#N/A,TRUE,"Table2";#N/A,#N/A,TRUE,"Table3";#N/A,#N/A,TRUE,"Table4";#N/A,#N/A,TRUE,"Table5";#N/A,#N/A,TRUE,"Table6";#N/A,#N/A,TRUE,"Table7";#N/A,#N/A,TRUE,"Table8";#N/A,#N/A,TRUE,"Table9";#N/A,#N/A,TRUE,"Table10";#N/A,#N/A,TRUE,"Table11";#N/A,#N/A,TRUE,"Table12";#N/A,#N/A,TRUE,"Table13";#N/A,#N/A,TRUE,"Table14"}</definedName>
    <definedName name="sdas" hidden="1">{"Total",#N/A,FALSE,"Six Fields";"PDP",#N/A,FALSE,"Six Fields";"PNP",#N/A,FALSE,"Six Fields";"PUD",#N/A,FALSE,"Six Fields";"Prob",#N/A,FALSE,"Six Fields"}</definedName>
    <definedName name="sksdidike" hidden="1">{"printfs",#N/A,TRUE,"FS";"printdues",#N/A,TRUE,"DUES";"printlab",#N/A,TRUE,"LAB";"printsls",#N/A,TRUE,"SLS";"prints1",#N/A,TRUE,"S1";"printceo",#N/A,TRUE,"CEO";"printdepr",#N/A,TRUE,"DEPR";"Printsw",#N/A,TRUE,"SW";"printrtl",#N/A,TRUE,"RTL";"printgst",#N/A,TRUE,"GST";"printinst",#N/A,TRUE,"INST";"printstg",#N/A,TRUE,"STG";"printevts",#N/A,TRUE,"EVTS"}</definedName>
    <definedName name="solver_eng" localSheetId="4" hidden="1">1</definedName>
    <definedName name="solver_neg" localSheetId="4" hidden="1">1</definedName>
    <definedName name="solver_num" localSheetId="4" hidden="1">0</definedName>
    <definedName name="solver_opt" localSheetId="4" hidden="1">DCF!$L$4</definedName>
    <definedName name="solver_typ" localSheetId="4" hidden="1">1</definedName>
    <definedName name="solver_val" localSheetId="4" hidden="1">0</definedName>
    <definedName name="solver_ver" localSheetId="4" hidden="1">3</definedName>
    <definedName name="Start_10">#REF!</definedName>
    <definedName name="Start_11">#REF!</definedName>
    <definedName name="Start_12">#REF!</definedName>
    <definedName name="Start_13">#REF!</definedName>
    <definedName name="Start_14">#REF!</definedName>
    <definedName name="Start_15">#REF!</definedName>
    <definedName name="Start_16">#REF!</definedName>
    <definedName name="Start_17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tartDate">#REF!</definedName>
    <definedName name="StartDate1">#REF!</definedName>
    <definedName name="StartDate2">#REF!</definedName>
    <definedName name="StartDate3">#REF!</definedName>
    <definedName name="Step_1">#REF!</definedName>
    <definedName name="Step_2">#REF!</definedName>
    <definedName name="Step_3">#REF!</definedName>
    <definedName name="Step_4">#REF!</definedName>
    <definedName name="Step_5">#REF!</definedName>
    <definedName name="Step_6">#REF!</definedName>
    <definedName name="Step1">#REF!</definedName>
    <definedName name="Step2">#REF!</definedName>
    <definedName name="Step3">#REF!</definedName>
    <definedName name="Step4">#REF!</definedName>
    <definedName name="Step5">#REF!</definedName>
    <definedName name="Step6">#REF!</definedName>
    <definedName name="stub">'[15]Valuation DCF'!$E$7</definedName>
    <definedName name="Stub_year_fraction">#REF!</definedName>
    <definedName name="StubYr">#REF!</definedName>
    <definedName name="stuff" hidden="1">[38]May!$M$3</definedName>
    <definedName name="syd">#REF!</definedName>
    <definedName name="t">#REF!</definedName>
    <definedName name="TabName">'[6]Plant Sum A'!$C$2</definedName>
    <definedName name="tabs">'[39]Acquisition Names'!$A$4:$A$37</definedName>
    <definedName name="TAcapacity">#REF!</definedName>
    <definedName name="TACathWIP">#REF!</definedName>
    <definedName name="TAIntransWIP">#REF!</definedName>
    <definedName name="TAInvBO">#REF!</definedName>
    <definedName name="TAlotsize">#REF!</definedName>
    <definedName name="TAMatList">#REF!</definedName>
    <definedName name="TApercent">#REF!</definedName>
    <definedName name="TAplan">#REF!</definedName>
    <definedName name="TargetOldGoodwillAmort1">[11]DataArray!$E$55</definedName>
    <definedName name="tax">[29]LBO!$O$18</definedName>
    <definedName name="taxrate">[20]DCF!$I$127</definedName>
    <definedName name="Test" hidden="1">{"'Bellville Acetylene'!$A$1:$L$99"}</definedName>
    <definedName name="TEST1">#REF!</definedName>
    <definedName name="TESTHKEY">#REF!</definedName>
    <definedName name="TESTKEYS">#REF!</definedName>
    <definedName name="TESTVKEY">#REF!</definedName>
    <definedName name="ThruDate">[34]Options!$C$7</definedName>
    <definedName name="TimeTable">'[6]Plant Sum A'!$A$13:$E$24</definedName>
    <definedName name="Total">'[12]CFC Exempt P1'!$B$137:$I$140</definedName>
    <definedName name="TOTAL_Quality">'[22]Total Quality '!$A:$IV</definedName>
    <definedName name="totalcap">#REF!</definedName>
    <definedName name="TransactionDate">#REF!</definedName>
    <definedName name="transtype">'[15]Valuation LBO'!$M$12</definedName>
    <definedName name="TransWt1">[11]DataArray!$E$80</definedName>
    <definedName name="TTL">#REF!</definedName>
    <definedName name="TVSelect">'[15]Valuation DCF'!$F$50</definedName>
    <definedName name="UL_IT">60</definedName>
    <definedName name="UL_ME">84</definedName>
    <definedName name="UL_OE">60</definedName>
    <definedName name="UL_PC">36</definedName>
    <definedName name="Untitled">#REF!</definedName>
    <definedName name="Useful_Life_of_Depreciable_PP_E">"PPElife"</definedName>
    <definedName name="Version">[25]WELCOME!$T$5</definedName>
    <definedName name="w" hidden="1">{"ReportTop",#N/A,FALSE,"report top"}</definedName>
    <definedName name="wacc">#REF!</definedName>
    <definedName name="wacc1">#REF!</definedName>
    <definedName name="wacc2">#REF!</definedName>
    <definedName name="wacc3">#REF!</definedName>
    <definedName name="wacc4">#REF!</definedName>
    <definedName name="wrn.ACCRUALS." hidden="1">{"ACCRUALS",#N/A,FALSE,"ACCRUALS"}</definedName>
    <definedName name="wrn.ALL." hidden="1">{"INCOME",#N/A,FALSE,"ProNet";"VALUE",#N/A,FALSE,"ProNet"}</definedName>
    <definedName name="wrn.All._.Main._.Schedules." hidden="1">{"PrefMain",#N/A,FALSE,"Pref";"AsmpMain",#N/A,FALSE,"Asmp";"IncMain",#N/A,FALSE,"Inc";"BalMain",#N/A,FALSE,"Bal";"GCFMain",#N/A,FALSE,"GCF";"RcDsMain",#N/A,FALSE,"RcDs";"RevMain",#N/A,FALSE,"Rev";"WCapMain",#N/A,FALSE,"WCap";"CapExMain",#N/A,FALSE,"CapEx";"DebtMain",#N/A,FALSE,"Debt";"RatMain",#N/A,FALSE,"Rat";"ValMain",#N/A,FALSE,"Val";"BEvnMain",#N/A,FALSE,"BEvn"}</definedName>
    <definedName name="wrn.ALL._.OFF._.QTR." hidden="1">{#N/A,#N/A,FALSE,"Contents";"CAUSTIC SERV IS",#N/A,FALSE,"CAUSTIC SERV IS"}</definedName>
    <definedName name="wrn.ALL._.QTR." hidden="1">{"CONTENTS",#N/A,FALSE,"Contents";"CAUSTIC SERV IS",#N/A,FALSE,"CAUSTIC SERV IS";"CAUSTIC SERV QTR",#N/A,FALSE,"CAUSTIC SERV QTR";"Balance Sheet",#N/A,FALSE,"Balance Sheet";"Cash Flow",#N/A,FALSE,"Cash Flow";"Dashboard",#N/A,FALSE,"Dashboard"}</definedName>
    <definedName name="wrn.All._.Statements." hidden="1">{"Income Statement",#N/A,FALSE,"Income Statement";"Balance Sheet",#N/A,FALSE,"Balance Sheet";"Cash Flow",#N/A,FALSE,"Cash Flow";"Ratios",#N/A,FALSE,"Ratios"}</definedName>
    <definedName name="wrn.ALLOCATIONS." hidden="1">{"ALLOCATIONS",#N/A,FALSE,"ALLOCATIONS"}</definedName>
    <definedName name="wrn.ALLPAG." hidden="1">{#N/A,#N/A,FALSE,"Cover";#N/A,#N/A,FALSE,"PAI";#N/A,#N/A,FALSE,"PALS991";#N/A,#N/A,FALSE,"PALS97A";#N/A,#N/A,FALSE,"AAHC";#N/A,#N/A,FALSE,"PCC";#N/A,#N/A,FALSE,"PAPs"}</definedName>
    <definedName name="wrn.Allpag3" hidden="1">{#N/A,#N/A,FALSE,"Cover";#N/A,#N/A,FALSE,"PAI";#N/A,#N/A,FALSE,"PALS991";#N/A,#N/A,FALSE,"PALS97A";#N/A,#N/A,FALSE,"AAHC";#N/A,#N/A,FALSE,"PCC";#N/A,#N/A,FALSE,"PAPs"}</definedName>
    <definedName name="wrn.ALLPAG4" hidden="1">{#N/A,#N/A,FALSE,"Cover";#N/A,#N/A,FALSE,"PAI";#N/A,#N/A,FALSE,"PALS991";#N/A,#N/A,FALSE,"PALS97A";#N/A,#N/A,FALSE,"AAHC";#N/A,#N/A,FALSE,"PCC";#N/A,#N/A,FALSE,"PAPs"}</definedName>
    <definedName name="wrn.ALLPageSUM" hidden="1">{#N/A,#N/A,FALSE,"Cover";#N/A,#N/A,FALSE,"PAI";#N/A,#N/A,FALSE,"PALS991";#N/A,#N/A,FALSE,"PALS97A";#N/A,#N/A,FALSE,"AAHC";#N/A,#N/A,FALSE,"PCC";#N/A,#N/A,FALSE,"PAPs"}</definedName>
    <definedName name="wrn.ALLPAGSUM" hidden="1">{#N/A,#N/A,FALSE,"Cover";#N/A,#N/A,FALSE,"PAI";#N/A,#N/A,FALSE,"PALS991";#N/A,#N/A,FALSE,"PALS97A";#N/A,#N/A,FALSE,"AAHC";#N/A,#N/A,FALSE,"PCC";#N/A,#N/A,FALSE,"PAPs"}</definedName>
    <definedName name="wrn.ALLPagSUm2" hidden="1">{#N/A,#N/A,FALSE,"Cover";#N/A,#N/A,FALSE,"PAI";#N/A,#N/A,FALSE,"PALS991";#N/A,#N/A,FALSE,"PALS97A";#N/A,#N/A,FALSE,"AAHC";#N/A,#N/A,FALSE,"PCC";#N/A,#N/A,FALSE,"PAPs"}</definedName>
    <definedName name="wrn.Balance._.Sheet." hidden="1">{"Balance Sheet",#N/A,FALSE,"Balance Sheet"}</definedName>
    <definedName name="wrn.balance._.sheet2." hidden="1">{"bs",#N/A,FALSE,"SCF"}</definedName>
    <definedName name="wrn.balance._.sheet3." hidden="1">{"bs",#N/A,FALSE,"SCF"}</definedName>
    <definedName name="wrn.balance._.sheet4." hidden="1">{"bs",#N/A,FALSE,"SCF"}</definedName>
    <definedName name="wrn.balance._sheet2." hidden="1">{"bs",#N/A,FALSE,"SCF"}</definedName>
    <definedName name="wrn.balance.sum.sheet" hidden="1">{"bs",#N/A,FALSE,"SCF"}</definedName>
    <definedName name="wrn.balanceeee.sheet2" hidden="1">{"bs",#N/A,FALSE,"SCF"}</definedName>
    <definedName name="wrn.BALSHEET." hidden="1">{"BALSHEET",#N/A,FALSE,"BALSHEET"}</definedName>
    <definedName name="wrn.BILLINGS." hidden="1">{"BILLINGS",#N/A,FALSE,"BILLINGS"}</definedName>
    <definedName name="wrn.Cash._.Flow." hidden="1">{"Cash Flow",#N/A,FALSE,"Cash Flow"}</definedName>
    <definedName name="wrn.CASHFLOW." hidden="1">{"CASHFLOW",#N/A,FALSE,"CASHFLOW"}</definedName>
    <definedName name="wrn.CHART." hidden="1">{"CHART",#N/A,FALSE,"Arch Communications"}</definedName>
    <definedName name="wrn.Complete._.Report." hidden="1">{#N/A,#N/A,FALSE,"Title Page";#N/A,#N/A,FALSE,"Assumptions";#N/A,#N/A,FALSE,"EBITDA";#N/A,#N/A,FALSE,"Debt";#N/A,#N/A,FALSE,"Cov";#N/A,#N/A,FALSE,"ERET";#N/A,#N/A,FALSE,"DRET";#N/A,#N/A,FALSE,"DCF";#N/A,#N/A,FALSE,"Plan Summary";#N/A,#N/A,FALSE,"Capital Spending"}</definedName>
    <definedName name="wrn.Concentration." hidden="1">{"CONCENTR",#N/A,FALSE,"PAHCPALS"}</definedName>
    <definedName name="wrn.Concentration2" hidden="1">{"CONCENTR",#N/A,FALSE,"PAHCPALS"}</definedName>
    <definedName name="wrn.Concentration3" hidden="1">{"CONCENTR",#N/A,FALSE,"PAHCPALS"}</definedName>
    <definedName name="wrn.Concentration4" hidden="1">{"CONCENTR",#N/A,FALSE,"PAHCPALS"}</definedName>
    <definedName name="wrn.CONSOL._.INCOME._._._.CF." hidden="1">{"CONSOL INCOME &amp; CF",#N/A,FALSE,"CONSOL INCOME &amp; CF"}</definedName>
    <definedName name="wrn.CONSOLGP." hidden="1">{"CONSOLGP",#N/A,FALSE,"CONSOLGP"}</definedName>
    <definedName name="wrn.CONSOLGPYTD." hidden="1">{"CONSOLGPYTD",#N/A,FALSE,"CONSOLGPYTD"}</definedName>
    <definedName name="wrn.cotop." hidden="1">{"ReportTop",#N/A,FALSE,"report top"}</definedName>
    <definedName name="wrn.debt." hidden="1">{"debt",#N/A,FALSE,"PAI"}</definedName>
    <definedName name="wrn.debt2" hidden="1">{"debt",#N/A,FALSE,"PAI"}</definedName>
    <definedName name="wrn.debt3" hidden="1">{"debt",#N/A,FALSE,"PAI"}</definedName>
    <definedName name="wrn.debt4" hidden="1">{"debt",#N/A,FALSE,"PAI"}</definedName>
    <definedName name="wrn.Detailed._.Calculations." hidden="1">{"IncDetail",#N/A,FALSE,"Inc";"BalDetail",#N/A,FALSE,"Bal";"GCFDetail",#N/A,FALSE,"GCF";"RcDsDetail",#N/A,FALSE,"RcDs"}</definedName>
    <definedName name="wrn.Financial._.Statements." hidden="1">{"Cover Page",#N/A,FALSE,"Title";"Table of Contents",#N/A,FALSE,"Table of Contents";"Balance Sheet",#N/A,FALSE,"Balance Sheet";"Combining P&amp;L page 1",#N/A,FALSE,"Combining P&amp;L";"Combining P&amp;L page 2",#N/A,FALSE,"Combining P&amp;L";"Statement of Cash Flows",#N/A,FALSE,"Cash Flow";"Consolidated P&amp;L summary",#N/A,FALSE,"Consolidated P&amp;L";"Consolidated P&amp;L detail",#N/A,FALSE,"Consolidated P&amp;L";"NWVL Inc. summary",#N/A,FALSE,"NWVL Inc.";"NWVL Inc. detail",#N/A,FALSE,"NWVL Inc.";"LTD summary",#N/A,FALSE,"LTD";"LTD detail",#N/A,FALSE,"LTD";"California summary",#N/A,FALSE,"California";"California detail",#N/A,FALSE,"California";"Colorado summary",#N/A,FALSE,"Colorado";"Colorado detail",#N/A,FALSE,"Colorado";"Dallas summary",#N/A,FALSE,"Dallas";"Dallas detail",#N/A,FALSE,"Dallas";"Georgia summary",#N/A,FALSE,"Georgia";"Georgia detail",#N/A,FALSE,"Georgia";"Illinois summary",#N/A,FALSE,"Illinois";"Illinois detail",#N/A,FALSE,"Illinois";"Missouri summary",#N/A,FALSE,"Missouri";"Missouri detail",#N/A,FALSE,"Missouri";"New Jersey summary",#N/A,FALSE,"New Jersey";"New Jersey detail",#N/A,FALSE,"New Jersey";"Ohio summary",#N/A,FALSE,"Ohio";"Ohio detail",#N/A,FALSE,"Ohio";"Texas summary",#N/A,FALSE,"Texas";"Texas detail",#N/A,FALSE,"Texas";"Virginia summary",#N/A,FALSE,"Virginia";"Virginia detail",#N/A,FALSE,"Virginia";"International summary",#N/A,FALSE,"International";"International detail",#N/A,FALSE,"International"}</definedName>
    <definedName name="wrn.Forecast." hidden="1">{#N/A,#N/A,TRUE,"Preface";#N/A,#N/A,TRUE,"Summary by Year";#N/A,#N/A,TRUE,"Summary by Quarter";#N/A,#N/A,TRUE,"Forecast Assumptions";#N/A,#N/A,TRUE,"Income Statement";#N/A,#N/A,TRUE,"Balance Sheet";#N/A,#N/A,TRUE,"Allowance &amp; Shareholders Equity";#N/A,#N/A,TRUE,"Net Interest Margin"}</definedName>
    <definedName name="wrn.Freq_Res." hidden="1">{#N/A,#N/A,TRUE,"FR_HC";#N/A,#N/A,TRUE,"FR_REST";#N/A,#N/A,TRUE,"FR_RETA";#N/A,#N/A,TRUE,"FR_TECSOF";#N/A,#N/A,TRUE,"FR_NETTEC";#N/A,#N/A,TRUE,"FR_CLISER"}</definedName>
    <definedName name="wrn.FSAPR." hidden="1">{#N/A,#N/A,TRUE,"COVER";#N/A,#N/A,TRUE,"BS";#N/A,#N/A,TRUE,"APR-01";#N/A,#N/A,TRUE,"CF"}</definedName>
    <definedName name="wrn.Full._.Package." hidden="1">{#N/A,#N/A,FALSE,"COVER";#N/A,#N/A,FALSE,"INDEX";#N/A,#N/A,FALSE,"P1000 P&amp;L";#N/A,#N/A,FALSE,"B1000 Balance Sheet";#N/A,#N/A,FALSE,"P1100 Turnover";#N/A,#N/A,FALSE,"P1200 Exceptional";#N/A,#N/A,FALSE,"P1300 Interest";#N/A,#N/A,FALSE,"P1400 Dividends";#N/A,#N/A,FALSE,"P1500 Other P&amp;L Details";#N/A,#N/A,FALSE,"P1600 Profit Reconciliation";#N/A,#N/A,FALSE,"B1100 Tangible Assets";#N/A,#N/A,FALSE,"B1110 Plant and Equipment";#N/A,#N/A,FALSE,"B1120 FA Disps &amp; Historic Cost";#N/A,#N/A,FALSE,"B1200 Investment in Subs";#N/A,#N/A,FALSE,"B1210 Provision in Subs";#N/A,#N/A,FALSE,"B1300 Asso, Other Invs &amp; G'will";#N/A,#N/A,FALSE,"B1400 Stocks";#N/A,#N/A,FALSE,"B1500 Debtors";#N/A,#N/A,FALSE,"B1600 Current Asset Investments";#N/A,#N/A,FALSE,"B1700 Cash, Bank, Loans";#N/A,#N/A,FALSE,"B1800 Creditors &lt; 1 Year";#N/A,#N/A,FALSE,"B1900 Creditors &gt; 1 Year";#N/A,#N/A,FALSE,"B2000 Leasing and Provisions";#N/A,#N/A,FALSE,"B2100 Intra Group";#N/A,#N/A,FALSE,"B2200 Assoc, Cap Com, Conting";#N/A,#N/A,FALSE,"B3000 Share Capital &amp; Reserves";#N/A,#N/A,FALSE,"T1000 Taxation";#N/A,#N/A,FALSE,"D1000 Derivatives etc";#N/A,#N/A,FALSE,"R1000 Related Party"}</definedName>
    <definedName name="wrn.Full._.Report." hidden="1">{"RACC",#N/A,FALSE,"RACC";"Summary",#N/A,FALSE,"Model";"Income Statement",#N/A,FALSE,"Model";"Balance Sheet",#N/A,FALSE,"Model";"Cash Flow",#N/A,FALSE,"Model";"Availability",#N/A,FALSE,"Model";"Valuation",#N/A,FALSE,"Model";"IRR Analysis",#N/A,FALSE,"Model";"Sensitivity",#N/A,FALSE,"MODEL"}</definedName>
    <definedName name="wrn.GEER_report." hidden="1">{#N/A,#N/A,FALSE,"Table_Ass.";#N/A,#N/A,FALSE,"# of cust";#N/A,#N/A,FALSE,"Res_Report";#N/A,#N/A,FALSE,"Income Statement";"Qtr Cust",#N/A,FALSE,"Qtrly Proj"}</definedName>
    <definedName name="wrn.gth." hidden="1">{#N/A,#N/A,FALSE,"Title Page";#N/A,#N/A,FALSE,"Summary Sheet"}</definedName>
    <definedName name="wrn.Headcount." hidden="1">{#N/A,#N/A,FALSE,"HEADCOUNT"}</definedName>
    <definedName name="wrn.Income._.Statement." hidden="1">{"Income Statement",#N/A,FALSE,"Income Statement"}</definedName>
    <definedName name="wrn.INCSTMT." hidden="1">{"INCSTMT",#N/A,FALSE,"INCSTMT"}</definedName>
    <definedName name="wrn.IVTI_Rep." hidden="1">{#N/A,#N/A,FALSE,"Title Page";#N/A,#N/A,FALSE,"Summary Sheet";#N/A,#N/A,FALSE,"Fiscal Year Income Statement";#N/A,#N/A,FALSE,"Valuation Summary";#N/A,#N/A,FALSE,"Comps with IVT";#N/A,#N/A,FALSE,"Comps without IVT"}</definedName>
    <definedName name="wrn.JODM._.Graphs." hidden="1">{"graph",#N/A,FALSE,"WWJU";"graph",#N/A,FALSE,"WWSEM";"graph",#N/A,FALSE,"GOMJU";"graph",#N/A,FALSE,"GOMSEM";"graph",#N/A,FALSE,"NSJU";"graph",#N/A,FALSE,"NSSEM";"graph",#N/A,FALSE,"WAJU";"graph",#N/A,FALSE,"STOCKPRI";"graph",#N/A,FALSE,"CFTEV";"graph",#N/A,FALSE,"NAV-RCV";"graph",#N/A,FALSE,"CRUDEWW"}</definedName>
    <definedName name="wrn.Main._.Fields." hidden="1">{"Total",#N/A,FALSE,"Laurel";"PDP",#N/A,FALSE,"Laurel";"PNP",#N/A,FALSE,"Laurel";"PUD",#N/A,FALSE,"Laurel";"Total",#N/A,FALSE,"Summerland";"Prob",#N/A,FALSE,"Laurel";"PDP",#N/A,FALSE,"Summerland";"PNP",#N/A,FALSE,"Summerland";"PUD",#N/A,FALSE,"Summerland";"Prob",#N/A,FALSE,"Summerland";"Total",#N/A,FALSE,"Soso";"PDP",#N/A,FALSE,"Soso";"PNP",#N/A,FALSE,"Soso";"PUD",#N/A,FALSE,"Soso";"Prob",#N/A,FALSE,"Soso";"Total",#N/A,FALSE,"Martinville";"PDP",#N/A,FALSE,"Martinville";"PNP",#N/A,FALSE,"Martinville";"PUD",#N/A,FALSE,"Martinville";"Prob",#N/A,FALSE,"Martinville";"Total",#N/A,FALSE,"Brookhaven";"PDP",#N/A,FALSE,"Brookhaven";"PNP",#N/A,FALSE,"Brookhaven";"PUD",#N/A,FALSE,"Brookhaven";"Prob",#N/A,FALSE,"Brookhaven";"Total",#N/A,FALSE,"Monroe";"PDP",#N/A,FALSE,"Monroe";"PNP",#N/A,FALSE,"Monroe";"PUD",#N/A,FALSE,"Monroe";"Prob",#N/A,FALSE,"Monroe"}</definedName>
    <definedName name="wrn.Month._.End._.Reports." hidden="1">{"CONTENTS",#N/A,FALSE,"CONTENTS";"CP1",#N/A,FALSE,"CP1";"N1",#N/A,FALSE,"N1";"C1",#N/A,FALSE,"C1";"Imidazoline",#N/A,FALSE,"I1";"CAT",#N/A,FALSE,"CAT";"Cobalt",#N/A,FALSE,"Cobalt";"LOCAT",#N/A,FALSE,"LOCAT"}</definedName>
    <definedName name="wrn.ONTK." hidden="1">{#N/A,#N/A,FALSE,"Title Page";#N/A,#N/A,FALSE,"Summary Sheet";#N/A,#N/A,FALSE,"Quarterly Income Statement";#N/A,#N/A,FALSE,"Proforma QTR Income Statement";#N/A,#N/A,FALSE,"Fiscal Year Income Statement";#N/A,#N/A,FALSE,"Valuation Summary";#N/A,#N/A,FALSE,"Comps Without";#N/A,#N/A,FALSE,"Comps With"}</definedName>
    <definedName name="wrn.PLX." hidden="1">{"cred comp",#N/A,FALSE,"Comparable Credit Analysis";"IS",#N/A,FALSE,"IS";"Sensitivity",#N/A,FALSE,"Sensitivity";"BS",#N/A,FALSE,"BS";"Bond Summary",#N/A,FALSE,"B Summary";"AD",#N/A,FALSE,"Accretion";"NAV",#N/A,FALSE,"NAV";"SU",#N/A,FALSE,"S&amp;U";"acq. study",#N/A,FALSE,"Acq. Study";"F Charges",#N/A,FALSE,"Fixed Charges"}</definedName>
    <definedName name="wrn.Primary._.Reports." hidden="1">{#N/A,#N/A,FALSE,"Plan Summary";#N/A,#N/A,FALSE,"Monthly Goals";#N/A,#N/A,FALSE,"Profit Detail";#N/A,#N/A,FALSE,"Output Comparison";#N/A,#N/A,FALSE,"Production Goals"}</definedName>
    <definedName name="wrn.Print._.All." hidden="1">{"Str Model",#N/A,TRUE,"Store Model";"RevProj By QTR",#N/A,TRUE,"Rev Proj";"RevProj By Yr",#N/A,TRUE,"Rev Proj";"Qtr Model",#N/A,TRUE,"Model";"Bal Sheet",#N/A,TRUE,"Bal Sheet";"Cash Flow",#N/A,TRUE,"Cash Flow";"Yrly Model",#N/A,TRUE,"Income Year"}</definedName>
    <definedName name="wrn.Print._.All._.Worksheets." hidden="1">{#N/A,#N/A,FALSE,"Capitaliztion Matrix";#N/A,#N/A,FALSE,"4YR P&amp;L";#N/A,#N/A,FALSE,"Program Contributions";#N/A,#N/A,FALSE,"P&amp;L Trans YR 2";#N/A,#N/A,FALSE,"Rev &amp; EBITDA YR2";#N/A,#N/A,FALSE,"P&amp;L Trans YR 1";#N/A,#N/A,FALSE,"Rev &amp; EBITDA YR1"}</definedName>
    <definedName name="wrn.printall12monthreports." hidden="1">{"printfs",#N/A,TRUE,"FS";"printdues",#N/A,TRUE,"DUES";"printlab",#N/A,TRUE,"LAB";"printsls",#N/A,TRUE,"SLS";"prints1",#N/A,TRUE,"S1";"printceo",#N/A,TRUE,"CEO";"printdepr",#N/A,TRUE,"DEPR";"Printsw",#N/A,TRUE,"SW";"printrtl",#N/A,TRUE,"RTL";"printgst",#N/A,TRUE,"GST";"printinst",#N/A,TRUE,"INST";"printstg",#N/A,TRUE,"STG";"printevts",#N/A,TRUE,"EVTS"}</definedName>
    <definedName name="wrn.printall5." hidden="1">{"printceo5",#N/A,FALSE,"CEO";"prints15",#N/A,FALSE,"S1";"printdepr5",#N/A,FALSE,"DEPR"}</definedName>
    <definedName name="wrn.Printout." hidden="1">{"page1",#N/A,FALSE,"Casual RLE";"page2",#N/A,FALSE,"Casual RLE"}</definedName>
    <definedName name="wrn.PROJECTS." hidden="1">{"PROJECTS",#N/A,FALSE,"PROJECTS"}</definedName>
    <definedName name="wrn.PTD._.ONLY." hidden="1">{"PTD ONLY",#N/A,FALSE,"PTD ONLY"}</definedName>
    <definedName name="wrn.Quarter._.End._.Reports." hidden="1">{"CONTENTS",#N/A,FALSE,"CONTENTS";"CP1",#N/A,FALSE,"CP1";"CP1 Q",#N/A,FALSE,"CP1 Q";"N1",#N/A,FALSE,"N1";"N1 Q",#N/A,FALSE,"N1 Q";"C1",#N/A,FALSE,"C1";"C1 Q",#N/A,FALSE,"C1 Q";"Imidazoline",#N/A,FALSE,"I1";"I1 Q",#N/A,FALSE,"I1 Q";"CAT",#N/A,FALSE,"CAT";"CAT Q",#N/A,FALSE,"CAT Q";"COBALT",#N/A,FALSE,"Cobalt";"Cobalt Q",#N/A,FALSE,"Cobalt Q";"LOCAT",#N/A,FALSE,"LOCAT";"LOCAT Q",#N/A,FALSE,"LOCAT Q";"Balance Sheet",#N/A,FALSE,"Balance Sheet";"Cash Flow",#N/A,FALSE,"Cash Flow";"Dashboard",#N/A,FALSE,"Dashboard"}</definedName>
    <definedName name="wrn.Ratios." hidden="1">{"Ratios",#N/A,FALSE,"Ratios"}</definedName>
    <definedName name="wrn.REPORT1." hidden="1">{"RANGE1",#N/A,TRUE,"EXPENSE WKST";"RANGE2",#N/A,TRUE,"EXPENSE WKST"}</definedName>
    <definedName name="wrn.Roll._.Up._.Fields." hidden="1">{"Total",#N/A,FALSE,"Six Fields";"PDP",#N/A,FALSE,"Six Fields";"PNP",#N/A,FALSE,"Six Fields";"PUD",#N/A,FALSE,"Six Fields";"Prob",#N/A,FALSE,"Six Fields"}</definedName>
    <definedName name="wrn.SBEI." hidden="1">{#N/A,#N/A,TRUE,"Table1";#N/A,#N/A,TRUE,"Table2";#N/A,#N/A,TRUE,"Table3";#N/A,#N/A,TRUE,"Table4";#N/A,#N/A,TRUE,"Table5";#N/A,#N/A,TRUE,"Table6";#N/A,#N/A,TRUE,"Table7";#N/A,#N/A,TRUE,"Table8";#N/A,#N/A,TRUE,"Table9";#N/A,#N/A,TRUE,"Table10";#N/A,#N/A,TRUE,"Table11";#N/A,#N/A,TRUE,"Table12";#N/A,#N/A,TRUE,"Table13";#N/A,#N/A,TRUE,"Table14"}</definedName>
    <definedName name="wrn.Shareholders._.and._.Employees." hidden="1">{#N/A,#N/A,FALSE,"Share the Wealth";#N/A,#N/A,FALSE,"Shareholders vs Employees";#N/A,#N/A,FALSE,"Share vs Emp Summary"}</definedName>
    <definedName name="wrn.Sorted._.print." hidden="1">{#N/A,#N/A,FALSE,"CASH FLOWS";#N/A,#N/A,FALSE,"INCOME STATEMENT";#N/A,#N/A,FALSE,"OPERATING EXPENSES";#N/A,#N/A,FALSE,"BALANCE SHEET";#N/A,#N/A,FALSE,"Sales"}</definedName>
    <definedName name="wrn.Source._.Notes." hidden="1">{"IncNotes",#N/A,FALSE,"Inc";"BalNotes",#N/A,FALSE,"Bal";"GCFNotes",#N/A,FALSE,"GCF";"RcDsNotes",#N/A,FALSE,"RcDs";"RevNotes",#N/A,FALSE,"Rev";"WCapNotes",#N/A,FALSE,"WCap";"CapExNotes",#N/A,FALSE,"CapEx";"DebtNotes",#N/A,FALSE,"Debt";"RatNotes",#N/A,FALSE,"Rat";"ValNotes",#N/A,FALSE,"Val"}</definedName>
    <definedName name="wrn.Statements." hidden="1">{"Assumptions",#N/A,FALSE,"Chicago";"Cash",#N/A,FALSE,"Chicago";"Income",#N/A,FALSE,"Chicago";"Balance",#N/A,FALSE,"Chicago"}</definedName>
    <definedName name="wrn.Summary." hidden="1">{"Sum1",#N/A,FALSE,"Reserve Report";"Sum2",#N/A,FALSE,"Reserve Report";"Sum3",#N/A,FALSE,"Reserve Report";"Sum4",#N/A,FALSE,"Reserve Report"}</definedName>
    <definedName name="wrn.Summary._.Report." hidden="1">{"Summary",#N/A,FALSE,"Model";"Income Statement",#N/A,FALSE,"MODEL";"Balance Sheet",#N/A,FALSE,"Model";"Cash Flow",#N/A,FALSE,"Model";"Availability Analysis",#N/A,FALSE,"Model"}</definedName>
    <definedName name="wrn.TheWholeEnchilada." hidden="1">{"CSheet",#N/A,FALSE,"C";"SmCap",#N/A,FALSE,"VAL1";"GulfCoast",#N/A,FALSE,"VAL1";"nav",#N/A,FALSE,"NAV";"Summary",#N/A,FALSE,"NAV"}</definedName>
    <definedName name="wrn.Total._.Proved." hidden="1">{"Total",#N/A,FALSE,"Total Proved";"PDP",#N/A,FALSE,"Total Proved";"PNP",#N/A,FALSE,"Total Proved";"PUD",#N/A,FALSE,"Total Proved"}</definedName>
    <definedName name="wrn.Total._.Proved._.plus._.Probable." hidden="1">{"Total",#N/A,FALSE,"Total Proved + Probable";"PDP",#N/A,FALSE,"Total Proved + Probable";"PNP",#N/A,FALSE,"Total Proved + Probable";"PUD",#N/A,FALSE,"Total Proved + Probable";"Prob",#N/A,FALSE,"Total Proved + Probable"}</definedName>
    <definedName name="ww">#REF!</definedName>
    <definedName name="x">[40]Sa!$A$1:$E$527</definedName>
    <definedName name="xsf" hidden="1">{#N/A,#N/A,FALSE,"HEADCOUNT"}</definedName>
    <definedName name="xxx" hidden="1">{#N/A,#N/A,FALSE,"HEADCOUNT"}</definedName>
    <definedName name="xxxxxx" hidden="1">{#N/A,#N/A,FALSE,"HEADCOUNT"}</definedName>
    <definedName name="y">#REF!</definedName>
    <definedName name="Year">#REF!</definedName>
    <definedName name="Year_ID">'[17]Data Sheet'!$B$3</definedName>
    <definedName name="YearStartDate">[24]Options!#REF!</definedName>
    <definedName name="Yr">'[6]Plant Sum A'!$C$3</definedName>
    <definedName name="Z" hidden="1">{#N/A,#N/A,FALSE,"HEADCOUNT"}</definedName>
    <definedName name="zz" hidden="1">{"printfs",#N/A,TRUE,"FS";"printdues",#N/A,TRUE,"DUES";"printlab",#N/A,TRUE,"LAB";"printsls",#N/A,TRUE,"SLS";"prints1",#N/A,TRUE,"S1";"printceo",#N/A,TRUE,"CEO";"printdepr",#N/A,TRUE,"DEPR";"Printsw",#N/A,TRUE,"SW";"printrtl",#N/A,TRUE,"RTL";"printgst",#N/A,TRUE,"GST";"printinst",#N/A,TRUE,"INST";"printstg",#N/A,TRUE,"STG";"printevts",#N/A,TRUE,"EVT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35" l="1"/>
  <c r="K29" i="35"/>
  <c r="L29" i="35"/>
  <c r="M29" i="35"/>
  <c r="N29" i="35"/>
  <c r="O29" i="35"/>
  <c r="P29" i="35"/>
  <c r="Q29" i="35"/>
  <c r="R29" i="35"/>
  <c r="S29" i="35"/>
  <c r="K30" i="35"/>
  <c r="L30" i="35"/>
  <c r="M30" i="35"/>
  <c r="N30" i="35"/>
  <c r="O30" i="35"/>
  <c r="P30" i="35"/>
  <c r="Q30" i="35"/>
  <c r="R30" i="35"/>
  <c r="S30" i="35"/>
  <c r="K31" i="35"/>
  <c r="L31" i="35"/>
  <c r="M31" i="35"/>
  <c r="N31" i="35"/>
  <c r="O31" i="35"/>
  <c r="P31" i="35"/>
  <c r="Q31" i="35"/>
  <c r="R31" i="35"/>
  <c r="S31" i="35"/>
  <c r="K32" i="35"/>
  <c r="L32" i="35"/>
  <c r="M32" i="35"/>
  <c r="N32" i="35"/>
  <c r="O32" i="35"/>
  <c r="P32" i="35"/>
  <c r="Q32" i="35"/>
  <c r="R32" i="35"/>
  <c r="S32" i="35"/>
  <c r="K33" i="35"/>
  <c r="L33" i="35"/>
  <c r="M33" i="35"/>
  <c r="N33" i="35"/>
  <c r="O33" i="35"/>
  <c r="P33" i="35"/>
  <c r="Q33" i="35"/>
  <c r="R33" i="35"/>
  <c r="S33" i="35"/>
  <c r="K34" i="35"/>
  <c r="L34" i="35"/>
  <c r="M34" i="35"/>
  <c r="N34" i="35"/>
  <c r="O34" i="35"/>
  <c r="P34" i="35"/>
  <c r="Q34" i="35"/>
  <c r="R34" i="35"/>
  <c r="S34" i="35"/>
  <c r="K35" i="35"/>
  <c r="L35" i="35"/>
  <c r="M35" i="35"/>
  <c r="N35" i="35"/>
  <c r="O35" i="35"/>
  <c r="P35" i="35"/>
  <c r="Q35" i="35"/>
  <c r="R35" i="35"/>
  <c r="S35" i="35"/>
  <c r="K36" i="35"/>
  <c r="L36" i="35"/>
  <c r="M36" i="35"/>
  <c r="N36" i="35"/>
  <c r="O36" i="35"/>
  <c r="P36" i="35"/>
  <c r="Q36" i="35"/>
  <c r="R36" i="35"/>
  <c r="S36" i="35"/>
  <c r="K37" i="35"/>
  <c r="L37" i="35"/>
  <c r="M37" i="35"/>
  <c r="N37" i="35"/>
  <c r="O37" i="35"/>
  <c r="P37" i="35"/>
  <c r="Q37" i="35"/>
  <c r="R37" i="35"/>
  <c r="S37" i="35"/>
  <c r="K38" i="35"/>
  <c r="L38" i="35"/>
  <c r="M38" i="35"/>
  <c r="N38" i="35"/>
  <c r="O38" i="35"/>
  <c r="P38" i="35"/>
  <c r="Q38" i="35"/>
  <c r="R38" i="35"/>
  <c r="S38" i="35"/>
  <c r="K39" i="35"/>
  <c r="L39" i="35"/>
  <c r="M39" i="35"/>
  <c r="N39" i="35"/>
  <c r="O39" i="35"/>
  <c r="P39" i="35"/>
  <c r="Q39" i="35"/>
  <c r="R39" i="35"/>
  <c r="S39" i="35"/>
  <c r="K40" i="35"/>
  <c r="L40" i="35"/>
  <c r="M40" i="35"/>
  <c r="N40" i="35"/>
  <c r="O40" i="35"/>
  <c r="P40" i="35"/>
  <c r="Q40" i="35"/>
  <c r="R40" i="35"/>
  <c r="S40" i="35"/>
  <c r="K41" i="35"/>
  <c r="L41" i="35"/>
  <c r="M41" i="35"/>
  <c r="N41" i="35"/>
  <c r="O41" i="35"/>
  <c r="P41" i="35"/>
  <c r="Q41" i="35"/>
  <c r="R41" i="35"/>
  <c r="S41" i="35"/>
  <c r="K42" i="35"/>
  <c r="L42" i="35"/>
  <c r="M42" i="35"/>
  <c r="N42" i="35"/>
  <c r="O42" i="35"/>
  <c r="P42" i="35"/>
  <c r="Q42" i="35"/>
  <c r="R42" i="35"/>
  <c r="S42" i="35"/>
  <c r="J42" i="35"/>
  <c r="J29" i="35"/>
  <c r="J30" i="35"/>
  <c r="J31" i="35"/>
  <c r="J32" i="35"/>
  <c r="J33" i="35"/>
  <c r="J34" i="35"/>
  <c r="J35" i="35"/>
  <c r="J36" i="35"/>
  <c r="J38" i="35"/>
  <c r="J39" i="35"/>
  <c r="J40" i="35"/>
  <c r="J41" i="35"/>
  <c r="K28" i="35"/>
  <c r="L28" i="35"/>
  <c r="M28" i="35"/>
  <c r="N28" i="35"/>
  <c r="O28" i="35"/>
  <c r="P28" i="35"/>
  <c r="Q28" i="35"/>
  <c r="R28" i="35"/>
  <c r="S28" i="35"/>
  <c r="J28" i="35"/>
  <c r="Y12" i="35"/>
  <c r="S5" i="35"/>
  <c r="R4" i="35"/>
  <c r="S4" i="35"/>
  <c r="H39" i="35"/>
  <c r="H12" i="35" s="1"/>
  <c r="I45" i="35"/>
  <c r="H45" i="35"/>
  <c r="G45" i="35"/>
  <c r="I44" i="35"/>
  <c r="H44" i="35"/>
  <c r="G44" i="35"/>
  <c r="G46" i="35" s="1"/>
  <c r="G43" i="35"/>
  <c r="I41" i="35"/>
  <c r="I42" i="35" s="1"/>
  <c r="H41" i="35"/>
  <c r="G41" i="35"/>
  <c r="I38" i="35"/>
  <c r="I37" i="35"/>
  <c r="I22" i="35" s="1"/>
  <c r="H37" i="35"/>
  <c r="G37" i="35"/>
  <c r="C30" i="35"/>
  <c r="G26" i="35"/>
  <c r="G22" i="35"/>
  <c r="I21" i="35"/>
  <c r="H21" i="35"/>
  <c r="G21" i="35"/>
  <c r="I17" i="35"/>
  <c r="H17" i="35"/>
  <c r="G17" i="35"/>
  <c r="S15" i="35"/>
  <c r="R15" i="35"/>
  <c r="Q15" i="35"/>
  <c r="P15" i="35"/>
  <c r="O15" i="35"/>
  <c r="N15" i="35"/>
  <c r="M15" i="35"/>
  <c r="L15" i="35"/>
  <c r="K15" i="35"/>
  <c r="J15" i="35"/>
  <c r="I15" i="35"/>
  <c r="H15" i="35"/>
  <c r="G15" i="35"/>
  <c r="C15" i="35"/>
  <c r="I14" i="35"/>
  <c r="I39" i="35" s="1"/>
  <c r="I12" i="35" s="1"/>
  <c r="H14" i="35"/>
  <c r="H20" i="35" s="1"/>
  <c r="G14" i="35"/>
  <c r="G39" i="35" s="1"/>
  <c r="G12" i="35" s="1"/>
  <c r="C14" i="35"/>
  <c r="C12" i="35"/>
  <c r="S11" i="35"/>
  <c r="R11" i="35"/>
  <c r="Q11" i="35"/>
  <c r="P11" i="35"/>
  <c r="O11" i="35"/>
  <c r="N11" i="35"/>
  <c r="M11" i="35"/>
  <c r="L11" i="35"/>
  <c r="K11" i="35"/>
  <c r="J11" i="35"/>
  <c r="I11" i="35"/>
  <c r="H11" i="35"/>
  <c r="G11" i="35"/>
  <c r="G34" i="35" s="1"/>
  <c r="C11" i="35"/>
  <c r="C34" i="35" s="1"/>
  <c r="S10" i="35"/>
  <c r="R10" i="35"/>
  <c r="Q10" i="35"/>
  <c r="P10" i="35"/>
  <c r="O10" i="35"/>
  <c r="N10" i="35"/>
  <c r="M10" i="35"/>
  <c r="L10" i="35"/>
  <c r="K10" i="35"/>
  <c r="J10" i="35"/>
  <c r="I10" i="35"/>
  <c r="I33" i="35" s="1"/>
  <c r="H10" i="35"/>
  <c r="G10" i="35"/>
  <c r="C10" i="35"/>
  <c r="C33" i="35" s="1"/>
  <c r="S9" i="35"/>
  <c r="R9" i="35"/>
  <c r="Q9" i="35"/>
  <c r="P9" i="35"/>
  <c r="O9" i="35"/>
  <c r="N9" i="35"/>
  <c r="M9" i="35"/>
  <c r="L9" i="35"/>
  <c r="K9" i="35"/>
  <c r="J9" i="35"/>
  <c r="I9" i="35"/>
  <c r="H9" i="35"/>
  <c r="G9" i="35"/>
  <c r="G32" i="35" s="1"/>
  <c r="C9" i="35"/>
  <c r="C32" i="35" s="1"/>
  <c r="S8" i="35"/>
  <c r="R8" i="35"/>
  <c r="Q8" i="35"/>
  <c r="P8" i="35"/>
  <c r="O8" i="35"/>
  <c r="N8" i="35"/>
  <c r="M8" i="35"/>
  <c r="L8" i="35"/>
  <c r="K8" i="35"/>
  <c r="J8" i="35"/>
  <c r="I8" i="35"/>
  <c r="I31" i="35" s="1"/>
  <c r="H8" i="35"/>
  <c r="G8" i="35"/>
  <c r="C8" i="35"/>
  <c r="C31" i="35" s="1"/>
  <c r="S7" i="35"/>
  <c r="R7" i="35"/>
  <c r="Q7" i="35"/>
  <c r="P7" i="35"/>
  <c r="O7" i="35"/>
  <c r="N7" i="35"/>
  <c r="M7" i="35"/>
  <c r="L7" i="35"/>
  <c r="K7" i="35"/>
  <c r="J7" i="35"/>
  <c r="I7" i="35"/>
  <c r="H7" i="35"/>
  <c r="G7" i="35"/>
  <c r="G30" i="35" s="1"/>
  <c r="C7" i="35"/>
  <c r="O6" i="35"/>
  <c r="R5" i="35"/>
  <c r="Q5" i="35"/>
  <c r="P5" i="35"/>
  <c r="O5" i="35"/>
  <c r="N5" i="35"/>
  <c r="M5" i="35"/>
  <c r="L5" i="35"/>
  <c r="K5" i="35"/>
  <c r="J5" i="35"/>
  <c r="I5" i="35"/>
  <c r="I29" i="35" s="1"/>
  <c r="H5" i="35"/>
  <c r="H29" i="35" s="1"/>
  <c r="G5" i="35"/>
  <c r="Q4" i="35"/>
  <c r="P4" i="35"/>
  <c r="O4" i="35"/>
  <c r="N4" i="35"/>
  <c r="M4" i="35"/>
  <c r="L4" i="35"/>
  <c r="L6" i="35" s="1"/>
  <c r="K4" i="35"/>
  <c r="J4" i="35"/>
  <c r="I4" i="35"/>
  <c r="H4" i="35"/>
  <c r="H6" i="35" s="1"/>
  <c r="G4" i="35"/>
  <c r="G6" i="35" s="1"/>
  <c r="G13" i="35" s="1"/>
  <c r="G16" i="35" s="1"/>
  <c r="G18" i="35" s="1"/>
  <c r="H2" i="35"/>
  <c r="I2" i="35" s="1"/>
  <c r="H13" i="35" l="1"/>
  <c r="H16" i="35" s="1"/>
  <c r="H35" i="35" s="1"/>
  <c r="H30" i="35"/>
  <c r="H32" i="35"/>
  <c r="H34" i="35"/>
  <c r="H46" i="35"/>
  <c r="H23" i="35" s="1"/>
  <c r="P6" i="35"/>
  <c r="I30" i="35"/>
  <c r="I32" i="35"/>
  <c r="Q21" i="35"/>
  <c r="H38" i="35"/>
  <c r="H42" i="35"/>
  <c r="G20" i="35"/>
  <c r="G24" i="35" s="1"/>
  <c r="P21" i="35"/>
  <c r="I28" i="35"/>
  <c r="M21" i="35"/>
  <c r="G47" i="35"/>
  <c r="H31" i="35"/>
  <c r="H33" i="35"/>
  <c r="N21" i="35"/>
  <c r="I40" i="35"/>
  <c r="J22" i="35"/>
  <c r="G42" i="35"/>
  <c r="J6" i="35"/>
  <c r="N6" i="35"/>
  <c r="R21" i="35"/>
  <c r="R6" i="35"/>
  <c r="I43" i="35"/>
  <c r="J2" i="35"/>
  <c r="I26" i="35"/>
  <c r="O21" i="35"/>
  <c r="S21" i="35"/>
  <c r="K6" i="35"/>
  <c r="S6" i="35"/>
  <c r="G31" i="35"/>
  <c r="K21" i="35"/>
  <c r="H26" i="35"/>
  <c r="H43" i="35"/>
  <c r="G35" i="35"/>
  <c r="I20" i="35"/>
  <c r="J21" i="35"/>
  <c r="H22" i="35"/>
  <c r="G38" i="35"/>
  <c r="H40" i="35"/>
  <c r="I46" i="35"/>
  <c r="H28" i="35"/>
  <c r="G29" i="35"/>
  <c r="I6" i="35"/>
  <c r="I13" i="35" s="1"/>
  <c r="I16" i="35" s="1"/>
  <c r="I18" i="35" s="1"/>
  <c r="M6" i="35"/>
  <c r="Q6" i="35"/>
  <c r="G33" i="35"/>
  <c r="I34" i="35"/>
  <c r="L21" i="35"/>
  <c r="G40" i="35"/>
  <c r="H47" i="35" l="1"/>
  <c r="H18" i="35"/>
  <c r="J26" i="35"/>
  <c r="K2" i="35"/>
  <c r="J43" i="35"/>
  <c r="I23" i="35"/>
  <c r="I24" i="35" s="1"/>
  <c r="I47" i="35"/>
  <c r="J47" i="35" s="1"/>
  <c r="K22" i="35"/>
  <c r="I35" i="35"/>
  <c r="L22" i="35"/>
  <c r="H24" i="35"/>
  <c r="J12" i="35"/>
  <c r="J14" i="35" s="1"/>
  <c r="J20" i="35" s="1"/>
  <c r="J13" i="35" l="1"/>
  <c r="J16" i="35" s="1"/>
  <c r="N22" i="35"/>
  <c r="K43" i="35"/>
  <c r="K26" i="35"/>
  <c r="L2" i="35"/>
  <c r="K47" i="35"/>
  <c r="J46" i="35"/>
  <c r="J23" i="35" s="1"/>
  <c r="M22" i="35"/>
  <c r="K12" i="35"/>
  <c r="K14" i="35" l="1"/>
  <c r="K20" i="35" s="1"/>
  <c r="K13" i="35"/>
  <c r="K16" i="35" s="1"/>
  <c r="L47" i="35"/>
  <c r="K46" i="35"/>
  <c r="K23" i="35" s="1"/>
  <c r="O22" i="35"/>
  <c r="L26" i="35"/>
  <c r="M2" i="35"/>
  <c r="L43" i="35"/>
  <c r="R22" i="35"/>
  <c r="P22" i="35"/>
  <c r="L12" i="35"/>
  <c r="J17" i="35"/>
  <c r="J18" i="35" s="1"/>
  <c r="J24" i="35" s="1"/>
  <c r="M47" i="35" l="1"/>
  <c r="L46" i="35"/>
  <c r="L23" i="35" s="1"/>
  <c r="M12" i="35"/>
  <c r="Q22" i="35"/>
  <c r="S22" i="35"/>
  <c r="K17" i="35"/>
  <c r="K18" i="35" s="1"/>
  <c r="K24" i="35" s="1"/>
  <c r="N2" i="35"/>
  <c r="M43" i="35"/>
  <c r="M26" i="35"/>
  <c r="L14" i="35"/>
  <c r="L20" i="35" s="1"/>
  <c r="L13" i="35"/>
  <c r="L16" i="35" l="1"/>
  <c r="L17" i="35" s="1"/>
  <c r="L18" i="35" s="1"/>
  <c r="L24" i="35" s="1"/>
  <c r="N12" i="35"/>
  <c r="N43" i="35"/>
  <c r="N26" i="35"/>
  <c r="O2" i="35"/>
  <c r="N47" i="35"/>
  <c r="M46" i="35"/>
  <c r="M23" i="35" s="1"/>
  <c r="M14" i="35"/>
  <c r="M20" i="35" s="1"/>
  <c r="M13" i="35"/>
  <c r="M16" i="35" l="1"/>
  <c r="M17" i="35" s="1"/>
  <c r="O43" i="35"/>
  <c r="O26" i="35"/>
  <c r="P2" i="35"/>
  <c r="O12" i="35"/>
  <c r="N14" i="35"/>
  <c r="N20" i="35" s="1"/>
  <c r="N13" i="35"/>
  <c r="O47" i="35"/>
  <c r="N46" i="35"/>
  <c r="N23" i="35" s="1"/>
  <c r="M18" i="35" l="1"/>
  <c r="M24" i="35" s="1"/>
  <c r="N16" i="35"/>
  <c r="N17" i="35" s="1"/>
  <c r="N18" i="35" s="1"/>
  <c r="N24" i="35" s="1"/>
  <c r="P26" i="35"/>
  <c r="Q2" i="35"/>
  <c r="P43" i="35"/>
  <c r="P47" i="35"/>
  <c r="O46" i="35"/>
  <c r="O23" i="35" s="1"/>
  <c r="P12" i="35"/>
  <c r="O14" i="35"/>
  <c r="O20" i="35" s="1"/>
  <c r="O13" i="35"/>
  <c r="O16" i="35" l="1"/>
  <c r="R2" i="35"/>
  <c r="Q26" i="35"/>
  <c r="Q43" i="35"/>
  <c r="O17" i="35"/>
  <c r="O18" i="35" s="1"/>
  <c r="O24" i="35" s="1"/>
  <c r="Q47" i="35"/>
  <c r="P46" i="35"/>
  <c r="P23" i="35" s="1"/>
  <c r="P13" i="35"/>
  <c r="P14" i="35"/>
  <c r="P20" i="35" s="1"/>
  <c r="Q12" i="35"/>
  <c r="P16" i="35" l="1"/>
  <c r="P17" i="35" s="1"/>
  <c r="P18" i="35" s="1"/>
  <c r="P24" i="35" s="1"/>
  <c r="S12" i="35"/>
  <c r="R12" i="35"/>
  <c r="R47" i="35"/>
  <c r="Q46" i="35"/>
  <c r="Q23" i="35" s="1"/>
  <c r="Q14" i="35"/>
  <c r="Q20" i="35" s="1"/>
  <c r="Q13" i="35"/>
  <c r="R43" i="35"/>
  <c r="S2" i="35"/>
  <c r="R26" i="35"/>
  <c r="Q16" i="35" l="1"/>
  <c r="Q17" i="35" s="1"/>
  <c r="Q18" i="35" s="1"/>
  <c r="Q24" i="35" s="1"/>
  <c r="R14" i="35"/>
  <c r="R20" i="35" s="1"/>
  <c r="R13" i="35"/>
  <c r="S43" i="35"/>
  <c r="S26" i="35"/>
  <c r="S14" i="35"/>
  <c r="S20" i="35" s="1"/>
  <c r="S13" i="35"/>
  <c r="S47" i="35"/>
  <c r="S46" i="35" s="1"/>
  <c r="R46" i="35"/>
  <c r="R23" i="35" s="1"/>
  <c r="S16" i="35" l="1"/>
  <c r="S17" i="35" s="1"/>
  <c r="S18" i="35" s="1"/>
  <c r="R16" i="35"/>
  <c r="R17" i="35" s="1"/>
  <c r="R18" i="35" s="1"/>
  <c r="R24" i="35" s="1"/>
  <c r="S23" i="35"/>
  <c r="S24" i="35" l="1"/>
  <c r="Y8" i="35" s="1"/>
  <c r="Y9" i="35" s="1"/>
  <c r="Y5" i="35"/>
  <c r="Y11" i="35" l="1"/>
  <c r="Y13" i="35" s="1"/>
  <c r="V16" i="35" s="1"/>
  <c r="B5" i="28" l="1"/>
  <c r="B6" i="28" s="1"/>
  <c r="J2" i="29"/>
  <c r="I2" i="29"/>
  <c r="F4" i="29"/>
  <c r="F100" i="29"/>
  <c r="F99" i="29"/>
  <c r="F98" i="29"/>
  <c r="F97" i="29"/>
  <c r="F96" i="29"/>
  <c r="F95" i="29"/>
  <c r="F94" i="29"/>
  <c r="F93" i="29"/>
  <c r="F92" i="29"/>
  <c r="F91" i="29"/>
  <c r="F90" i="29"/>
  <c r="F89" i="29"/>
  <c r="F88" i="29"/>
  <c r="F87" i="29"/>
  <c r="F86" i="29"/>
  <c r="F85" i="29"/>
  <c r="F84" i="29"/>
  <c r="F83" i="29"/>
  <c r="F82" i="29"/>
  <c r="F81" i="29"/>
  <c r="F80" i="29"/>
  <c r="F79" i="29"/>
  <c r="F78" i="29"/>
  <c r="F77" i="29"/>
  <c r="F76" i="29"/>
  <c r="F75" i="29"/>
  <c r="F74" i="29"/>
  <c r="F73" i="29"/>
  <c r="F72" i="29"/>
  <c r="F71" i="29"/>
  <c r="F70" i="29"/>
  <c r="F69" i="29"/>
  <c r="F68" i="29"/>
  <c r="F67" i="29"/>
  <c r="F66" i="29"/>
  <c r="F65" i="29"/>
  <c r="F64" i="29"/>
  <c r="F63" i="29"/>
  <c r="F62" i="29"/>
  <c r="F61" i="29"/>
  <c r="F60" i="29"/>
  <c r="F59" i="29"/>
  <c r="F58" i="29"/>
  <c r="F57" i="29"/>
  <c r="F56" i="29"/>
  <c r="F55" i="29"/>
  <c r="F54" i="29"/>
  <c r="F53" i="29"/>
  <c r="F52" i="29"/>
  <c r="F51" i="29"/>
  <c r="F50" i="29"/>
  <c r="F49" i="29"/>
  <c r="F48" i="29"/>
  <c r="F47" i="29"/>
  <c r="F46" i="29"/>
  <c r="F45" i="29"/>
  <c r="F44" i="29"/>
  <c r="F43" i="29"/>
  <c r="F42" i="29"/>
  <c r="F41" i="29"/>
  <c r="F40" i="29"/>
  <c r="F39" i="29"/>
  <c r="F38" i="29"/>
  <c r="F37" i="29"/>
  <c r="F36" i="29"/>
  <c r="F35" i="29"/>
  <c r="F34" i="29"/>
  <c r="F33" i="29"/>
  <c r="F32" i="29"/>
  <c r="F31" i="29"/>
  <c r="F30" i="29"/>
  <c r="F29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4" i="29"/>
  <c r="H2" i="2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AE92D-28FB-4DCC-91A8-FBF7195BB8D5}" keepAlive="1" name="Query - Document" description="Connection to the 'Document' query in the workbook." type="5" refreshedVersion="0" background="1" saveData="1">
    <dbPr connection="Provider=Microsoft.Mashup.OleDb.1;Data Source=$Workbook$;Location=Document;Extended Properties=&quot;&quot;" command="SELECT * FROM [Document]"/>
  </connection>
  <connection id="2" xr16:uid="{4002D4EF-8806-43DB-A30D-EF11EFF8DE82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  <connection id="3" xr16:uid="{31B43ED6-80B0-4EE8-B068-72C311ED793B}" keepAlive="1" name="Query - Table 0 (2)" description="Connection to the 'Table 0 (2)' query in the workbook." type="5" refreshedVersion="0" background="1">
    <dbPr connection="Provider=Microsoft.Mashup.OleDb.1;Data Source=$Workbook$;Location=&quot;Table 0 (2)&quot;;Extended Properties=&quot;&quot;" command="SELECT * FROM [Table 0 (2)]"/>
  </connection>
  <connection id="4" xr16:uid="{567136D2-C772-45D4-93A0-B02190BB26EF}" keepAlive="1" name="Query - Table 0 (3)" description="Connection to the 'Table 0 (3)' query in the workbook." type="5" refreshedVersion="7" background="1" saveData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<sst xmlns="http://schemas.openxmlformats.org/spreadsheetml/2006/main" count="234" uniqueCount="167">
  <si>
    <t>Gross Profit</t>
  </si>
  <si>
    <t>Plus: Depreciation &amp; Amortization</t>
  </si>
  <si>
    <t>Assumptions</t>
  </si>
  <si>
    <t>Roblox DCF Model</t>
  </si>
  <si>
    <t>Table Of Contents</t>
  </si>
  <si>
    <t>Stock Historical Data</t>
  </si>
  <si>
    <t>WACC Calculation</t>
  </si>
  <si>
    <t>Notes:</t>
  </si>
  <si>
    <t>Date</t>
  </si>
  <si>
    <t>Close*</t>
  </si>
  <si>
    <t>Daily Percentage Change</t>
  </si>
  <si>
    <t>Roblox</t>
  </si>
  <si>
    <t>471.20</t>
  </si>
  <si>
    <t>469.75</t>
  </si>
  <si>
    <t>465.51</t>
  </si>
  <si>
    <t>466.09</t>
  </si>
  <si>
    <t>467.94</t>
  </si>
  <si>
    <t>468.28</t>
  </si>
  <si>
    <t>468.38</t>
  </si>
  <si>
    <t>477.55</t>
  </si>
  <si>
    <t>477.71</t>
  </si>
  <si>
    <t>474.96</t>
  </si>
  <si>
    <t>476.16</t>
  </si>
  <si>
    <t>477.48</t>
  </si>
  <si>
    <t>476.87</t>
  </si>
  <si>
    <t>477.26</t>
  </si>
  <si>
    <t>470.60</t>
  </si>
  <si>
    <t>467.69</t>
  </si>
  <si>
    <t>463.06</t>
  </si>
  <si>
    <t>454.98</t>
  </si>
  <si>
    <t>459.87</t>
  </si>
  <si>
    <t>466.45</t>
  </si>
  <si>
    <t>463.36</t>
  </si>
  <si>
    <t>466.57</t>
  </si>
  <si>
    <t>470.74</t>
  </si>
  <si>
    <t>466.35</t>
  </si>
  <si>
    <t>464.72</t>
  </si>
  <si>
    <t>469.52</t>
  </si>
  <si>
    <t>458.79</t>
  </si>
  <si>
    <t>453.42</t>
  </si>
  <si>
    <t>457.40</t>
  </si>
  <si>
    <t>450.50</t>
  </si>
  <si>
    <t>455.56</t>
  </si>
  <si>
    <t>464.60</t>
  </si>
  <si>
    <t>458.97</t>
  </si>
  <si>
    <t>469.44</t>
  </si>
  <si>
    <t>468.19</t>
  </si>
  <si>
    <t>467.57</t>
  </si>
  <si>
    <t>468.89</t>
  </si>
  <si>
    <t>469.73</t>
  </si>
  <si>
    <t>468.14</t>
  </si>
  <si>
    <t>469.28</t>
  </si>
  <si>
    <t>467.43</t>
  </si>
  <si>
    <t>467.27</t>
  </si>
  <si>
    <t>463.77</t>
  </si>
  <si>
    <t>467.38</t>
  </si>
  <si>
    <t>463.62</t>
  </si>
  <si>
    <t>468.93</t>
  </si>
  <si>
    <t>468.53</t>
  </si>
  <si>
    <t>466.91</t>
  </si>
  <si>
    <t>461.90</t>
  </si>
  <si>
    <t>460.04</t>
  </si>
  <si>
    <t>459.25</t>
  </si>
  <si>
    <t>458.32</t>
  </si>
  <si>
    <t>453.94</t>
  </si>
  <si>
    <t>455.96</t>
  </si>
  <si>
    <t>455.55</t>
  </si>
  <si>
    <t>453.12</t>
  </si>
  <si>
    <t>453.59</t>
  </si>
  <si>
    <t>452.41</t>
  </si>
  <si>
    <t>450.64</t>
  </si>
  <si>
    <t>447.19</t>
  </si>
  <si>
    <t>446.26</t>
  </si>
  <si>
    <t>445.87</t>
  </si>
  <si>
    <t>442.50</t>
  </si>
  <si>
    <t>435.18</t>
  </si>
  <si>
    <t>433.62</t>
  </si>
  <si>
    <t>434.69</t>
  </si>
  <si>
    <t>437.86</t>
  </si>
  <si>
    <t>438.66</t>
  </si>
  <si>
    <t>434.90</t>
  </si>
  <si>
    <t>433.10</t>
  </si>
  <si>
    <t>428.64</t>
  </si>
  <si>
    <t>434.24</t>
  </si>
  <si>
    <t>429.14</t>
  </si>
  <si>
    <t>434.45</t>
  </si>
  <si>
    <t>433.72</t>
  </si>
  <si>
    <t>442.64</t>
  </si>
  <si>
    <t>443.91</t>
  </si>
  <si>
    <t>443.18</t>
  </si>
  <si>
    <t>433.63</t>
  </si>
  <si>
    <t>434.04</t>
  </si>
  <si>
    <t>441.40</t>
  </si>
  <si>
    <t>447.17</t>
  </si>
  <si>
    <t>447.88</t>
  </si>
  <si>
    <t>444.17</t>
  </si>
  <si>
    <t>446.58</t>
  </si>
  <si>
    <t>445.44</t>
  </si>
  <si>
    <t>448.98</t>
  </si>
  <si>
    <t>450.91</t>
  </si>
  <si>
    <t>451.46</t>
  </si>
  <si>
    <t>453.08</t>
  </si>
  <si>
    <t>453.19</t>
  </si>
  <si>
    <t>451.80</t>
  </si>
  <si>
    <t>451.56</t>
  </si>
  <si>
    <t>452.23</t>
  </si>
  <si>
    <t>450.25</t>
  </si>
  <si>
    <t>448.91</t>
  </si>
  <si>
    <t>Percentage Change</t>
  </si>
  <si>
    <t>SPY</t>
  </si>
  <si>
    <t>Variance of SPY</t>
  </si>
  <si>
    <t>Covariance of Roblox and SPY</t>
  </si>
  <si>
    <t>Beta</t>
  </si>
  <si>
    <t>Treasury Yield</t>
  </si>
  <si>
    <t>Expected Return of Market</t>
  </si>
  <si>
    <t>Cost of Equity</t>
  </si>
  <si>
    <t>Source</t>
  </si>
  <si>
    <t>WACC</t>
  </si>
  <si>
    <t>https://www.gurufocus.com/term/wacc/NYSE:RBLX/WACC-/Roblox</t>
  </si>
  <si>
    <t>Company Primer</t>
  </si>
  <si>
    <t>Sales Growth</t>
  </si>
  <si>
    <t>Tax Rate</t>
  </si>
  <si>
    <t>Depreciation as % of CapEx</t>
  </si>
  <si>
    <t>Working Capital</t>
  </si>
  <si>
    <t>Current Assets</t>
  </si>
  <si>
    <t>Current Liabilities</t>
  </si>
  <si>
    <t>Net Working Capital Turnover</t>
  </si>
  <si>
    <t>Adjusted EBIT</t>
  </si>
  <si>
    <t>Plus: Stock-Based Compensation</t>
  </si>
  <si>
    <t>Income Statement (USD)</t>
  </si>
  <si>
    <t>Revenues</t>
  </si>
  <si>
    <t>Cost of goods sold</t>
  </si>
  <si>
    <t>Adj. EBITDA</t>
  </si>
  <si>
    <t>Adj. EBIT</t>
  </si>
  <si>
    <t>Taxes (Effective Tax Rate)</t>
  </si>
  <si>
    <t>Less: Capital Expenditures</t>
  </si>
  <si>
    <t>(Increase) Decrease in working capital</t>
  </si>
  <si>
    <t>Unlevered Free Cash Flow</t>
  </si>
  <si>
    <t>COGS as a % of Sales</t>
  </si>
  <si>
    <t>Capital Expenditures "CapEx" (amount)</t>
  </si>
  <si>
    <t>Capital Expenditure as a % of Revenue</t>
  </si>
  <si>
    <t>Depreciation (amount)</t>
  </si>
  <si>
    <t>Stock-Based Compensation</t>
  </si>
  <si>
    <t>Stock-Based Compensation as a % of Revenue</t>
  </si>
  <si>
    <t>x</t>
  </si>
  <si>
    <t>Perpetuity Growth Method</t>
  </si>
  <si>
    <t>Weighted average cost of capital</t>
  </si>
  <si>
    <t>Net present value of free cash flow</t>
  </si>
  <si>
    <t>Terminal growth rate</t>
  </si>
  <si>
    <t>Terminal value</t>
  </si>
  <si>
    <t>Present value of the terminal value</t>
  </si>
  <si>
    <t>Enterprise value</t>
  </si>
  <si>
    <t>Less: Net debt</t>
  </si>
  <si>
    <t>Equity Value</t>
  </si>
  <si>
    <t>(Numbers in Millions)</t>
  </si>
  <si>
    <t>Perpetuity Growth</t>
  </si>
  <si>
    <t>Developer Exchange Fees % of Sales</t>
  </si>
  <si>
    <t>Infrastructure and Trust &amp; Safety % of Sales</t>
  </si>
  <si>
    <t>Research and Development % of Sales</t>
  </si>
  <si>
    <t>General and Administrative % of Sales</t>
  </si>
  <si>
    <t>Sales and Marketing % of Sales</t>
  </si>
  <si>
    <t>Base Case</t>
  </si>
  <si>
    <t>Optimistic</t>
  </si>
  <si>
    <t>Conservative</t>
  </si>
  <si>
    <t>Live Case (1 - Optimistic, 2 - Base, 3- Conservative)</t>
  </si>
  <si>
    <t>DCF</t>
  </si>
  <si>
    <t>Base Assumptions made off Roblox S-1 filing (Revenue and Expense Schedules)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</si>
</sst>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6" formatCode="&quot;$&quot;#,##0_);[Red]\(&quot;$&quot;#,##0\)"/>
    <numFmt numFmtId="167" formatCode="0.0%"/>
    <numFmt numFmtId="174" formatCode="0.0000000000000000%"/>
    <numFmt numFmtId="175" formatCode="#,##0.0"/>
    <numFmt numFmtId="178" formatCode="[$€-2]\ #,##0_);\([$€-2]\ #,##0\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113">
    <xf numFmtId="0" fontId="0" fillId="0" borderId="0" xfId="0"/>
    <xf numFmtId="0" fontId="0" fillId="3" borderId="0" xfId="0" applyFill="1"/>
    <xf numFmtId="0" fontId="0" fillId="2" borderId="0" xfId="0" applyFill="1"/>
    <xf numFmtId="0" fontId="5" fillId="2" borderId="0" xfId="0" applyFont="1" applyFill="1"/>
    <xf numFmtId="0" fontId="0" fillId="2" borderId="2" xfId="0" applyFill="1" applyBorder="1"/>
    <xf numFmtId="0" fontId="7" fillId="2" borderId="0" xfId="0" applyFont="1" applyFill="1"/>
    <xf numFmtId="14" fontId="0" fillId="0" borderId="0" xfId="0" applyNumberFormat="1"/>
    <xf numFmtId="0" fontId="4" fillId="4" borderId="0" xfId="0" applyFont="1" applyFill="1" applyAlignment="1">
      <alignment horizontal="center"/>
    </xf>
    <xf numFmtId="0" fontId="0" fillId="0" borderId="0" xfId="0" applyNumberFormat="1"/>
    <xf numFmtId="0" fontId="6" fillId="4" borderId="0" xfId="0" applyFont="1" applyFill="1" applyAlignment="1">
      <alignment horizontal="center"/>
    </xf>
    <xf numFmtId="9" fontId="0" fillId="0" borderId="0" xfId="1" applyFont="1"/>
    <xf numFmtId="0" fontId="0" fillId="0" borderId="0" xfId="1" applyNumberFormat="1" applyFont="1"/>
    <xf numFmtId="0" fontId="5" fillId="0" borderId="3" xfId="0" applyFont="1" applyBorder="1"/>
    <xf numFmtId="0" fontId="5" fillId="0" borderId="0" xfId="0" applyFont="1"/>
    <xf numFmtId="0" fontId="5" fillId="5" borderId="3" xfId="0" applyFont="1" applyFill="1" applyBorder="1"/>
    <xf numFmtId="3" fontId="0" fillId="0" borderId="0" xfId="0" applyNumberFormat="1"/>
    <xf numFmtId="10" fontId="0" fillId="0" borderId="0" xfId="0" applyNumberFormat="1"/>
    <xf numFmtId="0" fontId="0" fillId="0" borderId="4" xfId="0" applyBorder="1"/>
    <xf numFmtId="0" fontId="0" fillId="0" borderId="6" xfId="0" applyBorder="1"/>
    <xf numFmtId="10" fontId="0" fillId="0" borderId="7" xfId="0" applyNumberFormat="1" applyBorder="1"/>
    <xf numFmtId="0" fontId="0" fillId="0" borderId="7" xfId="0" applyBorder="1"/>
    <xf numFmtId="0" fontId="5" fillId="0" borderId="1" xfId="0" applyFont="1" applyBorder="1"/>
    <xf numFmtId="0" fontId="0" fillId="0" borderId="1" xfId="0" applyBorder="1"/>
    <xf numFmtId="174" fontId="5" fillId="5" borderId="3" xfId="0" applyNumberFormat="1" applyFont="1" applyFill="1" applyBorder="1"/>
    <xf numFmtId="0" fontId="5" fillId="5" borderId="10" xfId="0" applyFont="1" applyFill="1" applyBorder="1"/>
    <xf numFmtId="10" fontId="5" fillId="5" borderId="11" xfId="0" applyNumberFormat="1" applyFont="1" applyFill="1" applyBorder="1"/>
    <xf numFmtId="167" fontId="0" fillId="0" borderId="2" xfId="1" applyNumberFormat="1" applyFont="1" applyBorder="1"/>
    <xf numFmtId="0" fontId="0" fillId="0" borderId="0" xfId="0" applyBorder="1"/>
    <xf numFmtId="0" fontId="5" fillId="0" borderId="6" xfId="0" applyFont="1" applyBorder="1"/>
    <xf numFmtId="0" fontId="2" fillId="0" borderId="0" xfId="3"/>
    <xf numFmtId="0" fontId="8" fillId="0" borderId="0" xfId="0" applyFont="1" applyAlignment="1">
      <alignment vertical="top"/>
    </xf>
    <xf numFmtId="0" fontId="0" fillId="6" borderId="0" xfId="0" applyFill="1"/>
    <xf numFmtId="0" fontId="0" fillId="3" borderId="0" xfId="0" applyFill="1" applyAlignment="1">
      <alignment wrapText="1"/>
    </xf>
    <xf numFmtId="0" fontId="9" fillId="3" borderId="0" xfId="0" applyFont="1" applyFill="1" applyAlignment="1">
      <alignment horizontal="left" vertical="top"/>
    </xf>
    <xf numFmtId="0" fontId="5" fillId="7" borderId="12" xfId="0" applyFont="1" applyFill="1" applyBorder="1"/>
    <xf numFmtId="0" fontId="5" fillId="7" borderId="13" xfId="0" applyFont="1" applyFill="1" applyBorder="1"/>
    <xf numFmtId="0" fontId="5" fillId="7" borderId="14" xfId="0" applyFont="1" applyFill="1" applyBorder="1"/>
    <xf numFmtId="0" fontId="5" fillId="7" borderId="15" xfId="0" applyFont="1" applyFill="1" applyBorder="1"/>
    <xf numFmtId="0" fontId="0" fillId="0" borderId="16" xfId="0" applyBorder="1"/>
    <xf numFmtId="0" fontId="0" fillId="0" borderId="17" xfId="0" applyBorder="1"/>
    <xf numFmtId="3" fontId="10" fillId="0" borderId="0" xfId="0" applyNumberFormat="1" applyFont="1"/>
    <xf numFmtId="3" fontId="10" fillId="0" borderId="7" xfId="0" applyNumberFormat="1" applyFont="1" applyBorder="1"/>
    <xf numFmtId="3" fontId="10" fillId="0" borderId="17" xfId="0" applyNumberFormat="1" applyFont="1" applyBorder="1"/>
    <xf numFmtId="3" fontId="10" fillId="0" borderId="1" xfId="0" applyNumberFormat="1" applyFont="1" applyBorder="1"/>
    <xf numFmtId="3" fontId="10" fillId="0" borderId="9" xfId="0" applyNumberFormat="1" applyFont="1" applyBorder="1"/>
    <xf numFmtId="3" fontId="10" fillId="0" borderId="18" xfId="0" applyNumberFormat="1" applyFont="1" applyBorder="1"/>
    <xf numFmtId="3" fontId="0" fillId="0" borderId="7" xfId="0" applyNumberFormat="1" applyBorder="1"/>
    <xf numFmtId="3" fontId="0" fillId="0" borderId="17" xfId="0" applyNumberFormat="1" applyBorder="1"/>
    <xf numFmtId="0" fontId="10" fillId="0" borderId="0" xfId="0" applyFont="1" applyAlignment="1">
      <alignment horizontal="left" indent="2"/>
    </xf>
    <xf numFmtId="3" fontId="11" fillId="0" borderId="0" xfId="0" applyNumberFormat="1" applyFont="1"/>
    <xf numFmtId="3" fontId="11" fillId="0" borderId="7" xfId="0" applyNumberFormat="1" applyFont="1" applyBorder="1"/>
    <xf numFmtId="3" fontId="11" fillId="0" borderId="17" xfId="0" applyNumberFormat="1" applyFont="1" applyBorder="1"/>
    <xf numFmtId="0" fontId="0" fillId="0" borderId="2" xfId="0" applyBorder="1"/>
    <xf numFmtId="3" fontId="0" fillId="0" borderId="2" xfId="0" applyNumberFormat="1" applyBorder="1"/>
    <xf numFmtId="3" fontId="0" fillId="0" borderId="5" xfId="0" applyNumberFormat="1" applyBorder="1"/>
    <xf numFmtId="3" fontId="0" fillId="0" borderId="19" xfId="0" applyNumberFormat="1" applyBorder="1"/>
    <xf numFmtId="0" fontId="10" fillId="0" borderId="0" xfId="0" applyFont="1" applyAlignment="1">
      <alignment horizontal="left" indent="3"/>
    </xf>
    <xf numFmtId="3" fontId="0" fillId="0" borderId="1" xfId="0" applyNumberFormat="1" applyBorder="1"/>
    <xf numFmtId="3" fontId="0" fillId="0" borderId="18" xfId="0" applyNumberFormat="1" applyBorder="1"/>
    <xf numFmtId="0" fontId="0" fillId="0" borderId="20" xfId="0" applyBorder="1"/>
    <xf numFmtId="3" fontId="0" fillId="0" borderId="9" xfId="0" applyNumberFormat="1" applyBorder="1"/>
    <xf numFmtId="0" fontId="0" fillId="0" borderId="21" xfId="0" applyBorder="1"/>
    <xf numFmtId="0" fontId="5" fillId="0" borderId="22" xfId="0" applyFont="1" applyBorder="1"/>
    <xf numFmtId="0" fontId="0" fillId="0" borderId="22" xfId="0" applyBorder="1"/>
    <xf numFmtId="3" fontId="0" fillId="0" borderId="22" xfId="0" applyNumberFormat="1" applyBorder="1"/>
    <xf numFmtId="3" fontId="0" fillId="0" borderId="23" xfId="0" applyNumberFormat="1" applyBorder="1"/>
    <xf numFmtId="3" fontId="0" fillId="0" borderId="24" xfId="0" applyNumberFormat="1" applyBorder="1"/>
    <xf numFmtId="9" fontId="0" fillId="0" borderId="0" xfId="1" applyFont="1" applyBorder="1"/>
    <xf numFmtId="9" fontId="0" fillId="0" borderId="7" xfId="1" applyFont="1" applyBorder="1"/>
    <xf numFmtId="9" fontId="11" fillId="0" borderId="0" xfId="1" applyFont="1" applyBorder="1"/>
    <xf numFmtId="9" fontId="11" fillId="0" borderId="17" xfId="1" applyFont="1" applyBorder="1"/>
    <xf numFmtId="9" fontId="12" fillId="0" borderId="0" xfId="1" applyFont="1" applyBorder="1"/>
    <xf numFmtId="9" fontId="12" fillId="0" borderId="17" xfId="1" applyFont="1" applyBorder="1"/>
    <xf numFmtId="3" fontId="10" fillId="0" borderId="5" xfId="0" applyNumberFormat="1" applyFont="1" applyBorder="1"/>
    <xf numFmtId="0" fontId="0" fillId="0" borderId="25" xfId="0" applyBorder="1"/>
    <xf numFmtId="175" fontId="0" fillId="0" borderId="22" xfId="0" applyNumberFormat="1" applyBorder="1"/>
    <xf numFmtId="175" fontId="0" fillId="0" borderId="23" xfId="0" applyNumberFormat="1" applyBorder="1"/>
    <xf numFmtId="175" fontId="13" fillId="0" borderId="22" xfId="0" applyNumberFormat="1" applyFont="1" applyBorder="1"/>
    <xf numFmtId="175" fontId="13" fillId="0" borderId="24" xfId="0" applyNumberFormat="1" applyFont="1" applyBorder="1"/>
    <xf numFmtId="9" fontId="0" fillId="0" borderId="0" xfId="0" applyNumberFormat="1"/>
    <xf numFmtId="0" fontId="5" fillId="7" borderId="12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10" fontId="0" fillId="0" borderId="17" xfId="1" applyNumberFormat="1" applyFont="1" applyBorder="1" applyAlignment="1">
      <alignment horizontal="right"/>
    </xf>
    <xf numFmtId="5" fontId="0" fillId="0" borderId="17" xfId="0" applyNumberFormat="1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6" xfId="0" applyBorder="1" applyAlignment="1">
      <alignment horizontal="left" indent="1"/>
    </xf>
    <xf numFmtId="6" fontId="0" fillId="0" borderId="17" xfId="0" applyNumberFormat="1" applyBorder="1" applyAlignment="1">
      <alignment horizontal="right"/>
    </xf>
    <xf numFmtId="5" fontId="10" fillId="0" borderId="17" xfId="0" applyNumberFormat="1" applyFont="1" applyBorder="1" applyAlignment="1">
      <alignment horizontal="right"/>
    </xf>
    <xf numFmtId="0" fontId="5" fillId="0" borderId="26" xfId="0" applyFont="1" applyBorder="1"/>
    <xf numFmtId="0" fontId="5" fillId="0" borderId="27" xfId="0" applyFont="1" applyBorder="1"/>
    <xf numFmtId="5" fontId="5" fillId="0" borderId="28" xfId="0" applyNumberFormat="1" applyFont="1" applyBorder="1" applyAlignment="1">
      <alignment horizontal="right"/>
    </xf>
    <xf numFmtId="0" fontId="14" fillId="0" borderId="0" xfId="0" applyFont="1"/>
    <xf numFmtId="0" fontId="5" fillId="7" borderId="29" xfId="0" applyFont="1" applyFill="1" applyBorder="1" applyAlignment="1">
      <alignment horizontal="center"/>
    </xf>
    <xf numFmtId="0" fontId="5" fillId="7" borderId="30" xfId="0" applyFont="1" applyFill="1" applyBorder="1" applyAlignment="1">
      <alignment horizontal="center"/>
    </xf>
    <xf numFmtId="0" fontId="5" fillId="7" borderId="31" xfId="0" applyFont="1" applyFill="1" applyBorder="1" applyAlignment="1">
      <alignment horizontal="center"/>
    </xf>
    <xf numFmtId="178" fontId="6" fillId="2" borderId="0" xfId="0" applyNumberFormat="1" applyFont="1" applyFill="1"/>
    <xf numFmtId="10" fontId="0" fillId="0" borderId="0" xfId="0" applyNumberFormat="1" applyAlignment="1">
      <alignment horizontal="center"/>
    </xf>
    <xf numFmtId="0" fontId="5" fillId="7" borderId="32" xfId="0" applyFont="1" applyFill="1" applyBorder="1" applyAlignment="1">
      <alignment horizontal="center" vertical="center" textRotation="90"/>
    </xf>
    <xf numFmtId="3" fontId="0" fillId="0" borderId="4" xfId="0" applyNumberFormat="1" applyBorder="1"/>
    <xf numFmtId="0" fontId="5" fillId="7" borderId="33" xfId="0" applyFont="1" applyFill="1" applyBorder="1" applyAlignment="1">
      <alignment horizontal="center" vertical="center" textRotation="90"/>
    </xf>
    <xf numFmtId="3" fontId="0" fillId="8" borderId="6" xfId="0" applyNumberFormat="1" applyFill="1" applyBorder="1"/>
    <xf numFmtId="3" fontId="0" fillId="8" borderId="0" xfId="0" applyNumberFormat="1" applyFill="1"/>
    <xf numFmtId="3" fontId="0" fillId="8" borderId="7" xfId="0" applyNumberFormat="1" applyFill="1" applyBorder="1"/>
    <xf numFmtId="0" fontId="5" fillId="7" borderId="34" xfId="0" applyFont="1" applyFill="1" applyBorder="1" applyAlignment="1">
      <alignment horizontal="center" vertical="center" textRotation="90"/>
    </xf>
    <xf numFmtId="3" fontId="0" fillId="0" borderId="8" xfId="0" applyNumberFormat="1" applyBorder="1"/>
    <xf numFmtId="0" fontId="5" fillId="9" borderId="29" xfId="0" applyFont="1" applyFill="1" applyBorder="1" applyAlignment="1">
      <alignment horizontal="center"/>
    </xf>
    <xf numFmtId="0" fontId="5" fillId="9" borderId="30" xfId="0" applyFont="1" applyFill="1" applyBorder="1" applyAlignment="1">
      <alignment horizontal="center"/>
    </xf>
    <xf numFmtId="0" fontId="5" fillId="9" borderId="31" xfId="0" applyFont="1" applyFill="1" applyBorder="1" applyAlignment="1">
      <alignment horizontal="center"/>
    </xf>
    <xf numFmtId="1" fontId="11" fillId="0" borderId="0" xfId="1" applyNumberFormat="1" applyFont="1" applyBorder="1"/>
    <xf numFmtId="0" fontId="15" fillId="2" borderId="2" xfId="3" applyFont="1" applyFill="1" applyBorder="1"/>
    <xf numFmtId="0" fontId="15" fillId="2" borderId="0" xfId="3" applyFont="1" applyFill="1" applyBorder="1"/>
    <xf numFmtId="0" fontId="15" fillId="2" borderId="1" xfId="3" applyFont="1" applyFill="1" applyBorder="1"/>
  </cellXfs>
  <cellStyles count="8">
    <cellStyle name="Hyperlink" xfId="3" builtinId="8"/>
    <cellStyle name="Hyperlink 2" xfId="5" xr:uid="{00000000-0005-0000-0000-000002000000}"/>
    <cellStyle name="Hyperlink 2 2" xfId="7" xr:uid="{A98179CE-AEBF-440D-8D58-6FE44A952D4A}"/>
    <cellStyle name="Hyperlink 3" xfId="2" xr:uid="{00000000-0005-0000-0000-000003000000}"/>
    <cellStyle name="Normal" xfId="0" builtinId="0"/>
    <cellStyle name="Normal 2" xfId="4" xr:uid="{00000000-0005-0000-0000-000005000000}"/>
    <cellStyle name="Normal 2 2 2" xfId="6" xr:uid="{A07CE46D-D787-4753-B649-FBF099607CF1}"/>
    <cellStyle name="Percent" xfId="1" builtinId="5"/>
  </cellStyles>
  <dxfs count="4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9" Type="http://schemas.openxmlformats.org/officeDocument/2006/relationships/externalLink" Target="externalLinks/externalLink34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42" Type="http://schemas.openxmlformats.org/officeDocument/2006/relationships/externalLink" Target="externalLinks/externalLink37.xml"/><Relationship Id="rId47" Type="http://schemas.openxmlformats.org/officeDocument/2006/relationships/connections" Target="connections.xml"/><Relationship Id="rId50" Type="http://schemas.openxmlformats.org/officeDocument/2006/relationships/calcChain" Target="calcChain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4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styles" Target="styles.xml"/><Relationship Id="rId8" Type="http://schemas.openxmlformats.org/officeDocument/2006/relationships/externalLink" Target="externalLinks/externalLink3.xml"/><Relationship Id="rId51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theme" Target="theme/theme1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638175</xdr:colOff>
      <xdr:row>0</xdr:row>
      <xdr:rowOff>0</xdr:rowOff>
    </xdr:from>
    <xdr:to>
      <xdr:col>4</xdr:col>
      <xdr:colOff>129586</xdr:colOff>
      <xdr:row>37</xdr:row>
      <xdr:rowOff>180976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66D22155-7059-4AFE-9B47-A13FE051D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19550" y="0"/>
          <a:ext cx="9635536" cy="72294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lik\Downloads\Roblox_Valuation_0527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LDATA\Clients\RPW\DCF-RP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nasdata03\CIMSHARED\FINANCE\Carl\Samples\samples2002\NewExpFormat2207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Work\CDMC\CDMC-NEW\EXCEL\DOCS\MKTSQ\ARTSCEN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lients\Services\CDMC99\Analysis\LOPEZ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tfile03\DEPTS\FIN\Operations\Jun%2006%20PSD%20Files\Galway%20Jun'06R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wfs02\vol3\Documents%20and%20Settings\rvanmazijk\Local%20Settings\Temporary%20Internet%20Files\Content.Outlook\WKTH3SZY\Stat%20Pack%20DHL1012%20Dec%202010%20v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nasdata03\CIMSHARED\FINANCE\Carl\Staff%20Numbers\FTE'S%201999%20TO%2020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tfile03\DEPTS\Documents%20and%20Settings\geraghtd\Local%20Settings\Temporary%20Internet%20Files\OLK53\Finance\COSTING\MONTHEND\2001%20Month-end\08%202001\Yields\Yield%20Final%20Aug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bzaumeye\Local%20Settings\Temp\Outlook\DeCrane%20Quarterly%20Shell%20v6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Matan%20Feldman\My%20Documents\Wall%20Street%20Prep\Models\AccretionOne\AccretionOne\Accretion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tfile03\DEPTS\Finance\Monthly%20Close\2006\Headcount%202006%20FCST%202002-200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tfile03\DEPTS\Finance\Monthly%20Close\2005\Headcount%20FCST%202002-2006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tfile03\depts\Presentations\97%20Slides%20source%20fil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Wall%20Street%20Prep\My%20Documents\Wall%20Street%20Prep\Stand%20alone%20Model%20Templates\Financial%20Statement%20Models%20with%20Valuation\Empty%20template%20wDCF%20LBO%20PG%20wLTM%20New%20New%20New%20w_AccD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nasdata03\CIMSHARED\FINANCE\Carl\Budget%202001\FGL%20Staff%20List%20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tfile03\DEPTS\Documents%20and%20Settings\geraghtd\Local%20Settings\Temporary%20Internet%20Files\OLK53\Finance\Capital%20Forecasts\2005\Q4%2005%20Forecast\Capital%20Analyst%20Master%20Data\Q4%20Capital%20Forecast%20Galway%20Op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tfile03\DEPTS\Documents%20and%20Settings\belloa\My%20Documents\Special%20format%20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eoff%20Stockwell\DeCrane\Jan%2005%20Modeling\By%20Platform\DeCrane%20Integrated%20Model_3.12.04%20v1%20(Skim%204.16.04)%20v3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Jesse%20Milligan\My%20Documents\Wall%20Street%20Prep\WSP%20Training\DCF\dcfmodel%20practice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wfs02\vol3\Documents%20and%20Settings\Administrator\Local%20Settings\Temporary%20Internet%20Files\Content.IE5\4DQR0FYR\Apparel%20Brief\Graph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tfile03\DEPTS\Finance\Plan\Plan%202007\General\MAB%202007%20PLAN%20SUMMARY%20-%20C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wfs02\vol3\Documents%20and%20Settings\jcooper\Local%20Settings\Temporary%20Internet%20Files\OLKE5\Stat%20Pack%20DHL1012%20Dec%202010%20v2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S\USS%20Public\Finance\Jet%20Report%20Financials\Income%20Statement\IS%20-%20Actual%20Trend%20w%20Remain%20Budget_DIV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an\Documents\1-%20TTS\1%20Curriculum\0%202018%20TIF\0%20-%20INTERNS%20Class%20Files\ASO%20Interns%20File%20Distribution\4.%20FM_Examples_INTERNS_v18.0.2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tan\Dropbox%20(Wall%20Street%20Prep)\Course%20Materials-%20WSP\PowerPoint%20Crash%20Course\Course-Download-Kit\PMO-updated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8665%20Atlantis%20SR%20PRO%20Coated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KERKHOFM\Local%20Settings\Temporary%20Internet%20Files\OLK77\Revised%20Kerkrade%20Template%20F3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malkin\AppData\Local\Microsoft\Windows\INetCache\Content.Outlook\OYYRYECN\McThenia_%20Case%20Study%20Model_5%2022%2016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S\USS%20Public\Controllers\Forecast\2007\2007\IS%20-%20Trend%20%20Detail%20-%20DB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collins\Desktop\4%20-%20HW&amp;Co.%20Files\USS%20Desktop\USS%20Master%20Model_vMaster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ata%20Files\Projects\ECMC%20Group\Buyers\Project%20Javelin_Strategic%20Buyer%20Details_07212013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tfile03\DEPTS\Documents%20and%20Settings\christes\Local%20Settings\Temporary%20Internet%20Files\OLK8\2009%20Sterilization%20Spend%20Forecast%20030209%20(10)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denoncourt\Desktop\Copy%20of%20TB%20Trend%2014-15-16%20March%2023%202017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nasdata03\CIMSHARED\FINANCE\Carl\Budget%202001\Budget%202001%20salary%20summary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nited%20Site%20Services\OIP%20Projection%20Models\Covenant%20Models\Acme%20Covenant%20Model%20-%20Final%20Covenants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WAYF4\COMMON\Finance\COSTING\MONTHEND\1999%20Month-end\0699\Yields%20-%20All%200699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ank%20Presentation%20Data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wfs02\vol3\A-PROJCT\United%20Site%20Services%20(2016)\08%20-%20Key%20Analyses\14%20-%20Financial%20Diligence\Pro%20Forma%20P&amp;L%20by%20Region_v2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WAYF4\COMMON\Finance\COSTING\Weekly%20Reporting\Yields%20Download\2000\Oct00\Yields%20Final%20Wk4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-k Info"/>
      <sheetName val="Revenue Schedule"/>
      <sheetName val="Expense Schedule"/>
      <sheetName val="Income Statement"/>
      <sheetName val="Balance Sheet"/>
      <sheetName val="DCF"/>
      <sheetName val="DCF (Bull)"/>
    </sheetNames>
    <sheetDataSet>
      <sheetData sheetId="0"/>
      <sheetData sheetId="1">
        <row r="20">
          <cell r="C20">
            <v>63.363</v>
          </cell>
          <cell r="D20">
            <v>75.373000000000005</v>
          </cell>
          <cell r="E20">
            <v>86.585999999999999</v>
          </cell>
          <cell r="F20">
            <v>99.634</v>
          </cell>
          <cell r="G20">
            <v>110.45699999999999</v>
          </cell>
          <cell r="H20">
            <v>119.185</v>
          </cell>
          <cell r="I20">
            <v>131.13900000000001</v>
          </cell>
          <cell r="J20">
            <v>147.61199999999999</v>
          </cell>
          <cell r="K20">
            <v>161.57</v>
          </cell>
          <cell r="L20">
            <v>200.392</v>
          </cell>
          <cell r="M20">
            <v>251.91399999999999</v>
          </cell>
          <cell r="N20">
            <v>310.00900000000001</v>
          </cell>
          <cell r="O20">
            <v>386.976</v>
          </cell>
          <cell r="P20">
            <v>1547.904</v>
          </cell>
          <cell r="Q20">
            <v>1861.9156864000001</v>
          </cell>
          <cell r="R20">
            <v>2186.7436203520001</v>
          </cell>
          <cell r="S20">
            <v>2506.30464743424</v>
          </cell>
          <cell r="T20">
            <v>2801.7841430921217</v>
          </cell>
          <cell r="U20">
            <v>3053.2093833914405</v>
          </cell>
          <cell r="V20">
            <v>3241.4886959323694</v>
          </cell>
          <cell r="W20">
            <v>3447.0942286014133</v>
          </cell>
          <cell r="X20">
            <v>3671.8569047003066</v>
          </cell>
        </row>
      </sheetData>
      <sheetData sheetId="2">
        <row r="24">
          <cell r="C24">
            <v>72.977999999999994</v>
          </cell>
          <cell r="D24">
            <v>122.381</v>
          </cell>
          <cell r="E24">
            <v>239.89799999999997</v>
          </cell>
          <cell r="F24">
            <v>97.936999999999998</v>
          </cell>
          <cell r="G24">
            <v>407.09875199999999</v>
          </cell>
          <cell r="H24">
            <v>506.44106670080009</v>
          </cell>
          <cell r="I24">
            <v>614.47495731891206</v>
          </cell>
          <cell r="J24">
            <v>726.82834775592971</v>
          </cell>
          <cell r="K24">
            <v>812.51740149671537</v>
          </cell>
          <cell r="L24">
            <v>885.4307211835179</v>
          </cell>
          <cell r="M24">
            <v>940.03172182038725</v>
          </cell>
          <cell r="N24">
            <v>999.65732629440993</v>
          </cell>
          <cell r="O24">
            <v>1064.838502363089</v>
          </cell>
        </row>
        <row r="25">
          <cell r="C25">
            <v>71.887</v>
          </cell>
          <cell r="D25">
            <v>111.976</v>
          </cell>
          <cell r="E25">
            <v>328.74599999999998</v>
          </cell>
          <cell r="F25">
            <v>118.938</v>
          </cell>
          <cell r="G25">
            <v>444.79391999999996</v>
          </cell>
          <cell r="H25">
            <v>497.78761608634682</v>
          </cell>
          <cell r="I25">
            <v>540.89626944220322</v>
          </cell>
          <cell r="J25">
            <v>569.8143615544443</v>
          </cell>
          <cell r="K25">
            <v>636.99233225448972</v>
          </cell>
          <cell r="L25">
            <v>694.15446253521725</v>
          </cell>
          <cell r="M25">
            <v>736.96021497207619</v>
          </cell>
          <cell r="N25">
            <v>783.70512503311329</v>
          </cell>
          <cell r="O25">
            <v>834.80545751411091</v>
          </cell>
        </row>
        <row r="26">
          <cell r="C26">
            <v>105.59</v>
          </cell>
          <cell r="D26">
            <v>156.69900000000001</v>
          </cell>
          <cell r="E26">
            <v>264.226</v>
          </cell>
          <cell r="F26">
            <v>94.135999999999996</v>
          </cell>
          <cell r="G26">
            <v>376.54399999999998</v>
          </cell>
          <cell r="H26">
            <v>415.69234619651837</v>
          </cell>
          <cell r="I26">
            <v>444.47874151441556</v>
          </cell>
          <cell r="J26">
            <v>459.3068031509419</v>
          </cell>
          <cell r="K26">
            <v>485.43870073367549</v>
          </cell>
          <cell r="L26">
            <v>498.468685828459</v>
          </cell>
          <cell r="M26">
            <v>512.99982909672417</v>
          </cell>
          <cell r="N26">
            <v>528.30360550775549</v>
          </cell>
          <cell r="O26">
            <v>544.39157548091873</v>
          </cell>
        </row>
        <row r="27">
          <cell r="C27">
            <v>87.051000000000002</v>
          </cell>
          <cell r="D27">
            <v>107.095</v>
          </cell>
          <cell r="E27">
            <v>201.43299999999999</v>
          </cell>
          <cell r="F27">
            <v>96.644000000000005</v>
          </cell>
          <cell r="G27">
            <v>201.22752</v>
          </cell>
          <cell r="H27">
            <v>204.810725504</v>
          </cell>
          <cell r="I27">
            <v>196.80692583167999</v>
          </cell>
          <cell r="J27">
            <v>200.5043717947392</v>
          </cell>
          <cell r="K27">
            <v>196.12489001644855</v>
          </cell>
          <cell r="L27">
            <v>213.72465683740086</v>
          </cell>
          <cell r="M27">
            <v>194.48932175594217</v>
          </cell>
          <cell r="N27">
            <v>206.82565371608482</v>
          </cell>
          <cell r="O27">
            <v>183.59284523501535</v>
          </cell>
        </row>
        <row r="28">
          <cell r="C28">
            <v>34.46</v>
          </cell>
          <cell r="D28">
            <v>41.944999999999993</v>
          </cell>
          <cell r="E28">
            <v>97.340999999999994</v>
          </cell>
          <cell r="F28">
            <v>94.375</v>
          </cell>
          <cell r="G28">
            <v>127.70992771340279</v>
          </cell>
          <cell r="H28">
            <v>144.30790541621974</v>
          </cell>
          <cell r="I28">
            <v>158.54999903981462</v>
          </cell>
          <cell r="J28">
            <v>169.18827040750685</v>
          </cell>
          <cell r="K28">
            <v>175.12571369947725</v>
          </cell>
          <cell r="L28">
            <v>175.57501900122702</v>
          </cell>
          <cell r="M28">
            <v>170.19459054933651</v>
          </cell>
          <cell r="N28">
            <v>180.9899234132757</v>
          </cell>
          <cell r="O28">
            <v>192.79110343202052</v>
          </cell>
        </row>
        <row r="29">
          <cell r="C29">
            <v>40.542000000000002</v>
          </cell>
          <cell r="D29">
            <v>44.737000000000002</v>
          </cell>
          <cell r="E29">
            <v>58.384</v>
          </cell>
          <cell r="F29">
            <v>20.001999999999999</v>
          </cell>
          <cell r="G29">
            <v>76.138239999999996</v>
          </cell>
          <cell r="H29">
            <v>86.929045046905145</v>
          </cell>
          <cell r="I29">
            <v>96.627739575737735</v>
          </cell>
          <cell r="J29">
            <v>104.48272783202198</v>
          </cell>
          <cell r="K29">
            <v>109.79620486325611</v>
          </cell>
          <cell r="L29">
            <v>112.01602365879612</v>
          </cell>
          <cell r="M29">
            <v>110.81988580193489</v>
          </cell>
          <cell r="N29">
            <v>117.84911952384228</v>
          </cell>
          <cell r="O29">
            <v>125.53329689860007</v>
          </cell>
        </row>
        <row r="42">
          <cell r="C42">
            <v>3.0460000000000003</v>
          </cell>
          <cell r="D42">
            <v>2.085</v>
          </cell>
          <cell r="E42">
            <v>7.395999999999999</v>
          </cell>
          <cell r="F42">
            <v>5.6879999999999997</v>
          </cell>
          <cell r="G42">
            <v>5.0102058085884389</v>
          </cell>
          <cell r="H42">
            <v>5.5311044857959573</v>
          </cell>
          <cell r="I42">
            <v>5.9141294842823271</v>
          </cell>
          <cell r="J42">
            <v>6.1114281812246007</v>
          </cell>
          <cell r="K42">
            <v>6.45913305783517</v>
          </cell>
          <cell r="L42">
            <v>6.63250697166119</v>
          </cell>
          <cell r="M42">
            <v>6.8258549427033337</v>
          </cell>
          <cell r="N42">
            <v>7.0294833884304948</v>
          </cell>
          <cell r="O42">
            <v>7.2435461290609089</v>
          </cell>
        </row>
        <row r="43">
          <cell r="C43">
            <v>25.690999999999999</v>
          </cell>
          <cell r="D43">
            <v>9.6950000000000003</v>
          </cell>
          <cell r="E43">
            <v>39.402000000000001</v>
          </cell>
          <cell r="F43">
            <v>31.594000000000001</v>
          </cell>
          <cell r="G43">
            <v>18.21654424949811</v>
          </cell>
          <cell r="H43">
            <v>18.540921460024091</v>
          </cell>
          <cell r="I43">
            <v>17.816360669855154</v>
          </cell>
          <cell r="J43">
            <v>18.151079738082977</v>
          </cell>
          <cell r="K43">
            <v>17.754617943970015</v>
          </cell>
          <cell r="L43">
            <v>19.347873832005241</v>
          </cell>
          <cell r="M43">
            <v>17.606554689050462</v>
          </cell>
          <cell r="N43">
            <v>18.72332707201496</v>
          </cell>
          <cell r="O43">
            <v>16.62012824644917</v>
          </cell>
        </row>
        <row r="44">
          <cell r="C44">
            <v>4.4260000000000002</v>
          </cell>
          <cell r="D44">
            <v>3.347</v>
          </cell>
          <cell r="E44">
            <v>26.658999999999999</v>
          </cell>
          <cell r="F44">
            <v>11.247</v>
          </cell>
          <cell r="G44">
            <v>10.190609799898896</v>
          </cell>
          <cell r="H44">
            <v>11.515044926167304</v>
          </cell>
          <cell r="I44">
            <v>12.651492353945873</v>
          </cell>
          <cell r="J44">
            <v>13.500372894359888</v>
          </cell>
          <cell r="K44">
            <v>13.974151001362509</v>
          </cell>
          <cell r="L44">
            <v>14.010003304258122</v>
          </cell>
          <cell r="M44">
            <v>13.580672179488126</v>
          </cell>
          <cell r="N44">
            <v>14.442085437220978</v>
          </cell>
          <cell r="O44">
            <v>15.38376023809686</v>
          </cell>
        </row>
        <row r="45">
          <cell r="C45">
            <v>3.1469999999999998</v>
          </cell>
          <cell r="D45">
            <v>2.5070000000000001</v>
          </cell>
          <cell r="E45">
            <v>6.4210000000000003</v>
          </cell>
          <cell r="F45">
            <v>2.2149999999999999</v>
          </cell>
          <cell r="G45">
            <v>4.2666823363211659</v>
          </cell>
          <cell r="H45">
            <v>4.8713842218430203</v>
          </cell>
          <cell r="I45">
            <v>5.4148857347693067</v>
          </cell>
          <cell r="J45">
            <v>5.8550684819026557</v>
          </cell>
          <cell r="K45">
            <v>6.1528284326660945</v>
          </cell>
          <cell r="L45">
            <v>6.2772240273733564</v>
          </cell>
          <cell r="M45">
            <v>6.2101941056720555</v>
          </cell>
          <cell r="N45">
            <v>6.604102703495375</v>
          </cell>
          <cell r="O45">
            <v>7.0347134435655132</v>
          </cell>
        </row>
        <row r="46">
          <cell r="F46">
            <v>50.744</v>
          </cell>
          <cell r="G46">
            <v>37.684042194306613</v>
          </cell>
          <cell r="H46">
            <v>40.458455093830374</v>
          </cell>
          <cell r="I46">
            <v>41.796868242852661</v>
          </cell>
          <cell r="J46">
            <v>43.617949295570121</v>
          </cell>
          <cell r="K46">
            <v>44.340730435833791</v>
          </cell>
          <cell r="L46">
            <v>46.267608135297912</v>
          </cell>
          <cell r="M46">
            <v>44.223275916913977</v>
          </cell>
          <cell r="N46">
            <v>46.798998601161813</v>
          </cell>
          <cell r="O46">
            <v>46.282148057172456</v>
          </cell>
        </row>
        <row r="55">
          <cell r="F55">
            <v>50.7</v>
          </cell>
        </row>
      </sheetData>
      <sheetData sheetId="3">
        <row r="7">
          <cell r="B7" t="str">
            <v>Developer Exchange Fees</v>
          </cell>
        </row>
        <row r="8">
          <cell r="B8" t="str">
            <v>Infrastructure and Trust &amp; Safety</v>
          </cell>
        </row>
        <row r="9">
          <cell r="B9" t="str">
            <v>Research and Development</v>
          </cell>
        </row>
        <row r="10">
          <cell r="B10" t="str">
            <v>General and Administrative</v>
          </cell>
        </row>
        <row r="11">
          <cell r="B11" t="str">
            <v>Sales and Marketing</v>
          </cell>
        </row>
        <row r="17">
          <cell r="C17">
            <v>3.0000000000000001E-3</v>
          </cell>
          <cell r="D17">
            <v>8.9999999999999993E-3</v>
          </cell>
          <cell r="E17">
            <v>-6.6559999999999997</v>
          </cell>
        </row>
        <row r="20">
          <cell r="B20" t="str">
            <v>Depreciation and Amortization Expense</v>
          </cell>
          <cell r="C20">
            <v>11.941000000000001</v>
          </cell>
          <cell r="D20">
            <v>27.664000000000001</v>
          </cell>
          <cell r="E20">
            <v>43.808</v>
          </cell>
        </row>
        <row r="21">
          <cell r="B21" t="str">
            <v>Stock-Based Compensation</v>
          </cell>
          <cell r="C21">
            <v>36.31</v>
          </cell>
          <cell r="D21">
            <v>17.634</v>
          </cell>
          <cell r="E21">
            <v>79.158000000000001</v>
          </cell>
        </row>
        <row r="22">
          <cell r="C22">
            <v>65.563999999999993</v>
          </cell>
          <cell r="D22">
            <v>83.263999999999996</v>
          </cell>
          <cell r="E22">
            <v>104.15300000000001</v>
          </cell>
        </row>
      </sheetData>
      <sheetData sheetId="4">
        <row r="4">
          <cell r="E4">
            <v>893.94299999999998</v>
          </cell>
        </row>
        <row r="6">
          <cell r="C6">
            <v>51.204999999999998</v>
          </cell>
          <cell r="D6">
            <v>91.254999999999995</v>
          </cell>
          <cell r="E6">
            <v>246.98599999999999</v>
          </cell>
        </row>
        <row r="7">
          <cell r="C7">
            <v>11.061</v>
          </cell>
          <cell r="D7">
            <v>21.4</v>
          </cell>
          <cell r="E7">
            <v>26.274000000000001</v>
          </cell>
        </row>
        <row r="12">
          <cell r="C12">
            <v>18.064</v>
          </cell>
          <cell r="D12">
            <v>3.4220000000000002</v>
          </cell>
          <cell r="E12">
            <v>12.012</v>
          </cell>
        </row>
        <row r="13">
          <cell r="C13">
            <v>17.033999999999999</v>
          </cell>
          <cell r="D13">
            <v>36.451000000000001</v>
          </cell>
          <cell r="E13">
            <v>65.391999999999996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S'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1"/>
      <sheetName val="EXP2"/>
      <sheetName val="EXP3"/>
      <sheetName val="SalaryData"/>
      <sheetName val="Mbr"/>
      <sheetName val="Budget"/>
      <sheetName val="Param(1)"/>
      <sheetName val="Integration"/>
      <sheetName val="Amortization Schedules"/>
      <sheetName val="L"/>
      <sheetName val="Sales 2003"/>
      <sheetName val="min-ems"/>
      <sheetName val="Data"/>
      <sheetName val="fORMULAE"/>
      <sheetName val="ratios"/>
      <sheetName val="Seasonality curve"/>
      <sheetName val="Growth curves"/>
      <sheetName val="DealSheet"/>
      <sheetName val="S-U"/>
      <sheetName val="Non-Payroll Expenses"/>
      <sheetName val="Revenue Breakdown"/>
      <sheetName val="Assumptions"/>
      <sheetName val="Corporate Payroll"/>
      <sheetName val="INPUT - production"/>
      <sheetName val="2006"/>
      <sheetName val="DIO"/>
      <sheetName val="#REF"/>
      <sheetName val="MONSPD"/>
      <sheetName val="Subject"/>
      <sheetName val="NewExpFormat220702"/>
      <sheetName val="Breadown"/>
      <sheetName val="Status references"/>
      <sheetName val="1) Balance Sheet Summary"/>
      <sheetName val="Service Offerings to Top-20"/>
      <sheetName val="Logistics Out. by Region"/>
      <sheetName val="Revenue by Segment"/>
      <sheetName val="Facilities Overview"/>
      <sheetName val="MITL"/>
      <sheetName val="aimport05"/>
      <sheetName val="aimport06"/>
      <sheetName val="cimport05"/>
      <sheetName val="cimport06"/>
      <sheetName val="simport05"/>
      <sheetName val="simport06"/>
      <sheetName val="Suburban customer bridges"/>
      <sheetName val="Historical IS"/>
      <sheetName val="Monthwise sale"/>
      <sheetName val="Qual &amp; Sales"/>
      <sheetName val="Price"/>
      <sheetName val="PriceSyn"/>
    </sheetNames>
    <sheetDataSet>
      <sheetData sheetId="0">
        <row r="10">
          <cell r="EE10" t="str">
            <v xml:space="preserve">OLA  &amp; ALOWANCES     OLA  &amp; ALOWANCES     OLA  &amp; ALOWANCES     OLA  &amp; ALOWANCES     OLA  &amp; ALOWANCES     OLA  &amp; ALOWANCES     OLA  &amp; ALOWANCES     OLA  &amp; ALOWANCES     OLA  &amp; ALOWANCES     OLA  &amp; ALOWANCES     </v>
          </cell>
        </row>
      </sheetData>
      <sheetData sheetId="1">
        <row r="10">
          <cell r="EE10" t="str">
            <v xml:space="preserve">OLA  &amp; ALOWANCES     OLA  &amp; ALOWANCES     OLA  &amp; ALOWANCES     OLA  &amp; ALOWANCES     OLA  &amp; ALOWANCES     OLA  &amp; ALOWANCES     OLA  &amp; ALOWANCES     OLA  &amp; ALOWANCES     OLA  &amp; ALOWANCES     OLA  &amp; ALOWANCES     </v>
          </cell>
        </row>
      </sheetData>
      <sheetData sheetId="2">
        <row r="10">
          <cell r="EE10" t="str">
            <v xml:space="preserve">OLA  &amp; ALOWANCES     OLA  &amp; ALOWANCES     OLA  &amp; ALOWANCES     OLA  &amp; ALOWANCES     OLA  &amp; ALOWANCES     OLA  &amp; ALOWANCES     OLA  &amp; ALOWANCES     OLA  &amp; ALOWANCES     OLA  &amp; ALOWANCES     OLA  &amp; ALOWANCES     </v>
          </cell>
        </row>
      </sheetData>
      <sheetData sheetId="3" refreshError="1">
        <row r="10">
          <cell r="EE10" t="str">
            <v xml:space="preserve">OLA  &amp; ALOWANCES     OLA  &amp; ALOWANCES     OLA  &amp; ALOWANCES     OLA  &amp; ALOWANCES     OLA  &amp; ALOWANCES     OLA  &amp; ALOWANCES     OLA  &amp; ALOWANCES     OLA  &amp; ALOWANCES     OLA  &amp; ALOWANCES     OLA  &amp; ALOWANCES     </v>
          </cell>
          <cell r="GA10" t="str">
            <v xml:space="preserve">CAR ALLOWANCE      CAR ALLOWANCE      CAR ALLOWANCE      CAR ALLOWANCE      CAR ALLOWANCE      CAR ALLOWANCE      CAR ALLOWANCE      CAR ALLOWANCE      CAR ALLOWANCE      </v>
          </cell>
        </row>
        <row r="11">
          <cell r="AK11">
            <v>37257</v>
          </cell>
          <cell r="AV11">
            <v>37621</v>
          </cell>
          <cell r="BH11">
            <v>37986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ptax97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Peak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  <sheetName val="Cover"/>
      <sheetName val="Plant Sum A"/>
      <sheetName val="Plant Sum B"/>
      <sheetName val="Plant Sum B Taxus Only"/>
      <sheetName val="Plant Sum B Base"/>
      <sheetName val="Plant Sum C"/>
      <sheetName val="Plant Sum C Taxus Only"/>
      <sheetName val="Plant Sum - Month"/>
      <sheetName val="Plant Sum - Qtr"/>
      <sheetName val="9-panel status chk"/>
      <sheetName val="Cockpit Chart - 2006"/>
      <sheetName val="Metrics Data - 2006"/>
      <sheetName val="chart data"/>
      <sheetName val="Mar Fcst"/>
      <sheetName val="Mar Fcst Taxus Only"/>
      <sheetName val="Mar Fcst Non-Taxus"/>
      <sheetName val="Jun Fcst"/>
      <sheetName val="Jun Fcst Taxus Only"/>
      <sheetName val="Jun Fcst Non-Taxus"/>
      <sheetName val="Sep Fcst"/>
      <sheetName val="Sep Fcst Taxus Only"/>
      <sheetName val="Sep Fcst Non-Taxus"/>
      <sheetName val="Dec Fcst"/>
      <sheetName val="Dec Fcst Taxus Only"/>
      <sheetName val="Dec Fcst Non-Taxus"/>
      <sheetName val="2004 Actuals"/>
      <sheetName val="2004 Actuals - Taxus Only"/>
      <sheetName val="2004 Actuals - Non-Taxus"/>
      <sheetName val="2005 Actuals"/>
      <sheetName val="2005 Actuals - Taxus Only"/>
      <sheetName val="2005 Actuals - Non-Taxus"/>
      <sheetName val="2005 Plan"/>
      <sheetName val="2005 Plan Taxus Only"/>
      <sheetName val="2005 Plan Non-Taxus"/>
      <sheetName val="2006 Plan"/>
      <sheetName val="2006 Plan Taxus Only"/>
      <sheetName val="2006 Plan Non-Taxus"/>
      <sheetName val="2006 Actuals"/>
      <sheetName val="2006 Actuals Taxus Only"/>
      <sheetName val="2006 Actuals Non-Taxus"/>
      <sheetName val="Galway Data 2006"/>
      <sheetName val="AM Galway Chart 2006"/>
    </sheetNames>
    <sheetDataSet>
      <sheetData sheetId="0"/>
      <sheetData sheetId="1"/>
      <sheetData sheetId="2">
        <row r="2">
          <cell r="B2" t="str">
            <v>Galway</v>
          </cell>
        </row>
        <row r="10">
          <cell r="A10" t="str">
            <v>Earned Hours (whole hours)</v>
          </cell>
        </row>
        <row r="13">
          <cell r="A13" t="str">
            <v>Value of Shipments $K</v>
          </cell>
          <cell r="D13">
            <v>219126.44</v>
          </cell>
        </row>
        <row r="15">
          <cell r="A15" t="str">
            <v>Finished Units Shipped (000)</v>
          </cell>
          <cell r="D15">
            <v>2749.7860000000001</v>
          </cell>
        </row>
        <row r="17">
          <cell r="A17" t="str">
            <v>Spending $K</v>
          </cell>
        </row>
        <row r="18">
          <cell r="A18" t="str">
            <v>Raw Material Purchases</v>
          </cell>
          <cell r="D18">
            <v>67646</v>
          </cell>
        </row>
        <row r="20">
          <cell r="A20" t="str">
            <v>Material Overhead Spend</v>
          </cell>
          <cell r="D20">
            <v>2704</v>
          </cell>
        </row>
        <row r="21">
          <cell r="A21" t="str">
            <v>Direct Labor Spend</v>
          </cell>
          <cell r="D21">
            <v>60964</v>
          </cell>
        </row>
        <row r="22">
          <cell r="A22" t="str">
            <v>Production Overhead  Spend</v>
          </cell>
        </row>
        <row r="23">
          <cell r="A23" t="str">
            <v>Indirect Labor Compensation</v>
          </cell>
          <cell r="D23">
            <v>52127.192999999999</v>
          </cell>
        </row>
        <row r="24">
          <cell r="A24" t="str">
            <v>Facilities</v>
          </cell>
          <cell r="D24">
            <v>23682.141</v>
          </cell>
        </row>
        <row r="51">
          <cell r="A51" t="str">
            <v>Performance Indicators</v>
          </cell>
        </row>
        <row r="52">
          <cell r="A52" t="str">
            <v>Labor Rate $/Hour</v>
          </cell>
        </row>
        <row r="53">
          <cell r="A53" t="str">
            <v>Variable Overhead Rate $/Hour</v>
          </cell>
        </row>
      </sheetData>
      <sheetData sheetId="3">
        <row r="8">
          <cell r="G8" t="str">
            <v>Q2</v>
          </cell>
          <cell r="H8" t="str">
            <v>Q3</v>
          </cell>
        </row>
        <row r="10">
          <cell r="G10">
            <v>529771.64876456675</v>
          </cell>
          <cell r="H10">
            <v>551857.74751881638</v>
          </cell>
        </row>
        <row r="12">
          <cell r="G12">
            <v>51092.554967611504</v>
          </cell>
          <cell r="H12">
            <v>53651.278102446304</v>
          </cell>
        </row>
        <row r="13">
          <cell r="G13">
            <v>51092.554967611504</v>
          </cell>
          <cell r="H13">
            <v>53651.278102446304</v>
          </cell>
        </row>
        <row r="15">
          <cell r="G15">
            <v>699.39954114079126</v>
          </cell>
          <cell r="H15">
            <v>689.28220938735467</v>
          </cell>
        </row>
        <row r="18">
          <cell r="G18">
            <v>15000</v>
          </cell>
          <cell r="H18">
            <v>15000</v>
          </cell>
        </row>
        <row r="20">
          <cell r="G20">
            <v>735</v>
          </cell>
          <cell r="H20">
            <v>735</v>
          </cell>
        </row>
        <row r="21">
          <cell r="G21">
            <v>14207.970994714773</v>
          </cell>
          <cell r="H21">
            <v>15248.195679964443</v>
          </cell>
        </row>
        <row r="23">
          <cell r="G23">
            <v>14450.728352632472</v>
          </cell>
          <cell r="H23">
            <v>14548.322804025709</v>
          </cell>
        </row>
        <row r="24">
          <cell r="G24">
            <v>2672.7790916200001</v>
          </cell>
          <cell r="H24">
            <v>2672.7790916200001</v>
          </cell>
        </row>
        <row r="25">
          <cell r="G25">
            <v>5404.9973477599415</v>
          </cell>
          <cell r="H25">
            <v>5404.9973477599415</v>
          </cell>
        </row>
        <row r="26">
          <cell r="G26">
            <v>4257.7819731306608</v>
          </cell>
          <cell r="H26">
            <v>4313.541400489994</v>
          </cell>
        </row>
        <row r="27">
          <cell r="G27">
            <v>5270.4682110876001</v>
          </cell>
          <cell r="H27">
            <v>5063.6623154543304</v>
          </cell>
        </row>
        <row r="29">
          <cell r="G29">
            <v>32056.754976230673</v>
          </cell>
          <cell r="H29">
            <v>32003.302959349974</v>
          </cell>
        </row>
        <row r="31">
          <cell r="G31">
            <v>46999.725970945445</v>
          </cell>
          <cell r="H31">
            <v>47986.498639314421</v>
          </cell>
        </row>
        <row r="32">
          <cell r="G32">
            <v>6906.5094058613349</v>
          </cell>
          <cell r="H32">
            <v>7630.844034048001</v>
          </cell>
        </row>
        <row r="34">
          <cell r="G34">
            <v>53906.235376806777</v>
          </cell>
          <cell r="H34">
            <v>55617.342673362422</v>
          </cell>
        </row>
        <row r="36">
          <cell r="G36">
            <v>0</v>
          </cell>
          <cell r="H36">
            <v>0</v>
          </cell>
        </row>
        <row r="37">
          <cell r="G37">
            <v>0</v>
          </cell>
          <cell r="H37">
            <v>0</v>
          </cell>
        </row>
        <row r="38">
          <cell r="G38">
            <v>0</v>
          </cell>
          <cell r="H38">
            <v>0</v>
          </cell>
        </row>
        <row r="40">
          <cell r="G40">
            <v>53906.235376806777</v>
          </cell>
          <cell r="H40">
            <v>55617.342673362422</v>
          </cell>
        </row>
        <row r="52">
          <cell r="G52">
            <v>26.819047466673453</v>
          </cell>
          <cell r="H52">
            <v>27.630663424625627</v>
          </cell>
        </row>
        <row r="53">
          <cell r="G53">
            <v>0</v>
          </cell>
          <cell r="H53">
            <v>0</v>
          </cell>
        </row>
        <row r="54">
          <cell r="G54">
            <v>0</v>
          </cell>
          <cell r="H54">
            <v>0</v>
          </cell>
        </row>
        <row r="55">
          <cell r="G55">
            <v>60.510514390468749</v>
          </cell>
          <cell r="H55">
            <v>57.99194285708343</v>
          </cell>
        </row>
        <row r="56">
          <cell r="G56">
            <v>87.32956185714221</v>
          </cell>
          <cell r="H56">
            <v>85.622606281709054</v>
          </cell>
        </row>
        <row r="58">
          <cell r="G58">
            <v>4.9000000000000002E-2</v>
          </cell>
          <cell r="H58">
            <v>4.9000000000000002E-2</v>
          </cell>
        </row>
        <row r="59">
          <cell r="G59">
            <v>0.91912709616406629</v>
          </cell>
          <cell r="H59">
            <v>0.96549058284041278</v>
          </cell>
        </row>
        <row r="60">
          <cell r="G60">
            <v>0.14411053049542003</v>
          </cell>
          <cell r="H60">
            <v>0.14444484116766529</v>
          </cell>
        </row>
        <row r="61">
          <cell r="G61">
            <v>12.337980598632273</v>
          </cell>
          <cell r="H61">
            <v>12.565988061271392</v>
          </cell>
        </row>
        <row r="62">
          <cell r="G62">
            <v>5902.9980415217542</v>
          </cell>
          <cell r="H62">
            <v>6678.3525857186651</v>
          </cell>
        </row>
        <row r="63">
          <cell r="G63">
            <v>9.8885519924524851E-2</v>
          </cell>
          <cell r="H63">
            <v>0.10649697843735698</v>
          </cell>
        </row>
        <row r="76">
          <cell r="G76">
            <v>594</v>
          </cell>
          <cell r="H76">
            <v>517</v>
          </cell>
        </row>
        <row r="77">
          <cell r="G77">
            <v>-1389.8165540811951</v>
          </cell>
          <cell r="H77">
            <v>-2543.5344222917847</v>
          </cell>
        </row>
        <row r="78">
          <cell r="G78">
            <v>1831.4215480874425</v>
          </cell>
          <cell r="H78">
            <v>1809.0701723818124</v>
          </cell>
        </row>
        <row r="79">
          <cell r="G79">
            <v>8602.7173637395736</v>
          </cell>
          <cell r="H79">
            <v>9058.0370697861836</v>
          </cell>
        </row>
        <row r="80">
          <cell r="G80">
            <v>0</v>
          </cell>
          <cell r="H80">
            <v>0</v>
          </cell>
        </row>
        <row r="81">
          <cell r="G81">
            <v>9638.3223577458211</v>
          </cell>
          <cell r="H81">
            <v>8840.5728198762117</v>
          </cell>
        </row>
        <row r="83">
          <cell r="G83">
            <v>3530.4265649666677</v>
          </cell>
          <cell r="H83">
            <v>4257.7611931533329</v>
          </cell>
        </row>
        <row r="84">
          <cell r="G84">
            <v>0</v>
          </cell>
          <cell r="H84">
            <v>0</v>
          </cell>
        </row>
        <row r="85">
          <cell r="G85">
            <v>768</v>
          </cell>
          <cell r="H85">
            <v>768</v>
          </cell>
        </row>
        <row r="86">
          <cell r="G86">
            <v>0</v>
          </cell>
          <cell r="H86">
            <v>0</v>
          </cell>
        </row>
        <row r="87">
          <cell r="G87">
            <v>2608.0828408946682</v>
          </cell>
          <cell r="H87">
            <v>2605.0828408946682</v>
          </cell>
        </row>
        <row r="88">
          <cell r="G88">
            <v>6906.5094058613349</v>
          </cell>
          <cell r="H88">
            <v>7630.844034048001</v>
          </cell>
        </row>
        <row r="89">
          <cell r="G89">
            <v>330</v>
          </cell>
          <cell r="H89">
            <v>330</v>
          </cell>
        </row>
        <row r="90">
          <cell r="G90">
            <v>200</v>
          </cell>
          <cell r="H90">
            <v>0</v>
          </cell>
        </row>
        <row r="91">
          <cell r="G91">
            <v>17074.831763607155</v>
          </cell>
          <cell r="H91">
            <v>16801.416853924213</v>
          </cell>
        </row>
        <row r="104">
          <cell r="G104">
            <v>1172</v>
          </cell>
          <cell r="H104">
            <v>1172</v>
          </cell>
        </row>
        <row r="105">
          <cell r="G105">
            <v>408</v>
          </cell>
          <cell r="H105">
            <v>425</v>
          </cell>
        </row>
        <row r="106">
          <cell r="G106">
            <v>723</v>
          </cell>
          <cell r="H106">
            <v>729</v>
          </cell>
        </row>
        <row r="107">
          <cell r="G107">
            <v>197</v>
          </cell>
          <cell r="H107">
            <v>190</v>
          </cell>
        </row>
        <row r="108">
          <cell r="G108">
            <v>0</v>
          </cell>
          <cell r="H108">
            <v>0</v>
          </cell>
        </row>
        <row r="109">
          <cell r="G109">
            <v>2500</v>
          </cell>
          <cell r="H109">
            <v>2516</v>
          </cell>
        </row>
        <row r="112">
          <cell r="G112">
            <v>0</v>
          </cell>
          <cell r="H112">
            <v>0</v>
          </cell>
        </row>
        <row r="113">
          <cell r="G113">
            <v>0</v>
          </cell>
          <cell r="H113">
            <v>0</v>
          </cell>
        </row>
        <row r="114">
          <cell r="G114">
            <v>0</v>
          </cell>
          <cell r="H114">
            <v>0</v>
          </cell>
        </row>
        <row r="116">
          <cell r="G116">
            <v>2500</v>
          </cell>
          <cell r="H116">
            <v>2516</v>
          </cell>
        </row>
        <row r="118">
          <cell r="G118">
            <v>0</v>
          </cell>
          <cell r="H118">
            <v>0</v>
          </cell>
        </row>
        <row r="119">
          <cell r="G119">
            <v>0</v>
          </cell>
          <cell r="H119">
            <v>0</v>
          </cell>
        </row>
        <row r="120">
          <cell r="G120">
            <v>0</v>
          </cell>
          <cell r="H120">
            <v>0</v>
          </cell>
        </row>
        <row r="121">
          <cell r="G121">
            <v>0</v>
          </cell>
          <cell r="H121">
            <v>0</v>
          </cell>
        </row>
        <row r="124">
          <cell r="G124">
            <v>68</v>
          </cell>
          <cell r="H124">
            <v>69</v>
          </cell>
        </row>
        <row r="125">
          <cell r="G125">
            <v>3</v>
          </cell>
          <cell r="H125">
            <v>2</v>
          </cell>
        </row>
        <row r="126">
          <cell r="G126">
            <v>71</v>
          </cell>
          <cell r="H126">
            <v>71</v>
          </cell>
        </row>
        <row r="128">
          <cell r="G128">
            <v>2571</v>
          </cell>
          <cell r="H128">
            <v>2587</v>
          </cell>
        </row>
        <row r="137">
          <cell r="G137">
            <v>7400</v>
          </cell>
          <cell r="H137">
            <v>7800</v>
          </cell>
        </row>
        <row r="138">
          <cell r="G138">
            <v>9100</v>
          </cell>
          <cell r="H138">
            <v>9600</v>
          </cell>
        </row>
        <row r="139">
          <cell r="G139">
            <v>2770.2945399999999</v>
          </cell>
          <cell r="H139">
            <v>8711.4967000000015</v>
          </cell>
        </row>
        <row r="140">
          <cell r="G140">
            <v>19270.294539999999</v>
          </cell>
          <cell r="H140">
            <v>26111.496700000003</v>
          </cell>
        </row>
        <row r="149">
          <cell r="G149">
            <v>1572</v>
          </cell>
          <cell r="H149">
            <v>1000</v>
          </cell>
        </row>
        <row r="150">
          <cell r="G150">
            <v>6385.4400757599997</v>
          </cell>
          <cell r="H150">
            <v>25329.2256155</v>
          </cell>
        </row>
        <row r="151">
          <cell r="G151">
            <v>7957.4400757599997</v>
          </cell>
          <cell r="H151">
            <v>26329.2256155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 UP"/>
      <sheetName val="COVER"/>
      <sheetName val="INDEX"/>
      <sheetName val="Audit Sign off"/>
      <sheetName val="Director Representation"/>
      <sheetName val="C1000 Cash Flow "/>
      <sheetName val="P1000 P&amp;L"/>
      <sheetName val="P1100 Turnover"/>
      <sheetName val="P1110 Cost of Sales"/>
      <sheetName val="P1120 Distribution Costs"/>
      <sheetName val="P1130 Admin Costs"/>
      <sheetName val="P1170 Other Operating Income"/>
      <sheetName val="P1200 Exceptional Items"/>
      <sheetName val="P1300 Interest"/>
      <sheetName val="P1400 Dividends"/>
      <sheetName val="P1500 Other P&amp;L Details"/>
      <sheetName val="P1600 Profit Reconciliation"/>
      <sheetName val="B1000 Balance Sheet"/>
      <sheetName val="B1100 Tangible Assets"/>
      <sheetName val="B1110 Plant and Equipment"/>
      <sheetName val="B1120 Fixed Asset Disposals"/>
      <sheetName val="B1150 Intangibles - Internal"/>
      <sheetName val="B1160 Purchased Goodwill"/>
      <sheetName val="B1200 Investment in Subs"/>
      <sheetName val="B1210 Provision in Subs"/>
      <sheetName val="B1300 Associates &amp; Other Invest"/>
      <sheetName val="B1400 Stocks"/>
      <sheetName val="B1500 Debtors"/>
      <sheetName val="B1600 Current Asset Investments"/>
      <sheetName val="B1700 Cash &amp; Bank"/>
      <sheetName val="B1800 Creditors &lt; 1 Year"/>
      <sheetName val="B1900 Creditors &gt; 1 Year"/>
      <sheetName val="B2000 Leasing and Provisions"/>
      <sheetName val="B2010 Loans"/>
      <sheetName val="B2100 Intra Group"/>
      <sheetName val="B2200 Assoc, Cap Com, Conting"/>
      <sheetName val="B3000 Share Capital &amp; Reserves"/>
      <sheetName val="R1000 Related Party Trans"/>
      <sheetName val="T1000 Taxation"/>
      <sheetName val="T1100 Tax Reconciliation"/>
      <sheetName val="T1200 Deferred Tax"/>
      <sheetName val="18 mth reconcilaition"/>
      <sheetName val="SET_UP"/>
      <sheetName val="Audit_Sign_off"/>
      <sheetName val="Director_Representation"/>
      <sheetName val="C1000_Cash_Flow_"/>
      <sheetName val="P1000_P&amp;L"/>
      <sheetName val="P1100_Turnover"/>
      <sheetName val="P1110_Cost_of_Sales"/>
      <sheetName val="P1120_Distribution_Costs"/>
      <sheetName val="P1130_Admin_Costs"/>
      <sheetName val="P1170_Other_Operating_Income"/>
      <sheetName val="P1200_Exceptional_Items"/>
      <sheetName val="P1300_Interest"/>
      <sheetName val="P1400_Dividends"/>
      <sheetName val="P1500_Other_P&amp;L_Details"/>
      <sheetName val="P1600_Profit_Reconciliation"/>
      <sheetName val="B1000_Balance_Sheet"/>
      <sheetName val="B1100_Tangible_Assets"/>
      <sheetName val="B1110_Plant_and_Equipment"/>
      <sheetName val="B1120_Fixed_Asset_Disposals"/>
      <sheetName val="B1150_Intangibles_-_Internal"/>
      <sheetName val="B1160_Purchased_Goodwill"/>
      <sheetName val="B1200_Investment_in_Subs"/>
      <sheetName val="B1210_Provision_in_Subs"/>
      <sheetName val="B1300_Associates_&amp;_Other_Invest"/>
      <sheetName val="B1400_Stocks"/>
      <sheetName val="B1500_Debtors"/>
      <sheetName val="B1600_Current_Asset_Investments"/>
      <sheetName val="B1700_Cash_&amp;_Bank"/>
      <sheetName val="B1800_Creditors_&lt;_1_Year"/>
      <sheetName val="B1900_Creditors_&gt;_1_Year"/>
      <sheetName val="B2000_Leasing_and_Provisions"/>
      <sheetName val="B2010_Loans"/>
      <sheetName val="B2100_Intra_Group"/>
      <sheetName val="B2200_Assoc,_Cap_Com,_Conting"/>
      <sheetName val="B3000_Share_Capital_&amp;_Reserves"/>
      <sheetName val="R1000_Related_Party_Trans"/>
      <sheetName val="T1000_Taxation"/>
      <sheetName val="T1100_Tax_Reconciliation"/>
      <sheetName val="T1200_Deferred_Tax"/>
      <sheetName val="18_mth_reconcilaition"/>
    </sheetNames>
    <sheetDataSet>
      <sheetData sheetId="0">
        <row r="3">
          <cell r="B3" t="str">
            <v>PARSEQ STATUTORY YEAR END PACK</v>
          </cell>
        </row>
        <row r="12">
          <cell r="C12" t="str">
            <v>DOCUMETRIC HELLABY LIMITED</v>
          </cell>
        </row>
      </sheetData>
      <sheetData sheetId="1"/>
      <sheetData sheetId="2"/>
      <sheetData sheetId="3"/>
      <sheetData sheetId="4"/>
      <sheetData sheetId="5"/>
      <sheetData sheetId="6">
        <row r="7">
          <cell r="B7" t="str">
            <v>DOCUMETRIC HELLABY LIMITED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7">
          <cell r="B7" t="str">
            <v>DOCUMETRIC HELLABY LIMITED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 JY01 bud01 bud02"/>
      <sheetName val="fORMULAE"/>
      <sheetName val="SALARIES"/>
      <sheetName val="2000 Staff Numbers"/>
      <sheetName val="Graph"/>
      <sheetName val="2000 FTE Graph"/>
      <sheetName val="2001 FTE Graph "/>
      <sheetName val="1999 Numbers (2)"/>
      <sheetName val="2000 Numbers"/>
      <sheetName val="1999 Numbers"/>
      <sheetName val="Costs - Excl UK Ops"/>
      <sheetName val="Cost - UK Ops"/>
      <sheetName val="Data Headcount"/>
      <sheetName val="Budget 2002"/>
      <sheetName val="FTE Graph 1"/>
      <sheetName val="CPD2"/>
      <sheetName val="CDP1"/>
      <sheetName val="Salary 2001 to 2003"/>
      <sheetName val="FTE 2001 to 2003"/>
      <sheetName val="FTE Graph 2"/>
      <sheetName val="Data FTE 99 2000 2001"/>
      <sheetName val="DCF Inputs"/>
      <sheetName val="DCF Matrix"/>
      <sheetName val="Calcs"/>
      <sheetName val="ValMatrix"/>
      <sheetName val="Tar_inputs"/>
      <sheetName val="DIL4"/>
      <sheetName val="Infos"/>
      <sheetName val="WIP 3-02"/>
      <sheetName val="Public Comp Inputs"/>
      <sheetName val="Dilution Base"/>
      <sheetName val="Sales 2003"/>
      <sheetName val="L"/>
      <sheetName val="Mgt"/>
      <sheetName val="IMMOB. MATERIALI"/>
      <sheetName val="Calcolo Prestiti IVA 1^ Tranche"/>
      <sheetName val="NOPAT_VDF"/>
      <sheetName val="Invested capital_VDF"/>
      <sheetName val="DCF_VDF"/>
      <sheetName val="WACC_VDF"/>
      <sheetName val="Summary Page_VDF"/>
      <sheetName val="PV of Op Leases_VDF"/>
      <sheetName val="Income Statement_VDF"/>
      <sheetName val="LBOSHELL"/>
      <sheetName val="min-ems"/>
      <sheetName val="FTE'S 1999 TO 2002"/>
      <sheetName val="#REF"/>
      <sheetName val="AGSInvest"/>
      <sheetName val="CDAInvest"/>
      <sheetName val="HADVInvest"/>
      <sheetName val="IPGinvest"/>
      <sheetName val="WACC"/>
      <sheetName val="OMCinvest"/>
      <sheetName val="IPG"/>
      <sheetName val="PUBInvest"/>
      <sheetName val="SummI"/>
      <sheetName val="SummII"/>
      <sheetName val="SummIII"/>
      <sheetName val="TNO"/>
      <sheetName val="TNOInvest"/>
      <sheetName val="TSGInvest"/>
      <sheetName val="WPPGYInvest"/>
      <sheetName val="YNR"/>
      <sheetName val="YNRInvest"/>
      <sheetName val="合成単価作成・-BLDG"/>
      <sheetName val="Status references"/>
      <sheetName val="WACC example"/>
      <sheetName val="SalaryData"/>
      <sheetName val="to_JY01_bud01_bud02"/>
      <sheetName val="2000_Staff_Numbers"/>
      <sheetName val="2000_FTE_Graph"/>
      <sheetName val="2001_FTE_Graph_"/>
      <sheetName val="1999_Numbers_(2)"/>
      <sheetName val="2000_Numbers"/>
      <sheetName val="1999_Numbers"/>
      <sheetName val="Costs_-_Excl_UK_Ops"/>
      <sheetName val="Cost_-_UK_Ops"/>
      <sheetName val="Data_Headcount"/>
      <sheetName val="Budget_2002"/>
      <sheetName val="FTE_Graph_1"/>
      <sheetName val="Salary_2001_to_2003"/>
      <sheetName val="FTE_2001_to_2003"/>
      <sheetName val="FTE_Graph_2"/>
      <sheetName val="Data_FTE_99_2000_2001"/>
      <sheetName val="aging_1003"/>
      <sheetName val="aging_1103"/>
      <sheetName val="aging_1203"/>
      <sheetName val="aging_0803"/>
      <sheetName val="Model"/>
      <sheetName val="sum2"/>
      <sheetName val="sum1"/>
      <sheetName val="Co. C"/>
      <sheetName val="med-single"/>
      <sheetName val="Assumptions-Cons"/>
    </sheetNames>
    <sheetDataSet>
      <sheetData sheetId="0">
        <row r="7">
          <cell r="A7" t="str">
            <v>Salary OT &amp; Allowances  Salary OT &amp; Allowances  Salary OT &amp; Allowances  Salary OT &amp; Allowances  Salary OT &amp; Allowances  Salary OT &amp; Allowances  Salary OT &amp; Allowances  Salary OT &amp; Allowances  Salary OT &amp; Allowances  Salary OT &amp; Allowances  Salary OT &amp; All</v>
          </cell>
        </row>
      </sheetData>
      <sheetData sheetId="1" refreshError="1">
        <row r="7">
          <cell r="A7" t="str">
            <v>Salary OT &amp; Allowances  Salary OT &amp; Allowances  Salary OT &amp; Allowances  Salary OT &amp; Allowances  Salary OT &amp; Allowances  Salary OT &amp; Allowances  Salary OT &amp; Allowances  Salary OT &amp; Allowances  Salary OT &amp; Allowances  Salary OT &amp; Allowances  Salary OT &amp; All</v>
          </cell>
          <cell r="O7" t="str">
            <v xml:space="preserve">National Insurance  National Insurance  National Insurance  National Insurance  National Insurance  National Insurance  </v>
          </cell>
          <cell r="AC7" t="str">
            <v xml:space="preserve">Pension  Pension  Pension  Pension  Pension  Pension  Pension  Pension  Pension  Pension  Pension  Pension  </v>
          </cell>
          <cell r="AS7" t="str">
            <v>Basic SalaryBasic SalaryBasic SalaryBasic SalaryBasic SalaryBasic SalaryBasic SalaryBasic SalaryBasic SalaryBasic SalaryBasic Salary</v>
          </cell>
          <cell r="BG7" t="str">
            <v xml:space="preserve">CAR OWNERSHIP  CAR OWNERSHIP  CAR OWNERSHIP  CAR OWNERSHIP  CAR OWNERSHIP  CAR OWNERSHIP  </v>
          </cell>
          <cell r="BU7" t="str">
            <v>Annual LocationAnnual LocationAnnual LocationAnnual LocationAnnual LocationAnnual LocationAnnual LocationAnnual Location</v>
          </cell>
          <cell r="CI7" t="str">
            <v>Disc BonusDisc BonusDisc BonusDisc BonusDisc BonusDisc BonusDisc BonusDisc BonusDisc BonusDisc BonusDisc BonusDisc BonusDisc BonusDisc Bonus</v>
          </cell>
          <cell r="CW7" t="str">
            <v>Motiv. BonusMotiv. BonusMotiv. BonusMotiv. BonusMotiv. BonusMotiv. BonusMotiv. BonusMotiv. BonusMotiv. Bonus</v>
          </cell>
          <cell r="DK7" t="str">
            <v>OvertimeOvertimeOvertimeOvertimeOvertimeOvertimeOvertimeOvertimeOvertime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 Pivot"/>
      <sheetName val="Sheet1"/>
      <sheetName val="SA Pivot"/>
      <sheetName val="TA"/>
      <sheetName val="SA"/>
      <sheetName val="Summary SA"/>
      <sheetName val="Summary Bulach SA"/>
      <sheetName val="Summary 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PARTNUMBER</v>
          </cell>
          <cell r="B1" t="str">
            <v>PARTDESC</v>
          </cell>
          <cell r="C1" t="str">
            <v>FINISHQTY</v>
          </cell>
          <cell r="D1" t="str">
            <v>STARTQTY</v>
          </cell>
          <cell r="E1" t="str">
            <v>ASSPER</v>
          </cell>
        </row>
        <row r="2">
          <cell r="A2" t="str">
            <v>13861-35</v>
          </cell>
          <cell r="B2" t="str">
            <v>ASSY BALL 3.5 VIVA PRIMO</v>
          </cell>
          <cell r="C2">
            <v>208</v>
          </cell>
          <cell r="D2">
            <v>220</v>
          </cell>
          <cell r="E2">
            <v>5.77</v>
          </cell>
        </row>
        <row r="3">
          <cell r="A3" t="str">
            <v>13862-35</v>
          </cell>
          <cell r="B3" t="str">
            <v>ASSY BALL 3.5 VIVA PRIMO</v>
          </cell>
          <cell r="C3">
            <v>70</v>
          </cell>
          <cell r="D3">
            <v>76</v>
          </cell>
          <cell r="E3">
            <v>8.57</v>
          </cell>
        </row>
        <row r="4">
          <cell r="A4" t="str">
            <v>308451-01</v>
          </cell>
          <cell r="B4" t="str">
            <v>HYPOTUBE ASSEMBLY VIVA</v>
          </cell>
          <cell r="C4">
            <v>3979</v>
          </cell>
          <cell r="D4">
            <v>4000</v>
          </cell>
          <cell r="E4">
            <v>0.53</v>
          </cell>
        </row>
        <row r="5">
          <cell r="A5" t="str">
            <v>34852-01</v>
          </cell>
          <cell r="B5" t="str">
            <v>2.0F HYPOTUBE ASSY-LASER</v>
          </cell>
          <cell r="C5">
            <v>6353</v>
          </cell>
          <cell r="D5">
            <v>6400</v>
          </cell>
          <cell r="E5">
            <v>0.74</v>
          </cell>
        </row>
        <row r="6">
          <cell r="A6" t="str">
            <v>22053-01</v>
          </cell>
          <cell r="B6" t="str">
            <v>ASSY-WIRE/1.8F, LASER WEL</v>
          </cell>
          <cell r="C6">
            <v>11470</v>
          </cell>
          <cell r="D6">
            <v>11600</v>
          </cell>
          <cell r="E6">
            <v>1.1299999999999999</v>
          </cell>
        </row>
        <row r="7">
          <cell r="A7" t="str">
            <v>12907-25</v>
          </cell>
          <cell r="B7" t="str">
            <v>ASSY BALL 2.5 VIVA 30MM</v>
          </cell>
          <cell r="C7">
            <v>205</v>
          </cell>
          <cell r="D7">
            <v>220</v>
          </cell>
          <cell r="E7">
            <v>7.32</v>
          </cell>
        </row>
        <row r="8">
          <cell r="A8" t="str">
            <v>12908-25</v>
          </cell>
          <cell r="B8" t="str">
            <v>ASSY BALL 2.5 VIVA 40MM</v>
          </cell>
          <cell r="C8">
            <v>398</v>
          </cell>
          <cell r="D8">
            <v>440</v>
          </cell>
          <cell r="E8">
            <v>10.55</v>
          </cell>
        </row>
        <row r="9">
          <cell r="A9" t="str">
            <v>12908-30</v>
          </cell>
          <cell r="B9" t="str">
            <v>ASSY BALL 3.0 VIVA 40MM</v>
          </cell>
          <cell r="C9">
            <v>194</v>
          </cell>
          <cell r="D9">
            <v>220</v>
          </cell>
          <cell r="E9">
            <v>13.4</v>
          </cell>
        </row>
        <row r="10">
          <cell r="A10" t="str">
            <v>12907-35</v>
          </cell>
          <cell r="B10" t="str">
            <v>ASSY BALL 3.5 VIVA 30MM</v>
          </cell>
          <cell r="C10">
            <v>160</v>
          </cell>
          <cell r="D10">
            <v>220</v>
          </cell>
          <cell r="E10">
            <v>37.5</v>
          </cell>
        </row>
        <row r="11">
          <cell r="A11" t="str">
            <v>11575-15</v>
          </cell>
          <cell r="B11" t="str">
            <v>ASSY BALL 1.5 VIVA 20MM</v>
          </cell>
          <cell r="C11">
            <v>201</v>
          </cell>
          <cell r="D11">
            <v>220</v>
          </cell>
          <cell r="E11">
            <v>9.4499999999999993</v>
          </cell>
        </row>
        <row r="12">
          <cell r="A12" t="str">
            <v>11575-20</v>
          </cell>
          <cell r="B12" t="str">
            <v>ASSY BALL 2.0 VIVA 20MM</v>
          </cell>
          <cell r="C12">
            <v>363</v>
          </cell>
          <cell r="D12">
            <v>440</v>
          </cell>
          <cell r="E12">
            <v>21.21</v>
          </cell>
        </row>
        <row r="13">
          <cell r="A13" t="str">
            <v>11575-25</v>
          </cell>
          <cell r="B13" t="str">
            <v>ASSY BALL 2.5 VIVA 20MM</v>
          </cell>
          <cell r="C13">
            <v>781</v>
          </cell>
          <cell r="D13">
            <v>880</v>
          </cell>
          <cell r="E13">
            <v>12.68</v>
          </cell>
        </row>
        <row r="14">
          <cell r="A14" t="str">
            <v>11575-30</v>
          </cell>
          <cell r="B14" t="str">
            <v>ASSY BALL 3.0 VIVA 20MM</v>
          </cell>
          <cell r="C14">
            <v>613</v>
          </cell>
          <cell r="D14">
            <v>655</v>
          </cell>
          <cell r="E14">
            <v>6.85</v>
          </cell>
        </row>
        <row r="15">
          <cell r="A15" t="str">
            <v>11575-35</v>
          </cell>
          <cell r="B15" t="str">
            <v>ASSY BALL 3.5 VIVA 20MM</v>
          </cell>
          <cell r="C15">
            <v>455</v>
          </cell>
          <cell r="D15">
            <v>483</v>
          </cell>
          <cell r="E15">
            <v>6.15</v>
          </cell>
        </row>
        <row r="16">
          <cell r="A16" t="str">
            <v>11575-40</v>
          </cell>
          <cell r="B16" t="str">
            <v>ASSY BALL 4.0 VIVA 20MM</v>
          </cell>
          <cell r="C16">
            <v>70</v>
          </cell>
          <cell r="D16">
            <v>76</v>
          </cell>
          <cell r="E16">
            <v>8.57</v>
          </cell>
        </row>
        <row r="17">
          <cell r="A17" t="str">
            <v>300544-03</v>
          </cell>
          <cell r="B17" t="str">
            <v>UTST BLN 4-2</v>
          </cell>
          <cell r="C17">
            <v>194</v>
          </cell>
          <cell r="D17">
            <v>252</v>
          </cell>
          <cell r="E17">
            <v>29.9</v>
          </cell>
        </row>
        <row r="18">
          <cell r="A18" t="str">
            <v>300544-06</v>
          </cell>
          <cell r="B18" t="str">
            <v>UTST BLN 5-2</v>
          </cell>
          <cell r="C18">
            <v>222</v>
          </cell>
          <cell r="D18">
            <v>288</v>
          </cell>
          <cell r="E18">
            <v>29.73</v>
          </cell>
        </row>
        <row r="19">
          <cell r="A19" t="str">
            <v>300544-07</v>
          </cell>
          <cell r="B19" t="str">
            <v>UTST BLN 5-4</v>
          </cell>
          <cell r="C19">
            <v>339</v>
          </cell>
          <cell r="D19">
            <v>396</v>
          </cell>
          <cell r="E19">
            <v>16.809999999999999</v>
          </cell>
        </row>
        <row r="20">
          <cell r="A20" t="str">
            <v>300544-09</v>
          </cell>
          <cell r="B20" t="str">
            <v>UTST BLN 6-2</v>
          </cell>
          <cell r="C20">
            <v>186</v>
          </cell>
          <cell r="D20">
            <v>252</v>
          </cell>
          <cell r="E20">
            <v>35.479999999999997</v>
          </cell>
        </row>
        <row r="21">
          <cell r="A21" t="str">
            <v>300544-10</v>
          </cell>
          <cell r="B21" t="str">
            <v>UTST BLN 6-4</v>
          </cell>
          <cell r="C21">
            <v>127</v>
          </cell>
          <cell r="D21">
            <v>252</v>
          </cell>
          <cell r="E21">
            <v>98.43</v>
          </cell>
        </row>
        <row r="22">
          <cell r="A22" t="str">
            <v>300544-13</v>
          </cell>
          <cell r="B22" t="str">
            <v>UTST BLN 7-4</v>
          </cell>
          <cell r="C22">
            <v>199</v>
          </cell>
          <cell r="D22">
            <v>252</v>
          </cell>
          <cell r="E22">
            <v>26.63</v>
          </cell>
        </row>
        <row r="23">
          <cell r="A23" t="str">
            <v>300544-16</v>
          </cell>
          <cell r="B23" t="str">
            <v>UTST BLN 8-3</v>
          </cell>
          <cell r="C23">
            <v>155</v>
          </cell>
          <cell r="D23">
            <v>252</v>
          </cell>
          <cell r="E23">
            <v>62.58</v>
          </cell>
        </row>
        <row r="24">
          <cell r="A24" t="str">
            <v>300544-19</v>
          </cell>
          <cell r="B24" t="str">
            <v>UTST BLN 8-8</v>
          </cell>
          <cell r="C24">
            <v>76</v>
          </cell>
          <cell r="D24">
            <v>108</v>
          </cell>
          <cell r="E24">
            <v>42.11</v>
          </cell>
        </row>
        <row r="25">
          <cell r="A25" t="str">
            <v>300543-39</v>
          </cell>
          <cell r="B25" t="str">
            <v>UTLT BLN 10-4</v>
          </cell>
          <cell r="C25">
            <v>351</v>
          </cell>
          <cell r="D25">
            <v>504</v>
          </cell>
          <cell r="E25">
            <v>43.59</v>
          </cell>
        </row>
        <row r="26">
          <cell r="A26" t="str">
            <v>300543-20</v>
          </cell>
          <cell r="B26" t="str">
            <v>UTLT BLN 3-2</v>
          </cell>
          <cell r="C26">
            <v>103</v>
          </cell>
          <cell r="D26">
            <v>144</v>
          </cell>
          <cell r="E26">
            <v>39.81</v>
          </cell>
        </row>
        <row r="27">
          <cell r="A27" t="str">
            <v>300543-22</v>
          </cell>
          <cell r="B27" t="str">
            <v>UTLT BLN 4-2</v>
          </cell>
          <cell r="C27">
            <v>675</v>
          </cell>
          <cell r="D27">
            <v>792</v>
          </cell>
          <cell r="E27">
            <v>17.329999999999998</v>
          </cell>
        </row>
        <row r="28">
          <cell r="A28" t="str">
            <v>300543-26</v>
          </cell>
          <cell r="B28" t="str">
            <v>UTLT BLN 5-4</v>
          </cell>
          <cell r="C28">
            <v>37</v>
          </cell>
          <cell r="D28">
            <v>144</v>
          </cell>
          <cell r="E28">
            <v>289.19</v>
          </cell>
        </row>
        <row r="29">
          <cell r="A29" t="str">
            <v>300543-28</v>
          </cell>
          <cell r="B29" t="str">
            <v>UTLT BLN 6-2</v>
          </cell>
          <cell r="C29">
            <v>292</v>
          </cell>
          <cell r="D29">
            <v>396</v>
          </cell>
          <cell r="E29">
            <v>35.619999999999997</v>
          </cell>
        </row>
        <row r="30">
          <cell r="A30" t="str">
            <v>300543-29</v>
          </cell>
          <cell r="B30" t="str">
            <v>UTLT BLN 6-4</v>
          </cell>
          <cell r="C30">
            <v>951</v>
          </cell>
          <cell r="D30">
            <v>1188</v>
          </cell>
          <cell r="E30">
            <v>24.92</v>
          </cell>
        </row>
        <row r="31">
          <cell r="A31" t="str">
            <v>300543-33</v>
          </cell>
          <cell r="B31" t="str">
            <v>UTLT BLN 7-10</v>
          </cell>
          <cell r="C31">
            <v>91</v>
          </cell>
          <cell r="D31">
            <v>144</v>
          </cell>
          <cell r="E31">
            <v>58.24</v>
          </cell>
        </row>
        <row r="32">
          <cell r="A32" t="str">
            <v>300543-32</v>
          </cell>
          <cell r="B32" t="str">
            <v>UTLT BLN 7-4</v>
          </cell>
          <cell r="C32">
            <v>205</v>
          </cell>
          <cell r="D32">
            <v>252</v>
          </cell>
          <cell r="E32">
            <v>22.93</v>
          </cell>
        </row>
        <row r="33">
          <cell r="A33" t="str">
            <v>300543-34</v>
          </cell>
          <cell r="B33" t="str">
            <v>UTLT BLN 8-2</v>
          </cell>
          <cell r="C33">
            <v>190</v>
          </cell>
          <cell r="D33">
            <v>252</v>
          </cell>
          <cell r="E33">
            <v>32.630000000000003</v>
          </cell>
        </row>
        <row r="34">
          <cell r="A34" t="str">
            <v>300543-35</v>
          </cell>
          <cell r="B34" t="str">
            <v>UTLT BLN 8-3</v>
          </cell>
          <cell r="C34">
            <v>1319</v>
          </cell>
          <cell r="D34">
            <v>1584</v>
          </cell>
          <cell r="E34">
            <v>20.09</v>
          </cell>
        </row>
        <row r="35">
          <cell r="A35" t="str">
            <v>300543-36</v>
          </cell>
          <cell r="B35" t="str">
            <v>UTLT BLN 8-4</v>
          </cell>
          <cell r="C35">
            <v>210</v>
          </cell>
          <cell r="D35">
            <v>252</v>
          </cell>
          <cell r="E35">
            <v>20</v>
          </cell>
        </row>
        <row r="36">
          <cell r="A36" t="str">
            <v>304390-28</v>
          </cell>
          <cell r="B36" t="str">
            <v>UDT BALLOON 10.0-20/5.8 M</v>
          </cell>
          <cell r="C36">
            <v>142</v>
          </cell>
          <cell r="D36">
            <v>252</v>
          </cell>
          <cell r="E36">
            <v>77.459999999999994</v>
          </cell>
        </row>
        <row r="37">
          <cell r="A37" t="str">
            <v>304390-04</v>
          </cell>
          <cell r="B37" t="str">
            <v>UDT BALLOON 3.0-100/5.0 M</v>
          </cell>
          <cell r="C37">
            <v>110</v>
          </cell>
          <cell r="D37">
            <v>216</v>
          </cell>
          <cell r="E37">
            <v>96.36</v>
          </cell>
        </row>
        <row r="38">
          <cell r="A38" t="str">
            <v>304390-03</v>
          </cell>
          <cell r="B38" t="str">
            <v>UDT BALLOON 3.0-40/5.0 MM</v>
          </cell>
          <cell r="C38">
            <v>307</v>
          </cell>
          <cell r="D38">
            <v>396</v>
          </cell>
          <cell r="E38">
            <v>28.99</v>
          </cell>
        </row>
        <row r="39">
          <cell r="A39" t="str">
            <v>304390-06</v>
          </cell>
          <cell r="B39" t="str">
            <v>UDT BALLOON 4.0-20/5.0 MM</v>
          </cell>
          <cell r="C39">
            <v>925</v>
          </cell>
          <cell r="D39">
            <v>1188</v>
          </cell>
          <cell r="E39">
            <v>28.43</v>
          </cell>
        </row>
        <row r="40">
          <cell r="A40" t="str">
            <v>304390-12</v>
          </cell>
          <cell r="B40" t="str">
            <v>UDT BALLOON 5.0-100/5.0 M</v>
          </cell>
          <cell r="C40">
            <v>609</v>
          </cell>
          <cell r="D40">
            <v>792</v>
          </cell>
          <cell r="E40">
            <v>30.05</v>
          </cell>
        </row>
        <row r="41">
          <cell r="A41" t="str">
            <v>304390-10</v>
          </cell>
          <cell r="B41" t="str">
            <v>UDT BALLOON 5.0-20/5.0 MM</v>
          </cell>
          <cell r="C41">
            <v>496</v>
          </cell>
          <cell r="D41">
            <v>792</v>
          </cell>
          <cell r="E41">
            <v>59.68</v>
          </cell>
        </row>
        <row r="42">
          <cell r="A42" t="str">
            <v>304390-11</v>
          </cell>
          <cell r="B42" t="str">
            <v>UDT BALLOON 5.0-40/5.0 MM</v>
          </cell>
          <cell r="C42">
            <v>1362</v>
          </cell>
          <cell r="D42">
            <v>1980</v>
          </cell>
          <cell r="E42">
            <v>45.37</v>
          </cell>
        </row>
        <row r="43">
          <cell r="A43" t="str">
            <v>304390-41</v>
          </cell>
          <cell r="B43" t="str">
            <v>UDT BALLOON 5.0-60/5.0</v>
          </cell>
          <cell r="C43">
            <v>117</v>
          </cell>
          <cell r="D43">
            <v>144</v>
          </cell>
          <cell r="E43">
            <v>23.08</v>
          </cell>
        </row>
        <row r="44">
          <cell r="A44" t="str">
            <v>304390-16</v>
          </cell>
          <cell r="B44" t="str">
            <v>UDT BALLOON 6.0-100/5.0 M</v>
          </cell>
          <cell r="C44">
            <v>323</v>
          </cell>
          <cell r="D44">
            <v>396</v>
          </cell>
          <cell r="E44">
            <v>22.6</v>
          </cell>
        </row>
        <row r="45">
          <cell r="A45" t="str">
            <v>304390-13</v>
          </cell>
          <cell r="B45" t="str">
            <v>UDT BALLOON 6.0-15/5.0 MM</v>
          </cell>
          <cell r="C45">
            <v>173</v>
          </cell>
          <cell r="D45">
            <v>216</v>
          </cell>
          <cell r="E45">
            <v>24.86</v>
          </cell>
        </row>
        <row r="46">
          <cell r="A46" t="str">
            <v>304390-14</v>
          </cell>
          <cell r="B46" t="str">
            <v>UDT BALLOON 6.0-20/5.0 MM</v>
          </cell>
          <cell r="C46">
            <v>286</v>
          </cell>
          <cell r="D46">
            <v>792</v>
          </cell>
          <cell r="E46">
            <v>176.92</v>
          </cell>
        </row>
        <row r="47">
          <cell r="A47" t="str">
            <v>304390-15</v>
          </cell>
          <cell r="B47" t="str">
            <v>UDT BALLOON 6.0-40/5.0 MM</v>
          </cell>
          <cell r="C47">
            <v>1796</v>
          </cell>
          <cell r="D47">
            <v>2376</v>
          </cell>
          <cell r="E47">
            <v>32.29</v>
          </cell>
        </row>
        <row r="48">
          <cell r="A48" t="str">
            <v>304390-20</v>
          </cell>
          <cell r="B48" t="str">
            <v>UDT BALLOON 7.0-100/5.0 M</v>
          </cell>
          <cell r="C48">
            <v>132</v>
          </cell>
          <cell r="D48">
            <v>252</v>
          </cell>
          <cell r="E48">
            <v>90.91</v>
          </cell>
        </row>
        <row r="49">
          <cell r="A49" t="str">
            <v>304390-17</v>
          </cell>
          <cell r="B49" t="str">
            <v>UDT BALLOON 7.0-15/5.0 MM</v>
          </cell>
          <cell r="C49">
            <v>111</v>
          </cell>
          <cell r="D49">
            <v>144</v>
          </cell>
          <cell r="E49">
            <v>29.73</v>
          </cell>
        </row>
        <row r="50">
          <cell r="A50" t="str">
            <v>304390-18</v>
          </cell>
          <cell r="B50" t="str">
            <v>UDT BALLOON 7.0-20/5.0 MM</v>
          </cell>
          <cell r="C50">
            <v>646</v>
          </cell>
          <cell r="D50">
            <v>792</v>
          </cell>
          <cell r="E50">
            <v>22.6</v>
          </cell>
        </row>
        <row r="51">
          <cell r="A51" t="str">
            <v>304390-19</v>
          </cell>
          <cell r="B51" t="str">
            <v>UDT BALLOON 7.0-40/5.0 MM</v>
          </cell>
          <cell r="C51">
            <v>1930</v>
          </cell>
          <cell r="D51">
            <v>2376</v>
          </cell>
          <cell r="E51">
            <v>23.11</v>
          </cell>
        </row>
        <row r="52">
          <cell r="A52" t="str">
            <v>304390-22</v>
          </cell>
          <cell r="B52" t="str">
            <v>UDT BALLOON 8.0-20/5.0 MM</v>
          </cell>
          <cell r="C52">
            <v>248</v>
          </cell>
          <cell r="D52">
            <v>396</v>
          </cell>
          <cell r="E52">
            <v>59.68</v>
          </cell>
        </row>
        <row r="53">
          <cell r="A53" t="str">
            <v>304390-24</v>
          </cell>
          <cell r="B53" t="str">
            <v>UDT BALLOON 8.0-40/5.0 MM</v>
          </cell>
          <cell r="C53">
            <v>807</v>
          </cell>
          <cell r="D53">
            <v>1188</v>
          </cell>
          <cell r="E53">
            <v>47.21</v>
          </cell>
        </row>
        <row r="54">
          <cell r="A54" t="str">
            <v>304390-25</v>
          </cell>
          <cell r="B54" t="str">
            <v>UDT BALLOON 8.0-80/5.8 MM</v>
          </cell>
          <cell r="C54">
            <v>345</v>
          </cell>
          <cell r="D54">
            <v>504</v>
          </cell>
          <cell r="E54">
            <v>46.09</v>
          </cell>
        </row>
        <row r="55">
          <cell r="A55" t="str">
            <v>304390-26</v>
          </cell>
          <cell r="B55" t="str">
            <v>UDT BALLOON 9.0-20/5.8MM</v>
          </cell>
          <cell r="C55">
            <v>171</v>
          </cell>
          <cell r="D55">
            <v>252</v>
          </cell>
          <cell r="E55">
            <v>47.37</v>
          </cell>
        </row>
        <row r="56">
          <cell r="A56" t="str">
            <v>321026-18</v>
          </cell>
          <cell r="B56" t="str">
            <v>CLEAN RO SYMPHONY STENT T</v>
          </cell>
          <cell r="C56">
            <v>21</v>
          </cell>
          <cell r="D56">
            <v>21</v>
          </cell>
          <cell r="E56">
            <v>0</v>
          </cell>
        </row>
        <row r="57">
          <cell r="A57" t="str">
            <v>321026-08</v>
          </cell>
          <cell r="B57" t="str">
            <v>CLEAN RO SYMPHONY STENT T</v>
          </cell>
          <cell r="C57">
            <v>50</v>
          </cell>
          <cell r="D57">
            <v>50</v>
          </cell>
          <cell r="E57">
            <v>0</v>
          </cell>
        </row>
        <row r="58">
          <cell r="A58" t="str">
            <v>321026-11</v>
          </cell>
          <cell r="B58" t="str">
            <v>CLEAN RO SYMPHONY STENT T</v>
          </cell>
          <cell r="C58">
            <v>99</v>
          </cell>
          <cell r="D58">
            <v>99</v>
          </cell>
          <cell r="E58">
            <v>0</v>
          </cell>
        </row>
        <row r="59">
          <cell r="A59" t="str">
            <v>321026-12</v>
          </cell>
          <cell r="B59" t="str">
            <v>CLEAN RO SYMPHONY STENT T</v>
          </cell>
          <cell r="C59">
            <v>23</v>
          </cell>
          <cell r="D59">
            <v>23</v>
          </cell>
          <cell r="E59">
            <v>0</v>
          </cell>
        </row>
        <row r="60">
          <cell r="A60" t="str">
            <v>321026-13</v>
          </cell>
          <cell r="B60" t="str">
            <v>CLEAN RO SYMPHONY STENT T</v>
          </cell>
          <cell r="C60">
            <v>35</v>
          </cell>
          <cell r="D60">
            <v>35</v>
          </cell>
          <cell r="E60">
            <v>0</v>
          </cell>
        </row>
        <row r="61">
          <cell r="A61" t="str">
            <v>360027-001</v>
          </cell>
          <cell r="B61" t="str">
            <v>STENT CUT TO LENGTH 8/50</v>
          </cell>
          <cell r="C61">
            <v>162</v>
          </cell>
          <cell r="D61">
            <v>162</v>
          </cell>
          <cell r="E61">
            <v>0</v>
          </cell>
        </row>
        <row r="62">
          <cell r="A62" t="str">
            <v>360027-002</v>
          </cell>
          <cell r="B62" t="str">
            <v>STENT CUT TO LENGTH 8/70</v>
          </cell>
          <cell r="C62">
            <v>157</v>
          </cell>
          <cell r="D62">
            <v>158</v>
          </cell>
          <cell r="E62">
            <v>0.64</v>
          </cell>
        </row>
        <row r="63">
          <cell r="A63" t="str">
            <v>22202-350-20</v>
          </cell>
          <cell r="B63" t="str">
            <v>ASSY-BALLOON, THICK DYNA</v>
          </cell>
          <cell r="C63">
            <v>203</v>
          </cell>
          <cell r="D63">
            <v>220</v>
          </cell>
          <cell r="E63">
            <v>8.3699999999999992</v>
          </cell>
        </row>
        <row r="64">
          <cell r="A64" t="str">
            <v>22202-400-20</v>
          </cell>
          <cell r="B64" t="str">
            <v>ASSY-BALLOON, THICK DYNA</v>
          </cell>
          <cell r="C64">
            <v>210</v>
          </cell>
          <cell r="D64">
            <v>220</v>
          </cell>
          <cell r="E64">
            <v>4.76</v>
          </cell>
        </row>
        <row r="65">
          <cell r="A65" t="str">
            <v>22202-250-16</v>
          </cell>
          <cell r="B65" t="str">
            <v>ASSY-BALLOON, THICK DYNAS</v>
          </cell>
          <cell r="C65">
            <v>208</v>
          </cell>
          <cell r="D65">
            <v>220</v>
          </cell>
          <cell r="E65">
            <v>5.77</v>
          </cell>
        </row>
        <row r="66">
          <cell r="A66" t="str">
            <v>22202-300-16</v>
          </cell>
          <cell r="B66" t="str">
            <v>ASSY-BALLOON, THICK DYNAS</v>
          </cell>
          <cell r="C66">
            <v>183</v>
          </cell>
          <cell r="D66">
            <v>220</v>
          </cell>
          <cell r="E66">
            <v>20.22</v>
          </cell>
        </row>
        <row r="67">
          <cell r="A67" t="str">
            <v>22202-400-16</v>
          </cell>
          <cell r="B67" t="str">
            <v>ASSY-BALLOON, THICK DYNAS</v>
          </cell>
          <cell r="C67">
            <v>70</v>
          </cell>
          <cell r="D67">
            <v>76</v>
          </cell>
          <cell r="E67">
            <v>8.57</v>
          </cell>
        </row>
        <row r="68">
          <cell r="A68" t="str">
            <v>22202-400-26</v>
          </cell>
          <cell r="B68" t="str">
            <v>ASSY-BALLOON, THICK DYNAS</v>
          </cell>
          <cell r="C68">
            <v>210</v>
          </cell>
          <cell r="D68">
            <v>222</v>
          </cell>
          <cell r="E68">
            <v>5.71</v>
          </cell>
        </row>
        <row r="69">
          <cell r="A69" t="str">
            <v>22202-400-33</v>
          </cell>
          <cell r="B69" t="str">
            <v>ASSY-BALLOON, THICK DYNAS</v>
          </cell>
          <cell r="C69">
            <v>105</v>
          </cell>
          <cell r="D69">
            <v>113</v>
          </cell>
          <cell r="E69">
            <v>7.62</v>
          </cell>
        </row>
        <row r="70">
          <cell r="A70" t="str">
            <v>870412-17</v>
          </cell>
          <cell r="B70" t="str">
            <v>ST.KNIT 0/12/2.2/3.8/.20</v>
          </cell>
          <cell r="C70">
            <v>5.04</v>
          </cell>
          <cell r="D70">
            <v>5.04</v>
          </cell>
          <cell r="E70">
            <v>0</v>
          </cell>
        </row>
        <row r="71">
          <cell r="A71" t="str">
            <v>870412-13</v>
          </cell>
          <cell r="B71" t="str">
            <v>ST.KNIT 5/9/2.6/3.9/0.18</v>
          </cell>
          <cell r="C71">
            <v>4.5</v>
          </cell>
          <cell r="D71">
            <v>5.04</v>
          </cell>
          <cell r="E71">
            <v>12</v>
          </cell>
        </row>
        <row r="72">
          <cell r="A72" t="str">
            <v>870412-11</v>
          </cell>
          <cell r="B72" t="str">
            <v>ST.KNIT 6/6/2.3/3.3/0.15</v>
          </cell>
          <cell r="C72">
            <v>5.04</v>
          </cell>
          <cell r="D72">
            <v>5.04</v>
          </cell>
          <cell r="E72">
            <v>0</v>
          </cell>
        </row>
        <row r="73">
          <cell r="A73" t="str">
            <v>870412-15</v>
          </cell>
          <cell r="B73" t="str">
            <v>ST.KNIT 7/10/2.9/4.6/0.20</v>
          </cell>
          <cell r="C73">
            <v>5.04</v>
          </cell>
          <cell r="D73">
            <v>5.04</v>
          </cell>
          <cell r="E73">
            <v>0</v>
          </cell>
        </row>
        <row r="74">
          <cell r="A74" t="str">
            <v>870412-16</v>
          </cell>
          <cell r="B74" t="str">
            <v>ST.KNIT 8/11/3.0/4.7/0.20</v>
          </cell>
          <cell r="C74">
            <v>5.04</v>
          </cell>
          <cell r="D74">
            <v>5.04</v>
          </cell>
          <cell r="E74">
            <v>0</v>
          </cell>
        </row>
        <row r="75">
          <cell r="A75" t="str">
            <v>306351-05</v>
          </cell>
          <cell r="B75" t="str">
            <v>STENT KNIT 23-10</v>
          </cell>
          <cell r="C75">
            <v>35</v>
          </cell>
          <cell r="D75">
            <v>35</v>
          </cell>
          <cell r="E75">
            <v>0</v>
          </cell>
        </row>
        <row r="76">
          <cell r="A76" t="str">
            <v>306351-06</v>
          </cell>
          <cell r="B76" t="str">
            <v>STENT KNIT 23-12</v>
          </cell>
          <cell r="C76">
            <v>70</v>
          </cell>
          <cell r="D76">
            <v>70</v>
          </cell>
          <cell r="E76">
            <v>0</v>
          </cell>
        </row>
        <row r="77">
          <cell r="A77" t="str">
            <v>306350-07</v>
          </cell>
          <cell r="B77" t="str">
            <v>STENT KNIT 10CM</v>
          </cell>
          <cell r="C77">
            <v>833</v>
          </cell>
          <cell r="D77">
            <v>837</v>
          </cell>
          <cell r="E77">
            <v>0.48</v>
          </cell>
        </row>
        <row r="78">
          <cell r="A78" t="str">
            <v>306350-08</v>
          </cell>
          <cell r="B78" t="str">
            <v>STENT KNIT 15CM</v>
          </cell>
          <cell r="C78">
            <v>524</v>
          </cell>
          <cell r="D78">
            <v>525</v>
          </cell>
          <cell r="E78">
            <v>0.19</v>
          </cell>
        </row>
        <row r="79">
          <cell r="A79" t="str">
            <v>306350-09</v>
          </cell>
          <cell r="B79" t="str">
            <v>STENT KNIT 18-12</v>
          </cell>
          <cell r="C79">
            <v>521</v>
          </cell>
          <cell r="D79">
            <v>522</v>
          </cell>
          <cell r="E79">
            <v>0.19</v>
          </cell>
        </row>
        <row r="80">
          <cell r="A80" t="str">
            <v>306350-06</v>
          </cell>
          <cell r="B80" t="str">
            <v>STENT KNIT 18-7</v>
          </cell>
          <cell r="C80">
            <v>70</v>
          </cell>
          <cell r="D80">
            <v>70</v>
          </cell>
          <cell r="E80">
            <v>0</v>
          </cell>
        </row>
        <row r="81">
          <cell r="A81" t="str">
            <v>307829-40</v>
          </cell>
          <cell r="B81" t="str">
            <v>4.0 X 20MM SASUGA BALLOON</v>
          </cell>
          <cell r="C81">
            <v>543</v>
          </cell>
          <cell r="D81">
            <v>573</v>
          </cell>
          <cell r="E81">
            <v>5.52</v>
          </cell>
        </row>
        <row r="82">
          <cell r="A82" t="str">
            <v>307829-50</v>
          </cell>
          <cell r="B82" t="str">
            <v>5.0 X 20MM SASUGA BALLOON</v>
          </cell>
          <cell r="C82">
            <v>418</v>
          </cell>
          <cell r="D82">
            <v>444</v>
          </cell>
          <cell r="E82">
            <v>6.22</v>
          </cell>
        </row>
        <row r="83">
          <cell r="A83" t="str">
            <v>307829-60</v>
          </cell>
          <cell r="B83" t="str">
            <v>6.0 X 20MM SASUGA BALLOON</v>
          </cell>
          <cell r="C83">
            <v>69</v>
          </cell>
          <cell r="D83">
            <v>79</v>
          </cell>
          <cell r="E83">
            <v>14.49</v>
          </cell>
        </row>
        <row r="84">
          <cell r="A84" t="str">
            <v>306130-02</v>
          </cell>
          <cell r="B84" t="str">
            <v>S/A GOLD NIR CONFORMER 7-</v>
          </cell>
          <cell r="C84">
            <v>551</v>
          </cell>
          <cell r="D84">
            <v>562</v>
          </cell>
          <cell r="E84">
            <v>2</v>
          </cell>
        </row>
        <row r="85">
          <cell r="A85" t="str">
            <v>23287-01</v>
          </cell>
          <cell r="B85" t="str">
            <v>ASSY, CTL PROXIMAL SOX</v>
          </cell>
          <cell r="C85">
            <v>176</v>
          </cell>
          <cell r="D85">
            <v>400</v>
          </cell>
          <cell r="E85">
            <v>127.27</v>
          </cell>
        </row>
        <row r="86">
          <cell r="A86" t="str">
            <v>18398-01</v>
          </cell>
          <cell r="B86" t="str">
            <v>ASSY, PROXIMAL SOX</v>
          </cell>
          <cell r="C86">
            <v>1069</v>
          </cell>
          <cell r="D86">
            <v>2000</v>
          </cell>
          <cell r="E86">
            <v>87.09</v>
          </cell>
        </row>
        <row r="87">
          <cell r="A87" t="str">
            <v>355002-003</v>
          </cell>
          <cell r="B87" t="str">
            <v>STENT 10MM</v>
          </cell>
          <cell r="C87">
            <v>1494</v>
          </cell>
          <cell r="D87">
            <v>1619</v>
          </cell>
          <cell r="E87">
            <v>8.3699999999999992</v>
          </cell>
        </row>
        <row r="88">
          <cell r="A88" t="str">
            <v>355002-001</v>
          </cell>
          <cell r="B88" t="str">
            <v>STENT 8MM</v>
          </cell>
          <cell r="C88">
            <v>208</v>
          </cell>
          <cell r="D88">
            <v>246</v>
          </cell>
          <cell r="E88">
            <v>18.27</v>
          </cell>
        </row>
        <row r="89">
          <cell r="A89" t="str">
            <v>33826-300-10</v>
          </cell>
          <cell r="B89" t="str">
            <v>ASSY-BALLOON, NIROYAL ELI</v>
          </cell>
          <cell r="C89">
            <v>191</v>
          </cell>
          <cell r="D89">
            <v>220</v>
          </cell>
          <cell r="E89">
            <v>15.18</v>
          </cell>
        </row>
        <row r="90">
          <cell r="A90" t="str">
            <v>33826-400-10</v>
          </cell>
          <cell r="B90" t="str">
            <v>ASSY-BALLOON, NIROYAL ELI</v>
          </cell>
          <cell r="C90">
            <v>105</v>
          </cell>
          <cell r="D90">
            <v>111</v>
          </cell>
          <cell r="E90">
            <v>5.71</v>
          </cell>
        </row>
        <row r="91">
          <cell r="A91" t="str">
            <v>33842-300-13</v>
          </cell>
          <cell r="B91" t="str">
            <v>ASSY-NIR ELITE STENT DELI</v>
          </cell>
          <cell r="C91">
            <v>189</v>
          </cell>
          <cell r="D91">
            <v>220</v>
          </cell>
          <cell r="E91">
            <v>16.399999999999999</v>
          </cell>
        </row>
        <row r="92">
          <cell r="A92" t="str">
            <v>33842-350-13</v>
          </cell>
          <cell r="B92" t="str">
            <v>ASSY-NIR ELITE STENT DELI</v>
          </cell>
          <cell r="C92">
            <v>191</v>
          </cell>
          <cell r="D92">
            <v>220</v>
          </cell>
          <cell r="E92">
            <v>15.18</v>
          </cell>
        </row>
        <row r="93">
          <cell r="A93" t="str">
            <v>321051-05</v>
          </cell>
          <cell r="B93" t="str">
            <v>PRE-REDUC NIROY REN 9-14</v>
          </cell>
          <cell r="C93">
            <v>382</v>
          </cell>
          <cell r="D93">
            <v>382</v>
          </cell>
          <cell r="E93">
            <v>0</v>
          </cell>
        </row>
        <row r="94">
          <cell r="A94" t="str">
            <v>321051-01</v>
          </cell>
          <cell r="B94" t="str">
            <v>PRE-REDUCED NIROYAL RENAL</v>
          </cell>
          <cell r="C94">
            <v>48</v>
          </cell>
          <cell r="D94">
            <v>48</v>
          </cell>
          <cell r="E94">
            <v>0</v>
          </cell>
        </row>
        <row r="95">
          <cell r="A95" t="str">
            <v>321051-06</v>
          </cell>
          <cell r="B95" t="str">
            <v>PRE-REDUC NIROY REN 9-19</v>
          </cell>
          <cell r="C95">
            <v>24</v>
          </cell>
          <cell r="D95">
            <v>24</v>
          </cell>
          <cell r="E95">
            <v>0</v>
          </cell>
        </row>
        <row r="96">
          <cell r="A96" t="str">
            <v>305502-03</v>
          </cell>
          <cell r="B96" t="str">
            <v>7-14 RENAL STENT, GOLD PL</v>
          </cell>
          <cell r="C96">
            <v>329</v>
          </cell>
          <cell r="D96">
            <v>337</v>
          </cell>
          <cell r="E96">
            <v>2.4300000000000002</v>
          </cell>
        </row>
        <row r="97">
          <cell r="A97" t="str">
            <v>305502-04</v>
          </cell>
          <cell r="B97" t="str">
            <v>7-19 NIR RENAL STENT, GOL</v>
          </cell>
          <cell r="C97">
            <v>394</v>
          </cell>
          <cell r="D97">
            <v>400</v>
          </cell>
          <cell r="E97">
            <v>1.52</v>
          </cell>
        </row>
        <row r="98">
          <cell r="A98" t="str">
            <v>305502-01</v>
          </cell>
          <cell r="B98" t="str">
            <v>GOLD PLATED NIR RENAL STE</v>
          </cell>
          <cell r="C98">
            <v>483</v>
          </cell>
          <cell r="D98">
            <v>500</v>
          </cell>
          <cell r="E98">
            <v>3.52</v>
          </cell>
        </row>
        <row r="99">
          <cell r="A99" t="str">
            <v>321051-03</v>
          </cell>
          <cell r="B99" t="str">
            <v>PRE-REDUCED NIROYAL RENAL 7-14 FOR 5-1.5</v>
          </cell>
          <cell r="C99">
            <v>258</v>
          </cell>
          <cell r="D99">
            <v>258</v>
          </cell>
          <cell r="E99">
            <v>0</v>
          </cell>
        </row>
        <row r="100">
          <cell r="A100" t="str">
            <v>321051-02</v>
          </cell>
          <cell r="B100" t="str">
            <v>PRE-REDUCED NIROYAL RENAL 7-19 fo 4-2.0</v>
          </cell>
          <cell r="C100">
            <v>50</v>
          </cell>
          <cell r="D100">
            <v>50</v>
          </cell>
          <cell r="E100">
            <v>0</v>
          </cell>
        </row>
        <row r="101">
          <cell r="A101" t="str">
            <v>321051-04</v>
          </cell>
          <cell r="B101" t="str">
            <v>PRE-REDUCED NIROYAL RENAL 7-19 for 5-2.0</v>
          </cell>
          <cell r="C101">
            <v>315</v>
          </cell>
          <cell r="D101">
            <v>315</v>
          </cell>
          <cell r="E101">
            <v>0</v>
          </cell>
        </row>
        <row r="102">
          <cell r="A102" t="str">
            <v>320048-01</v>
          </cell>
          <cell r="B102" t="str">
            <v>NIR ELITE ULTRA CLEAN PRE</v>
          </cell>
          <cell r="C102">
            <v>100</v>
          </cell>
          <cell r="D102">
            <v>100</v>
          </cell>
          <cell r="E102">
            <v>0</v>
          </cell>
        </row>
        <row r="103">
          <cell r="A103" t="str">
            <v>320048-02</v>
          </cell>
          <cell r="B103" t="str">
            <v>NIR ELITE ULTRA CLEAN PRE</v>
          </cell>
          <cell r="C103">
            <v>736</v>
          </cell>
          <cell r="D103">
            <v>737</v>
          </cell>
          <cell r="E103">
            <v>0.14000000000000001</v>
          </cell>
        </row>
        <row r="104">
          <cell r="A104" t="str">
            <v>320048-03</v>
          </cell>
          <cell r="B104" t="str">
            <v>NIR ELITE ULTRA CLEAN PRE</v>
          </cell>
          <cell r="C104">
            <v>492</v>
          </cell>
          <cell r="D104">
            <v>492</v>
          </cell>
          <cell r="E104">
            <v>0</v>
          </cell>
        </row>
        <row r="105">
          <cell r="A105" t="str">
            <v>320048-04</v>
          </cell>
          <cell r="B105" t="str">
            <v>NIR ELITE ULTRA CLEAN PRE</v>
          </cell>
          <cell r="C105">
            <v>120</v>
          </cell>
          <cell r="D105">
            <v>120</v>
          </cell>
          <cell r="E105">
            <v>0</v>
          </cell>
        </row>
        <row r="106">
          <cell r="A106" t="str">
            <v>320048-05</v>
          </cell>
          <cell r="B106" t="str">
            <v>NIR ELITE ULTRA CLEAN PRE</v>
          </cell>
          <cell r="C106">
            <v>199</v>
          </cell>
          <cell r="D106">
            <v>200</v>
          </cell>
          <cell r="E106">
            <v>0.5</v>
          </cell>
        </row>
        <row r="107">
          <cell r="A107" t="str">
            <v>320048-06</v>
          </cell>
          <cell r="B107" t="str">
            <v>NIR ELITE ULTRA CLEAN PRE</v>
          </cell>
          <cell r="C107">
            <v>172</v>
          </cell>
          <cell r="D107">
            <v>172</v>
          </cell>
          <cell r="E107">
            <v>0</v>
          </cell>
        </row>
        <row r="108">
          <cell r="A108" t="str">
            <v>320048-07</v>
          </cell>
          <cell r="B108" t="str">
            <v>NIR ELITE ULTRA CLEAN PRE</v>
          </cell>
          <cell r="C108">
            <v>100</v>
          </cell>
          <cell r="D108">
            <v>100</v>
          </cell>
          <cell r="E108">
            <v>0</v>
          </cell>
        </row>
        <row r="109">
          <cell r="A109" t="str">
            <v>320048-08</v>
          </cell>
          <cell r="B109" t="str">
            <v>NIR ELITE ULTRA CLEAN PRE</v>
          </cell>
          <cell r="C109">
            <v>104</v>
          </cell>
          <cell r="D109">
            <v>104</v>
          </cell>
          <cell r="E109">
            <v>0</v>
          </cell>
        </row>
        <row r="110">
          <cell r="A110" t="str">
            <v>320048-09</v>
          </cell>
          <cell r="B110" t="str">
            <v>NIR ELITE ULTRA CLEAN PRE</v>
          </cell>
          <cell r="C110">
            <v>60</v>
          </cell>
          <cell r="D110">
            <v>60</v>
          </cell>
          <cell r="E110">
            <v>0</v>
          </cell>
        </row>
        <row r="111">
          <cell r="A111" t="str">
            <v>320048-10</v>
          </cell>
          <cell r="B111" t="str">
            <v>NIR ELITE ULTRA CLEAN PRE</v>
          </cell>
          <cell r="C111">
            <v>100</v>
          </cell>
          <cell r="D111">
            <v>100</v>
          </cell>
          <cell r="E111">
            <v>0</v>
          </cell>
        </row>
        <row r="112">
          <cell r="A112" t="str">
            <v>320048-11</v>
          </cell>
          <cell r="B112" t="str">
            <v>NIR ELITE ULTRA CLEAN PRE</v>
          </cell>
          <cell r="C112">
            <v>265</v>
          </cell>
          <cell r="D112">
            <v>265</v>
          </cell>
          <cell r="E112">
            <v>0</v>
          </cell>
        </row>
        <row r="113">
          <cell r="A113" t="str">
            <v>320048-14</v>
          </cell>
          <cell r="B113" t="str">
            <v>NIR ELITE ULTRA CLEAN PRE</v>
          </cell>
          <cell r="C113">
            <v>537</v>
          </cell>
          <cell r="D113">
            <v>537</v>
          </cell>
          <cell r="E113">
            <v>0</v>
          </cell>
        </row>
        <row r="114">
          <cell r="A114" t="str">
            <v>320048-15</v>
          </cell>
          <cell r="B114" t="str">
            <v>NIR ELITE ULTRA CLEAN PRE</v>
          </cell>
          <cell r="C114">
            <v>360</v>
          </cell>
          <cell r="D114">
            <v>360</v>
          </cell>
          <cell r="E114">
            <v>0</v>
          </cell>
        </row>
        <row r="115">
          <cell r="A115" t="str">
            <v>320048-16</v>
          </cell>
          <cell r="B115" t="str">
            <v>NIR ELITE ULTRA CLEAN PRE</v>
          </cell>
          <cell r="C115">
            <v>200</v>
          </cell>
          <cell r="D115">
            <v>200</v>
          </cell>
          <cell r="E115">
            <v>0</v>
          </cell>
        </row>
        <row r="116">
          <cell r="A116" t="str">
            <v>320048-17</v>
          </cell>
          <cell r="B116" t="str">
            <v>NIR ELITE ULTRA CLEAN PRE</v>
          </cell>
          <cell r="C116">
            <v>569</v>
          </cell>
          <cell r="D116">
            <v>569</v>
          </cell>
          <cell r="E116">
            <v>0</v>
          </cell>
        </row>
        <row r="117">
          <cell r="A117" t="str">
            <v>320048-18</v>
          </cell>
          <cell r="B117" t="str">
            <v>NIR ELITE ULTRA CLEAN PRE</v>
          </cell>
          <cell r="C117">
            <v>120</v>
          </cell>
          <cell r="D117">
            <v>120</v>
          </cell>
          <cell r="E117">
            <v>0</v>
          </cell>
        </row>
        <row r="118">
          <cell r="A118" t="str">
            <v>320048-19</v>
          </cell>
          <cell r="B118" t="str">
            <v>NIR ELITE ULTRA CLEAN PRE</v>
          </cell>
          <cell r="C118">
            <v>120</v>
          </cell>
          <cell r="D118">
            <v>120</v>
          </cell>
          <cell r="E118">
            <v>0</v>
          </cell>
        </row>
        <row r="119">
          <cell r="A119" t="str">
            <v>305526-03</v>
          </cell>
          <cell r="B119" t="str">
            <v>NIR GR 7-14 ULTRASONIC CL</v>
          </cell>
          <cell r="C119">
            <v>329</v>
          </cell>
          <cell r="D119">
            <v>329</v>
          </cell>
          <cell r="E119">
            <v>0</v>
          </cell>
        </row>
        <row r="120">
          <cell r="A120" t="str">
            <v>305526-04</v>
          </cell>
          <cell r="B120" t="str">
            <v>NIR GR 7-19 ULTRASONIC CL</v>
          </cell>
          <cell r="C120">
            <v>394</v>
          </cell>
          <cell r="D120">
            <v>394</v>
          </cell>
          <cell r="E120">
            <v>0</v>
          </cell>
        </row>
        <row r="121">
          <cell r="A121" t="str">
            <v>305526-01</v>
          </cell>
          <cell r="B121" t="str">
            <v>NIR GR 9-14 ULTRASONIC CL</v>
          </cell>
          <cell r="C121">
            <v>483</v>
          </cell>
          <cell r="D121">
            <v>483</v>
          </cell>
          <cell r="E121">
            <v>0</v>
          </cell>
        </row>
        <row r="122">
          <cell r="A122" t="str">
            <v>305526-02</v>
          </cell>
          <cell r="B122" t="str">
            <v>NIR GR 9-19 ULTRASONIC CL</v>
          </cell>
          <cell r="C122">
            <v>197</v>
          </cell>
          <cell r="D122">
            <v>197</v>
          </cell>
          <cell r="E122">
            <v>0</v>
          </cell>
        </row>
        <row r="123">
          <cell r="A123" t="str">
            <v>321645-06</v>
          </cell>
          <cell r="B123" t="str">
            <v>NIR CONF PRED UNWASHED ST</v>
          </cell>
          <cell r="C123">
            <v>400</v>
          </cell>
          <cell r="D123">
            <v>400</v>
          </cell>
          <cell r="E123">
            <v>0</v>
          </cell>
        </row>
        <row r="124">
          <cell r="A124" t="str">
            <v>321645-18</v>
          </cell>
          <cell r="B124" t="str">
            <v>NIR CONF PRED UNWASHED ST</v>
          </cell>
          <cell r="C124">
            <v>236</v>
          </cell>
          <cell r="D124">
            <v>236</v>
          </cell>
          <cell r="E124">
            <v>0</v>
          </cell>
        </row>
        <row r="125">
          <cell r="A125" t="str">
            <v>321645-03</v>
          </cell>
          <cell r="B125" t="str">
            <v>NIR CONF PRED UNWASHED STENT 7-12 2.5/ 3.0</v>
          </cell>
          <cell r="C125">
            <v>521</v>
          </cell>
          <cell r="D125">
            <v>523</v>
          </cell>
          <cell r="E125">
            <v>0.38</v>
          </cell>
        </row>
        <row r="126">
          <cell r="A126" t="str">
            <v>321645-04</v>
          </cell>
          <cell r="B126" t="str">
            <v>NIR CONF PRED UNWASHED STENT 7-12 3.5</v>
          </cell>
          <cell r="C126">
            <v>200</v>
          </cell>
          <cell r="D126">
            <v>200</v>
          </cell>
          <cell r="E126">
            <v>0</v>
          </cell>
        </row>
        <row r="127">
          <cell r="A127" t="str">
            <v>321645-05</v>
          </cell>
          <cell r="B127" t="str">
            <v>NIR CONF PRED UNWASHED STENT 7-15 2.5/3.0</v>
          </cell>
          <cell r="C127">
            <v>705</v>
          </cell>
          <cell r="D127">
            <v>705</v>
          </cell>
          <cell r="E127">
            <v>0</v>
          </cell>
        </row>
        <row r="128">
          <cell r="A128" t="str">
            <v>321645-07</v>
          </cell>
          <cell r="B128" t="str">
            <v>NIR CONF PRED UNWASHED STENT 7-18 2.5/3.0</v>
          </cell>
          <cell r="C128">
            <v>433</v>
          </cell>
          <cell r="D128">
            <v>434</v>
          </cell>
          <cell r="E128">
            <v>0.23</v>
          </cell>
        </row>
        <row r="129">
          <cell r="A129" t="str">
            <v>321645-08</v>
          </cell>
          <cell r="B129" t="str">
            <v>NIR CONF PRED UNWASHED STENT 7-18 3.5</v>
          </cell>
          <cell r="C129">
            <v>283</v>
          </cell>
          <cell r="D129">
            <v>283</v>
          </cell>
          <cell r="E129">
            <v>0</v>
          </cell>
        </row>
        <row r="130">
          <cell r="A130" t="str">
            <v>321645-09</v>
          </cell>
          <cell r="B130" t="str">
            <v>NIR CONF PRED UNWASHED STENT 7-25 2.5/3.0</v>
          </cell>
          <cell r="C130">
            <v>409</v>
          </cell>
          <cell r="D130">
            <v>409</v>
          </cell>
          <cell r="E130">
            <v>0</v>
          </cell>
        </row>
        <row r="131">
          <cell r="A131" t="str">
            <v>321645-10</v>
          </cell>
          <cell r="B131" t="str">
            <v>NIR CONF PRED UNWASHED STENT 7-25 3.5</v>
          </cell>
          <cell r="C131">
            <v>257</v>
          </cell>
          <cell r="D131">
            <v>257</v>
          </cell>
          <cell r="E131">
            <v>0</v>
          </cell>
        </row>
        <row r="132">
          <cell r="A132" t="str">
            <v>321645-11</v>
          </cell>
          <cell r="B132" t="str">
            <v>NIR CONF PRED UNWASHED STENT 7-31 2.5/3.0</v>
          </cell>
          <cell r="C132">
            <v>485</v>
          </cell>
          <cell r="D132">
            <v>485</v>
          </cell>
          <cell r="E132">
            <v>0</v>
          </cell>
        </row>
        <row r="133">
          <cell r="A133" t="str">
            <v>321645-01</v>
          </cell>
          <cell r="B133" t="str">
            <v>NIR CONF PRED UNWASHED STENT 7-9 2.5/3.0</v>
          </cell>
          <cell r="C133">
            <v>212</v>
          </cell>
          <cell r="D133">
            <v>213</v>
          </cell>
          <cell r="E133">
            <v>0.47</v>
          </cell>
        </row>
        <row r="134">
          <cell r="A134" t="str">
            <v>321645-02</v>
          </cell>
          <cell r="B134" t="str">
            <v>NIR CONF PRED UNWASHED STENT 7-9 3.5</v>
          </cell>
          <cell r="C134">
            <v>263</v>
          </cell>
          <cell r="D134">
            <v>263</v>
          </cell>
          <cell r="E134">
            <v>0</v>
          </cell>
        </row>
        <row r="135">
          <cell r="A135" t="str">
            <v>321645-14</v>
          </cell>
          <cell r="B135" t="str">
            <v>NIR CONF PRED UNWASHED STENT 9-12 4.0</v>
          </cell>
          <cell r="C135">
            <v>100</v>
          </cell>
          <cell r="D135">
            <v>100</v>
          </cell>
          <cell r="E135">
            <v>0</v>
          </cell>
        </row>
        <row r="136">
          <cell r="A136" t="str">
            <v>321645-15</v>
          </cell>
          <cell r="B136" t="str">
            <v>NIR CONF PRED UNWASHED STENT 9-15 4.0</v>
          </cell>
          <cell r="C136">
            <v>200</v>
          </cell>
          <cell r="D136">
            <v>200</v>
          </cell>
          <cell r="E136">
            <v>0</v>
          </cell>
        </row>
        <row r="137">
          <cell r="A137" t="str">
            <v>321645-16</v>
          </cell>
          <cell r="B137" t="str">
            <v>NIR CONF PRED UNWASHED STENT 9-18 4.0</v>
          </cell>
          <cell r="C137">
            <v>200</v>
          </cell>
          <cell r="D137">
            <v>200</v>
          </cell>
          <cell r="E137">
            <v>0</v>
          </cell>
        </row>
        <row r="138">
          <cell r="A138" t="str">
            <v>321645-12</v>
          </cell>
          <cell r="B138" t="str">
            <v>NIR CONF PRED UNWASHED STENT 7-31 3.5</v>
          </cell>
          <cell r="C138">
            <v>100</v>
          </cell>
          <cell r="D138">
            <v>100</v>
          </cell>
          <cell r="E138">
            <v>0</v>
          </cell>
        </row>
        <row r="139">
          <cell r="A139" t="str">
            <v>320806-07</v>
          </cell>
          <cell r="B139" t="str">
            <v>NIRCONF.ECO18 PRD UNWSHD ST 7-15 2.5/3.0</v>
          </cell>
          <cell r="C139">
            <v>100</v>
          </cell>
          <cell r="D139">
            <v>100</v>
          </cell>
          <cell r="E139">
            <v>0</v>
          </cell>
        </row>
        <row r="140">
          <cell r="A140" t="str">
            <v>320806-10</v>
          </cell>
          <cell r="B140" t="str">
            <v>NIRCONF.ECO18 PRD UNWSHD ST 7-18 2.5/3.0</v>
          </cell>
          <cell r="C140">
            <v>100</v>
          </cell>
          <cell r="D140">
            <v>100</v>
          </cell>
          <cell r="E140">
            <v>0</v>
          </cell>
        </row>
        <row r="141">
          <cell r="A141" t="str">
            <v>11905-20</v>
          </cell>
          <cell r="B141" t="str">
            <v>ASSY BALL 2.0 NC VIVA 10M</v>
          </cell>
          <cell r="C141">
            <v>70</v>
          </cell>
          <cell r="D141">
            <v>85</v>
          </cell>
          <cell r="E141">
            <v>21.43</v>
          </cell>
        </row>
        <row r="142">
          <cell r="A142" t="str">
            <v>11905-25</v>
          </cell>
          <cell r="B142" t="str">
            <v>ASSY BALL 2.5 NC VIVA 10M</v>
          </cell>
          <cell r="C142">
            <v>79</v>
          </cell>
          <cell r="D142">
            <v>99</v>
          </cell>
          <cell r="E142">
            <v>25.32</v>
          </cell>
        </row>
        <row r="143">
          <cell r="A143" t="str">
            <v>11905-40</v>
          </cell>
          <cell r="B143" t="str">
            <v>ASSY BALL 4.0 NC VIVA 10M</v>
          </cell>
          <cell r="C143">
            <v>35</v>
          </cell>
          <cell r="D143">
            <v>69</v>
          </cell>
          <cell r="E143">
            <v>97.14</v>
          </cell>
        </row>
        <row r="144">
          <cell r="A144" t="str">
            <v>11905-45</v>
          </cell>
          <cell r="B144" t="str">
            <v>ASSY BALL 4.5 NC VIVA 10M</v>
          </cell>
          <cell r="C144">
            <v>70</v>
          </cell>
          <cell r="D144">
            <v>242</v>
          </cell>
          <cell r="E144">
            <v>245.71</v>
          </cell>
        </row>
        <row r="145">
          <cell r="A145" t="str">
            <v>807664-38</v>
          </cell>
          <cell r="B145" t="str">
            <v>MARSHAL BAL'N 10-4/5.8</v>
          </cell>
          <cell r="C145">
            <v>537</v>
          </cell>
          <cell r="D145">
            <v>756</v>
          </cell>
          <cell r="E145">
            <v>40.78</v>
          </cell>
        </row>
        <row r="146">
          <cell r="A146" t="str">
            <v>807664-31</v>
          </cell>
          <cell r="B146" t="str">
            <v>MARSHAL BAL'N 9-2/5.8</v>
          </cell>
          <cell r="C146">
            <v>214</v>
          </cell>
          <cell r="D146">
            <v>252</v>
          </cell>
          <cell r="E146">
            <v>17.760000000000002</v>
          </cell>
        </row>
        <row r="147">
          <cell r="A147" t="str">
            <v>807664-33</v>
          </cell>
          <cell r="B147" t="str">
            <v>MARSHAL BAL'N 9-4/5.8</v>
          </cell>
          <cell r="C147">
            <v>320</v>
          </cell>
          <cell r="D147">
            <v>504</v>
          </cell>
          <cell r="E147">
            <v>57.5</v>
          </cell>
        </row>
        <row r="148">
          <cell r="A148" t="str">
            <v>807664-08</v>
          </cell>
          <cell r="B148" t="str">
            <v>MARSHAL BLN 5-2/5</v>
          </cell>
          <cell r="C148">
            <v>289</v>
          </cell>
          <cell r="D148">
            <v>396</v>
          </cell>
          <cell r="E148">
            <v>37.020000000000003</v>
          </cell>
        </row>
        <row r="149">
          <cell r="A149" t="str">
            <v>807664-12</v>
          </cell>
          <cell r="B149" t="str">
            <v>MARSHAL BLN 5-8/5</v>
          </cell>
          <cell r="C149">
            <v>260</v>
          </cell>
          <cell r="D149">
            <v>432</v>
          </cell>
          <cell r="E149">
            <v>66.150000000000006</v>
          </cell>
        </row>
        <row r="150">
          <cell r="A150" t="str">
            <v>807664-16</v>
          </cell>
          <cell r="B150" t="str">
            <v>MARSHAL BLN 6-4/5</v>
          </cell>
          <cell r="C150">
            <v>673</v>
          </cell>
          <cell r="D150">
            <v>792</v>
          </cell>
          <cell r="E150">
            <v>17.68</v>
          </cell>
        </row>
        <row r="151">
          <cell r="A151" t="str">
            <v>807664-18</v>
          </cell>
          <cell r="B151" t="str">
            <v>MARSHAL BLN 6-8/5</v>
          </cell>
          <cell r="C151">
            <v>205</v>
          </cell>
          <cell r="D151">
            <v>252</v>
          </cell>
          <cell r="E151">
            <v>22.93</v>
          </cell>
        </row>
        <row r="152">
          <cell r="A152" t="str">
            <v>807664-20</v>
          </cell>
          <cell r="B152" t="str">
            <v>MARSHAL BLN 7-2/5</v>
          </cell>
          <cell r="C152">
            <v>393</v>
          </cell>
          <cell r="D152">
            <v>504</v>
          </cell>
          <cell r="E152">
            <v>28.24</v>
          </cell>
        </row>
        <row r="153">
          <cell r="A153" t="str">
            <v>807664-24</v>
          </cell>
          <cell r="B153" t="str">
            <v>MARSHAL BLN 7-8/5</v>
          </cell>
          <cell r="C153">
            <v>154</v>
          </cell>
          <cell r="D153">
            <v>252</v>
          </cell>
          <cell r="E153">
            <v>63.64</v>
          </cell>
        </row>
        <row r="154">
          <cell r="A154" t="str">
            <v>807664-27</v>
          </cell>
          <cell r="B154" t="str">
            <v>MARSHAL BLN 8-3/5</v>
          </cell>
          <cell r="C154">
            <v>162</v>
          </cell>
          <cell r="D154">
            <v>252</v>
          </cell>
          <cell r="E154">
            <v>55.56</v>
          </cell>
        </row>
        <row r="155">
          <cell r="A155" t="str">
            <v>807664-28</v>
          </cell>
          <cell r="B155" t="str">
            <v>MARSHAL BLN 8-4/5</v>
          </cell>
          <cell r="C155">
            <v>564</v>
          </cell>
          <cell r="D155">
            <v>792</v>
          </cell>
          <cell r="E155">
            <v>40.43</v>
          </cell>
        </row>
        <row r="156">
          <cell r="A156" t="str">
            <v>14049-50</v>
          </cell>
          <cell r="B156" t="str">
            <v>ASSY BALL 5.0 MAXXUM 36MM</v>
          </cell>
          <cell r="C156">
            <v>70</v>
          </cell>
          <cell r="D156">
            <v>76</v>
          </cell>
          <cell r="E156">
            <v>8.57</v>
          </cell>
        </row>
        <row r="157">
          <cell r="A157" t="str">
            <v>14048-20</v>
          </cell>
          <cell r="B157" t="str">
            <v>ASSY BALL 2.0 MAXXUM 20MM</v>
          </cell>
          <cell r="C157">
            <v>199</v>
          </cell>
          <cell r="D157">
            <v>220</v>
          </cell>
          <cell r="E157">
            <v>10.55</v>
          </cell>
        </row>
        <row r="158">
          <cell r="A158" t="str">
            <v>14048-22</v>
          </cell>
          <cell r="B158" t="str">
            <v>ASSY BALL 2.25 X 20MM MAX</v>
          </cell>
          <cell r="C158">
            <v>183</v>
          </cell>
          <cell r="D158">
            <v>220</v>
          </cell>
          <cell r="E158">
            <v>20.22</v>
          </cell>
        </row>
        <row r="159">
          <cell r="A159" t="str">
            <v>14047-25</v>
          </cell>
          <cell r="B159" t="str">
            <v>ASSY BALL 2.5 MAXXUM 13MM</v>
          </cell>
          <cell r="C159">
            <v>388</v>
          </cell>
          <cell r="D159">
            <v>440</v>
          </cell>
          <cell r="E159">
            <v>13.4</v>
          </cell>
        </row>
        <row r="160">
          <cell r="A160" t="str">
            <v>14047-32</v>
          </cell>
          <cell r="B160" t="str">
            <v>ASSY BALL 3.25 X 13MM MAX</v>
          </cell>
          <cell r="C160">
            <v>207</v>
          </cell>
          <cell r="D160">
            <v>220</v>
          </cell>
          <cell r="E160">
            <v>6.28</v>
          </cell>
        </row>
        <row r="161">
          <cell r="A161" t="str">
            <v>14047-35</v>
          </cell>
          <cell r="B161" t="str">
            <v>ASSY BALL 3.5 MAXXUM 13MM</v>
          </cell>
          <cell r="C161">
            <v>105</v>
          </cell>
          <cell r="D161">
            <v>111</v>
          </cell>
          <cell r="E161">
            <v>5.71</v>
          </cell>
        </row>
        <row r="162">
          <cell r="A162" t="str">
            <v>14048-35</v>
          </cell>
          <cell r="B162" t="str">
            <v>ASSY BALL 3.5 MAXXUM 20MM</v>
          </cell>
          <cell r="C162">
            <v>105</v>
          </cell>
          <cell r="D162">
            <v>111</v>
          </cell>
          <cell r="E162">
            <v>5.71</v>
          </cell>
        </row>
        <row r="163">
          <cell r="A163" t="str">
            <v>14047-37</v>
          </cell>
          <cell r="B163" t="str">
            <v>ASSY BALL 3.75 X 13MM MAX</v>
          </cell>
          <cell r="C163">
            <v>35</v>
          </cell>
          <cell r="D163">
            <v>39</v>
          </cell>
          <cell r="E163">
            <v>11.43</v>
          </cell>
        </row>
        <row r="164">
          <cell r="A164" t="str">
            <v>14048-37</v>
          </cell>
          <cell r="B164" t="str">
            <v>ASSY BALL 3.75 X 20MM MAX</v>
          </cell>
          <cell r="C164">
            <v>103</v>
          </cell>
          <cell r="D164">
            <v>111</v>
          </cell>
          <cell r="E164">
            <v>7.77</v>
          </cell>
        </row>
        <row r="165">
          <cell r="A165" t="str">
            <v>14047-45</v>
          </cell>
          <cell r="B165" t="str">
            <v>ASSY BALL 4.5 MAXXUM 13MM</v>
          </cell>
          <cell r="C165">
            <v>376</v>
          </cell>
          <cell r="D165">
            <v>440</v>
          </cell>
          <cell r="E165">
            <v>17.02</v>
          </cell>
        </row>
        <row r="166">
          <cell r="A166" t="str">
            <v>14048-45</v>
          </cell>
          <cell r="B166" t="str">
            <v>ASSY BALL 4.5 MAXXUM 20MM</v>
          </cell>
          <cell r="C166">
            <v>225</v>
          </cell>
          <cell r="D166">
            <v>245</v>
          </cell>
          <cell r="E166">
            <v>8.89</v>
          </cell>
        </row>
        <row r="167">
          <cell r="A167" t="str">
            <v>14047-50</v>
          </cell>
          <cell r="B167" t="str">
            <v>ASSY BALL 5.0 MAXXUM 13MM</v>
          </cell>
          <cell r="C167">
            <v>384</v>
          </cell>
          <cell r="D167">
            <v>412</v>
          </cell>
          <cell r="E167">
            <v>7.29</v>
          </cell>
        </row>
        <row r="168">
          <cell r="A168" t="str">
            <v>14048-50</v>
          </cell>
          <cell r="B168" t="str">
            <v>ASSY BALL 5.0 MAXXUM 20MM</v>
          </cell>
          <cell r="C168">
            <v>420</v>
          </cell>
          <cell r="D168">
            <v>442</v>
          </cell>
          <cell r="E168">
            <v>5.24</v>
          </cell>
        </row>
        <row r="169">
          <cell r="A169" t="str">
            <v>302089-26</v>
          </cell>
          <cell r="B169" t="str">
            <v>BLN D=3MM/1.5CM MAX ENGY</v>
          </cell>
          <cell r="C169">
            <v>2263</v>
          </cell>
          <cell r="D169">
            <v>3024</v>
          </cell>
          <cell r="E169">
            <v>33.630000000000003</v>
          </cell>
        </row>
        <row r="170">
          <cell r="A170" t="str">
            <v>302089-11</v>
          </cell>
          <cell r="B170" t="str">
            <v>BLN D=4MM/0.9CM MAX ENGY</v>
          </cell>
          <cell r="C170">
            <v>226</v>
          </cell>
          <cell r="D170">
            <v>504</v>
          </cell>
          <cell r="E170">
            <v>123.01</v>
          </cell>
        </row>
        <row r="171">
          <cell r="A171" t="str">
            <v>302089-30</v>
          </cell>
          <cell r="B171" t="str">
            <v>BLN D=4MM/1.5CM MAX ENGY</v>
          </cell>
          <cell r="C171">
            <v>197</v>
          </cell>
          <cell r="D171">
            <v>252</v>
          </cell>
          <cell r="E171">
            <v>27.92</v>
          </cell>
        </row>
        <row r="172">
          <cell r="A172" t="str">
            <v>302089-04</v>
          </cell>
          <cell r="B172" t="str">
            <v>BLN D=5MM/2CM MAXX ENGY T</v>
          </cell>
          <cell r="C172">
            <v>277</v>
          </cell>
          <cell r="D172">
            <v>504</v>
          </cell>
          <cell r="E172">
            <v>81.95</v>
          </cell>
        </row>
        <row r="173">
          <cell r="A173" t="str">
            <v>302089-24</v>
          </cell>
          <cell r="B173" t="str">
            <v>BLN D2.5MM/1.5CM MAX ENGY</v>
          </cell>
          <cell r="C173">
            <v>1198</v>
          </cell>
          <cell r="D173">
            <v>1512</v>
          </cell>
          <cell r="E173">
            <v>26.21</v>
          </cell>
        </row>
        <row r="174">
          <cell r="A174" t="str">
            <v>302089-28</v>
          </cell>
          <cell r="B174" t="str">
            <v>BLN D3.5MM/1.5CM MAX ENG</v>
          </cell>
          <cell r="C174">
            <v>148</v>
          </cell>
          <cell r="D174">
            <v>252</v>
          </cell>
          <cell r="E174">
            <v>70.27</v>
          </cell>
        </row>
        <row r="175">
          <cell r="A175" t="str">
            <v>302089-10</v>
          </cell>
          <cell r="B175" t="str">
            <v>BLN D3.75MM/0.9CM MAX ENG</v>
          </cell>
          <cell r="C175">
            <v>524</v>
          </cell>
          <cell r="D175">
            <v>756</v>
          </cell>
          <cell r="E175">
            <v>44.27</v>
          </cell>
        </row>
        <row r="176">
          <cell r="A176" t="str">
            <v>302089-13</v>
          </cell>
          <cell r="B176" t="str">
            <v>BLN D4.5MM/0.9CM MAX ENGY</v>
          </cell>
          <cell r="C176">
            <v>474</v>
          </cell>
          <cell r="D176">
            <v>756</v>
          </cell>
          <cell r="E176">
            <v>59.49</v>
          </cell>
        </row>
        <row r="177">
          <cell r="A177" t="str">
            <v>302089-31</v>
          </cell>
          <cell r="B177" t="str">
            <v>BLN D4.5MM/1.5CM MAX ENG</v>
          </cell>
          <cell r="C177">
            <v>497</v>
          </cell>
          <cell r="D177">
            <v>756</v>
          </cell>
          <cell r="E177">
            <v>52.11</v>
          </cell>
        </row>
        <row r="178">
          <cell r="A178" t="str">
            <v>355006-006</v>
          </cell>
          <cell r="B178" t="str">
            <v>MAGIC WALL STENT 6MM</v>
          </cell>
          <cell r="C178">
            <v>669</v>
          </cell>
          <cell r="D178">
            <v>690</v>
          </cell>
          <cell r="E178">
            <v>3.14</v>
          </cell>
        </row>
        <row r="179">
          <cell r="A179" t="str">
            <v>320096-04</v>
          </cell>
          <cell r="B179" t="str">
            <v>INSPECTED NIR BILIARY 7-1</v>
          </cell>
          <cell r="C179">
            <v>555</v>
          </cell>
          <cell r="D179">
            <v>576</v>
          </cell>
          <cell r="E179">
            <v>3.78</v>
          </cell>
        </row>
        <row r="180">
          <cell r="A180" t="str">
            <v>306120-03</v>
          </cell>
          <cell r="B180" t="str">
            <v>INSPECTED NIR CONFORMER 7</v>
          </cell>
          <cell r="C180">
            <v>485</v>
          </cell>
          <cell r="D180">
            <v>505</v>
          </cell>
          <cell r="E180">
            <v>4.12</v>
          </cell>
        </row>
        <row r="181">
          <cell r="A181" t="str">
            <v>306120-04</v>
          </cell>
          <cell r="B181" t="str">
            <v>INSPECTED NIR CONFORMER 7</v>
          </cell>
          <cell r="C181">
            <v>3885</v>
          </cell>
          <cell r="D181">
            <v>4209</v>
          </cell>
          <cell r="E181">
            <v>8.34</v>
          </cell>
        </row>
        <row r="182">
          <cell r="A182" t="str">
            <v>306120-05</v>
          </cell>
          <cell r="B182" t="str">
            <v>INSPECTED NIR CONFORMER 9</v>
          </cell>
          <cell r="C182">
            <v>1781</v>
          </cell>
          <cell r="D182">
            <v>1864</v>
          </cell>
          <cell r="E182">
            <v>4.66</v>
          </cell>
        </row>
        <row r="183">
          <cell r="A183" t="str">
            <v>306120-06</v>
          </cell>
          <cell r="B183" t="str">
            <v>INSPECTED NIR CONFORMER 9</v>
          </cell>
          <cell r="C183">
            <v>1939</v>
          </cell>
          <cell r="D183">
            <v>2036</v>
          </cell>
          <cell r="E183">
            <v>5</v>
          </cell>
        </row>
        <row r="184">
          <cell r="A184" t="str">
            <v>306120-08</v>
          </cell>
          <cell r="B184" t="str">
            <v>INSPECTED NIR CONFORMER 9</v>
          </cell>
          <cell r="C184">
            <v>154</v>
          </cell>
          <cell r="D184">
            <v>180</v>
          </cell>
          <cell r="E184">
            <v>16.88</v>
          </cell>
        </row>
        <row r="185">
          <cell r="A185" t="str">
            <v>306120-09</v>
          </cell>
          <cell r="B185" t="str">
            <v>INSPECTED NIR CONFORMER E</v>
          </cell>
          <cell r="C185">
            <v>2916</v>
          </cell>
          <cell r="D185">
            <v>3011</v>
          </cell>
          <cell r="E185">
            <v>3.26</v>
          </cell>
        </row>
        <row r="186">
          <cell r="A186" t="str">
            <v>306120-10</v>
          </cell>
          <cell r="B186" t="str">
            <v>INSPECTED NIR CONFORMER E</v>
          </cell>
          <cell r="C186">
            <v>2505</v>
          </cell>
          <cell r="D186">
            <v>2643</v>
          </cell>
          <cell r="E186">
            <v>5.51</v>
          </cell>
        </row>
        <row r="187">
          <cell r="A187" t="str">
            <v>306120-11</v>
          </cell>
          <cell r="B187" t="str">
            <v>INSPECTED NIR CONFORMER E</v>
          </cell>
          <cell r="C187">
            <v>1264</v>
          </cell>
          <cell r="D187">
            <v>1332</v>
          </cell>
          <cell r="E187">
            <v>5.38</v>
          </cell>
        </row>
        <row r="188">
          <cell r="A188" t="str">
            <v>306120-12</v>
          </cell>
          <cell r="B188" t="str">
            <v>INSPECTED NIR CONFORMER E</v>
          </cell>
          <cell r="C188">
            <v>1355</v>
          </cell>
          <cell r="D188">
            <v>1430</v>
          </cell>
          <cell r="E188">
            <v>5.54</v>
          </cell>
        </row>
        <row r="189">
          <cell r="A189" t="str">
            <v>201105-355</v>
          </cell>
          <cell r="B189" t="str">
            <v>FINISHED 10.0 WANDA 20MM</v>
          </cell>
          <cell r="C189">
            <v>91</v>
          </cell>
          <cell r="D189">
            <v>200</v>
          </cell>
          <cell r="E189">
            <v>119.78</v>
          </cell>
        </row>
        <row r="190">
          <cell r="A190" t="str">
            <v>201105-356</v>
          </cell>
          <cell r="B190" t="str">
            <v>FINISHED 10.0 WANDA 40MM</v>
          </cell>
          <cell r="C190">
            <v>206</v>
          </cell>
          <cell r="D190">
            <v>370</v>
          </cell>
          <cell r="E190">
            <v>79.61</v>
          </cell>
        </row>
        <row r="191">
          <cell r="A191" t="str">
            <v>201105-124</v>
          </cell>
          <cell r="B191" t="str">
            <v>FINISHED 3.0 WANDA 40MM</v>
          </cell>
          <cell r="C191">
            <v>128</v>
          </cell>
          <cell r="D191">
            <v>150</v>
          </cell>
          <cell r="E191">
            <v>17.190000000000001</v>
          </cell>
        </row>
        <row r="192">
          <cell r="A192" t="str">
            <v>201105-216</v>
          </cell>
          <cell r="B192" t="str">
            <v>FINISHED 4.0 WANDA 80MM</v>
          </cell>
          <cell r="C192">
            <v>135</v>
          </cell>
          <cell r="D192">
            <v>150</v>
          </cell>
          <cell r="E192">
            <v>11.11</v>
          </cell>
        </row>
        <row r="193">
          <cell r="A193" t="str">
            <v>201105-266</v>
          </cell>
          <cell r="B193" t="str">
            <v>FINISHED 5.0 WANDA 40MM</v>
          </cell>
          <cell r="C193">
            <v>194</v>
          </cell>
          <cell r="D193">
            <v>250</v>
          </cell>
          <cell r="E193">
            <v>28.87</v>
          </cell>
        </row>
        <row r="194">
          <cell r="A194" t="str">
            <v>201105-267</v>
          </cell>
          <cell r="B194" t="str">
            <v>FINISHED 5.0 WANDA 80MM</v>
          </cell>
          <cell r="C194">
            <v>42</v>
          </cell>
          <cell r="D194">
            <v>70</v>
          </cell>
          <cell r="E194">
            <v>66.67</v>
          </cell>
        </row>
        <row r="195">
          <cell r="A195" t="str">
            <v>201105-293</v>
          </cell>
          <cell r="B195" t="str">
            <v>FINISHED 6.0 WANDA 20MM</v>
          </cell>
          <cell r="C195">
            <v>507</v>
          </cell>
          <cell r="D195">
            <v>600</v>
          </cell>
          <cell r="E195">
            <v>18.34</v>
          </cell>
        </row>
        <row r="196">
          <cell r="A196" t="str">
            <v>201105-294</v>
          </cell>
          <cell r="B196" t="str">
            <v>FINISHED 6.0 WANDA 40MM</v>
          </cell>
          <cell r="C196">
            <v>1255</v>
          </cell>
          <cell r="D196">
            <v>1800</v>
          </cell>
          <cell r="E196">
            <v>43.43</v>
          </cell>
        </row>
        <row r="197">
          <cell r="A197" t="str">
            <v>201105-295</v>
          </cell>
          <cell r="B197" t="str">
            <v>FINISHED 6.0 WANDA 80MM</v>
          </cell>
          <cell r="C197">
            <v>276</v>
          </cell>
          <cell r="D197">
            <v>450</v>
          </cell>
          <cell r="E197">
            <v>63.04</v>
          </cell>
        </row>
        <row r="198">
          <cell r="A198" t="str">
            <v>201105-309</v>
          </cell>
          <cell r="B198" t="str">
            <v>FINISHED 7.0 WANDA 40MM</v>
          </cell>
          <cell r="C198">
            <v>89</v>
          </cell>
          <cell r="D198">
            <v>150</v>
          </cell>
          <cell r="E198">
            <v>68.540000000000006</v>
          </cell>
        </row>
        <row r="199">
          <cell r="A199" t="str">
            <v>201105-324</v>
          </cell>
          <cell r="B199" t="str">
            <v>FINISHED 8.0 WANDA 20MM</v>
          </cell>
          <cell r="C199">
            <v>48</v>
          </cell>
          <cell r="D199">
            <v>100</v>
          </cell>
          <cell r="E199">
            <v>108.33</v>
          </cell>
        </row>
        <row r="200">
          <cell r="A200" t="str">
            <v>201105-325</v>
          </cell>
          <cell r="B200" t="str">
            <v>FINISHED 8.0 WANDA 40MM</v>
          </cell>
          <cell r="C200">
            <v>388</v>
          </cell>
          <cell r="D200">
            <v>900</v>
          </cell>
          <cell r="E200">
            <v>131.96</v>
          </cell>
        </row>
        <row r="201">
          <cell r="A201" t="str">
            <v>201105-326</v>
          </cell>
          <cell r="B201" t="str">
            <v>FINISHED 8.0 WANDA 80MM</v>
          </cell>
          <cell r="C201">
            <v>39</v>
          </cell>
          <cell r="D201">
            <v>150</v>
          </cell>
          <cell r="E201">
            <v>284.62</v>
          </cell>
        </row>
        <row r="202">
          <cell r="A202" t="str">
            <v>201105-339</v>
          </cell>
          <cell r="B202" t="str">
            <v>FINISHED 9.0 WANDA 20MM</v>
          </cell>
          <cell r="C202">
            <v>84</v>
          </cell>
          <cell r="D202">
            <v>100</v>
          </cell>
          <cell r="E202">
            <v>19.05</v>
          </cell>
        </row>
        <row r="203">
          <cell r="A203" t="str">
            <v>201105-340</v>
          </cell>
          <cell r="B203" t="str">
            <v>FINISHED 9.0 WANDA 40MM</v>
          </cell>
          <cell r="C203">
            <v>236</v>
          </cell>
          <cell r="D203">
            <v>370</v>
          </cell>
          <cell r="E203">
            <v>56.78</v>
          </cell>
        </row>
        <row r="204">
          <cell r="A204" t="str">
            <v>201105-370</v>
          </cell>
          <cell r="B204" t="str">
            <v>FINISHED 12.0 SMASH 40MM</v>
          </cell>
          <cell r="C204">
            <v>111</v>
          </cell>
          <cell r="D204">
            <v>200</v>
          </cell>
          <cell r="E204">
            <v>80.180000000000007</v>
          </cell>
        </row>
        <row r="205">
          <cell r="A205" t="str">
            <v>201105-354</v>
          </cell>
          <cell r="B205" t="str">
            <v>FINISHED 10.0 SMASH 40MM</v>
          </cell>
          <cell r="C205">
            <v>288</v>
          </cell>
          <cell r="D205">
            <v>520</v>
          </cell>
          <cell r="E205">
            <v>80.56</v>
          </cell>
        </row>
        <row r="206">
          <cell r="A206" t="str">
            <v>201105-112</v>
          </cell>
          <cell r="B206" t="str">
            <v>FINISHED 3.0 SMASH 20MM</v>
          </cell>
          <cell r="C206">
            <v>260</v>
          </cell>
          <cell r="D206">
            <v>300</v>
          </cell>
          <cell r="E206">
            <v>15.38</v>
          </cell>
        </row>
        <row r="207">
          <cell r="A207" t="str">
            <v>201105-113</v>
          </cell>
          <cell r="B207" t="str">
            <v>FINISHED 3.0 SMASH 40MM</v>
          </cell>
          <cell r="C207">
            <v>139</v>
          </cell>
          <cell r="D207">
            <v>150</v>
          </cell>
          <cell r="E207">
            <v>7.91</v>
          </cell>
        </row>
        <row r="208">
          <cell r="A208" t="str">
            <v>201105-196</v>
          </cell>
          <cell r="B208" t="str">
            <v>FINISHED 4.0 SMASH 40MM</v>
          </cell>
          <cell r="C208">
            <v>282</v>
          </cell>
          <cell r="D208">
            <v>320</v>
          </cell>
          <cell r="E208">
            <v>13.48</v>
          </cell>
        </row>
        <row r="209">
          <cell r="A209" t="str">
            <v>201105-197</v>
          </cell>
          <cell r="B209" t="str">
            <v>FINISHED 4.0 SMASH 80MM</v>
          </cell>
          <cell r="C209">
            <v>0</v>
          </cell>
          <cell r="D209">
            <v>70</v>
          </cell>
          <cell r="E209">
            <v>0</v>
          </cell>
        </row>
        <row r="210">
          <cell r="A210" t="str">
            <v>201105-260</v>
          </cell>
          <cell r="B210" t="str">
            <v>FINISHED 5.0 SMASH 40MM</v>
          </cell>
          <cell r="C210">
            <v>951</v>
          </cell>
          <cell r="D210">
            <v>1200</v>
          </cell>
          <cell r="E210">
            <v>26.18</v>
          </cell>
        </row>
        <row r="211">
          <cell r="A211" t="str">
            <v>201105-261</v>
          </cell>
          <cell r="B211" t="str">
            <v>FINISHED 5.0 SMASH 80MM</v>
          </cell>
          <cell r="C211">
            <v>0</v>
          </cell>
          <cell r="D211">
            <v>70</v>
          </cell>
          <cell r="E211">
            <v>0</v>
          </cell>
        </row>
        <row r="212">
          <cell r="A212" t="str">
            <v>201105-290</v>
          </cell>
          <cell r="B212" t="str">
            <v>FINISHED 6.0 SMASH 20MM</v>
          </cell>
          <cell r="C212">
            <v>501</v>
          </cell>
          <cell r="D212">
            <v>600</v>
          </cell>
          <cell r="E212">
            <v>19.760000000000002</v>
          </cell>
        </row>
        <row r="213">
          <cell r="A213" t="str">
            <v>201105-291</v>
          </cell>
          <cell r="B213" t="str">
            <v>FINISHED 6.0 SMASH 40MM</v>
          </cell>
          <cell r="C213">
            <v>1068</v>
          </cell>
          <cell r="D213">
            <v>1592</v>
          </cell>
          <cell r="E213">
            <v>49.06</v>
          </cell>
        </row>
        <row r="214">
          <cell r="A214" t="str">
            <v>201105-292</v>
          </cell>
          <cell r="B214" t="str">
            <v>FINISHED 6.0 SMASH 80MM</v>
          </cell>
          <cell r="C214">
            <v>257</v>
          </cell>
          <cell r="D214">
            <v>670</v>
          </cell>
          <cell r="E214">
            <v>160.69999999999999</v>
          </cell>
        </row>
        <row r="215">
          <cell r="A215" t="str">
            <v>201105-306</v>
          </cell>
          <cell r="B215" t="str">
            <v>FINISHED 7.0 SMASH 40MM</v>
          </cell>
          <cell r="C215">
            <v>777</v>
          </cell>
          <cell r="D215">
            <v>1050</v>
          </cell>
          <cell r="E215">
            <v>35.14</v>
          </cell>
        </row>
        <row r="216">
          <cell r="A216" t="str">
            <v>201105-321</v>
          </cell>
          <cell r="B216" t="str">
            <v>FINISHED 8.0 SMASH 20MM</v>
          </cell>
          <cell r="C216">
            <v>253</v>
          </cell>
          <cell r="D216">
            <v>450</v>
          </cell>
          <cell r="E216">
            <v>77.87</v>
          </cell>
        </row>
        <row r="217">
          <cell r="A217" t="str">
            <v>201105-322</v>
          </cell>
          <cell r="B217" t="str">
            <v>FINISHED 8.0 SMASH 40MM</v>
          </cell>
          <cell r="C217">
            <v>2323</v>
          </cell>
          <cell r="D217">
            <v>3450</v>
          </cell>
          <cell r="E217">
            <v>48.51</v>
          </cell>
        </row>
        <row r="218">
          <cell r="A218" t="str">
            <v>201105-323</v>
          </cell>
          <cell r="B218" t="str">
            <v>FINISHED 8.0 SMASH 80MM</v>
          </cell>
          <cell r="C218">
            <v>77</v>
          </cell>
          <cell r="D218">
            <v>200</v>
          </cell>
          <cell r="E218">
            <v>159.74</v>
          </cell>
        </row>
        <row r="219">
          <cell r="A219" t="str">
            <v>201105-338</v>
          </cell>
          <cell r="B219" t="str">
            <v>FINISHED 9.0 SMASH 40MM</v>
          </cell>
          <cell r="C219">
            <v>176</v>
          </cell>
          <cell r="D219">
            <v>300</v>
          </cell>
          <cell r="E219">
            <v>70.45</v>
          </cell>
        </row>
        <row r="220">
          <cell r="A220" t="str">
            <v>201105-103</v>
          </cell>
          <cell r="B220" t="str">
            <v>FINISHED 3.0 BYPASS SPEED</v>
          </cell>
          <cell r="C220">
            <v>315</v>
          </cell>
          <cell r="D220">
            <v>500</v>
          </cell>
          <cell r="E220">
            <v>58.73</v>
          </cell>
        </row>
        <row r="221">
          <cell r="A221" t="str">
            <v>201105-203</v>
          </cell>
          <cell r="B221" t="str">
            <v>FINISHED 4.0 BYPASS SPEED</v>
          </cell>
          <cell r="C221">
            <v>227</v>
          </cell>
          <cell r="D221">
            <v>300</v>
          </cell>
          <cell r="E221">
            <v>32.159999999999997</v>
          </cell>
        </row>
        <row r="222">
          <cell r="A222" t="str">
            <v>201105-258</v>
          </cell>
          <cell r="B222" t="str">
            <v>FINISHED 5.0 BYPASS SPEED</v>
          </cell>
          <cell r="C222">
            <v>442</v>
          </cell>
          <cell r="D222">
            <v>600</v>
          </cell>
          <cell r="E222">
            <v>35.75</v>
          </cell>
        </row>
        <row r="223">
          <cell r="A223" t="str">
            <v>201105-273</v>
          </cell>
          <cell r="B223" t="str">
            <v>FINISHED 5.5 BYPASS SPEED</v>
          </cell>
          <cell r="C223">
            <v>474</v>
          </cell>
          <cell r="D223">
            <v>700</v>
          </cell>
          <cell r="E223">
            <v>47.68</v>
          </cell>
        </row>
        <row r="224">
          <cell r="A224" t="str">
            <v>201105-289</v>
          </cell>
          <cell r="B224" t="str">
            <v>FINISHED 6.0 BYPASS SPEED</v>
          </cell>
          <cell r="C224">
            <v>1019</v>
          </cell>
          <cell r="D224">
            <v>1720</v>
          </cell>
          <cell r="E224">
            <v>68.790000000000006</v>
          </cell>
        </row>
        <row r="225">
          <cell r="A225" t="str">
            <v>201105-132</v>
          </cell>
          <cell r="B225" t="str">
            <v>FINISHED 3.25 BONNIE 20MM</v>
          </cell>
          <cell r="C225">
            <v>60</v>
          </cell>
          <cell r="D225">
            <v>100</v>
          </cell>
          <cell r="E225">
            <v>66.67</v>
          </cell>
        </row>
        <row r="226">
          <cell r="A226" t="str">
            <v>201105-165</v>
          </cell>
          <cell r="B226" t="str">
            <v>FINISHED 3.5 BONNIE 20MM</v>
          </cell>
          <cell r="C226">
            <v>60</v>
          </cell>
          <cell r="D226">
            <v>100</v>
          </cell>
          <cell r="E226">
            <v>66.67</v>
          </cell>
        </row>
        <row r="227">
          <cell r="A227" t="str">
            <v>201105-166</v>
          </cell>
          <cell r="B227" t="str">
            <v>FINISHED 3.5 BONNIE 30MM</v>
          </cell>
          <cell r="C227">
            <v>38</v>
          </cell>
          <cell r="D227">
            <v>70</v>
          </cell>
          <cell r="E227">
            <v>84.21</v>
          </cell>
        </row>
        <row r="228">
          <cell r="A228" t="str">
            <v>201105-167</v>
          </cell>
          <cell r="B228" t="str">
            <v>FINISHED 3.5 BONNIE 40MM</v>
          </cell>
          <cell r="C228">
            <v>42</v>
          </cell>
          <cell r="D228">
            <v>70</v>
          </cell>
          <cell r="E228">
            <v>66.67</v>
          </cell>
        </row>
        <row r="229">
          <cell r="A229" t="str">
            <v>201105-220</v>
          </cell>
          <cell r="B229" t="str">
            <v>FINISHED 4.0 BONNIE 30MM</v>
          </cell>
          <cell r="C229">
            <v>63</v>
          </cell>
          <cell r="D229">
            <v>150</v>
          </cell>
          <cell r="E229">
            <v>138.1</v>
          </cell>
        </row>
        <row r="230">
          <cell r="A230" t="str">
            <v>201105-221</v>
          </cell>
          <cell r="B230" t="str">
            <v>FINISHED 4.0 BONNIE 40MM</v>
          </cell>
          <cell r="C230">
            <v>48</v>
          </cell>
          <cell r="D230">
            <v>100</v>
          </cell>
          <cell r="E230">
            <v>108.33</v>
          </cell>
        </row>
        <row r="231">
          <cell r="A231" t="str">
            <v>201105-020</v>
          </cell>
          <cell r="B231" t="str">
            <v>FINISHED 2.0 BIJOU 20MM</v>
          </cell>
          <cell r="C231">
            <v>192</v>
          </cell>
          <cell r="D231">
            <v>250</v>
          </cell>
          <cell r="E231">
            <v>30.21</v>
          </cell>
        </row>
        <row r="232">
          <cell r="A232" t="str">
            <v>201105-021</v>
          </cell>
          <cell r="B232" t="str">
            <v>FINISHED 2.0 BIJOU 40MM</v>
          </cell>
          <cell r="C232">
            <v>246</v>
          </cell>
          <cell r="D232">
            <v>350</v>
          </cell>
          <cell r="E232">
            <v>42.28</v>
          </cell>
        </row>
        <row r="233">
          <cell r="A233" t="str">
            <v>201105-053</v>
          </cell>
          <cell r="B233" t="str">
            <v>FINISHED 2.5 BIJOU 80MM</v>
          </cell>
          <cell r="C233">
            <v>241</v>
          </cell>
          <cell r="D233">
            <v>300</v>
          </cell>
          <cell r="E233">
            <v>24.48</v>
          </cell>
        </row>
        <row r="234">
          <cell r="A234" t="str">
            <v>201105-099</v>
          </cell>
          <cell r="B234" t="str">
            <v>FINISHED 3.0 BIJOU 80MM</v>
          </cell>
          <cell r="C234">
            <v>0</v>
          </cell>
          <cell r="D234">
            <v>200</v>
          </cell>
          <cell r="E234">
            <v>0</v>
          </cell>
        </row>
        <row r="235">
          <cell r="A235" t="str">
            <v>201105-145</v>
          </cell>
          <cell r="B235" t="str">
            <v>FINISHED 3.5 BIJOU 20MM</v>
          </cell>
          <cell r="C235">
            <v>120</v>
          </cell>
          <cell r="D235">
            <v>150</v>
          </cell>
          <cell r="E235">
            <v>25</v>
          </cell>
        </row>
        <row r="236">
          <cell r="A236" t="str">
            <v>201105-147</v>
          </cell>
          <cell r="B236" t="str">
            <v>FINISHED 3.5 BIJOU 80MM</v>
          </cell>
          <cell r="C236">
            <v>84</v>
          </cell>
          <cell r="D236">
            <v>150</v>
          </cell>
          <cell r="E236">
            <v>78.569999999999993</v>
          </cell>
        </row>
        <row r="237">
          <cell r="A237" t="str">
            <v>201105-198</v>
          </cell>
          <cell r="B237" t="str">
            <v>FINISHED 4.0 BIJOU 20MM</v>
          </cell>
          <cell r="C237">
            <v>238</v>
          </cell>
          <cell r="D237">
            <v>300</v>
          </cell>
          <cell r="E237">
            <v>26.05</v>
          </cell>
        </row>
        <row r="238">
          <cell r="A238" t="str">
            <v>201105-199</v>
          </cell>
          <cell r="B238" t="str">
            <v>FINISHED 4.0 BIJOU 40MM</v>
          </cell>
          <cell r="C238">
            <v>383</v>
          </cell>
          <cell r="D238">
            <v>600</v>
          </cell>
          <cell r="E238">
            <v>56.66</v>
          </cell>
        </row>
        <row r="239">
          <cell r="A239" t="str">
            <v>201105-200</v>
          </cell>
          <cell r="B239" t="str">
            <v>FINISHED 4.0 BIJOU 80MM</v>
          </cell>
          <cell r="C239">
            <v>210</v>
          </cell>
          <cell r="D239">
            <v>300</v>
          </cell>
          <cell r="E239">
            <v>42.86</v>
          </cell>
        </row>
        <row r="240">
          <cell r="A240" t="str">
            <v>307632-03</v>
          </cell>
          <cell r="B240" t="str">
            <v>COV PULM DOUBLE TAP SHAFT</v>
          </cell>
          <cell r="C240">
            <v>177</v>
          </cell>
          <cell r="D240">
            <v>210</v>
          </cell>
          <cell r="E240">
            <v>18.64</v>
          </cell>
        </row>
        <row r="241">
          <cell r="A241" t="str">
            <v>307630-01</v>
          </cell>
          <cell r="B241" t="str">
            <v>COVERED ESOPH TAPERED SHA</v>
          </cell>
          <cell r="C241">
            <v>2000</v>
          </cell>
          <cell r="D241">
            <v>2200</v>
          </cell>
          <cell r="E241">
            <v>10</v>
          </cell>
        </row>
        <row r="242">
          <cell r="A242" t="str">
            <v>307630-03</v>
          </cell>
          <cell r="B242" t="str">
            <v>COVERED ESOPH TAPERED SHA</v>
          </cell>
          <cell r="C242">
            <v>392</v>
          </cell>
          <cell r="D242">
            <v>440</v>
          </cell>
          <cell r="E242">
            <v>12.24</v>
          </cell>
        </row>
        <row r="243">
          <cell r="A243" t="str">
            <v>307631-02</v>
          </cell>
          <cell r="B243" t="str">
            <v>COVERED PULMONARY TAPERED</v>
          </cell>
          <cell r="C243">
            <v>279</v>
          </cell>
          <cell r="D243">
            <v>320</v>
          </cell>
          <cell r="E243">
            <v>14.7</v>
          </cell>
        </row>
        <row r="244">
          <cell r="A244" t="str">
            <v>307632-01</v>
          </cell>
          <cell r="B244" t="str">
            <v>UNCOV PULM DOUBLE TAP SHA</v>
          </cell>
          <cell r="C244">
            <v>281</v>
          </cell>
          <cell r="D244">
            <v>316</v>
          </cell>
          <cell r="E244">
            <v>12.46</v>
          </cell>
        </row>
        <row r="245">
          <cell r="A245" t="str">
            <v>307630-02</v>
          </cell>
          <cell r="B245" t="str">
            <v>UNCOVERED ESOPH TAPERED S</v>
          </cell>
          <cell r="C245">
            <v>298</v>
          </cell>
          <cell r="D245">
            <v>330</v>
          </cell>
          <cell r="E245">
            <v>10.74</v>
          </cell>
        </row>
        <row r="246">
          <cell r="A246" t="str">
            <v>307631-01</v>
          </cell>
          <cell r="B246" t="str">
            <v>UNCOVERED PULMONARY TAPER</v>
          </cell>
          <cell r="C246">
            <v>213</v>
          </cell>
          <cell r="D246">
            <v>250</v>
          </cell>
          <cell r="E246">
            <v>17.37</v>
          </cell>
        </row>
        <row r="247">
          <cell r="A247" t="str">
            <v>305245-01</v>
          </cell>
          <cell r="B247" t="str">
            <v>ENHANCED ENDOBILIARY 10MM</v>
          </cell>
          <cell r="C247">
            <v>57</v>
          </cell>
          <cell r="D247">
            <v>60</v>
          </cell>
          <cell r="E247">
            <v>5.26</v>
          </cell>
        </row>
        <row r="248">
          <cell r="A248" t="str">
            <v>305245-02</v>
          </cell>
          <cell r="B248" t="str">
            <v>ENHANCED ENDOBILIARY 10MM</v>
          </cell>
          <cell r="C248">
            <v>196</v>
          </cell>
          <cell r="D248">
            <v>200</v>
          </cell>
          <cell r="E248">
            <v>2.04</v>
          </cell>
        </row>
        <row r="249">
          <cell r="A249" t="str">
            <v>305245-03</v>
          </cell>
          <cell r="B249" t="str">
            <v>ENHANCED ENDOBILIARY 10MM</v>
          </cell>
          <cell r="C249">
            <v>288</v>
          </cell>
          <cell r="D249">
            <v>300</v>
          </cell>
          <cell r="E249">
            <v>4.17</v>
          </cell>
        </row>
        <row r="250">
          <cell r="A250" t="str">
            <v>355008-003</v>
          </cell>
          <cell r="B250" t="str">
            <v>EASY WALL STENT 10MM</v>
          </cell>
          <cell r="C250">
            <v>389</v>
          </cell>
          <cell r="D250">
            <v>451</v>
          </cell>
          <cell r="E250">
            <v>15.94</v>
          </cell>
        </row>
        <row r="251">
          <cell r="A251" t="str">
            <v>355008-004</v>
          </cell>
          <cell r="B251" t="str">
            <v>EASY WALL STENT 12MM</v>
          </cell>
          <cell r="C251">
            <v>240</v>
          </cell>
          <cell r="D251">
            <v>246</v>
          </cell>
          <cell r="E251">
            <v>2.5</v>
          </cell>
        </row>
        <row r="252">
          <cell r="A252" t="str">
            <v>355008-006</v>
          </cell>
          <cell r="B252" t="str">
            <v>EASY WALL STENT 16MM</v>
          </cell>
          <cell r="C252">
            <v>158</v>
          </cell>
          <cell r="D252">
            <v>160</v>
          </cell>
          <cell r="E252">
            <v>1.27</v>
          </cell>
        </row>
        <row r="253">
          <cell r="A253" t="str">
            <v>355008-002</v>
          </cell>
          <cell r="B253" t="str">
            <v>EASY WALL STENT 8MM</v>
          </cell>
          <cell r="C253">
            <v>653</v>
          </cell>
          <cell r="D253">
            <v>828</v>
          </cell>
          <cell r="E253">
            <v>26.8</v>
          </cell>
        </row>
        <row r="254">
          <cell r="A254" t="str">
            <v>21763-25</v>
          </cell>
          <cell r="B254" t="str">
            <v>2.5 DYNALEAP STENT DELIVE</v>
          </cell>
          <cell r="C254">
            <v>545</v>
          </cell>
          <cell r="D254">
            <v>654</v>
          </cell>
          <cell r="E254">
            <v>20</v>
          </cell>
        </row>
        <row r="255">
          <cell r="A255" t="str">
            <v>807972-02</v>
          </cell>
          <cell r="B255" t="str">
            <v>DIAMOMDBACK BLN 3.0-20/5.</v>
          </cell>
          <cell r="C255">
            <v>43</v>
          </cell>
          <cell r="D255">
            <v>144</v>
          </cell>
          <cell r="E255">
            <v>234.88</v>
          </cell>
        </row>
        <row r="256">
          <cell r="A256" t="str">
            <v>807972-15</v>
          </cell>
          <cell r="B256" t="str">
            <v>DIAMONDBACK BLN 6.0-40/5.</v>
          </cell>
          <cell r="C256">
            <v>656</v>
          </cell>
          <cell r="D256">
            <v>792</v>
          </cell>
          <cell r="E256">
            <v>20.73</v>
          </cell>
        </row>
        <row r="257">
          <cell r="A257" t="str">
            <v>807972-22</v>
          </cell>
          <cell r="B257" t="str">
            <v>DIAMONDBACK BLN 8.0-20/5.</v>
          </cell>
          <cell r="C257">
            <v>112</v>
          </cell>
          <cell r="D257">
            <v>144</v>
          </cell>
          <cell r="E257">
            <v>28.57</v>
          </cell>
        </row>
        <row r="258">
          <cell r="A258" t="str">
            <v>807972-24</v>
          </cell>
          <cell r="B258" t="str">
            <v>DIAMONDBACK BLN 8.0-40/5.</v>
          </cell>
          <cell r="C258">
            <v>327</v>
          </cell>
          <cell r="D258">
            <v>396</v>
          </cell>
          <cell r="E258">
            <v>21.1</v>
          </cell>
        </row>
        <row r="259">
          <cell r="A259" t="str">
            <v>807972-27</v>
          </cell>
          <cell r="B259" t="str">
            <v>DIAMONDBACK BLN 9.0-40/5.</v>
          </cell>
          <cell r="C259">
            <v>66</v>
          </cell>
          <cell r="D259">
            <v>108</v>
          </cell>
          <cell r="E259">
            <v>63.64</v>
          </cell>
        </row>
        <row r="260">
          <cell r="A260" t="str">
            <v>807972-40</v>
          </cell>
          <cell r="B260" t="str">
            <v>DIAMONDBACK LBN 4.0-60/5.</v>
          </cell>
          <cell r="C260">
            <v>173</v>
          </cell>
          <cell r="D260">
            <v>216</v>
          </cell>
          <cell r="E260">
            <v>24.86</v>
          </cell>
        </row>
        <row r="261">
          <cell r="A261" t="str">
            <v>21467-01</v>
          </cell>
          <cell r="B261" t="str">
            <v>CLEANED, PRE-REDUCED NIRO</v>
          </cell>
          <cell r="C261">
            <v>225</v>
          </cell>
          <cell r="D261">
            <v>225</v>
          </cell>
          <cell r="E261">
            <v>0</v>
          </cell>
        </row>
        <row r="262">
          <cell r="A262" t="str">
            <v>21467-03</v>
          </cell>
          <cell r="B262" t="str">
            <v>CLEANED, PRE-REDUCED NIRO</v>
          </cell>
          <cell r="C262">
            <v>80</v>
          </cell>
          <cell r="D262">
            <v>80</v>
          </cell>
          <cell r="E262">
            <v>0</v>
          </cell>
        </row>
        <row r="263">
          <cell r="A263" t="str">
            <v>21467-14</v>
          </cell>
          <cell r="B263" t="str">
            <v>CLEANED, PRE-REDUCED NIRO</v>
          </cell>
          <cell r="C263">
            <v>155</v>
          </cell>
          <cell r="D263">
            <v>155</v>
          </cell>
          <cell r="E263">
            <v>0</v>
          </cell>
        </row>
        <row r="264">
          <cell r="A264" t="str">
            <v>355004-005</v>
          </cell>
          <cell r="B264" t="str">
            <v>UNCUT STENT 10.0</v>
          </cell>
          <cell r="C264">
            <v>114</v>
          </cell>
          <cell r="D264">
            <v>154</v>
          </cell>
          <cell r="E264">
            <v>35.090000000000003</v>
          </cell>
        </row>
        <row r="265">
          <cell r="A265" t="str">
            <v>355004-003</v>
          </cell>
          <cell r="B265" t="str">
            <v>UNCUT STENT 8.0</v>
          </cell>
          <cell r="C265">
            <v>109</v>
          </cell>
          <cell r="D265">
            <v>119</v>
          </cell>
          <cell r="E265">
            <v>9.17</v>
          </cell>
        </row>
        <row r="266">
          <cell r="A266" t="str">
            <v>807281-24</v>
          </cell>
          <cell r="B266" t="str">
            <v>BMX III DIAMOND 10-4/5.8</v>
          </cell>
          <cell r="C266">
            <v>1032</v>
          </cell>
          <cell r="D266">
            <v>1512</v>
          </cell>
          <cell r="E266">
            <v>46.51</v>
          </cell>
        </row>
        <row r="267">
          <cell r="A267" t="str">
            <v>807281-07</v>
          </cell>
          <cell r="B267" t="str">
            <v>BMX III DIAMOND 5-4/5.8 B</v>
          </cell>
          <cell r="C267">
            <v>223</v>
          </cell>
          <cell r="D267">
            <v>252</v>
          </cell>
          <cell r="E267">
            <v>13</v>
          </cell>
        </row>
        <row r="268">
          <cell r="A268" t="str">
            <v>807281-09</v>
          </cell>
          <cell r="B268" t="str">
            <v>BMX III DIAMOND 6-2/5.8 B</v>
          </cell>
          <cell r="C268">
            <v>117</v>
          </cell>
          <cell r="D268">
            <v>252</v>
          </cell>
          <cell r="E268">
            <v>115.38</v>
          </cell>
        </row>
        <row r="269">
          <cell r="A269" t="str">
            <v>807281-11</v>
          </cell>
          <cell r="B269" t="str">
            <v>BMX III DIAMOND 6-4/5.8 B</v>
          </cell>
          <cell r="C269">
            <v>754</v>
          </cell>
          <cell r="D269">
            <v>1008</v>
          </cell>
          <cell r="E269">
            <v>33.69</v>
          </cell>
        </row>
        <row r="270">
          <cell r="A270" t="str">
            <v>807281-15</v>
          </cell>
          <cell r="B270" t="str">
            <v>BMX III DIAMOND 7-4/5.8 B</v>
          </cell>
          <cell r="C270">
            <v>524</v>
          </cell>
          <cell r="D270">
            <v>756</v>
          </cell>
          <cell r="E270">
            <v>44.27</v>
          </cell>
        </row>
        <row r="271">
          <cell r="A271" t="str">
            <v>807281-17</v>
          </cell>
          <cell r="B271" t="str">
            <v>BMX III DIAMOND 8-3/5.8 B</v>
          </cell>
          <cell r="C271">
            <v>366</v>
          </cell>
          <cell r="D271">
            <v>504</v>
          </cell>
          <cell r="E271">
            <v>37.700000000000003</v>
          </cell>
        </row>
        <row r="272">
          <cell r="A272" t="str">
            <v>807281-18</v>
          </cell>
          <cell r="B272" t="str">
            <v>BMX III DIAMOND 8-4/5.8 B</v>
          </cell>
          <cell r="C272">
            <v>1386</v>
          </cell>
          <cell r="D272">
            <v>2016</v>
          </cell>
          <cell r="E272">
            <v>45.45</v>
          </cell>
        </row>
        <row r="273">
          <cell r="A273" t="str">
            <v>807281-21</v>
          </cell>
          <cell r="B273" t="str">
            <v>BMX III DIAMOND 9-4/5.8 B</v>
          </cell>
          <cell r="C273">
            <v>179</v>
          </cell>
          <cell r="D273">
            <v>252</v>
          </cell>
          <cell r="E273">
            <v>40.78</v>
          </cell>
        </row>
        <row r="274">
          <cell r="A274" t="str">
            <v>22796-225-20</v>
          </cell>
          <cell r="B274" t="str">
            <v>ASSY-BALLOON (LEAP 2000),</v>
          </cell>
          <cell r="C274">
            <v>759</v>
          </cell>
          <cell r="D274">
            <v>880</v>
          </cell>
          <cell r="E274">
            <v>15.94</v>
          </cell>
        </row>
        <row r="275">
          <cell r="A275" t="str">
            <v>22796-150-15</v>
          </cell>
          <cell r="B275" t="str">
            <v>ASSY-BALLOON MAVERICK, 1.</v>
          </cell>
          <cell r="C275">
            <v>188</v>
          </cell>
          <cell r="D275">
            <v>220</v>
          </cell>
          <cell r="E275">
            <v>17.02</v>
          </cell>
        </row>
        <row r="276">
          <cell r="A276" t="str">
            <v>22796-150-20</v>
          </cell>
          <cell r="B276" t="str">
            <v>ASSY-BALLOON MAVERICK, 1.</v>
          </cell>
          <cell r="C276">
            <v>2108</v>
          </cell>
          <cell r="D276">
            <v>2420</v>
          </cell>
          <cell r="E276">
            <v>14.8</v>
          </cell>
        </row>
        <row r="277">
          <cell r="A277" t="str">
            <v>22796-200-09</v>
          </cell>
          <cell r="B277" t="str">
            <v>ASSY-BALLOON MAVERICK, 2.</v>
          </cell>
          <cell r="C277">
            <v>166</v>
          </cell>
          <cell r="D277">
            <v>220</v>
          </cell>
          <cell r="E277">
            <v>32.53</v>
          </cell>
        </row>
        <row r="278">
          <cell r="A278" t="str">
            <v>22796-200-12</v>
          </cell>
          <cell r="B278" t="str">
            <v>ASSY-BALLOON MAVERICK, 2.</v>
          </cell>
          <cell r="C278">
            <v>180</v>
          </cell>
          <cell r="D278">
            <v>220</v>
          </cell>
          <cell r="E278">
            <v>22.22</v>
          </cell>
        </row>
        <row r="279">
          <cell r="A279" t="str">
            <v>22796-200-15</v>
          </cell>
          <cell r="B279" t="str">
            <v>ASSY-BALLOON MAVERICK, 2.</v>
          </cell>
          <cell r="C279">
            <v>266</v>
          </cell>
          <cell r="D279">
            <v>440</v>
          </cell>
          <cell r="E279">
            <v>65.41</v>
          </cell>
        </row>
        <row r="280">
          <cell r="A280" t="str">
            <v>22796-200-20</v>
          </cell>
          <cell r="B280" t="str">
            <v>ASSY-BALLOON MAVERICK, 2.</v>
          </cell>
          <cell r="C280">
            <v>2828</v>
          </cell>
          <cell r="D280">
            <v>3644</v>
          </cell>
          <cell r="E280">
            <v>28.85</v>
          </cell>
        </row>
        <row r="281">
          <cell r="A281" t="str">
            <v>22796-200-25</v>
          </cell>
          <cell r="B281" t="str">
            <v>ASSY-BALLOON MAVERICK, 2.</v>
          </cell>
          <cell r="C281">
            <v>564</v>
          </cell>
          <cell r="D281">
            <v>880</v>
          </cell>
          <cell r="E281">
            <v>56.03</v>
          </cell>
        </row>
        <row r="282">
          <cell r="A282" t="str">
            <v>22796-225-09</v>
          </cell>
          <cell r="B282" t="str">
            <v>ASSY-BALLOON MAVERICK, 2.</v>
          </cell>
          <cell r="C282">
            <v>482</v>
          </cell>
          <cell r="D282">
            <v>660</v>
          </cell>
          <cell r="E282">
            <v>36.93</v>
          </cell>
        </row>
        <row r="283">
          <cell r="A283" t="str">
            <v>22796-225-25</v>
          </cell>
          <cell r="B283" t="str">
            <v>ASSY-BALLOON MAVERICK, 2.</v>
          </cell>
          <cell r="C283">
            <v>696</v>
          </cell>
          <cell r="D283">
            <v>880</v>
          </cell>
          <cell r="E283">
            <v>26.44</v>
          </cell>
        </row>
        <row r="284">
          <cell r="A284" t="str">
            <v>22796-225-30</v>
          </cell>
          <cell r="B284" t="str">
            <v>ASSY-BALLOON MAVERICK, 2.</v>
          </cell>
          <cell r="C284">
            <v>381</v>
          </cell>
          <cell r="D284">
            <v>440</v>
          </cell>
          <cell r="E284">
            <v>15.49</v>
          </cell>
        </row>
        <row r="285">
          <cell r="A285" t="str">
            <v>22796-250-09</v>
          </cell>
          <cell r="B285" t="str">
            <v>ASSY-BALLOON MAVERICK, 2.</v>
          </cell>
          <cell r="C285">
            <v>795</v>
          </cell>
          <cell r="D285">
            <v>880</v>
          </cell>
          <cell r="E285">
            <v>10.69</v>
          </cell>
        </row>
        <row r="286">
          <cell r="A286" t="str">
            <v>22796-250-12</v>
          </cell>
          <cell r="B286" t="str">
            <v>ASSY-BALLOON MAVERICK, 2.</v>
          </cell>
          <cell r="C286">
            <v>400</v>
          </cell>
          <cell r="D286">
            <v>440</v>
          </cell>
          <cell r="E286">
            <v>10</v>
          </cell>
        </row>
        <row r="287">
          <cell r="A287" t="str">
            <v>22796-250-15</v>
          </cell>
          <cell r="B287" t="str">
            <v>ASSY-BALLOON MAVERICK, 2.</v>
          </cell>
          <cell r="C287">
            <v>1156</v>
          </cell>
          <cell r="D287">
            <v>1316</v>
          </cell>
          <cell r="E287">
            <v>13.84</v>
          </cell>
        </row>
        <row r="288">
          <cell r="A288" t="str">
            <v>22796-250-20</v>
          </cell>
          <cell r="B288" t="str">
            <v>ASSY-BALLOON MAVERICK, 2.</v>
          </cell>
          <cell r="C288">
            <v>6434</v>
          </cell>
          <cell r="D288">
            <v>7219</v>
          </cell>
          <cell r="E288">
            <v>12.2</v>
          </cell>
        </row>
        <row r="289">
          <cell r="A289" t="str">
            <v>22796-250-25</v>
          </cell>
          <cell r="B289" t="str">
            <v>ASSY-BALLOON MAVERICK, 2.</v>
          </cell>
          <cell r="C289">
            <v>570</v>
          </cell>
          <cell r="D289">
            <v>660</v>
          </cell>
          <cell r="E289">
            <v>15.79</v>
          </cell>
        </row>
        <row r="290">
          <cell r="A290" t="str">
            <v>22796-275-09</v>
          </cell>
          <cell r="B290" t="str">
            <v>ASSY-BALLOON MAVERICK, 2.</v>
          </cell>
          <cell r="C290">
            <v>383</v>
          </cell>
          <cell r="D290">
            <v>440</v>
          </cell>
          <cell r="E290">
            <v>14.88</v>
          </cell>
        </row>
        <row r="291">
          <cell r="A291" t="str">
            <v>22796-275-12</v>
          </cell>
          <cell r="B291" t="str">
            <v>ASSY-BALLOON MAVERICK, 2.</v>
          </cell>
          <cell r="C291">
            <v>789</v>
          </cell>
          <cell r="D291">
            <v>880</v>
          </cell>
          <cell r="E291">
            <v>11.53</v>
          </cell>
        </row>
        <row r="292">
          <cell r="A292" t="str">
            <v>22796-275-15</v>
          </cell>
          <cell r="B292" t="str">
            <v>ASSY-BALLOON MAVERICK, 2.</v>
          </cell>
          <cell r="C292">
            <v>395</v>
          </cell>
          <cell r="D292">
            <v>440</v>
          </cell>
          <cell r="E292">
            <v>11.39</v>
          </cell>
        </row>
        <row r="293">
          <cell r="A293" t="str">
            <v>22796-275-30</v>
          </cell>
          <cell r="B293" t="str">
            <v>ASSY-BALLOON MAVERICK, 2.</v>
          </cell>
          <cell r="C293">
            <v>392</v>
          </cell>
          <cell r="D293">
            <v>440</v>
          </cell>
          <cell r="E293">
            <v>12.24</v>
          </cell>
        </row>
        <row r="294">
          <cell r="A294" t="str">
            <v>22796-300-09</v>
          </cell>
          <cell r="B294" t="str">
            <v>ASSY-BALLOON MAVERICK, 3.</v>
          </cell>
          <cell r="C294">
            <v>394</v>
          </cell>
          <cell r="D294">
            <v>440</v>
          </cell>
          <cell r="E294">
            <v>11.68</v>
          </cell>
        </row>
        <row r="295">
          <cell r="A295" t="str">
            <v>22796-300-12</v>
          </cell>
          <cell r="B295" t="str">
            <v>ASSY-BALLOON MAVERICK, 3.</v>
          </cell>
          <cell r="C295">
            <v>987</v>
          </cell>
          <cell r="D295">
            <v>1095</v>
          </cell>
          <cell r="E295">
            <v>10.94</v>
          </cell>
        </row>
        <row r="296">
          <cell r="A296" t="str">
            <v>22796-300-20</v>
          </cell>
          <cell r="B296" t="str">
            <v>ASSY-BALLOON MAVERICK, 3.</v>
          </cell>
          <cell r="C296">
            <v>2905</v>
          </cell>
          <cell r="D296">
            <v>3252</v>
          </cell>
          <cell r="E296">
            <v>11.94</v>
          </cell>
        </row>
        <row r="297">
          <cell r="A297" t="str">
            <v>22796-325-09</v>
          </cell>
          <cell r="B297" t="str">
            <v>ASSY-BALLOON MAVERICK, 3.</v>
          </cell>
          <cell r="C297">
            <v>385</v>
          </cell>
          <cell r="D297">
            <v>440</v>
          </cell>
          <cell r="E297">
            <v>14.29</v>
          </cell>
        </row>
        <row r="298">
          <cell r="A298" t="str">
            <v>22796-325-12</v>
          </cell>
          <cell r="B298" t="str">
            <v>ASSY-BALLOON MAVERICK, 3.</v>
          </cell>
          <cell r="C298">
            <v>153</v>
          </cell>
          <cell r="D298">
            <v>220</v>
          </cell>
          <cell r="E298">
            <v>43.79</v>
          </cell>
        </row>
        <row r="299">
          <cell r="A299" t="str">
            <v>22796-325-20</v>
          </cell>
          <cell r="B299" t="str">
            <v>ASSY-BALLOON MAVERICK, 3.</v>
          </cell>
          <cell r="C299">
            <v>247</v>
          </cell>
          <cell r="D299">
            <v>440</v>
          </cell>
          <cell r="E299">
            <v>78.14</v>
          </cell>
        </row>
        <row r="300">
          <cell r="A300" t="str">
            <v>22796-350-09</v>
          </cell>
          <cell r="B300" t="str">
            <v>ASSY-BALLOON MAVERICK, 3.</v>
          </cell>
          <cell r="C300">
            <v>315</v>
          </cell>
          <cell r="D300">
            <v>335</v>
          </cell>
          <cell r="E300">
            <v>6.35</v>
          </cell>
        </row>
        <row r="301">
          <cell r="A301" t="str">
            <v>22796-350-12</v>
          </cell>
          <cell r="B301" t="str">
            <v>ASSY-BALLOON MAVERICK, 3.</v>
          </cell>
          <cell r="C301">
            <v>190</v>
          </cell>
          <cell r="D301">
            <v>220</v>
          </cell>
          <cell r="E301">
            <v>15.79</v>
          </cell>
        </row>
        <row r="302">
          <cell r="A302" t="str">
            <v>22796-350-15</v>
          </cell>
          <cell r="B302" t="str">
            <v>ASSY-BALLOON MAVERICK, 3.</v>
          </cell>
          <cell r="C302">
            <v>1130</v>
          </cell>
          <cell r="D302">
            <v>1402</v>
          </cell>
          <cell r="E302">
            <v>24.07</v>
          </cell>
        </row>
        <row r="303">
          <cell r="A303" t="str">
            <v>22796-350-20</v>
          </cell>
          <cell r="B303" t="str">
            <v>ASSY-BALLOON MAVERICK, 3.</v>
          </cell>
          <cell r="C303">
            <v>2491</v>
          </cell>
          <cell r="D303">
            <v>3086</v>
          </cell>
          <cell r="E303">
            <v>23.89</v>
          </cell>
        </row>
        <row r="304">
          <cell r="A304" t="str">
            <v>22796-375-20</v>
          </cell>
          <cell r="B304" t="str">
            <v>ASSY-BALLOON MAVERICK, 3.</v>
          </cell>
          <cell r="C304">
            <v>320</v>
          </cell>
          <cell r="D304">
            <v>433</v>
          </cell>
          <cell r="E304">
            <v>35.31</v>
          </cell>
        </row>
        <row r="305">
          <cell r="A305" t="str">
            <v>22796-400-09</v>
          </cell>
          <cell r="B305" t="str">
            <v>ASSY-BALLOON MAVERICK, 4.</v>
          </cell>
          <cell r="C305">
            <v>470</v>
          </cell>
          <cell r="D305">
            <v>660</v>
          </cell>
          <cell r="E305">
            <v>40.43</v>
          </cell>
        </row>
        <row r="306">
          <cell r="A306" t="str">
            <v>22796-400-12</v>
          </cell>
          <cell r="B306" t="str">
            <v>ASSY-BALLOON MAVERICK, 4.</v>
          </cell>
          <cell r="C306">
            <v>105</v>
          </cell>
          <cell r="D306">
            <v>111</v>
          </cell>
          <cell r="E306">
            <v>5.71</v>
          </cell>
        </row>
        <row r="307">
          <cell r="A307" t="str">
            <v>22796-400-15</v>
          </cell>
          <cell r="B307" t="str">
            <v>ASSY-BALLOON MAVERICK, 4.</v>
          </cell>
          <cell r="C307">
            <v>441</v>
          </cell>
          <cell r="D307">
            <v>551</v>
          </cell>
          <cell r="E307">
            <v>24.94</v>
          </cell>
        </row>
        <row r="308">
          <cell r="A308" t="str">
            <v>22796-400-20</v>
          </cell>
          <cell r="B308" t="str">
            <v>ASSY-BALLOON MAVERICK, 4.</v>
          </cell>
          <cell r="C308">
            <v>747</v>
          </cell>
          <cell r="D308">
            <v>884</v>
          </cell>
          <cell r="E308">
            <v>18.34</v>
          </cell>
        </row>
        <row r="309">
          <cell r="A309" t="str">
            <v>15929-45</v>
          </cell>
          <cell r="B309" t="str">
            <v>ASSY BALL 4.5 MAXXUM 29MM</v>
          </cell>
          <cell r="C309">
            <v>175</v>
          </cell>
          <cell r="D309">
            <v>189</v>
          </cell>
          <cell r="E309">
            <v>8</v>
          </cell>
        </row>
        <row r="310">
          <cell r="A310" t="str">
            <v>15929-50</v>
          </cell>
          <cell r="B310" t="str">
            <v>ASSY BALL 5.0 MAXXUM 29MM</v>
          </cell>
          <cell r="C310">
            <v>175</v>
          </cell>
          <cell r="D310">
            <v>191</v>
          </cell>
          <cell r="E310">
            <v>9.14</v>
          </cell>
        </row>
        <row r="313">
          <cell r="A313" t="str">
            <v>Other</v>
          </cell>
        </row>
        <row r="314">
          <cell r="A314" t="str">
            <v>101475-001</v>
          </cell>
          <cell r="B314" t="str">
            <v>INNER SHAFT WITH STENT CU</v>
          </cell>
          <cell r="C314">
            <v>108</v>
          </cell>
          <cell r="D314">
            <v>108</v>
          </cell>
          <cell r="E314">
            <v>0</v>
          </cell>
        </row>
        <row r="315">
          <cell r="A315" t="str">
            <v>321450-01</v>
          </cell>
          <cell r="B315" t="str">
            <v>ASSEMBLY KIT</v>
          </cell>
          <cell r="C315">
            <v>25013</v>
          </cell>
          <cell r="D315">
            <v>25013</v>
          </cell>
          <cell r="E315">
            <v>0</v>
          </cell>
        </row>
        <row r="316">
          <cell r="A316" t="str">
            <v>101475-002</v>
          </cell>
          <cell r="B316" t="str">
            <v>INNER SHAFT WITH STENT CU</v>
          </cell>
          <cell r="C316">
            <v>108</v>
          </cell>
          <cell r="D316">
            <v>108</v>
          </cell>
          <cell r="E316">
            <v>0</v>
          </cell>
        </row>
        <row r="317">
          <cell r="A317" t="str">
            <v>305100-47</v>
          </cell>
          <cell r="B317" t="str">
            <v>GLIDEX DT BLN 12-6MM</v>
          </cell>
          <cell r="C317">
            <v>16</v>
          </cell>
          <cell r="D317">
            <v>18</v>
          </cell>
          <cell r="E317">
            <v>12.5</v>
          </cell>
        </row>
        <row r="318">
          <cell r="A318" t="str">
            <v>305100-29</v>
          </cell>
          <cell r="B318" t="str">
            <v>GLIDEX UDT BLN 10.0-4/5.8</v>
          </cell>
          <cell r="C318">
            <v>42</v>
          </cell>
          <cell r="D318">
            <v>50</v>
          </cell>
          <cell r="E318">
            <v>19.05</v>
          </cell>
        </row>
        <row r="319">
          <cell r="A319" t="str">
            <v>305100-09</v>
          </cell>
          <cell r="B319" t="str">
            <v>GLIDEX UDT BLN 5.0-1.5/5.</v>
          </cell>
          <cell r="C319">
            <v>68</v>
          </cell>
          <cell r="D319">
            <v>68</v>
          </cell>
          <cell r="E319">
            <v>0</v>
          </cell>
        </row>
        <row r="320">
          <cell r="A320" t="str">
            <v>305100-12</v>
          </cell>
          <cell r="B320" t="str">
            <v>GLIDEX UDT BLN 5.0-10/5.0</v>
          </cell>
          <cell r="C320">
            <v>89</v>
          </cell>
          <cell r="D320">
            <v>100</v>
          </cell>
          <cell r="E320">
            <v>12.36</v>
          </cell>
        </row>
        <row r="321">
          <cell r="A321" t="str">
            <v>305100-41</v>
          </cell>
          <cell r="B321" t="str">
            <v>GLIDEX UDT BLN 5-6/5MM</v>
          </cell>
          <cell r="C321">
            <v>77</v>
          </cell>
          <cell r="D321">
            <v>77</v>
          </cell>
          <cell r="E321">
            <v>0</v>
          </cell>
        </row>
        <row r="322">
          <cell r="A322" t="str">
            <v>305100-14</v>
          </cell>
          <cell r="B322" t="str">
            <v>GLIDEX UDT BLN 6.0-2/5.0M</v>
          </cell>
          <cell r="C322">
            <v>150</v>
          </cell>
          <cell r="D322">
            <v>150</v>
          </cell>
          <cell r="E322">
            <v>0</v>
          </cell>
        </row>
        <row r="323">
          <cell r="A323" t="str">
            <v>305100-15</v>
          </cell>
          <cell r="B323" t="str">
            <v>GLIDEX UDT BLN 6.0-4/5.0M</v>
          </cell>
          <cell r="C323">
            <v>49</v>
          </cell>
          <cell r="D323">
            <v>50</v>
          </cell>
          <cell r="E323">
            <v>2.04</v>
          </cell>
        </row>
        <row r="324">
          <cell r="A324" t="str">
            <v>305100-22</v>
          </cell>
          <cell r="B324" t="str">
            <v>GLIDEX UDT BLN 8.0-2/5.0M</v>
          </cell>
          <cell r="C324">
            <v>15</v>
          </cell>
          <cell r="D324">
            <v>15</v>
          </cell>
          <cell r="E324">
            <v>0</v>
          </cell>
        </row>
        <row r="325">
          <cell r="A325" t="str">
            <v>305100-23</v>
          </cell>
          <cell r="B325" t="str">
            <v>GLIDEX UDT BLN 8.0-3/5.0M</v>
          </cell>
          <cell r="C325">
            <v>65</v>
          </cell>
          <cell r="D325">
            <v>72</v>
          </cell>
          <cell r="E325">
            <v>10.77</v>
          </cell>
        </row>
        <row r="326">
          <cell r="A326" t="str">
            <v>305100-24</v>
          </cell>
          <cell r="B326" t="str">
            <v>GLIDEX UDT BLN 8.0-4/5.0M</v>
          </cell>
          <cell r="C326">
            <v>50</v>
          </cell>
          <cell r="D326">
            <v>50</v>
          </cell>
          <cell r="E326">
            <v>0</v>
          </cell>
        </row>
        <row r="327">
          <cell r="A327" t="str">
            <v>101502-002</v>
          </cell>
          <cell r="B327" t="str">
            <v>FINISHED INNER PART 18F</v>
          </cell>
          <cell r="C327">
            <v>149</v>
          </cell>
          <cell r="D327">
            <v>150</v>
          </cell>
          <cell r="E327">
            <v>0.67</v>
          </cell>
        </row>
        <row r="328">
          <cell r="A328" t="str">
            <v>101502-001</v>
          </cell>
          <cell r="B328" t="str">
            <v>FINISHED STENT CARRIER 15</v>
          </cell>
          <cell r="C328">
            <v>50</v>
          </cell>
          <cell r="D328">
            <v>50</v>
          </cell>
          <cell r="E328">
            <v>0</v>
          </cell>
        </row>
        <row r="329">
          <cell r="A329" t="str">
            <v>201333-005</v>
          </cell>
          <cell r="B329" t="str">
            <v>FINISH STENT HOLDING SLEE</v>
          </cell>
          <cell r="C329">
            <v>584</v>
          </cell>
          <cell r="D329">
            <v>584</v>
          </cell>
          <cell r="E329">
            <v>0</v>
          </cell>
        </row>
        <row r="330">
          <cell r="A330" t="str">
            <v>201333-006</v>
          </cell>
          <cell r="B330" t="str">
            <v>FINISH STENT HOLDING SLEE</v>
          </cell>
          <cell r="C330">
            <v>1239</v>
          </cell>
          <cell r="D330">
            <v>1239</v>
          </cell>
          <cell r="E330">
            <v>0</v>
          </cell>
        </row>
        <row r="331">
          <cell r="A331" t="str">
            <v>201333-003</v>
          </cell>
          <cell r="B331" t="str">
            <v>FINISHED STENT HOLDING SL</v>
          </cell>
          <cell r="C331">
            <v>216</v>
          </cell>
          <cell r="D331">
            <v>216</v>
          </cell>
          <cell r="E331">
            <v>0</v>
          </cell>
        </row>
        <row r="332">
          <cell r="A332" t="str">
            <v>201333-004</v>
          </cell>
          <cell r="B332" t="str">
            <v>FINISHED STENT HOLDING SL</v>
          </cell>
          <cell r="C332">
            <v>450</v>
          </cell>
          <cell r="D332">
            <v>450</v>
          </cell>
          <cell r="E332">
            <v>0</v>
          </cell>
        </row>
        <row r="333">
          <cell r="A333" t="str">
            <v>201333-007</v>
          </cell>
          <cell r="B333" t="str">
            <v>FINISHED STENT HOLDING SL</v>
          </cell>
          <cell r="C333">
            <v>750</v>
          </cell>
          <cell r="D333">
            <v>750</v>
          </cell>
          <cell r="E333">
            <v>0</v>
          </cell>
        </row>
        <row r="334">
          <cell r="A334" t="str">
            <v>201333-008</v>
          </cell>
          <cell r="B334" t="str">
            <v>FINISHED STENT HOLDING SL</v>
          </cell>
          <cell r="C334">
            <v>228</v>
          </cell>
          <cell r="D334">
            <v>228</v>
          </cell>
          <cell r="E334">
            <v>0</v>
          </cell>
        </row>
        <row r="335">
          <cell r="A335" t="str">
            <v>201333-009</v>
          </cell>
          <cell r="B335" t="str">
            <v>FINISHED STENT HOLDING SL</v>
          </cell>
          <cell r="C335">
            <v>492</v>
          </cell>
          <cell r="D335">
            <v>492</v>
          </cell>
          <cell r="E335">
            <v>0</v>
          </cell>
        </row>
        <row r="336">
          <cell r="A336" t="str">
            <v>101477-001</v>
          </cell>
          <cell r="B336" t="str">
            <v>FINISHED SIDE CONNECTOR A</v>
          </cell>
          <cell r="C336">
            <v>1144</v>
          </cell>
          <cell r="D336">
            <v>1150</v>
          </cell>
          <cell r="E336">
            <v>0.52</v>
          </cell>
        </row>
        <row r="337">
          <cell r="A337" t="str">
            <v>101477-002</v>
          </cell>
          <cell r="B337" t="str">
            <v>FINISHED SIDE CONNECTOR A</v>
          </cell>
          <cell r="C337">
            <v>1223</v>
          </cell>
          <cell r="D337">
            <v>1225</v>
          </cell>
          <cell r="E337">
            <v>0.16</v>
          </cell>
        </row>
        <row r="338">
          <cell r="A338" t="str">
            <v>101477-003</v>
          </cell>
          <cell r="B338" t="str">
            <v>FINISHED SIDE CONNECTOR A</v>
          </cell>
          <cell r="C338">
            <v>544</v>
          </cell>
          <cell r="D338">
            <v>550</v>
          </cell>
          <cell r="E338">
            <v>1.1000000000000001</v>
          </cell>
        </row>
        <row r="339">
          <cell r="A339" t="str">
            <v>101477-004</v>
          </cell>
          <cell r="B339" t="str">
            <v>FINISHED SIDE CONNECTOR A</v>
          </cell>
          <cell r="C339">
            <v>499</v>
          </cell>
          <cell r="D339">
            <v>500</v>
          </cell>
          <cell r="E339">
            <v>0.2</v>
          </cell>
        </row>
        <row r="340">
          <cell r="A340" t="str">
            <v>101503-001</v>
          </cell>
          <cell r="B340" t="str">
            <v>FINISHED SHEATH 15.5F</v>
          </cell>
          <cell r="C340">
            <v>256</v>
          </cell>
          <cell r="D340">
            <v>260</v>
          </cell>
          <cell r="E340">
            <v>1.56</v>
          </cell>
        </row>
        <row r="341">
          <cell r="A341" t="str">
            <v>101503-002</v>
          </cell>
          <cell r="B341" t="str">
            <v>FINISHED SHEATH 18F</v>
          </cell>
          <cell r="C341">
            <v>149</v>
          </cell>
          <cell r="D341">
            <v>150</v>
          </cell>
          <cell r="E341">
            <v>0.67</v>
          </cell>
        </row>
        <row r="342">
          <cell r="A342" t="str">
            <v>101285-002</v>
          </cell>
          <cell r="B342" t="str">
            <v>FINISHED INNER PART 10MM</v>
          </cell>
          <cell r="C342">
            <v>208</v>
          </cell>
          <cell r="D342">
            <v>208</v>
          </cell>
          <cell r="E342">
            <v>0</v>
          </cell>
        </row>
        <row r="343">
          <cell r="A343" t="str">
            <v>101285-001</v>
          </cell>
          <cell r="B343" t="str">
            <v>FINISHED INNER PART 8MM</v>
          </cell>
          <cell r="C343">
            <v>207</v>
          </cell>
          <cell r="D343">
            <v>208</v>
          </cell>
          <cell r="E343">
            <v>0.48</v>
          </cell>
        </row>
        <row r="344">
          <cell r="A344" t="str">
            <v>101501-001</v>
          </cell>
          <cell r="B344" t="str">
            <v>FINISHED INNER PART 15.5F</v>
          </cell>
          <cell r="C344">
            <v>97</v>
          </cell>
          <cell r="D344">
            <v>100</v>
          </cell>
          <cell r="E344">
            <v>3.09</v>
          </cell>
        </row>
        <row r="345">
          <cell r="A345" t="str">
            <v>101501-002</v>
          </cell>
          <cell r="B345" t="str">
            <v>FINISHED INNER PART 18F</v>
          </cell>
          <cell r="C345">
            <v>148</v>
          </cell>
          <cell r="D345">
            <v>148</v>
          </cell>
          <cell r="E345">
            <v>0</v>
          </cell>
        </row>
        <row r="346">
          <cell r="A346" t="str">
            <v>101119-001</v>
          </cell>
          <cell r="B346" t="str">
            <v>VALUE BODY ASSY WITH SIDE</v>
          </cell>
          <cell r="C346">
            <v>1496</v>
          </cell>
          <cell r="D346">
            <v>1500</v>
          </cell>
          <cell r="E346">
            <v>0.27</v>
          </cell>
        </row>
        <row r="347">
          <cell r="A347" t="str">
            <v>10480-02</v>
          </cell>
          <cell r="B347" t="str">
            <v>ASSY TUBE INNER. NECKED</v>
          </cell>
          <cell r="C347">
            <v>700</v>
          </cell>
          <cell r="D347">
            <v>700</v>
          </cell>
          <cell r="E347">
            <v>0</v>
          </cell>
        </row>
        <row r="348">
          <cell r="A348" t="str">
            <v>307366-36</v>
          </cell>
          <cell r="B348" t="str">
            <v>MARSHALL 10-2 TIP ASSEMBL</v>
          </cell>
          <cell r="C348">
            <v>149</v>
          </cell>
          <cell r="D348">
            <v>150</v>
          </cell>
          <cell r="E348">
            <v>0.67</v>
          </cell>
        </row>
        <row r="349">
          <cell r="A349" t="str">
            <v>307366-38</v>
          </cell>
          <cell r="B349" t="str">
            <v>MARSHALL 10-4 TIP ASSEMBL</v>
          </cell>
          <cell r="C349">
            <v>363</v>
          </cell>
          <cell r="D349">
            <v>365</v>
          </cell>
          <cell r="E349">
            <v>0.55000000000000004</v>
          </cell>
        </row>
        <row r="350">
          <cell r="A350" t="str">
            <v>307366-01</v>
          </cell>
          <cell r="B350" t="str">
            <v>MARSHALL 4-1.5 TIP ASSEMB</v>
          </cell>
          <cell r="C350">
            <v>47</v>
          </cell>
          <cell r="D350">
            <v>50</v>
          </cell>
          <cell r="E350">
            <v>6.38</v>
          </cell>
        </row>
        <row r="351">
          <cell r="A351" t="str">
            <v>307366-02</v>
          </cell>
          <cell r="B351" t="str">
            <v>MARSHALL 4-2 TIP ASSEMBLY</v>
          </cell>
          <cell r="C351">
            <v>305</v>
          </cell>
          <cell r="D351">
            <v>310</v>
          </cell>
          <cell r="E351">
            <v>1.64</v>
          </cell>
        </row>
        <row r="352">
          <cell r="A352" t="str">
            <v>307366-03</v>
          </cell>
          <cell r="B352" t="str">
            <v>MARSHALL 4-3 TIP ASSEMBLY</v>
          </cell>
          <cell r="C352">
            <v>20</v>
          </cell>
          <cell r="D352">
            <v>20</v>
          </cell>
          <cell r="E352">
            <v>0</v>
          </cell>
        </row>
        <row r="353">
          <cell r="A353" t="str">
            <v>307366-04</v>
          </cell>
          <cell r="B353" t="str">
            <v>MARSHALL 4-4 TIP ASSEMBLY</v>
          </cell>
          <cell r="C353">
            <v>185</v>
          </cell>
          <cell r="D353">
            <v>185</v>
          </cell>
          <cell r="E353">
            <v>0</v>
          </cell>
        </row>
        <row r="354">
          <cell r="A354" t="str">
            <v>307366-06</v>
          </cell>
          <cell r="B354" t="str">
            <v>MARSHALL 4-8 TIP ASSEMBLY</v>
          </cell>
          <cell r="C354">
            <v>101</v>
          </cell>
          <cell r="D354">
            <v>120</v>
          </cell>
          <cell r="E354">
            <v>18.809999999999999</v>
          </cell>
        </row>
        <row r="355">
          <cell r="A355" t="str">
            <v>307366-08</v>
          </cell>
          <cell r="B355" t="str">
            <v>MARSHALL 5-2 TIP ASSEMBLY</v>
          </cell>
          <cell r="C355">
            <v>146</v>
          </cell>
          <cell r="D355">
            <v>150</v>
          </cell>
          <cell r="E355">
            <v>2.74</v>
          </cell>
        </row>
        <row r="356">
          <cell r="A356" t="str">
            <v>307366-10</v>
          </cell>
          <cell r="B356" t="str">
            <v>MARSHALL 5-4 TIP ASSEMBLY</v>
          </cell>
          <cell r="C356">
            <v>367</v>
          </cell>
          <cell r="D356">
            <v>400</v>
          </cell>
          <cell r="E356">
            <v>8.99</v>
          </cell>
        </row>
        <row r="357">
          <cell r="A357" t="str">
            <v>307366-11</v>
          </cell>
          <cell r="B357" t="str">
            <v>MARSHALL 5-6 TIP ASSEMBLY</v>
          </cell>
          <cell r="C357">
            <v>96</v>
          </cell>
          <cell r="D357">
            <v>100</v>
          </cell>
          <cell r="E357">
            <v>4.17</v>
          </cell>
        </row>
        <row r="358">
          <cell r="A358" t="str">
            <v>307366-12</v>
          </cell>
          <cell r="B358" t="str">
            <v>MARSHALL 5-8 TIP ASSEMBLY</v>
          </cell>
          <cell r="C358">
            <v>139</v>
          </cell>
          <cell r="D358">
            <v>150</v>
          </cell>
          <cell r="E358">
            <v>7.91</v>
          </cell>
        </row>
        <row r="359">
          <cell r="A359" t="str">
            <v>307366-14</v>
          </cell>
          <cell r="B359" t="str">
            <v>MARSHALL 6-2 TIP ASSEMBLY</v>
          </cell>
          <cell r="C359">
            <v>338</v>
          </cell>
          <cell r="D359">
            <v>340</v>
          </cell>
          <cell r="E359">
            <v>0.59</v>
          </cell>
        </row>
        <row r="360">
          <cell r="A360" t="str">
            <v>307366-15</v>
          </cell>
          <cell r="B360" t="str">
            <v>MARSHALL 6-3 TIP ASSEMBLY</v>
          </cell>
          <cell r="C360">
            <v>120</v>
          </cell>
          <cell r="D360">
            <v>120</v>
          </cell>
          <cell r="E360">
            <v>0</v>
          </cell>
        </row>
        <row r="361">
          <cell r="A361" t="str">
            <v>307366-16</v>
          </cell>
          <cell r="B361" t="str">
            <v>MARSHALL 6-4 TIP ASSEMBLY</v>
          </cell>
          <cell r="C361">
            <v>596</v>
          </cell>
          <cell r="D361">
            <v>608</v>
          </cell>
          <cell r="E361">
            <v>2.0099999999999998</v>
          </cell>
        </row>
        <row r="362">
          <cell r="A362" t="str">
            <v>307366-17</v>
          </cell>
          <cell r="B362" t="str">
            <v>MARSHALL 6-6 TIP ASSEMBLY</v>
          </cell>
          <cell r="C362">
            <v>28</v>
          </cell>
          <cell r="D362">
            <v>30</v>
          </cell>
          <cell r="E362">
            <v>7.14</v>
          </cell>
        </row>
        <row r="363">
          <cell r="A363" t="str">
            <v>307366-18</v>
          </cell>
          <cell r="B363" t="str">
            <v>MARSHALL 6-8 TIP ASSEMBLY</v>
          </cell>
          <cell r="C363">
            <v>196</v>
          </cell>
          <cell r="D363">
            <v>200</v>
          </cell>
          <cell r="E363">
            <v>2.04</v>
          </cell>
        </row>
        <row r="364">
          <cell r="A364" t="str">
            <v>307366-19</v>
          </cell>
          <cell r="B364" t="str">
            <v>MARSHALL 7-1.5 TIP ASSEMB</v>
          </cell>
          <cell r="C364">
            <v>28</v>
          </cell>
          <cell r="D364">
            <v>30</v>
          </cell>
          <cell r="E364">
            <v>7.14</v>
          </cell>
        </row>
        <row r="365">
          <cell r="A365" t="str">
            <v>307366-20</v>
          </cell>
          <cell r="B365" t="str">
            <v>MARSHALL 7-2 TIP ASSEMBLY</v>
          </cell>
          <cell r="C365">
            <v>196</v>
          </cell>
          <cell r="D365">
            <v>200</v>
          </cell>
          <cell r="E365">
            <v>2.04</v>
          </cell>
        </row>
        <row r="366">
          <cell r="A366" t="str">
            <v>307366-22</v>
          </cell>
          <cell r="B366" t="str">
            <v>MARSHALL 7-4 TIP ASSEMBLY</v>
          </cell>
          <cell r="C366">
            <v>513</v>
          </cell>
          <cell r="D366">
            <v>520</v>
          </cell>
          <cell r="E366">
            <v>1.36</v>
          </cell>
        </row>
        <row r="367">
          <cell r="A367" t="str">
            <v>307366-24</v>
          </cell>
          <cell r="B367" t="str">
            <v>MARSHALL 7-8 TIP ASSEMBLY</v>
          </cell>
          <cell r="C367">
            <v>90</v>
          </cell>
          <cell r="D367">
            <v>90</v>
          </cell>
          <cell r="E367">
            <v>0</v>
          </cell>
        </row>
        <row r="368">
          <cell r="A368" t="str">
            <v>307366-26</v>
          </cell>
          <cell r="B368" t="str">
            <v>MARSHALL 8-2 TIP ASSEMBLY</v>
          </cell>
          <cell r="C368">
            <v>175</v>
          </cell>
          <cell r="D368">
            <v>180</v>
          </cell>
          <cell r="E368">
            <v>2.86</v>
          </cell>
        </row>
        <row r="369">
          <cell r="A369" t="str">
            <v>307366-27</v>
          </cell>
          <cell r="B369" t="str">
            <v>MARSHALL 8-3 TIP ASSEMBLY</v>
          </cell>
          <cell r="C369">
            <v>58</v>
          </cell>
          <cell r="D369">
            <v>60</v>
          </cell>
          <cell r="E369">
            <v>3.45</v>
          </cell>
        </row>
        <row r="370">
          <cell r="A370" t="str">
            <v>307366-28</v>
          </cell>
          <cell r="B370" t="str">
            <v>MARSHALL 8-4 TIP ASSEMBLY</v>
          </cell>
          <cell r="C370">
            <v>119</v>
          </cell>
          <cell r="D370">
            <v>120</v>
          </cell>
          <cell r="E370">
            <v>0.84</v>
          </cell>
        </row>
        <row r="371">
          <cell r="A371" t="str">
            <v>307366-29</v>
          </cell>
          <cell r="B371" t="str">
            <v>MARSHALL 8-6 TIP ASSEMBLY</v>
          </cell>
          <cell r="C371">
            <v>62</v>
          </cell>
          <cell r="D371">
            <v>80</v>
          </cell>
          <cell r="E371">
            <v>29.03</v>
          </cell>
        </row>
        <row r="372">
          <cell r="A372" t="str">
            <v>307366-30</v>
          </cell>
          <cell r="B372" t="str">
            <v>MARSHALL 8-8 TIP ASSEMBLY</v>
          </cell>
          <cell r="C372">
            <v>128</v>
          </cell>
          <cell r="D372">
            <v>140</v>
          </cell>
          <cell r="E372">
            <v>9.3800000000000008</v>
          </cell>
        </row>
        <row r="373">
          <cell r="A373" t="str">
            <v>307366-31</v>
          </cell>
          <cell r="B373" t="str">
            <v>MARSHALL 9-2 TIP ASSEMBLY</v>
          </cell>
          <cell r="C373">
            <v>87</v>
          </cell>
          <cell r="D373">
            <v>90</v>
          </cell>
          <cell r="E373">
            <v>3.45</v>
          </cell>
        </row>
        <row r="374">
          <cell r="A374" t="str">
            <v>307366-32</v>
          </cell>
          <cell r="B374" t="str">
            <v>MARSHALL 9-3 TIP ASSEMBLY</v>
          </cell>
          <cell r="C374">
            <v>80</v>
          </cell>
          <cell r="D374">
            <v>80</v>
          </cell>
          <cell r="E374">
            <v>0</v>
          </cell>
        </row>
        <row r="375">
          <cell r="A375" t="str">
            <v>307366-33</v>
          </cell>
          <cell r="B375" t="str">
            <v>MARSHALL 9-4 TIP ASSEMBLY</v>
          </cell>
          <cell r="C375">
            <v>107</v>
          </cell>
          <cell r="D375">
            <v>110</v>
          </cell>
          <cell r="E375">
            <v>2.8</v>
          </cell>
        </row>
        <row r="376">
          <cell r="A376" t="str">
            <v>307366-35</v>
          </cell>
          <cell r="B376" t="str">
            <v>MARSHALL 9-8 TIP ASSEMBLY</v>
          </cell>
          <cell r="C376">
            <v>29</v>
          </cell>
          <cell r="D376">
            <v>30</v>
          </cell>
          <cell r="E376">
            <v>3.45</v>
          </cell>
        </row>
        <row r="377">
          <cell r="A377" t="str">
            <v>307366-39</v>
          </cell>
          <cell r="B377" t="str">
            <v>MARSHALL10-6 TIP ASSEMBLY</v>
          </cell>
          <cell r="C377">
            <v>29</v>
          </cell>
          <cell r="D377">
            <v>30</v>
          </cell>
          <cell r="E377">
            <v>3.45</v>
          </cell>
        </row>
        <row r="378">
          <cell r="A378" t="str">
            <v>302239-36</v>
          </cell>
          <cell r="B378" t="str">
            <v>TIP ASSY UDT 10-2</v>
          </cell>
          <cell r="C378">
            <v>35</v>
          </cell>
          <cell r="D378">
            <v>35</v>
          </cell>
          <cell r="E378">
            <v>0</v>
          </cell>
        </row>
        <row r="379">
          <cell r="A379" t="str">
            <v>302239-37</v>
          </cell>
          <cell r="B379" t="str">
            <v>TIP ASSY UDT 10-4</v>
          </cell>
          <cell r="C379">
            <v>61</v>
          </cell>
          <cell r="D379">
            <v>66</v>
          </cell>
          <cell r="E379">
            <v>8.1999999999999993</v>
          </cell>
        </row>
        <row r="380">
          <cell r="A380" t="str">
            <v>302239-39</v>
          </cell>
          <cell r="B380" t="str">
            <v>TIP ASSY UDT 12-4</v>
          </cell>
          <cell r="C380">
            <v>97</v>
          </cell>
          <cell r="D380">
            <v>100</v>
          </cell>
          <cell r="E380">
            <v>3.09</v>
          </cell>
        </row>
        <row r="381">
          <cell r="A381" t="str">
            <v>302239-03</v>
          </cell>
          <cell r="B381" t="str">
            <v>TIP ASSY UDT 3-4</v>
          </cell>
          <cell r="C381">
            <v>56</v>
          </cell>
          <cell r="D381">
            <v>95</v>
          </cell>
          <cell r="E381">
            <v>69.64</v>
          </cell>
        </row>
        <row r="382">
          <cell r="A382" t="str">
            <v>302239-05</v>
          </cell>
          <cell r="B382" t="str">
            <v>TIP ASSY UDT 4-1.5</v>
          </cell>
          <cell r="C382">
            <v>30</v>
          </cell>
          <cell r="D382">
            <v>30</v>
          </cell>
          <cell r="E382">
            <v>0</v>
          </cell>
        </row>
        <row r="383">
          <cell r="A383" t="str">
            <v>302239-07</v>
          </cell>
          <cell r="B383" t="str">
            <v>TIP ASSY UDT 4-3</v>
          </cell>
          <cell r="C383">
            <v>35</v>
          </cell>
          <cell r="D383">
            <v>35</v>
          </cell>
          <cell r="E383">
            <v>0</v>
          </cell>
        </row>
        <row r="384">
          <cell r="A384" t="str">
            <v>302239-08</v>
          </cell>
          <cell r="B384" t="str">
            <v>TIP ASSY UDT 4-4</v>
          </cell>
          <cell r="C384">
            <v>35</v>
          </cell>
          <cell r="D384">
            <v>35</v>
          </cell>
          <cell r="E384">
            <v>0</v>
          </cell>
        </row>
        <row r="385">
          <cell r="A385" t="str">
            <v>302239-16</v>
          </cell>
          <cell r="B385" t="str">
            <v>TIP ASSY UDT 5-10</v>
          </cell>
          <cell r="C385">
            <v>126</v>
          </cell>
          <cell r="D385">
            <v>165</v>
          </cell>
          <cell r="E385">
            <v>30.95</v>
          </cell>
        </row>
        <row r="386">
          <cell r="A386" t="str">
            <v>302239-12</v>
          </cell>
          <cell r="B386" t="str">
            <v>TIP ASSY UDT 5-2</v>
          </cell>
          <cell r="C386">
            <v>35</v>
          </cell>
          <cell r="D386">
            <v>35</v>
          </cell>
          <cell r="E386">
            <v>0</v>
          </cell>
        </row>
        <row r="387">
          <cell r="A387" t="str">
            <v>302239-14</v>
          </cell>
          <cell r="B387" t="str">
            <v>TIP ASSY UDT 5-4</v>
          </cell>
          <cell r="C387">
            <v>123</v>
          </cell>
          <cell r="D387">
            <v>130</v>
          </cell>
          <cell r="E387">
            <v>5.69</v>
          </cell>
        </row>
        <row r="388">
          <cell r="A388" t="str">
            <v>302239-18</v>
          </cell>
          <cell r="B388" t="str">
            <v>TIP ASSY UDT 6-2</v>
          </cell>
          <cell r="C388">
            <v>68</v>
          </cell>
          <cell r="D388">
            <v>70</v>
          </cell>
          <cell r="E388">
            <v>2.94</v>
          </cell>
        </row>
        <row r="389">
          <cell r="A389" t="str">
            <v>302239-20</v>
          </cell>
          <cell r="B389" t="str">
            <v>TIP ASSY UDT 6-4</v>
          </cell>
          <cell r="C389">
            <v>30</v>
          </cell>
          <cell r="D389">
            <v>30</v>
          </cell>
          <cell r="E389">
            <v>0</v>
          </cell>
        </row>
        <row r="390">
          <cell r="A390" t="str">
            <v>302239-28</v>
          </cell>
          <cell r="B390" t="str">
            <v>TIP ASSY UDT 7-10</v>
          </cell>
          <cell r="C390">
            <v>31</v>
          </cell>
          <cell r="D390">
            <v>35</v>
          </cell>
          <cell r="E390">
            <v>12.9</v>
          </cell>
        </row>
        <row r="391">
          <cell r="A391" t="str">
            <v>302239-26</v>
          </cell>
          <cell r="B391" t="str">
            <v>TIP ASSY UDT 7-4</v>
          </cell>
          <cell r="C391">
            <v>102</v>
          </cell>
          <cell r="D391">
            <v>106</v>
          </cell>
          <cell r="E391">
            <v>3.92</v>
          </cell>
        </row>
        <row r="392">
          <cell r="A392" t="str">
            <v>302239-31</v>
          </cell>
          <cell r="B392" t="str">
            <v>TIP ASSY UDT 8-3</v>
          </cell>
          <cell r="C392">
            <v>35</v>
          </cell>
          <cell r="D392">
            <v>35</v>
          </cell>
          <cell r="E392">
            <v>0</v>
          </cell>
        </row>
        <row r="393">
          <cell r="A393" t="str">
            <v>302239-32</v>
          </cell>
          <cell r="B393" t="str">
            <v>TIP ASSY UDT 8-4</v>
          </cell>
          <cell r="C393">
            <v>194</v>
          </cell>
          <cell r="D393">
            <v>225</v>
          </cell>
          <cell r="E393">
            <v>15.98</v>
          </cell>
        </row>
        <row r="394">
          <cell r="A394" t="str">
            <v>302239-33</v>
          </cell>
          <cell r="B394" t="str">
            <v>TIP ASSY UDT 8-8</v>
          </cell>
          <cell r="C394">
            <v>30</v>
          </cell>
          <cell r="D394">
            <v>30</v>
          </cell>
          <cell r="E394">
            <v>0</v>
          </cell>
        </row>
        <row r="395">
          <cell r="A395" t="str">
            <v>302239-35</v>
          </cell>
          <cell r="B395" t="str">
            <v>TIP ASSY UDT 9-4</v>
          </cell>
          <cell r="C395">
            <v>59</v>
          </cell>
          <cell r="D395">
            <v>65</v>
          </cell>
          <cell r="E395">
            <v>10.17</v>
          </cell>
        </row>
        <row r="396">
          <cell r="A396" t="str">
            <v>305131-06</v>
          </cell>
          <cell r="B396" t="str">
            <v>TIP ASSU DB 4-2</v>
          </cell>
          <cell r="C396">
            <v>30</v>
          </cell>
          <cell r="D396">
            <v>30</v>
          </cell>
          <cell r="E396">
            <v>0</v>
          </cell>
        </row>
        <row r="397">
          <cell r="A397" t="str">
            <v>305131-14</v>
          </cell>
          <cell r="B397" t="str">
            <v>TIP ASSY  DB 5-4</v>
          </cell>
          <cell r="C397">
            <v>60</v>
          </cell>
          <cell r="D397">
            <v>60</v>
          </cell>
          <cell r="E397">
            <v>0</v>
          </cell>
        </row>
        <row r="398">
          <cell r="A398" t="str">
            <v>305131-03</v>
          </cell>
          <cell r="B398" t="str">
            <v>TIP ASSY DB 3-4</v>
          </cell>
          <cell r="C398">
            <v>80</v>
          </cell>
          <cell r="D398">
            <v>90</v>
          </cell>
          <cell r="E398">
            <v>12.5</v>
          </cell>
        </row>
        <row r="399">
          <cell r="A399" t="str">
            <v>305131-08</v>
          </cell>
          <cell r="B399" t="str">
            <v>TIP ASSY DB 4-4</v>
          </cell>
          <cell r="C399">
            <v>58</v>
          </cell>
          <cell r="D399">
            <v>60</v>
          </cell>
          <cell r="E399">
            <v>3.45</v>
          </cell>
        </row>
        <row r="400">
          <cell r="A400" t="str">
            <v>305131-40</v>
          </cell>
          <cell r="B400" t="str">
            <v>TIP ASSY DB 4-6</v>
          </cell>
          <cell r="C400">
            <v>66</v>
          </cell>
          <cell r="D400">
            <v>70</v>
          </cell>
          <cell r="E400">
            <v>6.06</v>
          </cell>
        </row>
        <row r="401">
          <cell r="A401" t="str">
            <v>305131-11</v>
          </cell>
          <cell r="B401" t="str">
            <v>TIP ASSY DB 5-1.5</v>
          </cell>
          <cell r="C401">
            <v>29</v>
          </cell>
          <cell r="D401">
            <v>30</v>
          </cell>
          <cell r="E401">
            <v>3.45</v>
          </cell>
        </row>
        <row r="402">
          <cell r="A402" t="str">
            <v>305131-16</v>
          </cell>
          <cell r="B402" t="str">
            <v>TIP ASSY DB 5-10</v>
          </cell>
          <cell r="C402">
            <v>57</v>
          </cell>
          <cell r="D402">
            <v>60</v>
          </cell>
          <cell r="E402">
            <v>5.26</v>
          </cell>
        </row>
        <row r="403">
          <cell r="A403" t="str">
            <v>305131-18</v>
          </cell>
          <cell r="B403" t="str">
            <v>TIP ASSY DB 6-2</v>
          </cell>
          <cell r="C403">
            <v>58</v>
          </cell>
          <cell r="D403">
            <v>60</v>
          </cell>
          <cell r="E403">
            <v>3.45</v>
          </cell>
        </row>
        <row r="404">
          <cell r="A404" t="str">
            <v>305131-26</v>
          </cell>
          <cell r="B404" t="str">
            <v>TIP ASSY DB 7-4</v>
          </cell>
          <cell r="C404">
            <v>60</v>
          </cell>
          <cell r="D404">
            <v>60</v>
          </cell>
          <cell r="E404">
            <v>0</v>
          </cell>
        </row>
        <row r="405">
          <cell r="A405" t="str">
            <v>305131-32</v>
          </cell>
          <cell r="B405" t="str">
            <v>TIP ASSY DB 8-4</v>
          </cell>
          <cell r="C405">
            <v>150</v>
          </cell>
          <cell r="D405">
            <v>150</v>
          </cell>
          <cell r="E405">
            <v>0</v>
          </cell>
        </row>
        <row r="406">
          <cell r="A406" t="str">
            <v>305131-35</v>
          </cell>
          <cell r="B406" t="str">
            <v>TIP ASSY DB 9-4</v>
          </cell>
          <cell r="C406">
            <v>30</v>
          </cell>
          <cell r="D406">
            <v>30</v>
          </cell>
          <cell r="E406">
            <v>0</v>
          </cell>
        </row>
        <row r="407">
          <cell r="A407" t="str">
            <v>305131-20</v>
          </cell>
          <cell r="B407" t="str">
            <v>TIP ASSY DB6-4</v>
          </cell>
          <cell r="C407">
            <v>90</v>
          </cell>
          <cell r="D407">
            <v>90</v>
          </cell>
          <cell r="E407">
            <v>0</v>
          </cell>
        </row>
        <row r="408">
          <cell r="A408" t="str">
            <v>307353-23</v>
          </cell>
          <cell r="B408" t="str">
            <v>TIP ASSY. BMX 20 10-3</v>
          </cell>
          <cell r="C408">
            <v>2</v>
          </cell>
          <cell r="D408">
            <v>2</v>
          </cell>
          <cell r="E408">
            <v>0</v>
          </cell>
        </row>
        <row r="409">
          <cell r="A409" t="str">
            <v>307353-24</v>
          </cell>
          <cell r="B409" t="str">
            <v>TIP ASSY. BMX 20 10-4</v>
          </cell>
          <cell r="C409">
            <v>809</v>
          </cell>
          <cell r="D409">
            <v>864</v>
          </cell>
          <cell r="E409">
            <v>6.8</v>
          </cell>
        </row>
        <row r="410">
          <cell r="A410" t="str">
            <v>307353-25</v>
          </cell>
          <cell r="B410" t="str">
            <v>TIP ASSY. BMX 20 10-8</v>
          </cell>
          <cell r="C410">
            <v>80</v>
          </cell>
          <cell r="D410">
            <v>80</v>
          </cell>
          <cell r="E410">
            <v>0</v>
          </cell>
        </row>
        <row r="411">
          <cell r="A411" t="str">
            <v>307353-04</v>
          </cell>
          <cell r="B411" t="str">
            <v>TIP ASSY. BMX 20 4-10</v>
          </cell>
          <cell r="C411">
            <v>50</v>
          </cell>
          <cell r="D411">
            <v>50</v>
          </cell>
          <cell r="E411">
            <v>0</v>
          </cell>
        </row>
        <row r="412">
          <cell r="A412" t="str">
            <v>307353-03</v>
          </cell>
          <cell r="B412" t="str">
            <v>TIP ASSY. BMX 20 4-4</v>
          </cell>
          <cell r="C412">
            <v>254</v>
          </cell>
          <cell r="D412">
            <v>255</v>
          </cell>
          <cell r="E412">
            <v>0.39</v>
          </cell>
        </row>
        <row r="413">
          <cell r="A413" t="str">
            <v>307353-08</v>
          </cell>
          <cell r="B413" t="str">
            <v>TIP ASSY. BMX 20 5-10</v>
          </cell>
          <cell r="C413">
            <v>500</v>
          </cell>
          <cell r="D413">
            <v>510</v>
          </cell>
          <cell r="E413">
            <v>2</v>
          </cell>
        </row>
        <row r="414">
          <cell r="A414" t="str">
            <v>307353-05</v>
          </cell>
          <cell r="B414" t="str">
            <v>TIP ASSY. BMX 20 5-2</v>
          </cell>
          <cell r="C414">
            <v>60</v>
          </cell>
          <cell r="D414">
            <v>60</v>
          </cell>
          <cell r="E414">
            <v>0</v>
          </cell>
        </row>
        <row r="415">
          <cell r="A415" t="str">
            <v>307353-07</v>
          </cell>
          <cell r="B415" t="str">
            <v>TIP ASSY. BMX 20 5-4</v>
          </cell>
          <cell r="C415">
            <v>648</v>
          </cell>
          <cell r="D415">
            <v>650</v>
          </cell>
          <cell r="E415">
            <v>0.31</v>
          </cell>
        </row>
        <row r="416">
          <cell r="A416" t="str">
            <v>307353-27</v>
          </cell>
          <cell r="B416" t="str">
            <v>TIP ASSY. BMX 20 5-6</v>
          </cell>
          <cell r="C416">
            <v>50</v>
          </cell>
          <cell r="D416">
            <v>50</v>
          </cell>
          <cell r="E416">
            <v>0</v>
          </cell>
        </row>
        <row r="417">
          <cell r="A417" t="str">
            <v>307353-12</v>
          </cell>
          <cell r="B417" t="str">
            <v>TIP ASSY. BMX 20 6-10</v>
          </cell>
          <cell r="C417">
            <v>669</v>
          </cell>
          <cell r="D417">
            <v>700</v>
          </cell>
          <cell r="E417">
            <v>4.63</v>
          </cell>
        </row>
        <row r="418">
          <cell r="A418" t="str">
            <v>307353-10</v>
          </cell>
          <cell r="B418" t="str">
            <v>TIP ASSY. BMX 20 6-3</v>
          </cell>
          <cell r="C418">
            <v>30</v>
          </cell>
          <cell r="D418">
            <v>30</v>
          </cell>
          <cell r="E418">
            <v>0</v>
          </cell>
        </row>
        <row r="419">
          <cell r="A419" t="str">
            <v>307353-11</v>
          </cell>
          <cell r="B419" t="str">
            <v>TIP ASSY. BMX 20 6-4</v>
          </cell>
          <cell r="C419">
            <v>7598</v>
          </cell>
          <cell r="D419">
            <v>7867</v>
          </cell>
          <cell r="E419">
            <v>3.54</v>
          </cell>
        </row>
        <row r="420">
          <cell r="A420" t="str">
            <v>307353-28</v>
          </cell>
          <cell r="B420" t="str">
            <v>TIP ASSY. BMX 20 6-6</v>
          </cell>
          <cell r="C420">
            <v>373</v>
          </cell>
          <cell r="D420">
            <v>400</v>
          </cell>
          <cell r="E420">
            <v>7.24</v>
          </cell>
        </row>
        <row r="421">
          <cell r="A421" t="str">
            <v>307353-16</v>
          </cell>
          <cell r="B421" t="str">
            <v>TIP ASSY. BMX 20 7-10</v>
          </cell>
          <cell r="C421">
            <v>94</v>
          </cell>
          <cell r="D421">
            <v>100</v>
          </cell>
          <cell r="E421">
            <v>6.38</v>
          </cell>
        </row>
        <row r="422">
          <cell r="A422" t="str">
            <v>307353-13</v>
          </cell>
          <cell r="B422" t="str">
            <v>TIP ASSY. BMX 20 7-2</v>
          </cell>
          <cell r="C422">
            <v>157</v>
          </cell>
          <cell r="D422">
            <v>160</v>
          </cell>
          <cell r="E422">
            <v>1.91</v>
          </cell>
        </row>
        <row r="423">
          <cell r="A423" t="str">
            <v>307353-15</v>
          </cell>
          <cell r="B423" t="str">
            <v>TIP ASSY. BMX 20 7-4</v>
          </cell>
          <cell r="C423">
            <v>1145</v>
          </cell>
          <cell r="D423">
            <v>1170</v>
          </cell>
          <cell r="E423">
            <v>2.1800000000000002</v>
          </cell>
        </row>
        <row r="424">
          <cell r="A424" t="str">
            <v>307353-29</v>
          </cell>
          <cell r="B424" t="str">
            <v>TIP ASSY. BMX 20 7-6</v>
          </cell>
          <cell r="C424">
            <v>44</v>
          </cell>
          <cell r="D424">
            <v>50</v>
          </cell>
          <cell r="E424">
            <v>13.64</v>
          </cell>
        </row>
        <row r="425">
          <cell r="A425" t="str">
            <v>307353-17</v>
          </cell>
          <cell r="B425" t="str">
            <v>TIP ASSY. BMX 20 8-3</v>
          </cell>
          <cell r="C425">
            <v>274</v>
          </cell>
          <cell r="D425">
            <v>275</v>
          </cell>
          <cell r="E425">
            <v>0.36</v>
          </cell>
        </row>
        <row r="426">
          <cell r="A426" t="str">
            <v>307353-18</v>
          </cell>
          <cell r="B426" t="str">
            <v>TIP ASSY. BMX 20 8-4</v>
          </cell>
          <cell r="C426">
            <v>1340</v>
          </cell>
          <cell r="D426">
            <v>1350</v>
          </cell>
          <cell r="E426">
            <v>0.75</v>
          </cell>
        </row>
        <row r="427">
          <cell r="A427" t="str">
            <v>307353-19</v>
          </cell>
          <cell r="B427" t="str">
            <v>TIP ASSY. BMX 20 8-8</v>
          </cell>
          <cell r="C427">
            <v>250</v>
          </cell>
          <cell r="D427">
            <v>260</v>
          </cell>
          <cell r="E427">
            <v>4</v>
          </cell>
        </row>
        <row r="428">
          <cell r="A428" t="str">
            <v>307353-20</v>
          </cell>
          <cell r="B428" t="str">
            <v>TIP ASSY. BMX 20 9-3</v>
          </cell>
          <cell r="C428">
            <v>30</v>
          </cell>
          <cell r="D428">
            <v>30</v>
          </cell>
          <cell r="E428">
            <v>0</v>
          </cell>
        </row>
        <row r="429">
          <cell r="A429" t="str">
            <v>307353-21</v>
          </cell>
          <cell r="B429" t="str">
            <v>TIP ASSY. BMX 20 9-4</v>
          </cell>
          <cell r="C429">
            <v>28</v>
          </cell>
          <cell r="D429">
            <v>30</v>
          </cell>
          <cell r="E429">
            <v>7.14</v>
          </cell>
        </row>
        <row r="430">
          <cell r="A430" t="str">
            <v>307353-22</v>
          </cell>
          <cell r="B430" t="str">
            <v>TIP ASSY. BMX 20 9-8</v>
          </cell>
          <cell r="C430">
            <v>2</v>
          </cell>
          <cell r="D430">
            <v>2</v>
          </cell>
          <cell r="E430">
            <v>0</v>
          </cell>
        </row>
        <row r="431">
          <cell r="A431" t="str">
            <v>200447</v>
          </cell>
          <cell r="B431" t="str">
            <v>PROXIMAL SINGLE LUMEN INN</v>
          </cell>
          <cell r="C431">
            <v>849</v>
          </cell>
          <cell r="D431">
            <v>1000</v>
          </cell>
          <cell r="E431">
            <v>17.79</v>
          </cell>
        </row>
        <row r="432">
          <cell r="A432" t="str">
            <v>309900-01</v>
          </cell>
          <cell r="B432" t="str">
            <v>SLIPCOAT MIXTURE FOR NIR</v>
          </cell>
          <cell r="C432">
            <v>7600</v>
          </cell>
          <cell r="D432">
            <v>7600</v>
          </cell>
          <cell r="E432">
            <v>0</v>
          </cell>
        </row>
        <row r="433">
          <cell r="A433" t="str">
            <v>870432-04</v>
          </cell>
          <cell r="B433" t="str">
            <v>ST.KNIT 10/12/1.5/3/.15 N</v>
          </cell>
          <cell r="C433">
            <v>20</v>
          </cell>
          <cell r="D433">
            <v>20</v>
          </cell>
          <cell r="E433">
            <v>0</v>
          </cell>
        </row>
        <row r="434">
          <cell r="A434" t="str">
            <v>870432-06</v>
          </cell>
          <cell r="B434" t="str">
            <v>ST.KNIT 10/12/1.5/3/.15 N</v>
          </cell>
          <cell r="C434">
            <v>20</v>
          </cell>
          <cell r="D434">
            <v>20</v>
          </cell>
          <cell r="E434">
            <v>0</v>
          </cell>
        </row>
        <row r="435">
          <cell r="A435" t="str">
            <v>308256-01</v>
          </cell>
          <cell r="B435" t="str">
            <v>MEDIGLIDE (HEPTANE)</v>
          </cell>
          <cell r="C435">
            <v>464</v>
          </cell>
          <cell r="D435">
            <v>464</v>
          </cell>
          <cell r="E435">
            <v>0</v>
          </cell>
        </row>
        <row r="436">
          <cell r="A436" t="str">
            <v>302807-03</v>
          </cell>
          <cell r="B436" t="str">
            <v>CLOS STENT DIA 23MM X 12C</v>
          </cell>
          <cell r="C436">
            <v>34</v>
          </cell>
          <cell r="D436">
            <v>35</v>
          </cell>
          <cell r="E436">
            <v>2.94</v>
          </cell>
        </row>
        <row r="437">
          <cell r="A437" t="str">
            <v>302487-01</v>
          </cell>
          <cell r="B437" t="str">
            <v>ENDOBILIARY SHAFT</v>
          </cell>
          <cell r="C437">
            <v>980</v>
          </cell>
          <cell r="D437">
            <v>1000</v>
          </cell>
          <cell r="E437">
            <v>2.04</v>
          </cell>
        </row>
        <row r="438">
          <cell r="A438" t="str">
            <v>302960-01</v>
          </cell>
          <cell r="B438" t="str">
            <v>TAPER EXTR, DOUBLE LUMEN</v>
          </cell>
          <cell r="C438">
            <v>880</v>
          </cell>
          <cell r="D438">
            <v>900</v>
          </cell>
          <cell r="E438">
            <v>2.27</v>
          </cell>
        </row>
        <row r="439">
          <cell r="A439" t="str">
            <v>870704-07</v>
          </cell>
          <cell r="B439" t="str">
            <v>8CM SHAFT ULTRAFLEX DIAMO</v>
          </cell>
          <cell r="C439">
            <v>450</v>
          </cell>
          <cell r="D439">
            <v>480</v>
          </cell>
          <cell r="E439">
            <v>6.67</v>
          </cell>
        </row>
        <row r="440">
          <cell r="A440" t="str">
            <v>306752-01</v>
          </cell>
          <cell r="B440" t="str">
            <v>CARBO - PUR</v>
          </cell>
          <cell r="C440">
            <v>1800</v>
          </cell>
          <cell r="D440">
            <v>1800</v>
          </cell>
          <cell r="E440">
            <v>0</v>
          </cell>
        </row>
        <row r="441">
          <cell r="A441" t="str">
            <v>870910-01</v>
          </cell>
          <cell r="B441" t="str">
            <v>DBLE TAPERED EXT DOUBLE L</v>
          </cell>
          <cell r="C441">
            <v>1550</v>
          </cell>
          <cell r="D441">
            <v>1570</v>
          </cell>
          <cell r="E441">
            <v>1.29</v>
          </cell>
        </row>
        <row r="442">
          <cell r="A442" t="str">
            <v>870901-05</v>
          </cell>
          <cell r="B442" t="str">
            <v>DOUBLE TAPERED SHAFT 2-PR</v>
          </cell>
          <cell r="C442">
            <v>154</v>
          </cell>
          <cell r="D442">
            <v>158</v>
          </cell>
          <cell r="E442">
            <v>2.6</v>
          </cell>
        </row>
        <row r="443">
          <cell r="A443" t="str">
            <v>870901-10</v>
          </cell>
          <cell r="B443" t="str">
            <v>DOUBLE TAPERED SHAFT 4-DI</v>
          </cell>
          <cell r="C443">
            <v>141</v>
          </cell>
          <cell r="D443">
            <v>147</v>
          </cell>
          <cell r="E443">
            <v>4.26</v>
          </cell>
        </row>
        <row r="444">
          <cell r="A444" t="str">
            <v>870901-06</v>
          </cell>
          <cell r="B444" t="str">
            <v>DOUBLE TAPERED SHAFT 4-PR</v>
          </cell>
          <cell r="C444">
            <v>139</v>
          </cell>
          <cell r="D444">
            <v>143</v>
          </cell>
          <cell r="E444">
            <v>2.88</v>
          </cell>
        </row>
        <row r="445">
          <cell r="A445" t="str">
            <v>870084-01</v>
          </cell>
          <cell r="B445" t="str">
            <v>MEDIGLIDE</v>
          </cell>
          <cell r="C445">
            <v>3300</v>
          </cell>
          <cell r="D445">
            <v>3300</v>
          </cell>
          <cell r="E445">
            <v>0</v>
          </cell>
        </row>
        <row r="446">
          <cell r="A446" t="str">
            <v>870892-01</v>
          </cell>
          <cell r="B446" t="str">
            <v>SAFETY LOCKER</v>
          </cell>
          <cell r="C446">
            <v>80</v>
          </cell>
          <cell r="D446">
            <v>80</v>
          </cell>
          <cell r="E446">
            <v>0</v>
          </cell>
        </row>
        <row r="447">
          <cell r="A447" t="str">
            <v>870230-10</v>
          </cell>
          <cell r="B447" t="str">
            <v>ST. KNIT 0/12/2.2/3.8/.20</v>
          </cell>
          <cell r="C447">
            <v>481.43</v>
          </cell>
          <cell r="D447">
            <v>500.46</v>
          </cell>
          <cell r="E447">
            <v>3.95</v>
          </cell>
        </row>
        <row r="448">
          <cell r="A448" t="str">
            <v>870230-12</v>
          </cell>
          <cell r="B448" t="str">
            <v>ST. KNIT 7/7/2.9/4.0/0.18</v>
          </cell>
          <cell r="C448">
            <v>19.5</v>
          </cell>
          <cell r="D448">
            <v>22.37</v>
          </cell>
          <cell r="E448">
            <v>14.72</v>
          </cell>
        </row>
        <row r="449">
          <cell r="A449" t="str">
            <v>870230-16</v>
          </cell>
          <cell r="B449" t="str">
            <v>ST. KNIT 8/11/3.0/4.7/0.2</v>
          </cell>
          <cell r="C449">
            <v>42.22</v>
          </cell>
          <cell r="D449">
            <v>44.22</v>
          </cell>
          <cell r="E449">
            <v>4.74</v>
          </cell>
        </row>
        <row r="450">
          <cell r="A450" t="str">
            <v>870942-03</v>
          </cell>
          <cell r="B450" t="str">
            <v>ST.KNIT EFT. VARMEB. 10-2</v>
          </cell>
          <cell r="C450">
            <v>20</v>
          </cell>
          <cell r="D450">
            <v>20</v>
          </cell>
          <cell r="E450">
            <v>0</v>
          </cell>
        </row>
        <row r="451">
          <cell r="A451" t="str">
            <v>870942-05</v>
          </cell>
          <cell r="B451" t="str">
            <v>ST.KNIT EFT. VARMEB. 12-2</v>
          </cell>
          <cell r="C451">
            <v>40</v>
          </cell>
          <cell r="D451">
            <v>40</v>
          </cell>
          <cell r="E451">
            <v>0</v>
          </cell>
        </row>
        <row r="452">
          <cell r="A452" t="str">
            <v>870942-06</v>
          </cell>
          <cell r="B452" t="str">
            <v>ST.KNIT EFT. VARMEB. 12-4</v>
          </cell>
          <cell r="C452">
            <v>20</v>
          </cell>
          <cell r="D452">
            <v>20</v>
          </cell>
          <cell r="E452">
            <v>0</v>
          </cell>
        </row>
        <row r="453">
          <cell r="A453" t="str">
            <v>870942-07</v>
          </cell>
          <cell r="B453" t="str">
            <v>ST.KNIT EFT. VARMEB. 14-2</v>
          </cell>
          <cell r="C453">
            <v>38</v>
          </cell>
          <cell r="D453">
            <v>40</v>
          </cell>
          <cell r="E453">
            <v>5.26</v>
          </cell>
        </row>
        <row r="454">
          <cell r="A454" t="str">
            <v>870942-08</v>
          </cell>
          <cell r="B454" t="str">
            <v>ST.KNIT EFT. VARMEB. 14-4</v>
          </cell>
          <cell r="C454">
            <v>40</v>
          </cell>
          <cell r="D454">
            <v>40</v>
          </cell>
          <cell r="E454">
            <v>0</v>
          </cell>
        </row>
        <row r="455">
          <cell r="A455" t="str">
            <v>870942-17</v>
          </cell>
          <cell r="B455" t="str">
            <v>ST.KNIT EFT. VARMEB. 20-4</v>
          </cell>
          <cell r="C455">
            <v>20</v>
          </cell>
          <cell r="D455">
            <v>20</v>
          </cell>
          <cell r="E455">
            <v>0</v>
          </cell>
        </row>
        <row r="456">
          <cell r="A456" t="str">
            <v>870942-02</v>
          </cell>
          <cell r="B456" t="str">
            <v>ST.KNIT EFT. VARMEB. 8-40</v>
          </cell>
          <cell r="C456">
            <v>20</v>
          </cell>
          <cell r="D456">
            <v>20</v>
          </cell>
          <cell r="E456">
            <v>0</v>
          </cell>
        </row>
        <row r="457">
          <cell r="A457" t="str">
            <v>303698-04</v>
          </cell>
          <cell r="B457" t="str">
            <v>STENT 10-40 W. PU-COVER</v>
          </cell>
          <cell r="C457">
            <v>40</v>
          </cell>
          <cell r="D457">
            <v>40</v>
          </cell>
          <cell r="E457">
            <v>0</v>
          </cell>
        </row>
        <row r="458">
          <cell r="A458" t="str">
            <v>303698-06</v>
          </cell>
          <cell r="B458" t="str">
            <v>STENT 12-40 W. PU-COVER</v>
          </cell>
          <cell r="C458">
            <v>60</v>
          </cell>
          <cell r="D458">
            <v>60</v>
          </cell>
          <cell r="E458">
            <v>0</v>
          </cell>
        </row>
        <row r="459">
          <cell r="A459" t="str">
            <v>303698-08</v>
          </cell>
          <cell r="B459" t="str">
            <v>STENT 14-40 W. PU-COVER</v>
          </cell>
          <cell r="C459">
            <v>40</v>
          </cell>
          <cell r="D459">
            <v>40</v>
          </cell>
          <cell r="E459">
            <v>0</v>
          </cell>
        </row>
        <row r="460">
          <cell r="A460" t="str">
            <v>303698-11</v>
          </cell>
          <cell r="B460" t="str">
            <v>STENT 16-40 W. PU-COVER</v>
          </cell>
          <cell r="C460">
            <v>40</v>
          </cell>
          <cell r="D460">
            <v>40</v>
          </cell>
          <cell r="E460">
            <v>0</v>
          </cell>
        </row>
        <row r="461">
          <cell r="A461" t="str">
            <v>303698-12</v>
          </cell>
          <cell r="B461" t="str">
            <v>STENT 16-60 W. PU-COVER</v>
          </cell>
          <cell r="C461">
            <v>60</v>
          </cell>
          <cell r="D461">
            <v>60</v>
          </cell>
          <cell r="E461">
            <v>0</v>
          </cell>
        </row>
        <row r="462">
          <cell r="A462" t="str">
            <v>303698-15</v>
          </cell>
          <cell r="B462" t="str">
            <v>STENT 18/60 W. PU-COVER</v>
          </cell>
          <cell r="C462">
            <v>20</v>
          </cell>
          <cell r="D462">
            <v>20</v>
          </cell>
          <cell r="E462">
            <v>0</v>
          </cell>
        </row>
        <row r="463">
          <cell r="A463" t="str">
            <v>303698-17</v>
          </cell>
          <cell r="B463" t="str">
            <v>STENT 20-40 W. PU-COVER</v>
          </cell>
          <cell r="C463">
            <v>20</v>
          </cell>
          <cell r="D463">
            <v>20</v>
          </cell>
          <cell r="E463">
            <v>0</v>
          </cell>
        </row>
        <row r="464">
          <cell r="A464" t="str">
            <v>303698-18</v>
          </cell>
          <cell r="B464" t="str">
            <v>STENT 20-60 W. PU-COVER</v>
          </cell>
          <cell r="C464">
            <v>36</v>
          </cell>
          <cell r="D464">
            <v>36</v>
          </cell>
          <cell r="E464">
            <v>0</v>
          </cell>
        </row>
        <row r="465">
          <cell r="A465" t="str">
            <v>303698-19</v>
          </cell>
          <cell r="B465" t="str">
            <v>STENT 20-80 W. PU-COVER</v>
          </cell>
          <cell r="C465">
            <v>20</v>
          </cell>
          <cell r="D465">
            <v>20</v>
          </cell>
          <cell r="E465">
            <v>0</v>
          </cell>
        </row>
        <row r="466">
          <cell r="A466" t="str">
            <v>870951-01</v>
          </cell>
          <cell r="B466" t="str">
            <v>TAPERED SHAFT 4 DISTAL</v>
          </cell>
          <cell r="C466">
            <v>94</v>
          </cell>
          <cell r="D466">
            <v>94</v>
          </cell>
          <cell r="E466">
            <v>0</v>
          </cell>
        </row>
        <row r="467">
          <cell r="A467" t="str">
            <v>870951-07</v>
          </cell>
          <cell r="B467" t="str">
            <v>TAPERED SHAFT 4 DISTAL CO</v>
          </cell>
          <cell r="C467">
            <v>93</v>
          </cell>
          <cell r="D467">
            <v>94</v>
          </cell>
          <cell r="E467">
            <v>1.08</v>
          </cell>
        </row>
        <row r="468">
          <cell r="A468" t="str">
            <v>870951-02</v>
          </cell>
          <cell r="B468" t="str">
            <v>TAPERED SHAFT 6 DISTAL</v>
          </cell>
          <cell r="C468">
            <v>42</v>
          </cell>
          <cell r="D468">
            <v>43</v>
          </cell>
          <cell r="E468">
            <v>2.38</v>
          </cell>
        </row>
        <row r="469">
          <cell r="A469" t="str">
            <v>870951-08</v>
          </cell>
          <cell r="B469" t="str">
            <v>TAPERED SHAFT 6 DISTAL CO</v>
          </cell>
          <cell r="C469">
            <v>139</v>
          </cell>
          <cell r="D469">
            <v>141</v>
          </cell>
          <cell r="E469">
            <v>1.44</v>
          </cell>
        </row>
        <row r="470">
          <cell r="A470" t="str">
            <v>201175-003</v>
          </cell>
          <cell r="B470" t="str">
            <v>STENT HOLDER SUPPORT - PL</v>
          </cell>
          <cell r="C470">
            <v>408</v>
          </cell>
          <cell r="D470">
            <v>408</v>
          </cell>
          <cell r="E470">
            <v>0</v>
          </cell>
        </row>
        <row r="471">
          <cell r="A471" t="str">
            <v>101339-001</v>
          </cell>
          <cell r="B471" t="str">
            <v>COATED OUTER TUBING</v>
          </cell>
          <cell r="C471">
            <v>460</v>
          </cell>
          <cell r="D471">
            <v>460</v>
          </cell>
          <cell r="E471">
            <v>0</v>
          </cell>
        </row>
        <row r="472">
          <cell r="A472" t="str">
            <v>101285-005</v>
          </cell>
          <cell r="B472" t="str">
            <v>FIN INNER PART 10X90 MM</v>
          </cell>
          <cell r="C472">
            <v>430</v>
          </cell>
          <cell r="D472">
            <v>430</v>
          </cell>
          <cell r="E472">
            <v>0</v>
          </cell>
        </row>
        <row r="473">
          <cell r="A473" t="str">
            <v>350036-001</v>
          </cell>
          <cell r="B473" t="str">
            <v>BRAID 12MM</v>
          </cell>
          <cell r="C473">
            <v>615</v>
          </cell>
          <cell r="D473">
            <v>615</v>
          </cell>
          <cell r="E473">
            <v>0</v>
          </cell>
        </row>
        <row r="474">
          <cell r="A474" t="str">
            <v>101286-001</v>
          </cell>
          <cell r="B474" t="str">
            <v>COATED OUTER TUBING</v>
          </cell>
          <cell r="C474">
            <v>1289</v>
          </cell>
          <cell r="D474">
            <v>1290</v>
          </cell>
          <cell r="E474">
            <v>0.08</v>
          </cell>
        </row>
        <row r="475">
          <cell r="A475" t="str">
            <v>201170-003</v>
          </cell>
          <cell r="B475" t="str">
            <v>MARKED METAL SHAFT 10/50</v>
          </cell>
          <cell r="C475">
            <v>350</v>
          </cell>
          <cell r="D475">
            <v>350</v>
          </cell>
          <cell r="E475">
            <v>0</v>
          </cell>
        </row>
        <row r="476">
          <cell r="A476" t="str">
            <v>201170-005</v>
          </cell>
          <cell r="B476" t="str">
            <v>MARKED METAL SHAFT 10/90</v>
          </cell>
          <cell r="C476">
            <v>250</v>
          </cell>
          <cell r="D476">
            <v>250</v>
          </cell>
          <cell r="E476">
            <v>0</v>
          </cell>
        </row>
        <row r="477">
          <cell r="A477" t="str">
            <v>301018-003</v>
          </cell>
          <cell r="B477" t="str">
            <v>SINGLE LUMEN 8MM</v>
          </cell>
          <cell r="C477">
            <v>186</v>
          </cell>
          <cell r="D477">
            <v>186</v>
          </cell>
          <cell r="E477">
            <v>0</v>
          </cell>
        </row>
        <row r="478">
          <cell r="A478" t="str">
            <v>360028-001</v>
          </cell>
          <cell r="B478" t="str">
            <v>STENT CUT TO LENGTH 10/50</v>
          </cell>
          <cell r="C478">
            <v>470</v>
          </cell>
          <cell r="D478">
            <v>470</v>
          </cell>
          <cell r="E478">
            <v>0</v>
          </cell>
        </row>
        <row r="479">
          <cell r="A479" t="str">
            <v>360028-002</v>
          </cell>
          <cell r="B479" t="str">
            <v>STENT CUT TO LENGTH 10/70</v>
          </cell>
          <cell r="C479">
            <v>392</v>
          </cell>
          <cell r="D479">
            <v>392</v>
          </cell>
          <cell r="E479">
            <v>0</v>
          </cell>
        </row>
        <row r="480">
          <cell r="A480" t="str">
            <v>360028-003</v>
          </cell>
          <cell r="B480" t="str">
            <v>STENT CUT TO LENGTH 10/90</v>
          </cell>
          <cell r="C480">
            <v>489</v>
          </cell>
          <cell r="D480">
            <v>489</v>
          </cell>
          <cell r="E480">
            <v>0</v>
          </cell>
        </row>
        <row r="481">
          <cell r="A481" t="str">
            <v>201175-002</v>
          </cell>
          <cell r="B481" t="str">
            <v>SUPPORT 10MM</v>
          </cell>
          <cell r="C481">
            <v>832</v>
          </cell>
          <cell r="D481">
            <v>832</v>
          </cell>
          <cell r="E481">
            <v>0</v>
          </cell>
        </row>
        <row r="482">
          <cell r="A482" t="str">
            <v>201175-001</v>
          </cell>
          <cell r="B482" t="str">
            <v>SUPPORT 8MM</v>
          </cell>
          <cell r="C482">
            <v>428</v>
          </cell>
          <cell r="D482">
            <v>428</v>
          </cell>
          <cell r="E482">
            <v>0</v>
          </cell>
        </row>
        <row r="483">
          <cell r="A483" t="str">
            <v>303554-02</v>
          </cell>
          <cell r="B483" t="str">
            <v>STENT 18 -12 W PU COVER</v>
          </cell>
          <cell r="C483">
            <v>276</v>
          </cell>
          <cell r="D483">
            <v>277</v>
          </cell>
          <cell r="E483">
            <v>0.36</v>
          </cell>
        </row>
        <row r="484">
          <cell r="A484" t="str">
            <v>303554-01</v>
          </cell>
          <cell r="B484" t="str">
            <v>STENT 18-10 W. PU-COVER</v>
          </cell>
          <cell r="C484">
            <v>629</v>
          </cell>
          <cell r="D484">
            <v>630</v>
          </cell>
          <cell r="E484">
            <v>0.16</v>
          </cell>
        </row>
        <row r="485">
          <cell r="A485" t="str">
            <v>303554-03</v>
          </cell>
          <cell r="B485" t="str">
            <v>STENT 18-15 W. PU-COVER</v>
          </cell>
          <cell r="C485">
            <v>489</v>
          </cell>
          <cell r="D485">
            <v>489</v>
          </cell>
          <cell r="E485">
            <v>0</v>
          </cell>
        </row>
        <row r="486">
          <cell r="A486" t="str">
            <v>870680-01</v>
          </cell>
          <cell r="B486" t="str">
            <v>STENT KNIT EFT. VARMEB. 1</v>
          </cell>
          <cell r="C486">
            <v>105</v>
          </cell>
          <cell r="D486">
            <v>105</v>
          </cell>
          <cell r="E486">
            <v>0</v>
          </cell>
        </row>
        <row r="487">
          <cell r="A487" t="str">
            <v>870680-02</v>
          </cell>
          <cell r="B487" t="str">
            <v>STENT KNIT EFT. VARMEB. 1</v>
          </cell>
          <cell r="C487">
            <v>244</v>
          </cell>
          <cell r="D487">
            <v>245</v>
          </cell>
          <cell r="E487">
            <v>0.41</v>
          </cell>
        </row>
        <row r="488">
          <cell r="A488" t="str">
            <v>870680-03</v>
          </cell>
          <cell r="B488" t="str">
            <v>STENT KNIT EFT. VARMEB. 1</v>
          </cell>
          <cell r="C488">
            <v>135</v>
          </cell>
          <cell r="D488">
            <v>139</v>
          </cell>
          <cell r="E488">
            <v>2.96</v>
          </cell>
        </row>
        <row r="489">
          <cell r="A489" t="str">
            <v>870680-05</v>
          </cell>
          <cell r="B489" t="str">
            <v>STENT KNIT EFT. VARMEB. 1</v>
          </cell>
          <cell r="C489">
            <v>172</v>
          </cell>
          <cell r="D489">
            <v>175</v>
          </cell>
          <cell r="E489">
            <v>1.74</v>
          </cell>
        </row>
        <row r="490">
          <cell r="A490" t="str">
            <v>201348-004</v>
          </cell>
          <cell r="B490" t="str">
            <v>ANNEALED T-BODY CAP</v>
          </cell>
          <cell r="C490">
            <v>360</v>
          </cell>
          <cell r="D490">
            <v>360</v>
          </cell>
          <cell r="E490">
            <v>0</v>
          </cell>
        </row>
        <row r="491">
          <cell r="A491" t="str">
            <v>320891-02</v>
          </cell>
          <cell r="B491" t="str">
            <v>FLAMINGO COATED STENT 15.</v>
          </cell>
          <cell r="C491">
            <v>80</v>
          </cell>
          <cell r="D491">
            <v>83</v>
          </cell>
          <cell r="E491">
            <v>3.75</v>
          </cell>
        </row>
        <row r="492">
          <cell r="A492" t="str">
            <v>320891-01</v>
          </cell>
          <cell r="B492" t="str">
            <v>FLAMINGO COATED STENT 18F</v>
          </cell>
          <cell r="C492">
            <v>154</v>
          </cell>
          <cell r="D492">
            <v>156</v>
          </cell>
          <cell r="E492">
            <v>1.3</v>
          </cell>
        </row>
        <row r="493">
          <cell r="A493" t="str">
            <v>365001-001</v>
          </cell>
          <cell r="B493" t="str">
            <v>COATED UNFINISHED STENT 1</v>
          </cell>
          <cell r="C493">
            <v>173</v>
          </cell>
          <cell r="D493">
            <v>176</v>
          </cell>
          <cell r="E493">
            <v>1.73</v>
          </cell>
        </row>
        <row r="494">
          <cell r="A494" t="str">
            <v>365001-002</v>
          </cell>
          <cell r="B494" t="str">
            <v>COATED UNFINISHED STENT 1</v>
          </cell>
          <cell r="C494">
            <v>130</v>
          </cell>
          <cell r="D494">
            <v>136</v>
          </cell>
          <cell r="E494">
            <v>4.62</v>
          </cell>
        </row>
        <row r="495">
          <cell r="A495" t="str">
            <v>101500-001</v>
          </cell>
          <cell r="B495" t="str">
            <v>DEVICE WITHOUT STENT 15.5</v>
          </cell>
          <cell r="C495">
            <v>170</v>
          </cell>
          <cell r="D495">
            <v>170</v>
          </cell>
          <cell r="E495">
            <v>0</v>
          </cell>
        </row>
        <row r="496">
          <cell r="A496" t="str">
            <v>101500-002</v>
          </cell>
          <cell r="B496" t="str">
            <v>DEVICE WITHOUT STENT 18F</v>
          </cell>
          <cell r="C496">
            <v>70</v>
          </cell>
          <cell r="D496">
            <v>70</v>
          </cell>
          <cell r="E496">
            <v>0</v>
          </cell>
        </row>
        <row r="497">
          <cell r="A497" t="str">
            <v>101188-001</v>
          </cell>
          <cell r="B497" t="str">
            <v>PUR MIXTURE</v>
          </cell>
          <cell r="C497">
            <v>1616</v>
          </cell>
          <cell r="D497">
            <v>1616</v>
          </cell>
          <cell r="E497">
            <v>0</v>
          </cell>
        </row>
        <row r="498">
          <cell r="A498" t="str">
            <v>101188-002</v>
          </cell>
          <cell r="B498" t="str">
            <v>PUR MIXTURE</v>
          </cell>
          <cell r="C498">
            <v>984</v>
          </cell>
          <cell r="D498">
            <v>984</v>
          </cell>
          <cell r="E498">
            <v>0</v>
          </cell>
        </row>
        <row r="499">
          <cell r="A499" t="str">
            <v>301032-008</v>
          </cell>
          <cell r="B499" t="str">
            <v>SINGLE LUMEN 15.5F</v>
          </cell>
          <cell r="C499">
            <v>201</v>
          </cell>
          <cell r="D499">
            <v>201</v>
          </cell>
          <cell r="E499">
            <v>0</v>
          </cell>
        </row>
        <row r="500">
          <cell r="A500" t="str">
            <v>301032-009</v>
          </cell>
          <cell r="B500" t="str">
            <v>SINGLE LUMEN 18 F</v>
          </cell>
          <cell r="C500">
            <v>165</v>
          </cell>
          <cell r="D500">
            <v>165</v>
          </cell>
          <cell r="E500">
            <v>0</v>
          </cell>
        </row>
        <row r="501">
          <cell r="A501" t="str">
            <v>302488-02</v>
          </cell>
          <cell r="B501" t="str">
            <v>SINGLE TAPER ESOPHEGEAL S</v>
          </cell>
          <cell r="C501">
            <v>1000</v>
          </cell>
          <cell r="D501">
            <v>1010</v>
          </cell>
          <cell r="E501">
            <v>1</v>
          </cell>
        </row>
        <row r="502">
          <cell r="A502" t="str">
            <v>302488-01</v>
          </cell>
          <cell r="B502" t="str">
            <v>SINGLE TAPER EXTRUSION</v>
          </cell>
          <cell r="C502">
            <v>2410</v>
          </cell>
          <cell r="D502">
            <v>2460</v>
          </cell>
          <cell r="E502">
            <v>2.0699999999999998</v>
          </cell>
        </row>
        <row r="503">
          <cell r="A503" t="str">
            <v>201339-001</v>
          </cell>
          <cell r="B503" t="str">
            <v>STENT HOLDER 15.5F</v>
          </cell>
          <cell r="C503">
            <v>108</v>
          </cell>
          <cell r="D503">
            <v>110</v>
          </cell>
          <cell r="E503">
            <v>1.85</v>
          </cell>
        </row>
        <row r="504">
          <cell r="A504" t="str">
            <v>201339-002</v>
          </cell>
          <cell r="B504" t="str">
            <v>STENT HOLDER 18F</v>
          </cell>
          <cell r="C504">
            <v>280</v>
          </cell>
          <cell r="D504">
            <v>280</v>
          </cell>
          <cell r="E504">
            <v>0</v>
          </cell>
        </row>
        <row r="505">
          <cell r="A505" t="str">
            <v>305065-001</v>
          </cell>
          <cell r="B505" t="str">
            <v>SUPPORT TUBING 18F</v>
          </cell>
          <cell r="C505">
            <v>300</v>
          </cell>
          <cell r="D505">
            <v>300</v>
          </cell>
          <cell r="E505">
            <v>0</v>
          </cell>
        </row>
        <row r="506">
          <cell r="A506" t="str">
            <v>70011-00</v>
          </cell>
          <cell r="B506" t="str">
            <v>FILTER</v>
          </cell>
          <cell r="C506">
            <v>46</v>
          </cell>
          <cell r="D506">
            <v>61</v>
          </cell>
          <cell r="E506">
            <v>32.61</v>
          </cell>
        </row>
        <row r="507">
          <cell r="A507" t="str">
            <v>60018</v>
          </cell>
          <cell r="B507" t="str">
            <v>PACKAGED 150CM J GUIDE-WI</v>
          </cell>
          <cell r="C507">
            <v>90</v>
          </cell>
          <cell r="D507">
            <v>90</v>
          </cell>
          <cell r="E507">
            <v>0</v>
          </cell>
        </row>
        <row r="508">
          <cell r="A508" t="str">
            <v>60051</v>
          </cell>
          <cell r="B508" t="str">
            <v>PACKAGED 7F TU INTRODUCER</v>
          </cell>
          <cell r="C508">
            <v>90</v>
          </cell>
          <cell r="D508">
            <v>90</v>
          </cell>
          <cell r="E508">
            <v>0</v>
          </cell>
        </row>
        <row r="509">
          <cell r="A509" t="str">
            <v>60023</v>
          </cell>
          <cell r="B509" t="str">
            <v>PACKAGED THREE-WAY TAP</v>
          </cell>
          <cell r="C509">
            <v>90</v>
          </cell>
          <cell r="D509">
            <v>90</v>
          </cell>
          <cell r="E509">
            <v>0</v>
          </cell>
        </row>
        <row r="510">
          <cell r="A510" t="str">
            <v>70018</v>
          </cell>
          <cell r="B510" t="str">
            <v>POUCHED TU FILTER &amp; CATHE</v>
          </cell>
          <cell r="C510">
            <v>90</v>
          </cell>
          <cell r="D510">
            <v>90</v>
          </cell>
          <cell r="E510">
            <v>0</v>
          </cell>
        </row>
        <row r="511">
          <cell r="A511" t="str">
            <v>60001-00</v>
          </cell>
          <cell r="B511" t="str">
            <v>TB/TU LEG</v>
          </cell>
          <cell r="C511">
            <v>504</v>
          </cell>
          <cell r="D511">
            <v>504</v>
          </cell>
          <cell r="E511">
            <v>0</v>
          </cell>
        </row>
        <row r="512">
          <cell r="A512" t="str">
            <v>306761-01</v>
          </cell>
          <cell r="B512" t="str">
            <v>VEIN STRIPPER SUB ASSEMBL</v>
          </cell>
          <cell r="C512">
            <v>2790</v>
          </cell>
          <cell r="D512">
            <v>3034</v>
          </cell>
          <cell r="E512">
            <v>8.75</v>
          </cell>
        </row>
        <row r="513">
          <cell r="A513" t="str">
            <v>307172-01</v>
          </cell>
          <cell r="B513" t="str">
            <v>10Fr/100 Braided(C.T.L)</v>
          </cell>
          <cell r="C513">
            <v>50</v>
          </cell>
          <cell r="D513">
            <v>50</v>
          </cell>
          <cell r="E513">
            <v>0</v>
          </cell>
        </row>
        <row r="514">
          <cell r="A514" t="str">
            <v>307172-03</v>
          </cell>
          <cell r="B514" t="str">
            <v>6Fr/100 Braided (C.T.L)</v>
          </cell>
          <cell r="C514">
            <v>200</v>
          </cell>
          <cell r="D514">
            <v>200</v>
          </cell>
          <cell r="E514">
            <v>0</v>
          </cell>
        </row>
        <row r="515">
          <cell r="A515" t="str">
            <v>307172-05</v>
          </cell>
          <cell r="B515" t="str">
            <v>6Fr/65 Soft (C.T.L)</v>
          </cell>
          <cell r="C515">
            <v>50</v>
          </cell>
          <cell r="D515">
            <v>50</v>
          </cell>
          <cell r="E515">
            <v>0</v>
          </cell>
        </row>
        <row r="516">
          <cell r="A516" t="str">
            <v>307172-02</v>
          </cell>
          <cell r="B516" t="str">
            <v>8Fr/100 Braided (C.T.L)</v>
          </cell>
          <cell r="C516">
            <v>100</v>
          </cell>
          <cell r="D516">
            <v>100</v>
          </cell>
          <cell r="E516">
            <v>0</v>
          </cell>
        </row>
        <row r="517">
          <cell r="A517" t="str">
            <v>310085-03</v>
          </cell>
          <cell r="B517" t="str">
            <v>CLEANED 6FR TIP</v>
          </cell>
          <cell r="C517">
            <v>200</v>
          </cell>
          <cell r="D517">
            <v>200</v>
          </cell>
          <cell r="E517">
            <v>0</v>
          </cell>
        </row>
        <row r="518">
          <cell r="A518" t="str">
            <v>310085-02</v>
          </cell>
          <cell r="B518" t="str">
            <v>CLEANED 8FR TIP</v>
          </cell>
          <cell r="C518">
            <v>200</v>
          </cell>
          <cell r="D518">
            <v>200</v>
          </cell>
          <cell r="E518">
            <v>0</v>
          </cell>
        </row>
        <row r="519">
          <cell r="A519" t="str">
            <v>310086-01</v>
          </cell>
          <cell r="B519" t="str">
            <v>PI GW 10FR (PLASMA TREATE</v>
          </cell>
          <cell r="C519">
            <v>50</v>
          </cell>
          <cell r="D519">
            <v>50</v>
          </cell>
          <cell r="E519">
            <v>0</v>
          </cell>
        </row>
        <row r="520">
          <cell r="A520" t="str">
            <v>310086-02</v>
          </cell>
          <cell r="B520" t="str">
            <v>PI GW 6 &amp; 8 FR (PLASMA TR</v>
          </cell>
          <cell r="C520">
            <v>100</v>
          </cell>
          <cell r="D520">
            <v>100</v>
          </cell>
          <cell r="E520">
            <v>0</v>
          </cell>
        </row>
        <row r="521">
          <cell r="A521" t="str">
            <v>310086-03</v>
          </cell>
          <cell r="B521" t="str">
            <v>PI GW 6FR (PLASMA TREATED</v>
          </cell>
          <cell r="C521">
            <v>150</v>
          </cell>
          <cell r="D521">
            <v>150</v>
          </cell>
          <cell r="E521">
            <v>0</v>
          </cell>
        </row>
        <row r="522">
          <cell r="A522" t="str">
            <v>320683-02</v>
          </cell>
          <cell r="B522" t="str">
            <v>UT 7" LARGE SKIVED TIP</v>
          </cell>
          <cell r="C522">
            <v>150</v>
          </cell>
          <cell r="D522">
            <v>150</v>
          </cell>
          <cell r="E522">
            <v>0</v>
          </cell>
        </row>
        <row r="523">
          <cell r="A523" t="str">
            <v>807582-01</v>
          </cell>
          <cell r="B523" t="str">
            <v>SYMPHONY SUPPORT MANDREL</v>
          </cell>
          <cell r="C523">
            <v>4000</v>
          </cell>
          <cell r="D523">
            <v>4000</v>
          </cell>
          <cell r="E523">
            <v>0</v>
          </cell>
        </row>
        <row r="524">
          <cell r="A524" t="str">
            <v>303624-01</v>
          </cell>
          <cell r="B524" t="str">
            <v>STENT 23-10 W. PU-COVER</v>
          </cell>
          <cell r="C524">
            <v>140</v>
          </cell>
          <cell r="D524">
            <v>140</v>
          </cell>
          <cell r="E524">
            <v>0</v>
          </cell>
        </row>
        <row r="525">
          <cell r="A525" t="str">
            <v>303624-02</v>
          </cell>
          <cell r="B525" t="str">
            <v>STENT 23-12 W. PU-COVER</v>
          </cell>
          <cell r="C525">
            <v>70</v>
          </cell>
          <cell r="D525">
            <v>70</v>
          </cell>
          <cell r="E525">
            <v>0</v>
          </cell>
        </row>
        <row r="526">
          <cell r="A526" t="str">
            <v>302806-01</v>
          </cell>
          <cell r="B526" t="str">
            <v>STENT KNIT 10/13/1.9/3.4/</v>
          </cell>
          <cell r="C526">
            <v>12.36</v>
          </cell>
          <cell r="D526">
            <v>14.19</v>
          </cell>
          <cell r="E526">
            <v>14.81</v>
          </cell>
        </row>
        <row r="527">
          <cell r="A527" t="str">
            <v>101481-003</v>
          </cell>
          <cell r="B527" t="str">
            <v>FIN INNER PART 10 X 50MM</v>
          </cell>
          <cell r="C527">
            <v>216</v>
          </cell>
          <cell r="D527">
            <v>216</v>
          </cell>
          <cell r="E527">
            <v>0</v>
          </cell>
        </row>
        <row r="528">
          <cell r="A528" t="str">
            <v>101482-003</v>
          </cell>
          <cell r="B528" t="str">
            <v>FIN INNER PART 12 X 70MM</v>
          </cell>
          <cell r="C528">
            <v>215</v>
          </cell>
          <cell r="D528">
            <v>216</v>
          </cell>
          <cell r="E528">
            <v>0.47</v>
          </cell>
        </row>
        <row r="529">
          <cell r="A529" t="str">
            <v>201347-007</v>
          </cell>
          <cell r="B529" t="str">
            <v>ANNEALED T-BODY</v>
          </cell>
          <cell r="C529">
            <v>720</v>
          </cell>
          <cell r="D529">
            <v>720</v>
          </cell>
          <cell r="E529">
            <v>0</v>
          </cell>
        </row>
        <row r="530">
          <cell r="A530" t="str">
            <v>101481-005</v>
          </cell>
          <cell r="B530" t="str">
            <v>FIN INNER PART 10 X 20MM</v>
          </cell>
          <cell r="C530">
            <v>54</v>
          </cell>
          <cell r="D530">
            <v>54</v>
          </cell>
          <cell r="E530">
            <v>0</v>
          </cell>
        </row>
        <row r="531">
          <cell r="A531" t="str">
            <v>101475-016</v>
          </cell>
          <cell r="B531" t="str">
            <v>FIN INNER PART 8 X 70MM (</v>
          </cell>
          <cell r="C531">
            <v>53</v>
          </cell>
          <cell r="D531">
            <v>54</v>
          </cell>
          <cell r="E531">
            <v>1.89</v>
          </cell>
        </row>
        <row r="532">
          <cell r="A532" t="str">
            <v>201170-008</v>
          </cell>
          <cell r="B532" t="str">
            <v>MARKED METAL SHAFT</v>
          </cell>
          <cell r="C532">
            <v>100</v>
          </cell>
          <cell r="D532">
            <v>100</v>
          </cell>
          <cell r="E532">
            <v>0</v>
          </cell>
        </row>
        <row r="533">
          <cell r="A533" t="str">
            <v>201347-003</v>
          </cell>
          <cell r="B533" t="str">
            <v>ANNEALED T-BODY</v>
          </cell>
          <cell r="C533">
            <v>500</v>
          </cell>
          <cell r="D533">
            <v>500</v>
          </cell>
          <cell r="E533">
            <v>0</v>
          </cell>
        </row>
        <row r="534">
          <cell r="A534" t="str">
            <v>201347-004</v>
          </cell>
          <cell r="B534" t="str">
            <v>ANNEALED T-BODY</v>
          </cell>
          <cell r="C534">
            <v>500</v>
          </cell>
          <cell r="D534">
            <v>500</v>
          </cell>
          <cell r="E534">
            <v>0</v>
          </cell>
        </row>
        <row r="535">
          <cell r="A535" t="str">
            <v>201348-001</v>
          </cell>
          <cell r="B535" t="str">
            <v>ANNEALED T-BODY</v>
          </cell>
          <cell r="C535">
            <v>1690</v>
          </cell>
          <cell r="D535">
            <v>1690</v>
          </cell>
          <cell r="E535">
            <v>0</v>
          </cell>
        </row>
        <row r="536">
          <cell r="A536" t="str">
            <v>201348-002</v>
          </cell>
          <cell r="B536" t="str">
            <v>ANNEALED T-BODY</v>
          </cell>
          <cell r="C536">
            <v>3550</v>
          </cell>
          <cell r="D536">
            <v>3550</v>
          </cell>
          <cell r="E536">
            <v>0</v>
          </cell>
        </row>
        <row r="537">
          <cell r="A537" t="str">
            <v>201347-001</v>
          </cell>
          <cell r="B537" t="str">
            <v>ANNEALED T-BODY CAP</v>
          </cell>
          <cell r="C537">
            <v>1000</v>
          </cell>
          <cell r="D537">
            <v>1000</v>
          </cell>
          <cell r="E537">
            <v>0</v>
          </cell>
        </row>
        <row r="538">
          <cell r="A538" t="str">
            <v>201347-002</v>
          </cell>
          <cell r="B538" t="str">
            <v>ANNEALED T-BODY CAP</v>
          </cell>
          <cell r="C538">
            <v>1500</v>
          </cell>
          <cell r="D538">
            <v>1500</v>
          </cell>
          <cell r="E538">
            <v>0</v>
          </cell>
        </row>
        <row r="539">
          <cell r="A539" t="str">
            <v>350051-001</v>
          </cell>
          <cell r="B539" t="str">
            <v>BRAID (7FR)</v>
          </cell>
          <cell r="C539">
            <v>724</v>
          </cell>
          <cell r="D539">
            <v>724</v>
          </cell>
          <cell r="E539">
            <v>0</v>
          </cell>
        </row>
        <row r="540">
          <cell r="A540" t="str">
            <v>350052-001</v>
          </cell>
          <cell r="B540" t="str">
            <v>BRAID (8F)</v>
          </cell>
          <cell r="C540">
            <v>1045</v>
          </cell>
          <cell r="D540">
            <v>1045</v>
          </cell>
          <cell r="E540">
            <v>0</v>
          </cell>
        </row>
        <row r="541">
          <cell r="A541" t="str">
            <v>350053-001</v>
          </cell>
          <cell r="B541" t="str">
            <v>BRAID 14</v>
          </cell>
          <cell r="C541">
            <v>358</v>
          </cell>
          <cell r="D541">
            <v>358</v>
          </cell>
          <cell r="E541">
            <v>0</v>
          </cell>
        </row>
        <row r="542">
          <cell r="A542" t="str">
            <v>350054-001</v>
          </cell>
          <cell r="B542" t="str">
            <v>BRAID 16</v>
          </cell>
          <cell r="C542">
            <v>150</v>
          </cell>
          <cell r="D542">
            <v>150</v>
          </cell>
          <cell r="E542">
            <v>0</v>
          </cell>
        </row>
        <row r="543">
          <cell r="A543" t="str">
            <v>350050-001</v>
          </cell>
          <cell r="B543" t="str">
            <v>BRAID 8.0</v>
          </cell>
          <cell r="C543">
            <v>1229</v>
          </cell>
          <cell r="D543">
            <v>1229</v>
          </cell>
          <cell r="E543">
            <v>0</v>
          </cell>
        </row>
        <row r="544">
          <cell r="A544" t="str">
            <v>201336-016</v>
          </cell>
          <cell r="B544" t="str">
            <v>CLEARANCE TUBE (LONG) 30/</v>
          </cell>
          <cell r="C544">
            <v>96</v>
          </cell>
          <cell r="D544">
            <v>100</v>
          </cell>
          <cell r="E544">
            <v>4.17</v>
          </cell>
        </row>
        <row r="545">
          <cell r="A545" t="str">
            <v>201336-010</v>
          </cell>
          <cell r="B545" t="str">
            <v>CLEARANCE TUBE (LONG) 70</v>
          </cell>
          <cell r="C545">
            <v>200</v>
          </cell>
          <cell r="D545">
            <v>200</v>
          </cell>
          <cell r="E545">
            <v>0</v>
          </cell>
        </row>
        <row r="546">
          <cell r="A546" t="str">
            <v>201336-005</v>
          </cell>
          <cell r="B546" t="str">
            <v>CLEARANCE TUBE (SHORT) 30</v>
          </cell>
          <cell r="C546">
            <v>198</v>
          </cell>
          <cell r="D546">
            <v>200</v>
          </cell>
          <cell r="E546">
            <v>1.01</v>
          </cell>
        </row>
        <row r="547">
          <cell r="A547" t="str">
            <v>201336-012</v>
          </cell>
          <cell r="B547" t="str">
            <v>CLEARANCE TUBE (SHORT) 50</v>
          </cell>
          <cell r="C547">
            <v>200</v>
          </cell>
          <cell r="D547">
            <v>200</v>
          </cell>
          <cell r="E547">
            <v>0</v>
          </cell>
        </row>
        <row r="548">
          <cell r="A548" t="str">
            <v>201336-014</v>
          </cell>
          <cell r="B548" t="str">
            <v>CLEARANCE TUBE (SHORT) 50</v>
          </cell>
          <cell r="C548">
            <v>172</v>
          </cell>
          <cell r="D548">
            <v>176</v>
          </cell>
          <cell r="E548">
            <v>2.33</v>
          </cell>
        </row>
        <row r="549">
          <cell r="A549" t="str">
            <v>201336-013</v>
          </cell>
          <cell r="B549" t="str">
            <v>CLEARANCE TUBE (SHORT) 70</v>
          </cell>
          <cell r="C549">
            <v>100</v>
          </cell>
          <cell r="D549">
            <v>100</v>
          </cell>
          <cell r="E549">
            <v>0</v>
          </cell>
        </row>
        <row r="550">
          <cell r="A550" t="str">
            <v>101449-004</v>
          </cell>
          <cell r="B550" t="str">
            <v>COATED OUTER SHAFT (LONG)</v>
          </cell>
          <cell r="C550">
            <v>240</v>
          </cell>
          <cell r="D550">
            <v>240</v>
          </cell>
          <cell r="E550">
            <v>0</v>
          </cell>
        </row>
        <row r="551">
          <cell r="A551" t="str">
            <v>101449-006</v>
          </cell>
          <cell r="B551" t="str">
            <v>COATED OUTER SHAFT (LONG)</v>
          </cell>
          <cell r="C551">
            <v>120</v>
          </cell>
          <cell r="D551">
            <v>120</v>
          </cell>
          <cell r="E551">
            <v>0</v>
          </cell>
        </row>
        <row r="552">
          <cell r="A552" t="str">
            <v>101449-008</v>
          </cell>
          <cell r="B552" t="str">
            <v>COATED OUTER SHAFT (LONG)</v>
          </cell>
          <cell r="C552">
            <v>300</v>
          </cell>
          <cell r="D552">
            <v>300</v>
          </cell>
          <cell r="E552">
            <v>0</v>
          </cell>
        </row>
        <row r="553">
          <cell r="A553" t="str">
            <v>101449-001</v>
          </cell>
          <cell r="B553" t="str">
            <v>COATED OUTER SHAFT (SHORT</v>
          </cell>
          <cell r="C553">
            <v>539</v>
          </cell>
          <cell r="D553">
            <v>540</v>
          </cell>
          <cell r="E553">
            <v>0.19</v>
          </cell>
        </row>
        <row r="554">
          <cell r="A554" t="str">
            <v>101449-003</v>
          </cell>
          <cell r="B554" t="str">
            <v>COATED OUTER SHAFT (SHORT</v>
          </cell>
          <cell r="C554">
            <v>1139</v>
          </cell>
          <cell r="D554">
            <v>1140</v>
          </cell>
          <cell r="E554">
            <v>0.09</v>
          </cell>
        </row>
        <row r="555">
          <cell r="A555" t="str">
            <v>101449-007</v>
          </cell>
          <cell r="B555" t="str">
            <v>COATED OUTER SHAFT (SHORT</v>
          </cell>
          <cell r="C555">
            <v>240</v>
          </cell>
          <cell r="D555">
            <v>240</v>
          </cell>
          <cell r="E555">
            <v>0</v>
          </cell>
        </row>
        <row r="556">
          <cell r="A556" t="str">
            <v>360052-001</v>
          </cell>
          <cell r="B556" t="str">
            <v>CUT STENT 20</v>
          </cell>
          <cell r="C556">
            <v>262</v>
          </cell>
          <cell r="D556">
            <v>262</v>
          </cell>
          <cell r="E556">
            <v>0</v>
          </cell>
        </row>
        <row r="557">
          <cell r="A557" t="str">
            <v>360050-001</v>
          </cell>
          <cell r="B557" t="str">
            <v>CUT STENT 20/6</v>
          </cell>
          <cell r="C557">
            <v>104</v>
          </cell>
          <cell r="D557">
            <v>104</v>
          </cell>
          <cell r="E557">
            <v>0</v>
          </cell>
        </row>
        <row r="558">
          <cell r="A558" t="str">
            <v>360051-001</v>
          </cell>
          <cell r="B558" t="str">
            <v>CUT STENT 20/8</v>
          </cell>
          <cell r="C558">
            <v>54</v>
          </cell>
          <cell r="D558">
            <v>54</v>
          </cell>
          <cell r="E558">
            <v>0</v>
          </cell>
        </row>
        <row r="559">
          <cell r="A559" t="str">
            <v>360052-002</v>
          </cell>
          <cell r="B559" t="str">
            <v>CUT STENT 30</v>
          </cell>
          <cell r="C559">
            <v>329</v>
          </cell>
          <cell r="D559">
            <v>329</v>
          </cell>
          <cell r="E559">
            <v>0</v>
          </cell>
        </row>
        <row r="560">
          <cell r="A560" t="str">
            <v>360053-001</v>
          </cell>
          <cell r="B560" t="str">
            <v>CUT STENT 30</v>
          </cell>
          <cell r="C560">
            <v>104</v>
          </cell>
          <cell r="D560">
            <v>104</v>
          </cell>
          <cell r="E560">
            <v>0</v>
          </cell>
        </row>
        <row r="561">
          <cell r="A561" t="str">
            <v>360050-002</v>
          </cell>
          <cell r="B561" t="str">
            <v>CUT STENT 30/6</v>
          </cell>
          <cell r="C561">
            <v>100</v>
          </cell>
          <cell r="D561">
            <v>100</v>
          </cell>
          <cell r="E561">
            <v>0</v>
          </cell>
        </row>
        <row r="562">
          <cell r="A562" t="str">
            <v>360051-002</v>
          </cell>
          <cell r="B562" t="str">
            <v>CUT STENT 30/8</v>
          </cell>
          <cell r="C562">
            <v>213</v>
          </cell>
          <cell r="D562">
            <v>213</v>
          </cell>
          <cell r="E562">
            <v>0</v>
          </cell>
        </row>
        <row r="563">
          <cell r="A563" t="str">
            <v>360052-003</v>
          </cell>
          <cell r="B563" t="str">
            <v>CUT STENT 50</v>
          </cell>
          <cell r="C563">
            <v>322</v>
          </cell>
          <cell r="D563">
            <v>322</v>
          </cell>
          <cell r="E563">
            <v>0</v>
          </cell>
        </row>
        <row r="564">
          <cell r="A564" t="str">
            <v>360053-002</v>
          </cell>
          <cell r="B564" t="str">
            <v>CUT STENT 50</v>
          </cell>
          <cell r="C564">
            <v>272</v>
          </cell>
          <cell r="D564">
            <v>272</v>
          </cell>
          <cell r="E564">
            <v>0</v>
          </cell>
        </row>
        <row r="565">
          <cell r="A565" t="str">
            <v>360054-002</v>
          </cell>
          <cell r="B565" t="str">
            <v>CUT STENT 50/14</v>
          </cell>
          <cell r="C565">
            <v>107</v>
          </cell>
          <cell r="D565">
            <v>107</v>
          </cell>
          <cell r="E565">
            <v>0</v>
          </cell>
        </row>
        <row r="566">
          <cell r="A566" t="str">
            <v>360055-001</v>
          </cell>
          <cell r="B566" t="str">
            <v>CUT STENT 50/16</v>
          </cell>
          <cell r="C566">
            <v>106</v>
          </cell>
          <cell r="D566">
            <v>106</v>
          </cell>
          <cell r="E566">
            <v>0</v>
          </cell>
        </row>
        <row r="567">
          <cell r="A567" t="str">
            <v>360051-003</v>
          </cell>
          <cell r="B567" t="str">
            <v>CUT STENT 50/8</v>
          </cell>
          <cell r="C567">
            <v>227</v>
          </cell>
          <cell r="D567">
            <v>227</v>
          </cell>
          <cell r="E567">
            <v>0</v>
          </cell>
        </row>
        <row r="568">
          <cell r="A568" t="str">
            <v>360052-004</v>
          </cell>
          <cell r="B568" t="str">
            <v>CUT STENT 70</v>
          </cell>
          <cell r="C568">
            <v>56</v>
          </cell>
          <cell r="D568">
            <v>56</v>
          </cell>
          <cell r="E568">
            <v>0</v>
          </cell>
        </row>
        <row r="569">
          <cell r="A569" t="str">
            <v>360053-003</v>
          </cell>
          <cell r="B569" t="str">
            <v>CUT STENT 70</v>
          </cell>
          <cell r="C569">
            <v>54</v>
          </cell>
          <cell r="D569">
            <v>54</v>
          </cell>
          <cell r="E569">
            <v>0</v>
          </cell>
        </row>
        <row r="570">
          <cell r="A570" t="str">
            <v>360054-003</v>
          </cell>
          <cell r="B570" t="str">
            <v>CUT STENT 70/14</v>
          </cell>
          <cell r="C570">
            <v>54</v>
          </cell>
          <cell r="D570">
            <v>54</v>
          </cell>
          <cell r="E570">
            <v>0</v>
          </cell>
        </row>
        <row r="571">
          <cell r="A571" t="str">
            <v>360051-004</v>
          </cell>
          <cell r="B571" t="str">
            <v>CUT STENT 70/8</v>
          </cell>
          <cell r="C571">
            <v>109</v>
          </cell>
          <cell r="D571">
            <v>109</v>
          </cell>
          <cell r="E571">
            <v>0</v>
          </cell>
        </row>
        <row r="572">
          <cell r="A572" t="str">
            <v>101481-001</v>
          </cell>
          <cell r="B572" t="str">
            <v>INNER SHAFT WITH STENT CU</v>
          </cell>
          <cell r="C572">
            <v>216</v>
          </cell>
          <cell r="D572">
            <v>216</v>
          </cell>
          <cell r="E572">
            <v>0</v>
          </cell>
        </row>
        <row r="573">
          <cell r="A573" t="str">
            <v>101481-002</v>
          </cell>
          <cell r="B573" t="str">
            <v>INNER SHAFT WITH STENT CU</v>
          </cell>
          <cell r="C573">
            <v>216</v>
          </cell>
          <cell r="D573">
            <v>216</v>
          </cell>
          <cell r="E573">
            <v>0</v>
          </cell>
        </row>
        <row r="574">
          <cell r="A574" t="str">
            <v>101482-001</v>
          </cell>
          <cell r="B574" t="str">
            <v>INNER SHAFT WITH STENT CU</v>
          </cell>
          <cell r="C574">
            <v>108</v>
          </cell>
          <cell r="D574">
            <v>108</v>
          </cell>
          <cell r="E574">
            <v>0</v>
          </cell>
        </row>
        <row r="575">
          <cell r="A575" t="str">
            <v>101482-002</v>
          </cell>
          <cell r="B575" t="str">
            <v>INNER SHAFT WITH STENT CU</v>
          </cell>
          <cell r="C575">
            <v>161</v>
          </cell>
          <cell r="D575">
            <v>162</v>
          </cell>
          <cell r="E575">
            <v>0.62</v>
          </cell>
        </row>
        <row r="576">
          <cell r="A576" t="str">
            <v>101483-002</v>
          </cell>
          <cell r="B576" t="str">
            <v>INNER SHAFT WITH STENT CU</v>
          </cell>
          <cell r="C576">
            <v>107</v>
          </cell>
          <cell r="D576">
            <v>108</v>
          </cell>
          <cell r="E576">
            <v>0.93</v>
          </cell>
        </row>
        <row r="577">
          <cell r="A577" t="str">
            <v>101483-004</v>
          </cell>
          <cell r="B577" t="str">
            <v>INNER SHAFT WITH STENT CU</v>
          </cell>
          <cell r="C577">
            <v>53</v>
          </cell>
          <cell r="D577">
            <v>54</v>
          </cell>
          <cell r="E577">
            <v>1.89</v>
          </cell>
        </row>
        <row r="578">
          <cell r="A578" t="str">
            <v>201170-013</v>
          </cell>
          <cell r="B578" t="str">
            <v>MARKED METAL SHAFT 20</v>
          </cell>
          <cell r="C578">
            <v>100</v>
          </cell>
          <cell r="D578">
            <v>100</v>
          </cell>
          <cell r="E578">
            <v>0</v>
          </cell>
        </row>
        <row r="579">
          <cell r="A579" t="str">
            <v>201170-009</v>
          </cell>
          <cell r="B579" t="str">
            <v>MARKED METAL SHAFT 20 6/8</v>
          </cell>
          <cell r="C579">
            <v>100</v>
          </cell>
          <cell r="D579">
            <v>100</v>
          </cell>
          <cell r="E579">
            <v>0</v>
          </cell>
        </row>
        <row r="580">
          <cell r="A580" t="str">
            <v>201170-014</v>
          </cell>
          <cell r="B580" t="str">
            <v>MARKED METAL SHAFT 30</v>
          </cell>
          <cell r="C580">
            <v>600</v>
          </cell>
          <cell r="D580">
            <v>600</v>
          </cell>
          <cell r="E580">
            <v>0</v>
          </cell>
        </row>
        <row r="581">
          <cell r="A581" t="str">
            <v>201170-010</v>
          </cell>
          <cell r="B581" t="str">
            <v>MARKED METAL SHAFT 30 6/8</v>
          </cell>
          <cell r="C581">
            <v>448</v>
          </cell>
          <cell r="D581">
            <v>448</v>
          </cell>
          <cell r="E581">
            <v>0</v>
          </cell>
        </row>
        <row r="582">
          <cell r="A582" t="str">
            <v>201170-011</v>
          </cell>
          <cell r="B582" t="str">
            <v>MARKED METAL SHAFT 40 6/8</v>
          </cell>
          <cell r="C582">
            <v>100</v>
          </cell>
          <cell r="D582">
            <v>100</v>
          </cell>
          <cell r="E582">
            <v>0</v>
          </cell>
        </row>
        <row r="583">
          <cell r="A583" t="str">
            <v>201170-015</v>
          </cell>
          <cell r="B583" t="str">
            <v>MARKED METAL SHAFT 50</v>
          </cell>
          <cell r="C583">
            <v>800</v>
          </cell>
          <cell r="D583">
            <v>800</v>
          </cell>
          <cell r="E583">
            <v>0</v>
          </cell>
        </row>
        <row r="584">
          <cell r="A584" t="str">
            <v>201170-016</v>
          </cell>
          <cell r="B584" t="str">
            <v>MARKED METAL SHAFT 70</v>
          </cell>
          <cell r="C584">
            <v>100</v>
          </cell>
          <cell r="D584">
            <v>100</v>
          </cell>
          <cell r="E584">
            <v>0</v>
          </cell>
        </row>
        <row r="585">
          <cell r="A585" t="str">
            <v>301018-005</v>
          </cell>
          <cell r="B585" t="str">
            <v>SINGLE LUMEN</v>
          </cell>
          <cell r="C585">
            <v>154</v>
          </cell>
          <cell r="D585">
            <v>154</v>
          </cell>
          <cell r="E585">
            <v>0</v>
          </cell>
        </row>
        <row r="586">
          <cell r="A586" t="str">
            <v>301018-006</v>
          </cell>
          <cell r="B586" t="str">
            <v>SINGLE LUMEN</v>
          </cell>
          <cell r="C586">
            <v>224</v>
          </cell>
          <cell r="D586">
            <v>224</v>
          </cell>
          <cell r="E586">
            <v>0</v>
          </cell>
        </row>
        <row r="587">
          <cell r="A587" t="str">
            <v>201347-005</v>
          </cell>
          <cell r="B587" t="str">
            <v>T-BODY ANNEALED</v>
          </cell>
          <cell r="C587">
            <v>1985</v>
          </cell>
          <cell r="D587">
            <v>1985</v>
          </cell>
          <cell r="E587">
            <v>0</v>
          </cell>
        </row>
        <row r="588">
          <cell r="A588" t="str">
            <v>806435-01</v>
          </cell>
          <cell r="B588" t="str">
            <v>CONTROL RING/WIRE S/A</v>
          </cell>
          <cell r="C588">
            <v>500</v>
          </cell>
          <cell r="D588">
            <v>500</v>
          </cell>
          <cell r="E588">
            <v>0</v>
          </cell>
        </row>
        <row r="589">
          <cell r="A589" t="str">
            <v>309869-01</v>
          </cell>
          <cell r="B589" t="str">
            <v>FLUSHED SYMPHONY TRIFURCA</v>
          </cell>
          <cell r="C589">
            <v>375</v>
          </cell>
          <cell r="D589">
            <v>560</v>
          </cell>
          <cell r="E589">
            <v>49.33</v>
          </cell>
        </row>
        <row r="590">
          <cell r="A590" t="str">
            <v>808238-11</v>
          </cell>
          <cell r="B590" t="str">
            <v>RO-SYMPHONY-STENT T/A 10.</v>
          </cell>
          <cell r="C590">
            <v>38</v>
          </cell>
          <cell r="D590">
            <v>50</v>
          </cell>
          <cell r="E590">
            <v>31.58</v>
          </cell>
        </row>
        <row r="591">
          <cell r="A591" t="str">
            <v>808238-12</v>
          </cell>
          <cell r="B591" t="str">
            <v>RO-SYMPHONY-STENT T/A 10.</v>
          </cell>
          <cell r="C591">
            <v>17</v>
          </cell>
          <cell r="D591">
            <v>20</v>
          </cell>
          <cell r="E591">
            <v>17.649999999999999</v>
          </cell>
        </row>
        <row r="592">
          <cell r="A592" t="str">
            <v>808238-13</v>
          </cell>
          <cell r="B592" t="str">
            <v>RO-SYMPHONY-STENT T/A 12.</v>
          </cell>
          <cell r="C592">
            <v>13</v>
          </cell>
          <cell r="D592">
            <v>20</v>
          </cell>
          <cell r="E592">
            <v>53.85</v>
          </cell>
        </row>
        <row r="593">
          <cell r="A593" t="str">
            <v>808238-14</v>
          </cell>
          <cell r="B593" t="str">
            <v>RO-SYMPHONY-STENT T/A 12.</v>
          </cell>
          <cell r="C593">
            <v>5</v>
          </cell>
          <cell r="D593">
            <v>5</v>
          </cell>
          <cell r="E593">
            <v>0</v>
          </cell>
        </row>
        <row r="594">
          <cell r="A594" t="str">
            <v>808238-15</v>
          </cell>
          <cell r="B594" t="str">
            <v>RO-SYMPHONY-STENT T/A 12.</v>
          </cell>
          <cell r="C594">
            <v>9</v>
          </cell>
          <cell r="D594">
            <v>9</v>
          </cell>
          <cell r="E594">
            <v>0</v>
          </cell>
        </row>
        <row r="595">
          <cell r="A595" t="str">
            <v>808238-17</v>
          </cell>
          <cell r="B595" t="str">
            <v>RO-SYMPHONY-STENT T/A 14.</v>
          </cell>
          <cell r="C595">
            <v>7</v>
          </cell>
          <cell r="D595">
            <v>8</v>
          </cell>
          <cell r="E595">
            <v>14.29</v>
          </cell>
        </row>
        <row r="596">
          <cell r="A596" t="str">
            <v>808238-01</v>
          </cell>
          <cell r="B596" t="str">
            <v>RO-SYMPHONY-STENT T/A 6.3</v>
          </cell>
          <cell r="C596">
            <v>8</v>
          </cell>
          <cell r="D596">
            <v>10</v>
          </cell>
          <cell r="E596">
            <v>25</v>
          </cell>
        </row>
        <row r="597">
          <cell r="A597" t="str">
            <v>808238-05</v>
          </cell>
          <cell r="B597" t="str">
            <v>RO-SYMPHONY-STENT T/A 7.3</v>
          </cell>
          <cell r="C597">
            <v>4</v>
          </cell>
          <cell r="D597">
            <v>10</v>
          </cell>
          <cell r="E597">
            <v>150</v>
          </cell>
        </row>
        <row r="598">
          <cell r="A598" t="str">
            <v>808238-06</v>
          </cell>
          <cell r="B598" t="str">
            <v>RO-SYMPHONY-STENT T/A 7.3</v>
          </cell>
          <cell r="C598">
            <v>20</v>
          </cell>
          <cell r="D598">
            <v>20</v>
          </cell>
          <cell r="E598">
            <v>0</v>
          </cell>
        </row>
        <row r="599">
          <cell r="A599" t="str">
            <v>808238-08</v>
          </cell>
          <cell r="B599" t="str">
            <v>RO-SYMPHONY-STENT T/A 8.0</v>
          </cell>
          <cell r="C599">
            <v>21</v>
          </cell>
          <cell r="D599">
            <v>40</v>
          </cell>
          <cell r="E599">
            <v>90.48</v>
          </cell>
        </row>
        <row r="600">
          <cell r="A600" t="str">
            <v>808238-09</v>
          </cell>
          <cell r="B600" t="str">
            <v>RO-SYMPHONY-STENT T/A 8.0</v>
          </cell>
          <cell r="C600">
            <v>15</v>
          </cell>
          <cell r="D600">
            <v>20</v>
          </cell>
          <cell r="E600">
            <v>33.33</v>
          </cell>
        </row>
        <row r="601">
          <cell r="A601" t="str">
            <v>808502-01</v>
          </cell>
          <cell r="B601" t="str">
            <v>S/A SYMPHONY SHEATH RO</v>
          </cell>
          <cell r="C601">
            <v>100</v>
          </cell>
          <cell r="D601">
            <v>100</v>
          </cell>
          <cell r="E601">
            <v>0</v>
          </cell>
        </row>
        <row r="602">
          <cell r="A602" t="str">
            <v>808502-02</v>
          </cell>
          <cell r="B602" t="str">
            <v>S/A SYMPHONY SHEATH RO</v>
          </cell>
          <cell r="C602">
            <v>50</v>
          </cell>
          <cell r="D602">
            <v>50</v>
          </cell>
          <cell r="E602">
            <v>0</v>
          </cell>
        </row>
        <row r="603">
          <cell r="A603" t="str">
            <v>808502-03</v>
          </cell>
          <cell r="B603" t="str">
            <v>S/A SYMPHONY SHEATH RO</v>
          </cell>
          <cell r="C603">
            <v>130</v>
          </cell>
          <cell r="D603">
            <v>130</v>
          </cell>
          <cell r="E603">
            <v>0</v>
          </cell>
        </row>
        <row r="604">
          <cell r="A604" t="str">
            <v>808874-01</v>
          </cell>
          <cell r="B604" t="str">
            <v>SYMPHONY TAPERED SHEATH</v>
          </cell>
          <cell r="C604">
            <v>550</v>
          </cell>
          <cell r="D604">
            <v>550</v>
          </cell>
          <cell r="E604">
            <v>0</v>
          </cell>
        </row>
        <row r="605">
          <cell r="A605" t="str">
            <v>809095-01</v>
          </cell>
          <cell r="B605" t="str">
            <v>SYMPHONY TRIFURCATED S/R</v>
          </cell>
          <cell r="C605">
            <v>523</v>
          </cell>
          <cell r="D605">
            <v>992</v>
          </cell>
          <cell r="E605">
            <v>89.67</v>
          </cell>
        </row>
        <row r="606">
          <cell r="A606" t="str">
            <v>808574-05</v>
          </cell>
          <cell r="B606" t="str">
            <v>NC-35 5.8/90 S/A</v>
          </cell>
          <cell r="C606">
            <v>462</v>
          </cell>
          <cell r="D606">
            <v>500</v>
          </cell>
          <cell r="E606">
            <v>8.23</v>
          </cell>
        </row>
        <row r="607">
          <cell r="A607" t="str">
            <v>310125-01</v>
          </cell>
          <cell r="B607" t="str">
            <v>FINISHED NECK GAZELLE</v>
          </cell>
          <cell r="C607">
            <v>1649</v>
          </cell>
          <cell r="D607">
            <v>1650</v>
          </cell>
          <cell r="E607">
            <v>0.06</v>
          </cell>
        </row>
        <row r="608">
          <cell r="A608" t="str">
            <v>311011-001</v>
          </cell>
          <cell r="B608" t="str">
            <v>2-LUMEN TUBING L600/800</v>
          </cell>
          <cell r="C608">
            <v>4302</v>
          </cell>
          <cell r="D608">
            <v>4312</v>
          </cell>
          <cell r="E608">
            <v>0.23</v>
          </cell>
        </row>
        <row r="609">
          <cell r="A609" t="str">
            <v>301028-008</v>
          </cell>
          <cell r="B609" t="str">
            <v>BALLOON TUBE -10</v>
          </cell>
          <cell r="C609">
            <v>2971</v>
          </cell>
          <cell r="D609">
            <v>3015</v>
          </cell>
          <cell r="E609">
            <v>1.48</v>
          </cell>
        </row>
        <row r="610">
          <cell r="A610" t="str">
            <v>301028-037</v>
          </cell>
          <cell r="B610" t="str">
            <v>BALLOON TUBE -10</v>
          </cell>
          <cell r="C610">
            <v>1161</v>
          </cell>
          <cell r="D610">
            <v>1181</v>
          </cell>
          <cell r="E610">
            <v>1.72</v>
          </cell>
        </row>
        <row r="611">
          <cell r="A611" t="str">
            <v>301028-002</v>
          </cell>
          <cell r="B611" t="str">
            <v>BALLOON TUBE -4</v>
          </cell>
          <cell r="C611">
            <v>6058</v>
          </cell>
          <cell r="D611">
            <v>6112</v>
          </cell>
          <cell r="E611">
            <v>0.89</v>
          </cell>
        </row>
        <row r="612">
          <cell r="A612" t="str">
            <v>301028-032</v>
          </cell>
          <cell r="B612" t="str">
            <v>BALLOON TUBE -5</v>
          </cell>
          <cell r="C612">
            <v>2192</v>
          </cell>
          <cell r="D612">
            <v>2226</v>
          </cell>
          <cell r="E612">
            <v>1.55</v>
          </cell>
        </row>
        <row r="613">
          <cell r="A613" t="str">
            <v>301028-004</v>
          </cell>
          <cell r="B613" t="str">
            <v>BALLOON TUBE -6</v>
          </cell>
          <cell r="C613">
            <v>2210</v>
          </cell>
          <cell r="D613">
            <v>2247</v>
          </cell>
          <cell r="E613">
            <v>1.67</v>
          </cell>
        </row>
        <row r="614">
          <cell r="A614" t="str">
            <v>301028-033</v>
          </cell>
          <cell r="B614" t="str">
            <v>BALLOON TUBE -6</v>
          </cell>
          <cell r="C614">
            <v>3387</v>
          </cell>
          <cell r="D614">
            <v>3429</v>
          </cell>
          <cell r="E614">
            <v>1.24</v>
          </cell>
        </row>
        <row r="615">
          <cell r="A615" t="str">
            <v>301028-036</v>
          </cell>
          <cell r="B615" t="str">
            <v>BALLOON TUBE -9</v>
          </cell>
          <cell r="C615">
            <v>1225</v>
          </cell>
          <cell r="D615">
            <v>1245</v>
          </cell>
          <cell r="E615">
            <v>1.63</v>
          </cell>
        </row>
        <row r="616">
          <cell r="A616" t="str">
            <v>321000-014</v>
          </cell>
          <cell r="B616" t="str">
            <v>DOUBLE LUMEN SHAFT 1200</v>
          </cell>
          <cell r="C616">
            <v>300</v>
          </cell>
          <cell r="D616">
            <v>300</v>
          </cell>
          <cell r="E616">
            <v>0</v>
          </cell>
        </row>
        <row r="617">
          <cell r="A617" t="str">
            <v>321000-006</v>
          </cell>
          <cell r="B617" t="str">
            <v>DOUBLE LUMEN SHAFT 800</v>
          </cell>
          <cell r="C617">
            <v>3000</v>
          </cell>
          <cell r="D617">
            <v>3000</v>
          </cell>
          <cell r="E617">
            <v>0</v>
          </cell>
        </row>
        <row r="618">
          <cell r="A618" t="str">
            <v>311004-001</v>
          </cell>
          <cell r="B618" t="str">
            <v>EXTRUDED DOUBLE LUMEN SHA</v>
          </cell>
          <cell r="C618">
            <v>17799</v>
          </cell>
          <cell r="D618">
            <v>17879</v>
          </cell>
          <cell r="E618">
            <v>0.45</v>
          </cell>
        </row>
        <row r="619">
          <cell r="A619" t="str">
            <v>821008-006</v>
          </cell>
          <cell r="B619" t="str">
            <v>FINISHED BALLOON PROTECTO</v>
          </cell>
          <cell r="C619">
            <v>2000</v>
          </cell>
          <cell r="D619">
            <v>2000</v>
          </cell>
          <cell r="E619">
            <v>0</v>
          </cell>
        </row>
        <row r="620">
          <cell r="A620" t="str">
            <v>821008-012</v>
          </cell>
          <cell r="B620" t="str">
            <v>FINISHED BALLOON PROTECTO</v>
          </cell>
          <cell r="C620">
            <v>1000</v>
          </cell>
          <cell r="D620">
            <v>1000</v>
          </cell>
          <cell r="E620">
            <v>0</v>
          </cell>
        </row>
        <row r="621">
          <cell r="A621" t="str">
            <v>821008-013</v>
          </cell>
          <cell r="B621" t="str">
            <v>FINISHED BALLOON PROTECTO</v>
          </cell>
          <cell r="C621">
            <v>1000</v>
          </cell>
          <cell r="D621">
            <v>1000</v>
          </cell>
          <cell r="E621">
            <v>0</v>
          </cell>
        </row>
        <row r="622">
          <cell r="A622" t="str">
            <v>201032-010</v>
          </cell>
          <cell r="B622" t="str">
            <v>FINISHED SHRINK TUBE</v>
          </cell>
          <cell r="C622">
            <v>7000</v>
          </cell>
          <cell r="D622">
            <v>7000</v>
          </cell>
          <cell r="E622">
            <v>0</v>
          </cell>
        </row>
        <row r="623">
          <cell r="A623" t="str">
            <v>101504-001</v>
          </cell>
          <cell r="B623" t="str">
            <v>MIXTURE</v>
          </cell>
          <cell r="C623">
            <v>17000</v>
          </cell>
          <cell r="D623">
            <v>17000</v>
          </cell>
          <cell r="E623">
            <v>0</v>
          </cell>
        </row>
        <row r="624">
          <cell r="A624" t="str">
            <v>305064-001</v>
          </cell>
          <cell r="B624" t="str">
            <v>NECK</v>
          </cell>
          <cell r="C624">
            <v>6500</v>
          </cell>
          <cell r="D624">
            <v>6500</v>
          </cell>
          <cell r="E624">
            <v>0</v>
          </cell>
        </row>
        <row r="625">
          <cell r="A625" t="str">
            <v>101429-009</v>
          </cell>
          <cell r="B625" t="str">
            <v>PRINTED -12.0 MM Y-CONNEC</v>
          </cell>
          <cell r="C625">
            <v>400</v>
          </cell>
          <cell r="D625">
            <v>400</v>
          </cell>
          <cell r="E625">
            <v>0</v>
          </cell>
        </row>
        <row r="626">
          <cell r="A626" t="str">
            <v>101429-002</v>
          </cell>
          <cell r="B626" t="str">
            <v>PRINTED -4.0 MM Y-CONNECT</v>
          </cell>
          <cell r="C626">
            <v>600</v>
          </cell>
          <cell r="D626">
            <v>600</v>
          </cell>
          <cell r="E626">
            <v>0</v>
          </cell>
        </row>
        <row r="627">
          <cell r="A627" t="str">
            <v>101429-004</v>
          </cell>
          <cell r="B627" t="str">
            <v>PRINTED -6.0 MM Y-CONNECT</v>
          </cell>
          <cell r="C627">
            <v>1200</v>
          </cell>
          <cell r="D627">
            <v>1200</v>
          </cell>
          <cell r="E627">
            <v>0</v>
          </cell>
        </row>
        <row r="628">
          <cell r="A628" t="str">
            <v>101429-006</v>
          </cell>
          <cell r="B628" t="str">
            <v>PRINTED -8.0 MM Y-CONNECT</v>
          </cell>
          <cell r="C628">
            <v>700</v>
          </cell>
          <cell r="D628">
            <v>700</v>
          </cell>
          <cell r="E628">
            <v>0</v>
          </cell>
        </row>
        <row r="629">
          <cell r="A629" t="str">
            <v>101429-007</v>
          </cell>
          <cell r="B629" t="str">
            <v>PRINTED -9.0 MM Y-CONNECT</v>
          </cell>
          <cell r="C629">
            <v>400</v>
          </cell>
          <cell r="D629">
            <v>400</v>
          </cell>
          <cell r="E629">
            <v>0</v>
          </cell>
        </row>
        <row r="630">
          <cell r="A630" t="str">
            <v>305014-001</v>
          </cell>
          <cell r="B630" t="str">
            <v>PULLOVER SLEEVE</v>
          </cell>
          <cell r="C630">
            <v>7050</v>
          </cell>
          <cell r="D630">
            <v>7050</v>
          </cell>
          <cell r="E630">
            <v>0</v>
          </cell>
        </row>
        <row r="631">
          <cell r="A631" t="str">
            <v>305016-004</v>
          </cell>
          <cell r="B631" t="str">
            <v>PULLOVER SLEEVE</v>
          </cell>
          <cell r="C631">
            <v>4000</v>
          </cell>
          <cell r="D631">
            <v>4000</v>
          </cell>
          <cell r="E631">
            <v>0</v>
          </cell>
        </row>
        <row r="632">
          <cell r="A632" t="str">
            <v>305016-007</v>
          </cell>
          <cell r="B632" t="str">
            <v>PULLOVER SLEEVE</v>
          </cell>
          <cell r="C632">
            <v>4000</v>
          </cell>
          <cell r="D632">
            <v>4000</v>
          </cell>
          <cell r="E632">
            <v>0</v>
          </cell>
        </row>
        <row r="633">
          <cell r="A633" t="str">
            <v>305016-008</v>
          </cell>
          <cell r="B633" t="str">
            <v>PULLOVER SLEEVE</v>
          </cell>
          <cell r="C633">
            <v>8000</v>
          </cell>
          <cell r="D633">
            <v>8000</v>
          </cell>
          <cell r="E633">
            <v>0</v>
          </cell>
        </row>
        <row r="634">
          <cell r="A634" t="str">
            <v>305027-019</v>
          </cell>
          <cell r="B634" t="str">
            <v>PULLOVER TUBING</v>
          </cell>
          <cell r="C634">
            <v>6000</v>
          </cell>
          <cell r="D634">
            <v>6000</v>
          </cell>
          <cell r="E634">
            <v>0</v>
          </cell>
        </row>
        <row r="635">
          <cell r="A635" t="str">
            <v>305027-020</v>
          </cell>
          <cell r="B635" t="str">
            <v>PULLOVER TUBING</v>
          </cell>
          <cell r="C635">
            <v>4000</v>
          </cell>
          <cell r="D635">
            <v>4000</v>
          </cell>
          <cell r="E635">
            <v>0</v>
          </cell>
        </row>
        <row r="636">
          <cell r="A636" t="str">
            <v>305064-002</v>
          </cell>
          <cell r="B636" t="str">
            <v>PULLOVER TUBING 3/4/5/6/7</v>
          </cell>
          <cell r="C636">
            <v>8000</v>
          </cell>
          <cell r="D636">
            <v>8000</v>
          </cell>
          <cell r="E636">
            <v>0</v>
          </cell>
        </row>
        <row r="637">
          <cell r="A637" t="str">
            <v>305064-003</v>
          </cell>
          <cell r="B637" t="str">
            <v>PULLOVER TUBING 9/10/12</v>
          </cell>
          <cell r="C637">
            <v>2500</v>
          </cell>
          <cell r="D637">
            <v>2500</v>
          </cell>
          <cell r="E637">
            <v>0</v>
          </cell>
        </row>
        <row r="638">
          <cell r="A638" t="str">
            <v>301005-001</v>
          </cell>
          <cell r="B638" t="str">
            <v>SINGLE LUMEN</v>
          </cell>
          <cell r="C638">
            <v>1981</v>
          </cell>
          <cell r="D638">
            <v>1981</v>
          </cell>
          <cell r="E638">
            <v>0</v>
          </cell>
        </row>
        <row r="639">
          <cell r="A639" t="str">
            <v>301008-008</v>
          </cell>
          <cell r="B639" t="str">
            <v>SINGLE LUMEN SHAFT</v>
          </cell>
          <cell r="C639">
            <v>4402</v>
          </cell>
          <cell r="D639">
            <v>4402</v>
          </cell>
          <cell r="E639">
            <v>0</v>
          </cell>
        </row>
        <row r="640">
          <cell r="A640" t="str">
            <v>101433-001</v>
          </cell>
          <cell r="B640" t="str">
            <v>SMASH SIDE CONNECTOR</v>
          </cell>
          <cell r="C640">
            <v>2064</v>
          </cell>
          <cell r="D640">
            <v>2064</v>
          </cell>
          <cell r="E640">
            <v>0</v>
          </cell>
        </row>
        <row r="641">
          <cell r="A641" t="str">
            <v>101431-001</v>
          </cell>
          <cell r="B641" t="str">
            <v>SMASH STRAIGHT CONNECTOR</v>
          </cell>
          <cell r="C641">
            <v>2924</v>
          </cell>
          <cell r="D641">
            <v>2924</v>
          </cell>
          <cell r="E641">
            <v>0</v>
          </cell>
        </row>
        <row r="642">
          <cell r="A642" t="str">
            <v>201044-007</v>
          </cell>
          <cell r="B642" t="str">
            <v>TAPERED STRAIGHT CONNECTO</v>
          </cell>
          <cell r="C642">
            <v>4300</v>
          </cell>
          <cell r="D642">
            <v>4300</v>
          </cell>
          <cell r="E642">
            <v>0</v>
          </cell>
        </row>
        <row r="643">
          <cell r="A643" t="str">
            <v>403009900</v>
          </cell>
          <cell r="B643" t="str">
            <v>GW PORT TUBING       STD.</v>
          </cell>
          <cell r="C643">
            <v>12000</v>
          </cell>
          <cell r="D643">
            <v>12000</v>
          </cell>
          <cell r="E643">
            <v>0</v>
          </cell>
        </row>
        <row r="644">
          <cell r="A644" t="str">
            <v>403010000</v>
          </cell>
          <cell r="B644" t="str">
            <v>INFLAT. PORT TUBING  STD.</v>
          </cell>
          <cell r="C644">
            <v>12000</v>
          </cell>
          <cell r="D644">
            <v>12000</v>
          </cell>
          <cell r="E644">
            <v>0</v>
          </cell>
        </row>
        <row r="645">
          <cell r="A645" t="str">
            <v>310124-02</v>
          </cell>
          <cell r="B645" t="str">
            <v>NECKED DOWN SHAFT GAZELLE</v>
          </cell>
          <cell r="C645">
            <v>1240</v>
          </cell>
          <cell r="D645">
            <v>1240</v>
          </cell>
          <cell r="E645">
            <v>0</v>
          </cell>
        </row>
        <row r="646">
          <cell r="A646" t="str">
            <v>305560-01</v>
          </cell>
          <cell r="B646" t="str">
            <v>DISTAL OUTER 75CM SASUGA</v>
          </cell>
          <cell r="C646">
            <v>290</v>
          </cell>
          <cell r="D646">
            <v>290</v>
          </cell>
          <cell r="E646">
            <v>0</v>
          </cell>
        </row>
        <row r="647">
          <cell r="A647" t="str">
            <v>305498-01</v>
          </cell>
          <cell r="B647" t="str">
            <v>NECKED SWIFT TIP INNER 40</v>
          </cell>
          <cell r="C647">
            <v>233</v>
          </cell>
          <cell r="D647">
            <v>240</v>
          </cell>
          <cell r="E647">
            <v>3</v>
          </cell>
        </row>
        <row r="648">
          <cell r="A648" t="str">
            <v>305498-02</v>
          </cell>
          <cell r="B648" t="str">
            <v>NECKED SWIFT TIP INNER 75</v>
          </cell>
          <cell r="C648">
            <v>30</v>
          </cell>
          <cell r="D648">
            <v>30</v>
          </cell>
          <cell r="E648">
            <v>0</v>
          </cell>
        </row>
        <row r="649">
          <cell r="A649" t="str">
            <v>305499-01</v>
          </cell>
          <cell r="B649" t="str">
            <v>PROXIMAL OUTER 40CM SASUG</v>
          </cell>
          <cell r="C649">
            <v>118</v>
          </cell>
          <cell r="D649">
            <v>120</v>
          </cell>
          <cell r="E649">
            <v>1.69</v>
          </cell>
        </row>
        <row r="650">
          <cell r="A650" t="str">
            <v>305499-02</v>
          </cell>
          <cell r="B650" t="str">
            <v>PROXIMAL OUTER 75CM SASUG</v>
          </cell>
          <cell r="C650">
            <v>130</v>
          </cell>
          <cell r="D650">
            <v>130</v>
          </cell>
          <cell r="E650">
            <v>0</v>
          </cell>
        </row>
        <row r="651">
          <cell r="A651" t="str">
            <v>34799-02</v>
          </cell>
          <cell r="B651" t="str">
            <v>INSERT MOLDED MANIFOLD AS</v>
          </cell>
          <cell r="C651">
            <v>11873</v>
          </cell>
          <cell r="D651">
            <v>12680</v>
          </cell>
          <cell r="E651">
            <v>6.8</v>
          </cell>
        </row>
        <row r="652">
          <cell r="A652" t="str">
            <v>223000200</v>
          </cell>
          <cell r="B652" t="str">
            <v>2-LUMEN SKAFT MSC 4.8F</v>
          </cell>
          <cell r="C652">
            <v>1972</v>
          </cell>
          <cell r="D652">
            <v>1985</v>
          </cell>
          <cell r="E652">
            <v>0.66</v>
          </cell>
        </row>
        <row r="653">
          <cell r="A653" t="str">
            <v>222807100</v>
          </cell>
          <cell r="B653" t="str">
            <v>4.8F SHAFT W. CONNECTORS</v>
          </cell>
          <cell r="C653">
            <v>1169</v>
          </cell>
          <cell r="D653">
            <v>1293</v>
          </cell>
          <cell r="E653">
            <v>10.61</v>
          </cell>
        </row>
        <row r="654">
          <cell r="A654" t="str">
            <v>223814007</v>
          </cell>
          <cell r="B654" t="str">
            <v>MC-C. BALLON 7X40MM</v>
          </cell>
          <cell r="C654">
            <v>105</v>
          </cell>
          <cell r="D654">
            <v>105</v>
          </cell>
          <cell r="E654">
            <v>0</v>
          </cell>
        </row>
        <row r="655">
          <cell r="A655" t="str">
            <v>223814008</v>
          </cell>
          <cell r="B655" t="str">
            <v>MC-C. BALLON 8X40MM</v>
          </cell>
          <cell r="C655">
            <v>230</v>
          </cell>
          <cell r="D655">
            <v>230</v>
          </cell>
          <cell r="E655">
            <v>0</v>
          </cell>
        </row>
        <row r="656">
          <cell r="A656" t="str">
            <v>223802004</v>
          </cell>
          <cell r="B656" t="str">
            <v>MS-C. BALLON 4X20MM</v>
          </cell>
          <cell r="C656">
            <v>110</v>
          </cell>
          <cell r="D656">
            <v>110</v>
          </cell>
          <cell r="E656">
            <v>0</v>
          </cell>
        </row>
        <row r="657">
          <cell r="A657" t="str">
            <v>223802005</v>
          </cell>
          <cell r="B657" t="str">
            <v>MS-C. BALLON 5X20MM</v>
          </cell>
          <cell r="C657">
            <v>75</v>
          </cell>
          <cell r="D657">
            <v>75</v>
          </cell>
          <cell r="E657">
            <v>0</v>
          </cell>
        </row>
        <row r="658">
          <cell r="A658" t="str">
            <v>223804005</v>
          </cell>
          <cell r="B658" t="str">
            <v>MS-C. BALLON 5X40MM</v>
          </cell>
          <cell r="C658">
            <v>495</v>
          </cell>
          <cell r="D658">
            <v>495</v>
          </cell>
          <cell r="E658">
            <v>0</v>
          </cell>
        </row>
        <row r="659">
          <cell r="A659" t="str">
            <v>223802006</v>
          </cell>
          <cell r="B659" t="str">
            <v>MS-C. BALLON 6X20MM</v>
          </cell>
          <cell r="C659">
            <v>402</v>
          </cell>
          <cell r="D659">
            <v>402</v>
          </cell>
          <cell r="E659">
            <v>0</v>
          </cell>
        </row>
        <row r="660">
          <cell r="A660" t="str">
            <v>223804006</v>
          </cell>
          <cell r="B660" t="str">
            <v>MS-C. BALLON 6X40MM</v>
          </cell>
          <cell r="C660">
            <v>245</v>
          </cell>
          <cell r="D660">
            <v>245</v>
          </cell>
          <cell r="E660">
            <v>0</v>
          </cell>
        </row>
        <row r="661">
          <cell r="A661" t="str">
            <v>223812007</v>
          </cell>
          <cell r="B661" t="str">
            <v>MS-C. BALLON 7X20MM</v>
          </cell>
          <cell r="C661">
            <v>250</v>
          </cell>
          <cell r="D661">
            <v>250</v>
          </cell>
          <cell r="E661">
            <v>0</v>
          </cell>
        </row>
        <row r="662">
          <cell r="A662" t="str">
            <v>223812008</v>
          </cell>
          <cell r="B662" t="str">
            <v>MS-C. BALLON 8X20MM</v>
          </cell>
          <cell r="C662">
            <v>175</v>
          </cell>
          <cell r="D662">
            <v>175</v>
          </cell>
          <cell r="E662">
            <v>0</v>
          </cell>
        </row>
        <row r="663">
          <cell r="A663" t="str">
            <v>223001600</v>
          </cell>
          <cell r="B663" t="str">
            <v>SINGLELUMEN MSC OD 1.42 M</v>
          </cell>
          <cell r="C663">
            <v>6500</v>
          </cell>
          <cell r="D663">
            <v>6500</v>
          </cell>
          <cell r="E663">
            <v>0</v>
          </cell>
        </row>
        <row r="664">
          <cell r="A664" t="str">
            <v>303568-01</v>
          </cell>
          <cell r="B664" t="str">
            <v>STD BALLOON HUB &amp; TUBE</v>
          </cell>
          <cell r="C664">
            <v>500</v>
          </cell>
          <cell r="D664">
            <v>506</v>
          </cell>
          <cell r="E664">
            <v>1.2</v>
          </cell>
        </row>
        <row r="665">
          <cell r="A665" t="str">
            <v>223000600</v>
          </cell>
          <cell r="B665" t="str">
            <v>TUBING FOR BALLOON-STD</v>
          </cell>
          <cell r="C665">
            <v>2360</v>
          </cell>
          <cell r="D665">
            <v>2360</v>
          </cell>
          <cell r="E665">
            <v>0</v>
          </cell>
        </row>
        <row r="666">
          <cell r="A666" t="str">
            <v>223000700</v>
          </cell>
          <cell r="B666" t="str">
            <v>TUBING FOR BALLOON-STD</v>
          </cell>
          <cell r="C666">
            <v>4000</v>
          </cell>
          <cell r="D666">
            <v>4000</v>
          </cell>
          <cell r="E666">
            <v>0</v>
          </cell>
        </row>
        <row r="667">
          <cell r="A667" t="str">
            <v>223000800</v>
          </cell>
          <cell r="B667" t="str">
            <v>TUBING FOR BALLOON-STD</v>
          </cell>
          <cell r="C667">
            <v>5600</v>
          </cell>
          <cell r="D667">
            <v>5600</v>
          </cell>
          <cell r="E667">
            <v>0</v>
          </cell>
        </row>
        <row r="668">
          <cell r="A668" t="str">
            <v>301299-12</v>
          </cell>
          <cell r="B668" t="str">
            <v>MR/5.2T/100 COATED S/A</v>
          </cell>
          <cell r="C668">
            <v>1097</v>
          </cell>
          <cell r="D668">
            <v>1100</v>
          </cell>
          <cell r="E668">
            <v>0.27</v>
          </cell>
        </row>
        <row r="669">
          <cell r="A669" t="str">
            <v>301299-13</v>
          </cell>
          <cell r="B669" t="str">
            <v>MR/5.2T/145 COATED S/A</v>
          </cell>
          <cell r="C669">
            <v>497</v>
          </cell>
          <cell r="D669">
            <v>500</v>
          </cell>
          <cell r="E669">
            <v>0.6</v>
          </cell>
        </row>
        <row r="670">
          <cell r="A670" t="str">
            <v>301299-11</v>
          </cell>
          <cell r="B670" t="str">
            <v>MR/5.2T/85 COATED S/A</v>
          </cell>
          <cell r="C670">
            <v>1199</v>
          </cell>
          <cell r="D670">
            <v>1200</v>
          </cell>
          <cell r="E670">
            <v>0.08</v>
          </cell>
        </row>
        <row r="671">
          <cell r="A671" t="str">
            <v>301299-18</v>
          </cell>
          <cell r="B671" t="str">
            <v>MR/5.8/100 COATED S/A</v>
          </cell>
          <cell r="C671">
            <v>400</v>
          </cell>
          <cell r="D671">
            <v>400</v>
          </cell>
          <cell r="E671">
            <v>0</v>
          </cell>
        </row>
        <row r="672">
          <cell r="A672" t="str">
            <v>301299-17</v>
          </cell>
          <cell r="B672" t="str">
            <v>MR/5.8/85 COATED S/A</v>
          </cell>
          <cell r="C672">
            <v>599</v>
          </cell>
          <cell r="D672">
            <v>600</v>
          </cell>
          <cell r="E672">
            <v>0.17</v>
          </cell>
        </row>
        <row r="673">
          <cell r="A673" t="str">
            <v>301299-15</v>
          </cell>
          <cell r="B673" t="str">
            <v>MR/5.8T/100 COATED S/A</v>
          </cell>
          <cell r="C673">
            <v>499</v>
          </cell>
          <cell r="D673">
            <v>500</v>
          </cell>
          <cell r="E673">
            <v>0.2</v>
          </cell>
        </row>
        <row r="674">
          <cell r="A674" t="str">
            <v>301299-16</v>
          </cell>
          <cell r="B674" t="str">
            <v>MR/5.8T/145 COATED S/A</v>
          </cell>
          <cell r="C674">
            <v>500</v>
          </cell>
          <cell r="D674">
            <v>500</v>
          </cell>
          <cell r="E674">
            <v>0</v>
          </cell>
        </row>
        <row r="675">
          <cell r="A675" t="str">
            <v>301299-14</v>
          </cell>
          <cell r="B675" t="str">
            <v>MR/5.8T/85 COATED S/A</v>
          </cell>
          <cell r="C675">
            <v>699</v>
          </cell>
          <cell r="D675">
            <v>700</v>
          </cell>
          <cell r="E675">
            <v>0.14000000000000001</v>
          </cell>
        </row>
        <row r="676">
          <cell r="A676" t="str">
            <v>309379-03</v>
          </cell>
          <cell r="B676" t="str">
            <v>MARSHAL 5.2/135 TAP. EXT.</v>
          </cell>
          <cell r="C676">
            <v>980</v>
          </cell>
          <cell r="D676">
            <v>1000</v>
          </cell>
          <cell r="E676">
            <v>2.04</v>
          </cell>
        </row>
        <row r="677">
          <cell r="A677" t="str">
            <v>309379-02</v>
          </cell>
          <cell r="B677" t="str">
            <v>MARSHAL 5.2/75 TAP. EXT.</v>
          </cell>
          <cell r="C677">
            <v>1490</v>
          </cell>
          <cell r="D677">
            <v>1500</v>
          </cell>
          <cell r="E677">
            <v>0.67</v>
          </cell>
        </row>
        <row r="678">
          <cell r="A678" t="str">
            <v>309379-01</v>
          </cell>
          <cell r="B678" t="str">
            <v>MARSHAL 5.2/90 TAP. EXT.</v>
          </cell>
          <cell r="C678">
            <v>1970</v>
          </cell>
          <cell r="D678">
            <v>2000</v>
          </cell>
          <cell r="E678">
            <v>1.52</v>
          </cell>
        </row>
        <row r="679">
          <cell r="A679" t="str">
            <v>309380-02</v>
          </cell>
          <cell r="B679" t="str">
            <v>MARSHAL 5.8/75 TAP. EXT.</v>
          </cell>
          <cell r="C679">
            <v>2480</v>
          </cell>
          <cell r="D679">
            <v>2500</v>
          </cell>
          <cell r="E679">
            <v>0.81</v>
          </cell>
        </row>
        <row r="680">
          <cell r="A680" t="str">
            <v>309380-01</v>
          </cell>
          <cell r="B680" t="str">
            <v>MARSHAL 5.8/90 TAP. EXT.</v>
          </cell>
          <cell r="C680">
            <v>990</v>
          </cell>
          <cell r="D680">
            <v>1000</v>
          </cell>
          <cell r="E680">
            <v>1.01</v>
          </cell>
        </row>
        <row r="681">
          <cell r="A681" t="str">
            <v>309378-04</v>
          </cell>
          <cell r="B681" t="str">
            <v>UDT 5.8/137 TAP. EXT. SHA</v>
          </cell>
          <cell r="C681">
            <v>224</v>
          </cell>
          <cell r="D681">
            <v>250</v>
          </cell>
          <cell r="E681">
            <v>11.61</v>
          </cell>
        </row>
        <row r="682">
          <cell r="A682" t="str">
            <v>309378-01</v>
          </cell>
          <cell r="B682" t="str">
            <v>UDT 5.8/75 TAP. EXT. SHAF</v>
          </cell>
          <cell r="C682">
            <v>960</v>
          </cell>
          <cell r="D682">
            <v>2500</v>
          </cell>
          <cell r="E682">
            <v>160.41999999999999</v>
          </cell>
        </row>
        <row r="683">
          <cell r="A683" t="str">
            <v>805947-04</v>
          </cell>
          <cell r="B683" t="str">
            <v>COURIER 5.2 BLN H&amp;T</v>
          </cell>
          <cell r="C683">
            <v>2000</v>
          </cell>
          <cell r="D683">
            <v>2240</v>
          </cell>
          <cell r="E683">
            <v>12</v>
          </cell>
        </row>
        <row r="684">
          <cell r="A684" t="str">
            <v>805947-06</v>
          </cell>
          <cell r="B684" t="str">
            <v>COURIER 5.2 DIS H&amp;T</v>
          </cell>
          <cell r="C684">
            <v>2000</v>
          </cell>
          <cell r="D684">
            <v>2137</v>
          </cell>
          <cell r="E684">
            <v>6.85</v>
          </cell>
        </row>
        <row r="685">
          <cell r="A685" t="str">
            <v>805947-05</v>
          </cell>
          <cell r="B685" t="str">
            <v>COURIER 5.8 BLN H&amp;T</v>
          </cell>
          <cell r="C685">
            <v>2000</v>
          </cell>
          <cell r="D685">
            <v>2042</v>
          </cell>
          <cell r="E685">
            <v>2.1</v>
          </cell>
        </row>
        <row r="686">
          <cell r="A686" t="str">
            <v>805947-07</v>
          </cell>
          <cell r="B686" t="str">
            <v>COURIER 5.8 DIS H&amp;T</v>
          </cell>
          <cell r="C686">
            <v>4000</v>
          </cell>
          <cell r="D686">
            <v>4152</v>
          </cell>
          <cell r="E686">
            <v>3.8</v>
          </cell>
        </row>
        <row r="687">
          <cell r="A687" t="str">
            <v>804600-18</v>
          </cell>
          <cell r="B687" t="str">
            <v>COURIER BLN 5.2 EXT</v>
          </cell>
          <cell r="C687">
            <v>5841</v>
          </cell>
          <cell r="D687">
            <v>5841</v>
          </cell>
          <cell r="E687">
            <v>0</v>
          </cell>
        </row>
        <row r="688">
          <cell r="A688" t="str">
            <v>804600-16</v>
          </cell>
          <cell r="B688" t="str">
            <v>COURIER BLN 5.8 EXT</v>
          </cell>
          <cell r="C688">
            <v>4150</v>
          </cell>
          <cell r="D688">
            <v>4150</v>
          </cell>
          <cell r="E688">
            <v>0</v>
          </cell>
        </row>
        <row r="689">
          <cell r="A689" t="str">
            <v>804600-15</v>
          </cell>
          <cell r="B689" t="str">
            <v>COURIER TIP EXT</v>
          </cell>
          <cell r="C689">
            <v>31929</v>
          </cell>
          <cell r="D689">
            <v>31959</v>
          </cell>
          <cell r="E689">
            <v>0.09</v>
          </cell>
        </row>
        <row r="690">
          <cell r="A690" t="str">
            <v>803026-02</v>
          </cell>
          <cell r="B690" t="str">
            <v>COURIER/5.2/100 S/A</v>
          </cell>
          <cell r="C690">
            <v>1293</v>
          </cell>
          <cell r="D690">
            <v>1480</v>
          </cell>
          <cell r="E690">
            <v>14.46</v>
          </cell>
        </row>
        <row r="691">
          <cell r="A691" t="str">
            <v>803026-06</v>
          </cell>
          <cell r="B691" t="str">
            <v>COURIER/5.8/100 S/A</v>
          </cell>
          <cell r="C691">
            <v>831</v>
          </cell>
          <cell r="D691">
            <v>1000</v>
          </cell>
          <cell r="E691">
            <v>20.34</v>
          </cell>
        </row>
        <row r="692">
          <cell r="A692" t="str">
            <v>5000497-20</v>
          </cell>
          <cell r="B692" t="str">
            <v>RESIN NYLON 11 WHITE</v>
          </cell>
          <cell r="C692">
            <v>58</v>
          </cell>
          <cell r="D692">
            <v>58.66</v>
          </cell>
          <cell r="E692">
            <v>1.1399999999999999</v>
          </cell>
        </row>
        <row r="693">
          <cell r="A693" t="str">
            <v>5000497-22</v>
          </cell>
          <cell r="B693" t="str">
            <v>RESIN PEBAX 5533 WHITE</v>
          </cell>
          <cell r="C693">
            <v>65.67</v>
          </cell>
          <cell r="D693">
            <v>65.67</v>
          </cell>
          <cell r="E693">
            <v>0</v>
          </cell>
        </row>
        <row r="694">
          <cell r="A694" t="str">
            <v>309378-02</v>
          </cell>
          <cell r="B694" t="str">
            <v>UDT 5.8/120 TAP. EXT. SHA</v>
          </cell>
          <cell r="C694">
            <v>960</v>
          </cell>
          <cell r="D694">
            <v>1000</v>
          </cell>
          <cell r="E694">
            <v>4.17</v>
          </cell>
        </row>
        <row r="695">
          <cell r="A695" t="str">
            <v>305121-04</v>
          </cell>
          <cell r="B695" t="str">
            <v>DB - S/A 5.8FR 90CM</v>
          </cell>
          <cell r="C695">
            <v>187</v>
          </cell>
          <cell r="D695">
            <v>246</v>
          </cell>
          <cell r="E695">
            <v>31.55</v>
          </cell>
        </row>
        <row r="696">
          <cell r="A696" t="str">
            <v>305120-01</v>
          </cell>
          <cell r="B696" t="str">
            <v>DB 5.8F BLN H&amp;T</v>
          </cell>
          <cell r="C696">
            <v>1000</v>
          </cell>
          <cell r="D696">
            <v>1165</v>
          </cell>
          <cell r="E696">
            <v>16.5</v>
          </cell>
        </row>
        <row r="697">
          <cell r="A697" t="str">
            <v>305121-01</v>
          </cell>
          <cell r="B697" t="str">
            <v>DB S/A 5.2F/R 134CM</v>
          </cell>
          <cell r="C697">
            <v>348</v>
          </cell>
          <cell r="D697">
            <v>388</v>
          </cell>
          <cell r="E697">
            <v>11.49</v>
          </cell>
        </row>
        <row r="698">
          <cell r="A698" t="str">
            <v>305121-02</v>
          </cell>
          <cell r="B698" t="str">
            <v>DB S/A 5.2F/R 90CM</v>
          </cell>
          <cell r="C698">
            <v>204</v>
          </cell>
          <cell r="D698">
            <v>250</v>
          </cell>
          <cell r="E698">
            <v>22.55</v>
          </cell>
        </row>
        <row r="699">
          <cell r="A699" t="str">
            <v>305122-02</v>
          </cell>
          <cell r="B699" t="str">
            <v>S/A DB 5.8-5.2F/R 90CM</v>
          </cell>
          <cell r="C699">
            <v>107</v>
          </cell>
          <cell r="D699">
            <v>120</v>
          </cell>
          <cell r="E699">
            <v>12.15</v>
          </cell>
        </row>
        <row r="700">
          <cell r="A700" t="str">
            <v>300510-01</v>
          </cell>
          <cell r="B700" t="str">
            <v>S/A UT II/5.0/3/75</v>
          </cell>
          <cell r="C700">
            <v>10284</v>
          </cell>
          <cell r="D700">
            <v>11448</v>
          </cell>
          <cell r="E700">
            <v>11.32</v>
          </cell>
        </row>
        <row r="701">
          <cell r="A701" t="str">
            <v>300510-02</v>
          </cell>
          <cell r="B701" t="str">
            <v>S/A UTII/5.0/3/120</v>
          </cell>
          <cell r="C701">
            <v>1275</v>
          </cell>
          <cell r="D701">
            <v>1440</v>
          </cell>
          <cell r="E701">
            <v>12.94</v>
          </cell>
        </row>
        <row r="702">
          <cell r="A702" t="str">
            <v>805365-02</v>
          </cell>
          <cell r="B702" t="str">
            <v>UDT/5.8/120 S/A</v>
          </cell>
          <cell r="C702">
            <v>350</v>
          </cell>
          <cell r="D702">
            <v>375</v>
          </cell>
          <cell r="E702">
            <v>7.14</v>
          </cell>
        </row>
        <row r="703">
          <cell r="A703" t="str">
            <v>805365-06</v>
          </cell>
          <cell r="B703" t="str">
            <v>UDT/5.8/135 S/A</v>
          </cell>
          <cell r="C703">
            <v>150</v>
          </cell>
          <cell r="D703">
            <v>166</v>
          </cell>
          <cell r="E703">
            <v>10.67</v>
          </cell>
        </row>
        <row r="704">
          <cell r="A704" t="str">
            <v>805365-01</v>
          </cell>
          <cell r="B704" t="str">
            <v>UDT/5.8/75 S/A</v>
          </cell>
          <cell r="C704">
            <v>1532</v>
          </cell>
          <cell r="D704">
            <v>1750</v>
          </cell>
          <cell r="E704">
            <v>14.23</v>
          </cell>
        </row>
        <row r="705">
          <cell r="A705" t="str">
            <v>300511-02</v>
          </cell>
          <cell r="B705" t="str">
            <v>UT II 5.8/120 S/A</v>
          </cell>
          <cell r="C705">
            <v>457</v>
          </cell>
          <cell r="D705">
            <v>500</v>
          </cell>
          <cell r="E705">
            <v>9.41</v>
          </cell>
        </row>
        <row r="706">
          <cell r="A706" t="str">
            <v>300510-03</v>
          </cell>
          <cell r="B706" t="str">
            <v>UT II/5/3/150 S/A</v>
          </cell>
          <cell r="C706">
            <v>551</v>
          </cell>
          <cell r="D706">
            <v>635</v>
          </cell>
          <cell r="E706">
            <v>15.25</v>
          </cell>
        </row>
        <row r="707">
          <cell r="A707" t="str">
            <v>300511-01</v>
          </cell>
          <cell r="B707" t="str">
            <v>UTII/5.8/75 S/A</v>
          </cell>
          <cell r="C707">
            <v>2644</v>
          </cell>
          <cell r="D707">
            <v>3000</v>
          </cell>
          <cell r="E707">
            <v>13.46</v>
          </cell>
        </row>
        <row r="708">
          <cell r="A708" t="str">
            <v>303166-01</v>
          </cell>
          <cell r="B708" t="str">
            <v>MEDI-GLIDE (N-HEPTANE)</v>
          </cell>
          <cell r="C708">
            <v>22880</v>
          </cell>
          <cell r="D708">
            <v>22880</v>
          </cell>
          <cell r="E708">
            <v>0</v>
          </cell>
        </row>
        <row r="709">
          <cell r="A709" t="str">
            <v>300868-01</v>
          </cell>
          <cell r="B709" t="str">
            <v>BLN HUB &amp; TUBE 11.0+/-0.5</v>
          </cell>
          <cell r="C709">
            <v>18000</v>
          </cell>
          <cell r="D709">
            <v>18678</v>
          </cell>
          <cell r="E709">
            <v>3.77</v>
          </cell>
        </row>
        <row r="710">
          <cell r="A710" t="str">
            <v>301094-18</v>
          </cell>
          <cell r="B710" t="str">
            <v>BLN STRIP ID 0.61MM, 4MM</v>
          </cell>
          <cell r="C710">
            <v>2000</v>
          </cell>
          <cell r="D710">
            <v>2000</v>
          </cell>
          <cell r="E710">
            <v>0</v>
          </cell>
        </row>
        <row r="711">
          <cell r="A711" t="str">
            <v>301094-15</v>
          </cell>
          <cell r="B711" t="str">
            <v>BLN STRIP ID 0.94MM,7MM P</v>
          </cell>
          <cell r="C711">
            <v>2000</v>
          </cell>
          <cell r="D711">
            <v>2000</v>
          </cell>
          <cell r="E711">
            <v>0</v>
          </cell>
        </row>
        <row r="712">
          <cell r="A712" t="str">
            <v>301094-14</v>
          </cell>
          <cell r="B712" t="str">
            <v>BLN STRIP ID 1.04MM,8MM P</v>
          </cell>
          <cell r="C712">
            <v>8000</v>
          </cell>
          <cell r="D712">
            <v>8000</v>
          </cell>
          <cell r="E712">
            <v>0</v>
          </cell>
        </row>
        <row r="713">
          <cell r="A713" t="str">
            <v>300512-01</v>
          </cell>
          <cell r="B713" t="str">
            <v>BMX II /5.8/40</v>
          </cell>
          <cell r="C713">
            <v>1580</v>
          </cell>
          <cell r="D713">
            <v>1750</v>
          </cell>
          <cell r="E713">
            <v>10.76</v>
          </cell>
        </row>
        <row r="714">
          <cell r="A714" t="str">
            <v>300512-02</v>
          </cell>
          <cell r="B714" t="str">
            <v>BMX II/5.8/75</v>
          </cell>
          <cell r="C714">
            <v>3450</v>
          </cell>
          <cell r="D714">
            <v>3940</v>
          </cell>
          <cell r="E714">
            <v>14.2</v>
          </cell>
        </row>
        <row r="715">
          <cell r="A715" t="str">
            <v>300512-03</v>
          </cell>
          <cell r="B715" t="str">
            <v>BMX S/A II / 5.8/120</v>
          </cell>
          <cell r="C715">
            <v>443</v>
          </cell>
          <cell r="D715">
            <v>500</v>
          </cell>
          <cell r="E715">
            <v>12.87</v>
          </cell>
        </row>
        <row r="716">
          <cell r="A716" t="str">
            <v>300868-04</v>
          </cell>
          <cell r="B716" t="str">
            <v>DISTAL HUB &amp; TUBE 6.5+/-0</v>
          </cell>
          <cell r="C716">
            <v>6000</v>
          </cell>
          <cell r="D716">
            <v>6497</v>
          </cell>
          <cell r="E716">
            <v>8.2799999999999994</v>
          </cell>
        </row>
        <row r="717">
          <cell r="A717" t="str">
            <v>300868-02</v>
          </cell>
          <cell r="B717" t="str">
            <v>DISTAL HUB &amp; TUBE, BLACK</v>
          </cell>
          <cell r="C717">
            <v>10000</v>
          </cell>
          <cell r="D717">
            <v>10506</v>
          </cell>
          <cell r="E717">
            <v>5.0599999999999996</v>
          </cell>
        </row>
        <row r="718">
          <cell r="A718" t="str">
            <v>300886-01</v>
          </cell>
          <cell r="B718" t="str">
            <v>EXT H&amp;T BLN .107/9.8DK BL</v>
          </cell>
          <cell r="C718">
            <v>10950</v>
          </cell>
          <cell r="D718">
            <v>10950</v>
          </cell>
          <cell r="E718">
            <v>0</v>
          </cell>
        </row>
        <row r="719">
          <cell r="A719" t="str">
            <v>300886-02</v>
          </cell>
          <cell r="B719" t="str">
            <v>EXT H&amp;T DISTAL .107/5.3 L</v>
          </cell>
          <cell r="C719">
            <v>10147</v>
          </cell>
          <cell r="D719">
            <v>10147</v>
          </cell>
          <cell r="E719">
            <v>0</v>
          </cell>
        </row>
        <row r="720">
          <cell r="A720" t="str">
            <v>300886-03</v>
          </cell>
          <cell r="B720" t="str">
            <v>EXT H&amp;T DISTAL .107/5.3 W</v>
          </cell>
          <cell r="C720">
            <v>12861</v>
          </cell>
          <cell r="D720">
            <v>12861</v>
          </cell>
          <cell r="E720">
            <v>0</v>
          </cell>
        </row>
        <row r="721">
          <cell r="A721" t="str">
            <v>300887-02</v>
          </cell>
          <cell r="B721" t="str">
            <v>EXT UTII/5.8/2/130</v>
          </cell>
          <cell r="C721">
            <v>500</v>
          </cell>
          <cell r="D721">
            <v>500</v>
          </cell>
          <cell r="E721">
            <v>0</v>
          </cell>
        </row>
        <row r="722">
          <cell r="A722" t="str">
            <v>300887-01</v>
          </cell>
          <cell r="B722" t="str">
            <v>EXT UTII/5.8/2/85</v>
          </cell>
          <cell r="C722">
            <v>6000</v>
          </cell>
          <cell r="D722">
            <v>6000</v>
          </cell>
          <cell r="E722">
            <v>0</v>
          </cell>
        </row>
        <row r="723">
          <cell r="A723" t="str">
            <v>300888-01</v>
          </cell>
          <cell r="B723" t="str">
            <v>EXT, UT2 TIP</v>
          </cell>
          <cell r="C723">
            <v>24417</v>
          </cell>
          <cell r="D723">
            <v>24417</v>
          </cell>
          <cell r="E723">
            <v>0</v>
          </cell>
        </row>
        <row r="724">
          <cell r="A724" t="str">
            <v>300890-01</v>
          </cell>
          <cell r="B724" t="str">
            <v>EXTR. STR RELF 5.8F BMXII</v>
          </cell>
          <cell r="C724">
            <v>0</v>
          </cell>
          <cell r="D724">
            <v>8215</v>
          </cell>
          <cell r="E724">
            <v>0</v>
          </cell>
        </row>
        <row r="725">
          <cell r="A725" t="str">
            <v>300886-19</v>
          </cell>
          <cell r="B725" t="str">
            <v>UT BLN E/X</v>
          </cell>
          <cell r="C725">
            <v>19829</v>
          </cell>
          <cell r="D725">
            <v>19829</v>
          </cell>
          <cell r="E725">
            <v>0</v>
          </cell>
        </row>
        <row r="726">
          <cell r="A726" t="str">
            <v>300886-23</v>
          </cell>
          <cell r="B726" t="str">
            <v>UT II/III S/R 5.8</v>
          </cell>
          <cell r="C726">
            <v>23808</v>
          </cell>
          <cell r="D726">
            <v>23808</v>
          </cell>
          <cell r="E726">
            <v>0</v>
          </cell>
        </row>
        <row r="727">
          <cell r="A727" t="str">
            <v>300889-01</v>
          </cell>
          <cell r="B727" t="str">
            <v>UT/5/3/85</v>
          </cell>
          <cell r="C727">
            <v>16100</v>
          </cell>
          <cell r="D727">
            <v>16250</v>
          </cell>
          <cell r="E727">
            <v>0.93</v>
          </cell>
        </row>
        <row r="728">
          <cell r="A728" t="str">
            <v>300869-01</v>
          </cell>
          <cell r="B728" t="str">
            <v>UT/BLN HUB &amp; TUBE</v>
          </cell>
          <cell r="C728">
            <v>12000</v>
          </cell>
          <cell r="D728">
            <v>12486</v>
          </cell>
          <cell r="E728">
            <v>4.05</v>
          </cell>
        </row>
        <row r="729">
          <cell r="A729" t="str">
            <v>300869-02</v>
          </cell>
          <cell r="B729" t="str">
            <v>UT/DIST HUB &amp; TUBE</v>
          </cell>
          <cell r="C729">
            <v>8000</v>
          </cell>
          <cell r="D729">
            <v>8356</v>
          </cell>
          <cell r="E729">
            <v>4.45</v>
          </cell>
        </row>
        <row r="730">
          <cell r="A730" t="str">
            <v>300889-02</v>
          </cell>
          <cell r="B730" t="str">
            <v>UTII/5.0/3/135</v>
          </cell>
          <cell r="C730">
            <v>2470</v>
          </cell>
          <cell r="D730">
            <v>2500</v>
          </cell>
          <cell r="E730">
            <v>1.21</v>
          </cell>
        </row>
        <row r="731">
          <cell r="A731" t="str">
            <v>300891-02</v>
          </cell>
          <cell r="B731" t="str">
            <v>BMX II/5.8/2/95</v>
          </cell>
          <cell r="C731">
            <v>2220</v>
          </cell>
          <cell r="D731">
            <v>2250</v>
          </cell>
          <cell r="E731">
            <v>1.35</v>
          </cell>
        </row>
        <row r="732">
          <cell r="A732" t="str">
            <v>300891-01</v>
          </cell>
          <cell r="B732" t="str">
            <v>BMXII/5.8/2/60</v>
          </cell>
          <cell r="C732">
            <v>2970</v>
          </cell>
          <cell r="D732">
            <v>3000</v>
          </cell>
          <cell r="E732">
            <v>1.01</v>
          </cell>
        </row>
        <row r="733">
          <cell r="A733" t="str">
            <v>300892-01</v>
          </cell>
          <cell r="B733" t="str">
            <v>EXTR. TIP 5.8F BMXII/UROM</v>
          </cell>
          <cell r="C733">
            <v>31989</v>
          </cell>
          <cell r="D733">
            <v>31989</v>
          </cell>
          <cell r="E733">
            <v>0</v>
          </cell>
        </row>
        <row r="734">
          <cell r="A734" t="str">
            <v>300892-04</v>
          </cell>
          <cell r="B734" t="str">
            <v>EXTR. TIP DIAMOND BILIARY</v>
          </cell>
          <cell r="C734">
            <v>1490</v>
          </cell>
          <cell r="D734">
            <v>1530</v>
          </cell>
          <cell r="E734">
            <v>2.68</v>
          </cell>
        </row>
        <row r="735">
          <cell r="A735" t="str">
            <v>4000482-02</v>
          </cell>
          <cell r="B735" t="str">
            <v>S/A BMX 7/100</v>
          </cell>
          <cell r="C735">
            <v>882</v>
          </cell>
          <cell r="D735">
            <v>1000</v>
          </cell>
          <cell r="E735">
            <v>13.38</v>
          </cell>
        </row>
        <row r="736">
          <cell r="A736" t="str">
            <v>807365-05</v>
          </cell>
          <cell r="B736" t="str">
            <v>SYM 2 LUMEN NY 12 135</v>
          </cell>
          <cell r="C736">
            <v>1007</v>
          </cell>
          <cell r="D736">
            <v>1307</v>
          </cell>
          <cell r="E736">
            <v>29.79</v>
          </cell>
        </row>
        <row r="737">
          <cell r="A737" t="str">
            <v>807365-01</v>
          </cell>
          <cell r="B737" t="str">
            <v>SYM 2 LUMEN PEBAX 90</v>
          </cell>
          <cell r="C737">
            <v>1725</v>
          </cell>
          <cell r="D737">
            <v>2000</v>
          </cell>
          <cell r="E737">
            <v>15.94</v>
          </cell>
        </row>
        <row r="738">
          <cell r="A738" t="str">
            <v>807991-01</v>
          </cell>
          <cell r="B738" t="str">
            <v>Y-LUER H/T SYMPHONY</v>
          </cell>
          <cell r="C738">
            <v>916</v>
          </cell>
          <cell r="D738">
            <v>935</v>
          </cell>
          <cell r="E738">
            <v>2.0699999999999998</v>
          </cell>
        </row>
        <row r="739">
          <cell r="A739" t="str">
            <v>805533-01</v>
          </cell>
          <cell r="B739" t="str">
            <v>BUSHING XXL (CUT EXTRU)</v>
          </cell>
          <cell r="C739">
            <v>1030</v>
          </cell>
          <cell r="D739">
            <v>1030</v>
          </cell>
          <cell r="E739">
            <v>0</v>
          </cell>
        </row>
        <row r="740">
          <cell r="A740" t="str">
            <v>101242-001</v>
          </cell>
          <cell r="B740" t="str">
            <v>FINISHED INNER SHAFT (L.2</v>
          </cell>
          <cell r="C740">
            <v>240</v>
          </cell>
          <cell r="D740">
            <v>240</v>
          </cell>
          <cell r="E740">
            <v>0</v>
          </cell>
        </row>
        <row r="741">
          <cell r="A741" t="str">
            <v>101242-002</v>
          </cell>
          <cell r="B741" t="str">
            <v>FINISHED INNER SHAFT (L.4</v>
          </cell>
          <cell r="C741">
            <v>834</v>
          </cell>
          <cell r="D741">
            <v>843</v>
          </cell>
          <cell r="E741">
            <v>1.08</v>
          </cell>
        </row>
        <row r="742">
          <cell r="A742" t="str">
            <v>101242-003</v>
          </cell>
          <cell r="B742" t="str">
            <v>FINISHED INNER SHAFT (L.8</v>
          </cell>
          <cell r="C742">
            <v>324</v>
          </cell>
          <cell r="D742">
            <v>325</v>
          </cell>
          <cell r="E742">
            <v>0.31</v>
          </cell>
        </row>
        <row r="743">
          <cell r="A743" t="str">
            <v>101241-001</v>
          </cell>
          <cell r="B743" t="str">
            <v>FINISHED OUTER SHAFT</v>
          </cell>
          <cell r="C743">
            <v>1550</v>
          </cell>
          <cell r="D743">
            <v>1650</v>
          </cell>
          <cell r="E743">
            <v>6.45</v>
          </cell>
        </row>
        <row r="744">
          <cell r="A744" t="str">
            <v>305028-004</v>
          </cell>
          <cell r="B744" t="str">
            <v>INNER SHAFT</v>
          </cell>
          <cell r="C744">
            <v>1740</v>
          </cell>
          <cell r="D744">
            <v>1740</v>
          </cell>
          <cell r="E744">
            <v>0</v>
          </cell>
        </row>
        <row r="745">
          <cell r="A745" t="str">
            <v>305027-005</v>
          </cell>
          <cell r="B745" t="str">
            <v>OUTER SHAFT DISTAL</v>
          </cell>
          <cell r="C745">
            <v>800</v>
          </cell>
          <cell r="D745">
            <v>800</v>
          </cell>
          <cell r="E745">
            <v>0</v>
          </cell>
        </row>
        <row r="746">
          <cell r="A746" t="str">
            <v>305029-005</v>
          </cell>
          <cell r="B746" t="str">
            <v>OUTER SHAFT PROXIMAL</v>
          </cell>
          <cell r="C746">
            <v>1250</v>
          </cell>
          <cell r="D746">
            <v>1250</v>
          </cell>
          <cell r="E746">
            <v>0</v>
          </cell>
        </row>
        <row r="747">
          <cell r="A747" t="str">
            <v>821008-019</v>
          </cell>
          <cell r="B747" t="str">
            <v>PROTECTOR SHEATH 2.5, 3.5</v>
          </cell>
          <cell r="C747">
            <v>1000</v>
          </cell>
          <cell r="D747">
            <v>1000</v>
          </cell>
          <cell r="E747">
            <v>0</v>
          </cell>
        </row>
        <row r="748">
          <cell r="A748" t="str">
            <v>821008-003</v>
          </cell>
          <cell r="B748" t="str">
            <v>PROTECTOR SHEATH 5.0/20</v>
          </cell>
          <cell r="C748">
            <v>1000</v>
          </cell>
          <cell r="D748">
            <v>1000</v>
          </cell>
          <cell r="E748">
            <v>0</v>
          </cell>
        </row>
        <row r="749">
          <cell r="A749" t="str">
            <v>201032-015</v>
          </cell>
          <cell r="B749" t="str">
            <v>SHRINK TUBING</v>
          </cell>
          <cell r="C749">
            <v>2000</v>
          </cell>
          <cell r="D749">
            <v>2000</v>
          </cell>
          <cell r="E749">
            <v>0</v>
          </cell>
        </row>
        <row r="750">
          <cell r="A750" t="str">
            <v>301031-004</v>
          </cell>
          <cell r="B750" t="str">
            <v>SINGLE LUMEN</v>
          </cell>
          <cell r="C750">
            <v>3889</v>
          </cell>
          <cell r="D750">
            <v>3899</v>
          </cell>
          <cell r="E750">
            <v>0.26</v>
          </cell>
        </row>
        <row r="751">
          <cell r="A751" t="str">
            <v>805021-02</v>
          </cell>
          <cell r="B751" t="str">
            <v>XXL/5.8F/120 S/A</v>
          </cell>
          <cell r="C751">
            <v>1100</v>
          </cell>
          <cell r="D751">
            <v>1298</v>
          </cell>
          <cell r="E751">
            <v>18</v>
          </cell>
        </row>
        <row r="752">
          <cell r="A752" t="str">
            <v>805021-01</v>
          </cell>
          <cell r="B752" t="str">
            <v>XXL/5.8F/75 S/A</v>
          </cell>
          <cell r="C752">
            <v>819</v>
          </cell>
          <cell r="D752">
            <v>1000</v>
          </cell>
          <cell r="E752">
            <v>22.1</v>
          </cell>
        </row>
        <row r="753">
          <cell r="A753" t="str">
            <v>804683-13</v>
          </cell>
          <cell r="B753" t="str">
            <v>SYMMETRY 3.5-20/3.4/.018</v>
          </cell>
          <cell r="C753">
            <v>118</v>
          </cell>
          <cell r="D753">
            <v>252</v>
          </cell>
          <cell r="E753">
            <v>113.56</v>
          </cell>
        </row>
        <row r="754">
          <cell r="A754" t="str">
            <v>33731-01</v>
          </cell>
          <cell r="B754" t="str">
            <v>ASSY, HEAT SHRINK, DISTAL</v>
          </cell>
          <cell r="C754">
            <v>48880</v>
          </cell>
          <cell r="D754">
            <v>48880</v>
          </cell>
          <cell r="E754">
            <v>0</v>
          </cell>
        </row>
        <row r="755">
          <cell r="A755" t="str">
            <v>301113-17</v>
          </cell>
          <cell r="B755" t="str">
            <v>CE STENT 12-60</v>
          </cell>
          <cell r="C755">
            <v>5</v>
          </cell>
          <cell r="D755">
            <v>5</v>
          </cell>
          <cell r="E755">
            <v>0</v>
          </cell>
        </row>
        <row r="756">
          <cell r="A756" t="str">
            <v>301114-17</v>
          </cell>
          <cell r="B756" t="str">
            <v>ENDOPRO GRAFT CE12-60 S/A</v>
          </cell>
          <cell r="C756">
            <v>5</v>
          </cell>
          <cell r="D756">
            <v>5</v>
          </cell>
          <cell r="E756">
            <v>0</v>
          </cell>
        </row>
        <row r="757">
          <cell r="A757" t="str">
            <v>303002-17</v>
          </cell>
          <cell r="B757" t="str">
            <v>PASSAGER LOADED (OEM) 12-</v>
          </cell>
          <cell r="C757">
            <v>5</v>
          </cell>
          <cell r="D757">
            <v>5</v>
          </cell>
          <cell r="E757">
            <v>0</v>
          </cell>
        </row>
        <row r="758">
          <cell r="A758" t="str">
            <v>301113-08</v>
          </cell>
          <cell r="B758" t="str">
            <v>CE STENT 07-60</v>
          </cell>
          <cell r="C758">
            <v>3</v>
          </cell>
          <cell r="D758">
            <v>3</v>
          </cell>
          <cell r="E758">
            <v>0</v>
          </cell>
        </row>
        <row r="759">
          <cell r="A759" t="str">
            <v>301113-12</v>
          </cell>
          <cell r="B759" t="str">
            <v>CE STENT 08-100</v>
          </cell>
          <cell r="C759">
            <v>3</v>
          </cell>
          <cell r="D759">
            <v>3</v>
          </cell>
          <cell r="E759">
            <v>0</v>
          </cell>
        </row>
        <row r="760">
          <cell r="A760" t="str">
            <v>301113-11</v>
          </cell>
          <cell r="B760" t="str">
            <v>CE STENT 08-60</v>
          </cell>
          <cell r="C760">
            <v>5</v>
          </cell>
          <cell r="D760">
            <v>5</v>
          </cell>
          <cell r="E760">
            <v>0</v>
          </cell>
        </row>
        <row r="761">
          <cell r="A761" t="str">
            <v>301113-26</v>
          </cell>
          <cell r="B761" t="str">
            <v>CE STENT 08-80</v>
          </cell>
          <cell r="C761">
            <v>4</v>
          </cell>
          <cell r="D761">
            <v>4</v>
          </cell>
          <cell r="E761">
            <v>0</v>
          </cell>
        </row>
        <row r="762">
          <cell r="A762" t="str">
            <v>301113-15</v>
          </cell>
          <cell r="B762" t="str">
            <v>CE STENT 10-100</v>
          </cell>
          <cell r="C762">
            <v>5</v>
          </cell>
          <cell r="D762">
            <v>5</v>
          </cell>
          <cell r="E762">
            <v>0</v>
          </cell>
        </row>
        <row r="763">
          <cell r="A763" t="str">
            <v>301114-08</v>
          </cell>
          <cell r="B763" t="str">
            <v>ENDOPRO GRAFT CE07-60 S/A</v>
          </cell>
          <cell r="C763">
            <v>3</v>
          </cell>
          <cell r="D763">
            <v>3</v>
          </cell>
          <cell r="E763">
            <v>0</v>
          </cell>
        </row>
        <row r="764">
          <cell r="A764" t="str">
            <v>301114-12</v>
          </cell>
          <cell r="B764" t="str">
            <v>ENDOPRO GRAFT CE08-100 S/</v>
          </cell>
          <cell r="C764">
            <v>3</v>
          </cell>
          <cell r="D764">
            <v>3</v>
          </cell>
          <cell r="E764">
            <v>0</v>
          </cell>
        </row>
        <row r="765">
          <cell r="A765" t="str">
            <v>301114-11</v>
          </cell>
          <cell r="B765" t="str">
            <v>ENDOPRO GRAFT CE08-60 S/A</v>
          </cell>
          <cell r="C765">
            <v>5</v>
          </cell>
          <cell r="D765">
            <v>5</v>
          </cell>
          <cell r="E765">
            <v>0</v>
          </cell>
        </row>
        <row r="766">
          <cell r="A766" t="str">
            <v>301114-26</v>
          </cell>
          <cell r="B766" t="str">
            <v>ENDOPRO GRAFT CE08-80 S/A</v>
          </cell>
          <cell r="C766">
            <v>4</v>
          </cell>
          <cell r="D766">
            <v>4</v>
          </cell>
          <cell r="E766">
            <v>0</v>
          </cell>
        </row>
        <row r="767">
          <cell r="A767" t="str">
            <v>301114-15</v>
          </cell>
          <cell r="B767" t="str">
            <v>ENDOPRO GRAFT CE10-100 S/</v>
          </cell>
          <cell r="C767">
            <v>5</v>
          </cell>
          <cell r="D767">
            <v>5</v>
          </cell>
          <cell r="E767">
            <v>0</v>
          </cell>
        </row>
        <row r="768">
          <cell r="A768" t="str">
            <v>303002-08</v>
          </cell>
          <cell r="B768" t="str">
            <v>PASSAGER LOADED (OEM) 07-</v>
          </cell>
          <cell r="C768">
            <v>3</v>
          </cell>
          <cell r="D768">
            <v>3</v>
          </cell>
          <cell r="E768">
            <v>0</v>
          </cell>
        </row>
        <row r="769">
          <cell r="A769" t="str">
            <v>303002-11</v>
          </cell>
          <cell r="B769" t="str">
            <v>PASSAGER LOADED (OEM) 08-</v>
          </cell>
          <cell r="C769">
            <v>5</v>
          </cell>
          <cell r="D769">
            <v>5</v>
          </cell>
          <cell r="E769">
            <v>0</v>
          </cell>
        </row>
        <row r="770">
          <cell r="A770" t="str">
            <v>303002-12</v>
          </cell>
          <cell r="B770" t="str">
            <v>PASSAGER LOADED (OEM) 08-</v>
          </cell>
          <cell r="C770">
            <v>3</v>
          </cell>
          <cell r="D770">
            <v>3</v>
          </cell>
          <cell r="E770">
            <v>0</v>
          </cell>
        </row>
        <row r="771">
          <cell r="A771" t="str">
            <v>303002-26</v>
          </cell>
          <cell r="B771" t="str">
            <v>PASSAGER LOADED (OEM) 08-</v>
          </cell>
          <cell r="C771">
            <v>4</v>
          </cell>
          <cell r="D771">
            <v>4</v>
          </cell>
          <cell r="E771">
            <v>0</v>
          </cell>
        </row>
        <row r="772">
          <cell r="A772" t="str">
            <v>303002-15</v>
          </cell>
          <cell r="B772" t="str">
            <v>PASSAGER LOADED (OEM) 10-</v>
          </cell>
          <cell r="C772">
            <v>5</v>
          </cell>
          <cell r="D772">
            <v>5</v>
          </cell>
          <cell r="E772">
            <v>0</v>
          </cell>
        </row>
        <row r="773">
          <cell r="A773" t="str">
            <v>301113-05</v>
          </cell>
          <cell r="B773" t="str">
            <v>CE STENT 06-60</v>
          </cell>
          <cell r="C773">
            <v>2</v>
          </cell>
          <cell r="D773">
            <v>2</v>
          </cell>
          <cell r="E773">
            <v>0</v>
          </cell>
        </row>
        <row r="774">
          <cell r="A774" t="str">
            <v>301114-05</v>
          </cell>
          <cell r="B774" t="str">
            <v>ENDOPRO GRAFT CE06-60 S/A</v>
          </cell>
          <cell r="C774">
            <v>2</v>
          </cell>
          <cell r="D774">
            <v>2</v>
          </cell>
          <cell r="E774">
            <v>0</v>
          </cell>
        </row>
        <row r="775">
          <cell r="A775" t="str">
            <v>301167-04</v>
          </cell>
          <cell r="B775" t="str">
            <v>STENTOR VS CUFF GRFT S/A</v>
          </cell>
          <cell r="C775">
            <v>5</v>
          </cell>
          <cell r="D775">
            <v>5</v>
          </cell>
          <cell r="E775">
            <v>0</v>
          </cell>
        </row>
        <row r="776">
          <cell r="A776" t="str">
            <v>301168-04</v>
          </cell>
          <cell r="B776" t="str">
            <v>VANGUARD STS CUFF 28-50</v>
          </cell>
          <cell r="C776">
            <v>5</v>
          </cell>
          <cell r="D776">
            <v>5</v>
          </cell>
          <cell r="E776">
            <v>0</v>
          </cell>
        </row>
        <row r="777">
          <cell r="A777" t="str">
            <v>301168-05</v>
          </cell>
          <cell r="B777" t="str">
            <v>VANGUARD STS CUFF 30-50</v>
          </cell>
          <cell r="C777">
            <v>5</v>
          </cell>
          <cell r="D777">
            <v>5</v>
          </cell>
          <cell r="E777">
            <v>0</v>
          </cell>
        </row>
        <row r="778">
          <cell r="A778" t="str">
            <v>5000636-08</v>
          </cell>
          <cell r="B778" t="str">
            <v>SYMMETRY BLN HUB AND TUBE</v>
          </cell>
          <cell r="C778">
            <v>7000</v>
          </cell>
          <cell r="D778">
            <v>7380</v>
          </cell>
          <cell r="E778">
            <v>5.43</v>
          </cell>
        </row>
        <row r="779">
          <cell r="A779" t="str">
            <v>101119-002</v>
          </cell>
          <cell r="B779" t="str">
            <v>VALVE BODY ASSEMBLY WITH</v>
          </cell>
          <cell r="C779">
            <v>454</v>
          </cell>
          <cell r="D779">
            <v>455</v>
          </cell>
          <cell r="E779">
            <v>0.22</v>
          </cell>
        </row>
        <row r="780">
          <cell r="A780" t="str">
            <v>201347-006</v>
          </cell>
          <cell r="B780" t="str">
            <v>ANNEALED T-BODY</v>
          </cell>
          <cell r="C780">
            <v>479</v>
          </cell>
          <cell r="D780">
            <v>500</v>
          </cell>
          <cell r="E780">
            <v>4.38</v>
          </cell>
        </row>
        <row r="781">
          <cell r="A781" t="str">
            <v>23266-01</v>
          </cell>
          <cell r="B781" t="str">
            <v>BONDED MANIFOLD ASSY</v>
          </cell>
          <cell r="C781">
            <v>22265</v>
          </cell>
          <cell r="D781">
            <v>23220</v>
          </cell>
          <cell r="E781">
            <v>4.29</v>
          </cell>
        </row>
        <row r="782">
          <cell r="A782" t="str">
            <v>350047-001</v>
          </cell>
          <cell r="B782" t="str">
            <v>BRAID 7.0</v>
          </cell>
          <cell r="C782">
            <v>1188</v>
          </cell>
          <cell r="D782">
            <v>1188</v>
          </cell>
          <cell r="E782">
            <v>0</v>
          </cell>
        </row>
        <row r="783">
          <cell r="A783" t="str">
            <v>201320-002</v>
          </cell>
          <cell r="B783" t="str">
            <v>DISTAL OUTER SHAFT 30</v>
          </cell>
          <cell r="C783">
            <v>99</v>
          </cell>
          <cell r="D783">
            <v>100</v>
          </cell>
          <cell r="E783">
            <v>1.01</v>
          </cell>
        </row>
        <row r="784">
          <cell r="A784" t="str">
            <v>201320-004</v>
          </cell>
          <cell r="B784" t="str">
            <v>DISTAL OUTER SHAFT 60</v>
          </cell>
          <cell r="C784">
            <v>60</v>
          </cell>
          <cell r="D784">
            <v>60</v>
          </cell>
          <cell r="E784">
            <v>0</v>
          </cell>
        </row>
        <row r="785">
          <cell r="A785" t="str">
            <v>101331-005</v>
          </cell>
          <cell r="B785" t="str">
            <v>FINI. COATED OUTER SHAFT</v>
          </cell>
          <cell r="C785">
            <v>705</v>
          </cell>
          <cell r="D785">
            <v>760</v>
          </cell>
          <cell r="E785">
            <v>7.8</v>
          </cell>
        </row>
        <row r="786">
          <cell r="A786" t="str">
            <v>101331-006</v>
          </cell>
          <cell r="B786" t="str">
            <v>FINI. COATED OUTER SHAFT</v>
          </cell>
          <cell r="C786">
            <v>482</v>
          </cell>
          <cell r="D786">
            <v>560</v>
          </cell>
          <cell r="E786">
            <v>16.18</v>
          </cell>
        </row>
        <row r="787">
          <cell r="A787" t="str">
            <v>101331-007</v>
          </cell>
          <cell r="B787" t="str">
            <v>FINI. COATED OUTER SHAFT</v>
          </cell>
          <cell r="C787">
            <v>234</v>
          </cell>
          <cell r="D787">
            <v>250</v>
          </cell>
          <cell r="E787">
            <v>6.84</v>
          </cell>
        </row>
        <row r="788">
          <cell r="A788" t="str">
            <v>101329-009</v>
          </cell>
          <cell r="B788" t="str">
            <v>FINISHED COATED INNNER SH</v>
          </cell>
          <cell r="C788">
            <v>98</v>
          </cell>
          <cell r="D788">
            <v>150</v>
          </cell>
          <cell r="E788">
            <v>53.06</v>
          </cell>
        </row>
        <row r="789">
          <cell r="A789" t="str">
            <v>101329-012</v>
          </cell>
          <cell r="B789" t="str">
            <v>FINISHED COATED INNNER SH</v>
          </cell>
          <cell r="C789">
            <v>158</v>
          </cell>
          <cell r="D789">
            <v>200</v>
          </cell>
          <cell r="E789">
            <v>26.58</v>
          </cell>
        </row>
        <row r="790">
          <cell r="A790" t="str">
            <v>101329-015</v>
          </cell>
          <cell r="B790" t="str">
            <v>FINISHED COATED INNNER SH</v>
          </cell>
          <cell r="C790">
            <v>388</v>
          </cell>
          <cell r="D790">
            <v>525</v>
          </cell>
          <cell r="E790">
            <v>35.31</v>
          </cell>
        </row>
        <row r="791">
          <cell r="A791" t="str">
            <v>101329-016</v>
          </cell>
          <cell r="B791" t="str">
            <v>FINISHED COATED INNNER SH</v>
          </cell>
          <cell r="C791">
            <v>201</v>
          </cell>
          <cell r="D791">
            <v>250</v>
          </cell>
          <cell r="E791">
            <v>24.38</v>
          </cell>
        </row>
        <row r="792">
          <cell r="A792" t="str">
            <v>101329-017</v>
          </cell>
          <cell r="B792" t="str">
            <v>FINISHED COATED INNNER SH</v>
          </cell>
          <cell r="C792">
            <v>149</v>
          </cell>
          <cell r="D792">
            <v>250</v>
          </cell>
          <cell r="E792">
            <v>67.790000000000006</v>
          </cell>
        </row>
        <row r="793">
          <cell r="A793" t="str">
            <v>101217-001</v>
          </cell>
          <cell r="B793" t="str">
            <v>FINISHED T CONNECTION</v>
          </cell>
          <cell r="C793">
            <v>200</v>
          </cell>
          <cell r="D793">
            <v>200</v>
          </cell>
          <cell r="E793">
            <v>0</v>
          </cell>
        </row>
        <row r="794">
          <cell r="A794" t="str">
            <v>201327-004</v>
          </cell>
          <cell r="B794" t="str">
            <v>PROXIMAL INNER SHAFT 60</v>
          </cell>
          <cell r="C794">
            <v>298</v>
          </cell>
          <cell r="D794">
            <v>300</v>
          </cell>
          <cell r="E794">
            <v>0.67</v>
          </cell>
        </row>
        <row r="795">
          <cell r="A795" t="str">
            <v>301018-001</v>
          </cell>
          <cell r="B795" t="str">
            <v>SINGLE LUMEN</v>
          </cell>
          <cell r="C795">
            <v>1340</v>
          </cell>
          <cell r="D795">
            <v>1340</v>
          </cell>
          <cell r="E795">
            <v>0</v>
          </cell>
        </row>
        <row r="796">
          <cell r="A796" t="str">
            <v>301020-008</v>
          </cell>
          <cell r="B796" t="str">
            <v>SINGLE LUMEN</v>
          </cell>
          <cell r="C796">
            <v>4772</v>
          </cell>
          <cell r="D796">
            <v>4772</v>
          </cell>
          <cell r="E796">
            <v>0</v>
          </cell>
        </row>
        <row r="797">
          <cell r="A797" t="str">
            <v>20259-01</v>
          </cell>
          <cell r="B797" t="str">
            <v>ASSEMBLY, BUMPER TIP, MAV</v>
          </cell>
          <cell r="C797">
            <v>35760</v>
          </cell>
          <cell r="D797">
            <v>35760</v>
          </cell>
          <cell r="E797">
            <v>0</v>
          </cell>
        </row>
        <row r="798">
          <cell r="A798" t="str">
            <v>22924-03</v>
          </cell>
          <cell r="B798" t="str">
            <v>Q-RAIL H.TUBE/M.FOLD W.C.</v>
          </cell>
          <cell r="C798">
            <v>1475</v>
          </cell>
          <cell r="D798">
            <v>1526</v>
          </cell>
          <cell r="E798">
            <v>3.46</v>
          </cell>
        </row>
        <row r="799">
          <cell r="A799" t="str">
            <v>309799-01</v>
          </cell>
          <cell r="B799" t="str">
            <v>ADVANCE LOADING TOOL 3.0,</v>
          </cell>
          <cell r="C799">
            <v>50</v>
          </cell>
          <cell r="D799">
            <v>50</v>
          </cell>
          <cell r="E799">
            <v>0</v>
          </cell>
        </row>
        <row r="800">
          <cell r="A800" t="str">
            <v>309799-02</v>
          </cell>
          <cell r="B800" t="str">
            <v>ADVANCE LOADING TOOL 4.0</v>
          </cell>
          <cell r="C800">
            <v>50</v>
          </cell>
          <cell r="D800">
            <v>50</v>
          </cell>
          <cell r="E800">
            <v>0</v>
          </cell>
        </row>
        <row r="801">
          <cell r="A801" t="str">
            <v>33731-03</v>
          </cell>
          <cell r="B801" t="str">
            <v>ASSY, HEAT SHRINK, PROXIM</v>
          </cell>
          <cell r="C801">
            <v>19230</v>
          </cell>
          <cell r="D801">
            <v>19230</v>
          </cell>
          <cell r="E801">
            <v>0</v>
          </cell>
        </row>
        <row r="802">
          <cell r="A802" t="str">
            <v>870702-02</v>
          </cell>
          <cell r="B802" t="str">
            <v>COIL OD =2.75MM</v>
          </cell>
          <cell r="C802">
            <v>825</v>
          </cell>
          <cell r="D802">
            <v>825</v>
          </cell>
          <cell r="E802">
            <v>0</v>
          </cell>
        </row>
        <row r="803">
          <cell r="A803" t="str">
            <v>14485-02</v>
          </cell>
          <cell r="B803" t="str">
            <v>ACTIVA TUBE INNER</v>
          </cell>
          <cell r="C803">
            <v>794</v>
          </cell>
          <cell r="D803">
            <v>800</v>
          </cell>
          <cell r="E803">
            <v>0.76</v>
          </cell>
        </row>
        <row r="804">
          <cell r="A804" t="str">
            <v>10482-01</v>
          </cell>
          <cell r="B804" t="str">
            <v>ASSY TUBE EXIT.PROX CRIMP</v>
          </cell>
          <cell r="C804">
            <v>4100</v>
          </cell>
          <cell r="D804">
            <v>4100</v>
          </cell>
          <cell r="E804">
            <v>0</v>
          </cell>
        </row>
        <row r="805">
          <cell r="A805" t="str">
            <v>10481-03</v>
          </cell>
          <cell r="B805" t="str">
            <v>ASSY TUBE EXT. DIST. NECK</v>
          </cell>
          <cell r="C805">
            <v>162</v>
          </cell>
          <cell r="D805">
            <v>190</v>
          </cell>
          <cell r="E805">
            <v>17.28</v>
          </cell>
        </row>
        <row r="806">
          <cell r="A806" t="str">
            <v>10481-01</v>
          </cell>
          <cell r="B806" t="str">
            <v>ASSY TUBE EXT. NECK</v>
          </cell>
          <cell r="C806">
            <v>142</v>
          </cell>
          <cell r="D806">
            <v>150</v>
          </cell>
          <cell r="E806">
            <v>5.63</v>
          </cell>
        </row>
        <row r="807">
          <cell r="A807" t="str">
            <v>10481-01</v>
          </cell>
          <cell r="B807" t="str">
            <v>ASSY TUBE EXT. NECK</v>
          </cell>
          <cell r="C807">
            <v>3620</v>
          </cell>
          <cell r="D807">
            <v>3900</v>
          </cell>
          <cell r="E807">
            <v>7.73</v>
          </cell>
        </row>
        <row r="808">
          <cell r="A808" t="str">
            <v>10481-02</v>
          </cell>
          <cell r="B808" t="str">
            <v>ASSY TUBE EXT.DIST.NECK</v>
          </cell>
          <cell r="C808">
            <v>289</v>
          </cell>
          <cell r="D808">
            <v>300</v>
          </cell>
          <cell r="E808">
            <v>3.81</v>
          </cell>
        </row>
        <row r="809">
          <cell r="A809" t="str">
            <v>10480-01</v>
          </cell>
          <cell r="B809" t="str">
            <v>ASSY TUBE INNER, NECKED</v>
          </cell>
          <cell r="C809">
            <v>4522</v>
          </cell>
          <cell r="D809">
            <v>4550</v>
          </cell>
          <cell r="E809">
            <v>0.62</v>
          </cell>
        </row>
        <row r="810">
          <cell r="A810" t="str">
            <v>14152-08</v>
          </cell>
          <cell r="B810" t="str">
            <v>BOND NECKED OUTER</v>
          </cell>
          <cell r="C810">
            <v>100</v>
          </cell>
          <cell r="D810">
            <v>100</v>
          </cell>
          <cell r="E810">
            <v>0</v>
          </cell>
        </row>
        <row r="811">
          <cell r="A811" t="str">
            <v>302872-01</v>
          </cell>
          <cell r="B811" t="str">
            <v>VIVA BALL WELD</v>
          </cell>
          <cell r="C811">
            <v>1996</v>
          </cell>
          <cell r="D811">
            <v>2000</v>
          </cell>
          <cell r="E811">
            <v>0.2</v>
          </cell>
        </row>
        <row r="812">
          <cell r="A812" t="str">
            <v>23263-01</v>
          </cell>
          <cell r="B812" t="str">
            <v>ASSY-COREWIRE/HYPOTUBE MI</v>
          </cell>
          <cell r="C812">
            <v>9397</v>
          </cell>
          <cell r="D812">
            <v>11000</v>
          </cell>
          <cell r="E812">
            <v>17.059999999999999</v>
          </cell>
        </row>
        <row r="813">
          <cell r="A813" t="str">
            <v>23271-01</v>
          </cell>
          <cell r="B813" t="str">
            <v>MAVERICK MONORAIL ANNEALE</v>
          </cell>
          <cell r="C813">
            <v>19363</v>
          </cell>
          <cell r="D813">
            <v>19975</v>
          </cell>
          <cell r="E813">
            <v>3.16</v>
          </cell>
        </row>
        <row r="814">
          <cell r="A814" t="str">
            <v>23272-01</v>
          </cell>
          <cell r="B814" t="str">
            <v>MAVERICK MONORAIL ANNEALE</v>
          </cell>
          <cell r="C814">
            <v>5695</v>
          </cell>
          <cell r="D814">
            <v>5875</v>
          </cell>
          <cell r="E814">
            <v>3.16</v>
          </cell>
        </row>
        <row r="815">
          <cell r="A815" t="str">
            <v>23272-02</v>
          </cell>
          <cell r="B815" t="str">
            <v>MAVERICK MONORAIL ANNEALE</v>
          </cell>
          <cell r="C815">
            <v>13668</v>
          </cell>
          <cell r="D815">
            <v>14100</v>
          </cell>
          <cell r="E815">
            <v>3.16</v>
          </cell>
        </row>
        <row r="816">
          <cell r="A816" t="str">
            <v>23272-03</v>
          </cell>
          <cell r="B816" t="str">
            <v>MAVERICK MONORAIL ANNEALE</v>
          </cell>
          <cell r="C816">
            <v>6834</v>
          </cell>
          <cell r="D816">
            <v>7050</v>
          </cell>
          <cell r="E816">
            <v>3.16</v>
          </cell>
        </row>
        <row r="817">
          <cell r="A817" t="str">
            <v>307980-01</v>
          </cell>
          <cell r="B817" t="str">
            <v>ACTIVA H.TUBE/M.FOLD W.C.</v>
          </cell>
          <cell r="C817">
            <v>774</v>
          </cell>
          <cell r="D817">
            <v>799</v>
          </cell>
          <cell r="E817">
            <v>3.23</v>
          </cell>
        </row>
        <row r="818">
          <cell r="A818" t="str">
            <v>305063-001</v>
          </cell>
          <cell r="B818" t="str">
            <v>BONNIE/SIERRA INNER SHAFT</v>
          </cell>
          <cell r="C818">
            <v>250</v>
          </cell>
          <cell r="D818">
            <v>250</v>
          </cell>
          <cell r="E818">
            <v>0</v>
          </cell>
        </row>
        <row r="819">
          <cell r="A819" t="str">
            <v>101430-009</v>
          </cell>
          <cell r="B819" t="str">
            <v>BONNIE/SIERRA MID SHAFT S</v>
          </cell>
          <cell r="C819">
            <v>37</v>
          </cell>
          <cell r="D819">
            <v>40</v>
          </cell>
          <cell r="E819">
            <v>8.11</v>
          </cell>
        </row>
        <row r="820">
          <cell r="A820" t="str">
            <v>101430-013</v>
          </cell>
          <cell r="B820" t="str">
            <v>BONNIE/SIERRA MID SHAFT S</v>
          </cell>
          <cell r="C820">
            <v>74</v>
          </cell>
          <cell r="D820">
            <v>86</v>
          </cell>
          <cell r="E820">
            <v>16.22</v>
          </cell>
        </row>
        <row r="821">
          <cell r="A821" t="str">
            <v>101430-014</v>
          </cell>
          <cell r="B821" t="str">
            <v>BONNIE/SIERRA MID SHAFT S</v>
          </cell>
          <cell r="C821">
            <v>29</v>
          </cell>
          <cell r="D821">
            <v>30</v>
          </cell>
          <cell r="E821">
            <v>3.45</v>
          </cell>
        </row>
        <row r="822">
          <cell r="A822" t="str">
            <v>201310-001</v>
          </cell>
          <cell r="B822" t="str">
            <v>FINISHED SHAFT</v>
          </cell>
          <cell r="C822">
            <v>15</v>
          </cell>
          <cell r="D822">
            <v>15</v>
          </cell>
          <cell r="E822">
            <v>0</v>
          </cell>
        </row>
        <row r="823">
          <cell r="A823" t="str">
            <v>201032-017</v>
          </cell>
          <cell r="B823" t="str">
            <v>FINISHED SHRINK TUBE</v>
          </cell>
          <cell r="C823">
            <v>10000</v>
          </cell>
          <cell r="D823">
            <v>10000</v>
          </cell>
          <cell r="E823">
            <v>0</v>
          </cell>
        </row>
        <row r="824">
          <cell r="A824" t="str">
            <v>101223-001</v>
          </cell>
          <cell r="B824" t="str">
            <v>FINISHED SIFFENING WIRE</v>
          </cell>
          <cell r="C824">
            <v>200</v>
          </cell>
          <cell r="D824">
            <v>200</v>
          </cell>
          <cell r="E824">
            <v>0</v>
          </cell>
        </row>
        <row r="825">
          <cell r="A825" t="str">
            <v>305027-003</v>
          </cell>
          <cell r="B825" t="str">
            <v>PULLOVER TUBING</v>
          </cell>
          <cell r="C825">
            <v>250</v>
          </cell>
          <cell r="D825">
            <v>3250</v>
          </cell>
          <cell r="E825">
            <v>1200</v>
          </cell>
        </row>
        <row r="826">
          <cell r="A826" t="str">
            <v>100000</v>
          </cell>
          <cell r="B826" t="str">
            <v>SILICON HEPTANE MIXTURE</v>
          </cell>
          <cell r="C826">
            <v>166130</v>
          </cell>
          <cell r="D826">
            <v>166130</v>
          </cell>
          <cell r="E826">
            <v>0</v>
          </cell>
        </row>
        <row r="827">
          <cell r="A827" t="str">
            <v>301011-001</v>
          </cell>
          <cell r="B827" t="str">
            <v>SINGLE LUMEN</v>
          </cell>
          <cell r="C827">
            <v>2266</v>
          </cell>
          <cell r="D827">
            <v>2266</v>
          </cell>
          <cell r="E827">
            <v>0</v>
          </cell>
        </row>
        <row r="828">
          <cell r="A828" t="str">
            <v>301031-003</v>
          </cell>
          <cell r="B828" t="str">
            <v>SINGLE LUMEN</v>
          </cell>
          <cell r="C828">
            <v>1115</v>
          </cell>
          <cell r="D828">
            <v>1115</v>
          </cell>
          <cell r="E828">
            <v>0</v>
          </cell>
        </row>
        <row r="829">
          <cell r="A829" t="str">
            <v>200151</v>
          </cell>
          <cell r="B829" t="str">
            <v>STAMPED SHAFT</v>
          </cell>
          <cell r="C829">
            <v>295</v>
          </cell>
          <cell r="D829">
            <v>300</v>
          </cell>
          <cell r="E829">
            <v>1.69</v>
          </cell>
        </row>
        <row r="830">
          <cell r="A830" t="str">
            <v>201031-003</v>
          </cell>
          <cell r="B830" t="str">
            <v>SUPPORT TUBE(SLIEVE)</v>
          </cell>
          <cell r="C830">
            <v>2000</v>
          </cell>
          <cell r="D830">
            <v>2000</v>
          </cell>
          <cell r="E830">
            <v>0</v>
          </cell>
        </row>
        <row r="831">
          <cell r="A831" t="str">
            <v>310000</v>
          </cell>
          <cell r="B831" t="str">
            <v>2-LUMEN</v>
          </cell>
          <cell r="C831">
            <v>4980</v>
          </cell>
          <cell r="D831">
            <v>5000</v>
          </cell>
          <cell r="E831">
            <v>0.4</v>
          </cell>
        </row>
        <row r="832">
          <cell r="A832" t="str">
            <v>101109-001</v>
          </cell>
          <cell r="B832" t="str">
            <v>FINISHED NECK</v>
          </cell>
          <cell r="C832">
            <v>525</v>
          </cell>
          <cell r="D832">
            <v>525</v>
          </cell>
          <cell r="E832">
            <v>0</v>
          </cell>
        </row>
        <row r="833">
          <cell r="A833" t="str">
            <v>305014-003</v>
          </cell>
          <cell r="B833" t="str">
            <v>NECK SINGLE LUMEN</v>
          </cell>
          <cell r="C833">
            <v>4100</v>
          </cell>
          <cell r="D833">
            <v>4100</v>
          </cell>
          <cell r="E833">
            <v>0</v>
          </cell>
        </row>
        <row r="834">
          <cell r="A834" t="str">
            <v>201310-004</v>
          </cell>
          <cell r="B834" t="str">
            <v>NECKED DOWN SHAFT</v>
          </cell>
          <cell r="C834">
            <v>25</v>
          </cell>
          <cell r="D834">
            <v>25</v>
          </cell>
          <cell r="E834">
            <v>0</v>
          </cell>
        </row>
        <row r="835">
          <cell r="A835" t="str">
            <v>305014-009</v>
          </cell>
          <cell r="B835" t="str">
            <v>PULLOVER TUBING</v>
          </cell>
          <cell r="C835">
            <v>4500</v>
          </cell>
          <cell r="D835">
            <v>4500</v>
          </cell>
          <cell r="E835">
            <v>0</v>
          </cell>
        </row>
        <row r="836">
          <cell r="A836" t="str">
            <v>821008-004</v>
          </cell>
          <cell r="B836" t="str">
            <v>RED BALLOON PROTECTOR SLE</v>
          </cell>
          <cell r="C836">
            <v>1000</v>
          </cell>
          <cell r="D836">
            <v>1000</v>
          </cell>
          <cell r="E836">
            <v>0</v>
          </cell>
        </row>
        <row r="837">
          <cell r="A837" t="str">
            <v>321000-002</v>
          </cell>
          <cell r="B837" t="str">
            <v>SHAFT 2-LUMEN</v>
          </cell>
          <cell r="C837">
            <v>3000</v>
          </cell>
          <cell r="D837">
            <v>3000</v>
          </cell>
          <cell r="E837">
            <v>0</v>
          </cell>
        </row>
        <row r="838">
          <cell r="A838" t="str">
            <v>307980-03</v>
          </cell>
          <cell r="B838" t="str">
            <v>MAX ENG H.TUBE/M.FOLD W.C</v>
          </cell>
          <cell r="C838">
            <v>2233</v>
          </cell>
          <cell r="D838">
            <v>2333</v>
          </cell>
          <cell r="E838">
            <v>4.4800000000000004</v>
          </cell>
        </row>
        <row r="839">
          <cell r="A839" t="str">
            <v>14152-01</v>
          </cell>
          <cell r="B839" t="str">
            <v>ASSY-FORMED OUTER</v>
          </cell>
          <cell r="C839">
            <v>3576</v>
          </cell>
          <cell r="D839">
            <v>3600</v>
          </cell>
          <cell r="E839">
            <v>0.67</v>
          </cell>
        </row>
        <row r="840">
          <cell r="A840" t="str">
            <v>14152-02</v>
          </cell>
          <cell r="B840" t="str">
            <v>ASSY-FORMED OUTER</v>
          </cell>
          <cell r="C840">
            <v>2094</v>
          </cell>
          <cell r="D840">
            <v>2150</v>
          </cell>
          <cell r="E840">
            <v>2.67</v>
          </cell>
        </row>
        <row r="841">
          <cell r="A841" t="str">
            <v>11904-506</v>
          </cell>
          <cell r="B841" t="str">
            <v>BALLOON PROTECTOR, BUMP/F</v>
          </cell>
          <cell r="C841">
            <v>100</v>
          </cell>
          <cell r="D841">
            <v>106</v>
          </cell>
          <cell r="E841">
            <v>6</v>
          </cell>
        </row>
        <row r="842">
          <cell r="A842" t="str">
            <v>302873-01</v>
          </cell>
          <cell r="B842" t="str">
            <v>MAXXUM BALL WELD</v>
          </cell>
          <cell r="C842">
            <v>11145</v>
          </cell>
          <cell r="D842">
            <v>11200</v>
          </cell>
          <cell r="E842">
            <v>0.49</v>
          </cell>
        </row>
        <row r="843">
          <cell r="A843" t="str">
            <v>307980-02</v>
          </cell>
          <cell r="B843" t="str">
            <v>MAXXUM H.TUBE/M.FOLD W.C.</v>
          </cell>
          <cell r="C843">
            <v>395</v>
          </cell>
          <cell r="D843">
            <v>396</v>
          </cell>
          <cell r="E843">
            <v>0.25</v>
          </cell>
        </row>
        <row r="844">
          <cell r="A844" t="str">
            <v>305027-023</v>
          </cell>
          <cell r="B844" t="str">
            <v>BONNIE/SIERRA DISTAL OUTE</v>
          </cell>
          <cell r="C844">
            <v>500</v>
          </cell>
          <cell r="D844">
            <v>500</v>
          </cell>
          <cell r="E844">
            <v>0</v>
          </cell>
        </row>
        <row r="845">
          <cell r="A845" t="str">
            <v>101520-008</v>
          </cell>
          <cell r="B845" t="str">
            <v>BONNIE/SIERRA MID SHAFT S</v>
          </cell>
          <cell r="C845">
            <v>15</v>
          </cell>
          <cell r="D845">
            <v>20</v>
          </cell>
          <cell r="E845">
            <v>33.33</v>
          </cell>
        </row>
        <row r="846">
          <cell r="A846" t="str">
            <v>101520-009</v>
          </cell>
          <cell r="B846" t="str">
            <v>BONNIE/SIERRA MID SHAFT S</v>
          </cell>
          <cell r="C846">
            <v>19</v>
          </cell>
          <cell r="D846">
            <v>20</v>
          </cell>
          <cell r="E846">
            <v>5.26</v>
          </cell>
        </row>
        <row r="847">
          <cell r="A847" t="str">
            <v>18013-06</v>
          </cell>
          <cell r="B847" t="str">
            <v>ASSY, HUBS</v>
          </cell>
          <cell r="C847">
            <v>19220</v>
          </cell>
          <cell r="D847">
            <v>20020</v>
          </cell>
          <cell r="E847">
            <v>4.16</v>
          </cell>
        </row>
        <row r="848">
          <cell r="A848" t="str">
            <v>18013-01</v>
          </cell>
          <cell r="B848" t="str">
            <v>Assy, Hubs (2.5/3.0)</v>
          </cell>
          <cell r="C848">
            <v>6240</v>
          </cell>
          <cell r="D848">
            <v>6500</v>
          </cell>
          <cell r="E848">
            <v>4.17</v>
          </cell>
        </row>
        <row r="849">
          <cell r="A849" t="str">
            <v>12560-01</v>
          </cell>
          <cell r="B849" t="str">
            <v>ASSY-BIOSLIDE DAILY MIX</v>
          </cell>
          <cell r="C849">
            <v>170000</v>
          </cell>
          <cell r="D849">
            <v>170000</v>
          </cell>
          <cell r="E849">
            <v>0</v>
          </cell>
        </row>
        <row r="850">
          <cell r="A850" t="str">
            <v>14319-01</v>
          </cell>
          <cell r="B850" t="str">
            <v>ASSY-CUT BRAID</v>
          </cell>
          <cell r="C850">
            <v>400</v>
          </cell>
          <cell r="D850">
            <v>400</v>
          </cell>
          <cell r="E850">
            <v>0</v>
          </cell>
        </row>
        <row r="851">
          <cell r="A851" t="str">
            <v>14357-01</v>
          </cell>
          <cell r="B851" t="str">
            <v>ASSY-NECKED DISTAL OUTER</v>
          </cell>
          <cell r="C851">
            <v>158</v>
          </cell>
          <cell r="D851">
            <v>170</v>
          </cell>
          <cell r="E851">
            <v>7.59</v>
          </cell>
        </row>
        <row r="852">
          <cell r="A852" t="str">
            <v>14376-01</v>
          </cell>
          <cell r="B852" t="str">
            <v>ASSY-NECKED DISTAL OUTER</v>
          </cell>
          <cell r="C852">
            <v>64</v>
          </cell>
          <cell r="D852">
            <v>70</v>
          </cell>
          <cell r="E852">
            <v>9.3800000000000008</v>
          </cell>
        </row>
        <row r="853">
          <cell r="A853" t="str">
            <v>14359-01</v>
          </cell>
          <cell r="B853" t="str">
            <v>ASSY-NECKED INNER</v>
          </cell>
          <cell r="C853">
            <v>290</v>
          </cell>
          <cell r="D853">
            <v>300</v>
          </cell>
          <cell r="E853">
            <v>3.45</v>
          </cell>
        </row>
        <row r="854">
          <cell r="A854" t="str">
            <v>14358-01</v>
          </cell>
          <cell r="B854" t="str">
            <v>ASSY-PROXIMAL OUTER</v>
          </cell>
          <cell r="C854">
            <v>435</v>
          </cell>
          <cell r="D854">
            <v>480</v>
          </cell>
          <cell r="E854">
            <v>10.34</v>
          </cell>
        </row>
        <row r="855">
          <cell r="A855" t="str">
            <v>12456-01</v>
          </cell>
          <cell r="B855" t="str">
            <v>ASSY-SLIPCOAT MIXTURE</v>
          </cell>
          <cell r="C855">
            <v>169000</v>
          </cell>
          <cell r="D855">
            <v>169000</v>
          </cell>
          <cell r="E855">
            <v>0</v>
          </cell>
        </row>
        <row r="856">
          <cell r="A856" t="str">
            <v>11904-209</v>
          </cell>
          <cell r="B856" t="str">
            <v>BALLOON PROTECTOR, BUMP/F</v>
          </cell>
          <cell r="C856">
            <v>100</v>
          </cell>
          <cell r="D856">
            <v>106</v>
          </cell>
          <cell r="E856">
            <v>6</v>
          </cell>
        </row>
        <row r="857">
          <cell r="A857" t="str">
            <v>11904-211</v>
          </cell>
          <cell r="B857" t="str">
            <v>BALLOON PROTECTOR, BUMP/F</v>
          </cell>
          <cell r="C857">
            <v>1000</v>
          </cell>
          <cell r="D857">
            <v>1060</v>
          </cell>
          <cell r="E857">
            <v>6</v>
          </cell>
        </row>
        <row r="858">
          <cell r="A858" t="str">
            <v>15703-58</v>
          </cell>
          <cell r="B858" t="str">
            <v>BI-TUBE (PINK)</v>
          </cell>
          <cell r="C858">
            <v>470</v>
          </cell>
          <cell r="D858">
            <v>500</v>
          </cell>
          <cell r="E858">
            <v>6.38</v>
          </cell>
        </row>
        <row r="859">
          <cell r="A859" t="str">
            <v>15702-43</v>
          </cell>
          <cell r="B859" t="str">
            <v>BP-EXTRUD STRAIGHT/FLARED</v>
          </cell>
          <cell r="C859">
            <v>1100</v>
          </cell>
          <cell r="D859">
            <v>1166</v>
          </cell>
          <cell r="E859">
            <v>6</v>
          </cell>
        </row>
        <row r="860">
          <cell r="A860" t="str">
            <v>15697-38</v>
          </cell>
          <cell r="B860" t="str">
            <v>EXT BALLOON PROT-STRAIGHT</v>
          </cell>
          <cell r="C860">
            <v>8000</v>
          </cell>
          <cell r="D860">
            <v>8000</v>
          </cell>
          <cell r="E860">
            <v>0</v>
          </cell>
        </row>
        <row r="861">
          <cell r="A861" t="str">
            <v>15697-43</v>
          </cell>
          <cell r="B861" t="str">
            <v>EXT BALLOON PROT-STRAIGHT</v>
          </cell>
          <cell r="C861">
            <v>4000</v>
          </cell>
          <cell r="D861">
            <v>4000</v>
          </cell>
          <cell r="E861">
            <v>0</v>
          </cell>
        </row>
        <row r="862">
          <cell r="A862" t="str">
            <v>15697-52</v>
          </cell>
          <cell r="B862" t="str">
            <v>EXT BALLOON PROT-STRAIGHT</v>
          </cell>
          <cell r="C862">
            <v>4000</v>
          </cell>
          <cell r="D862">
            <v>4000</v>
          </cell>
          <cell r="E862">
            <v>0</v>
          </cell>
        </row>
        <row r="863">
          <cell r="A863" t="str">
            <v>15697-53</v>
          </cell>
          <cell r="B863" t="str">
            <v>EXT BALLOON PROT-STRAIGHT</v>
          </cell>
          <cell r="C863">
            <v>4000</v>
          </cell>
          <cell r="D863">
            <v>4000</v>
          </cell>
          <cell r="E863">
            <v>0</v>
          </cell>
        </row>
        <row r="864">
          <cell r="A864" t="str">
            <v>15697-55</v>
          </cell>
          <cell r="B864" t="str">
            <v>EXT BALLOON PROT-STRAIGHT</v>
          </cell>
          <cell r="C864">
            <v>4000</v>
          </cell>
          <cell r="D864">
            <v>4000</v>
          </cell>
          <cell r="E864">
            <v>0</v>
          </cell>
        </row>
        <row r="865">
          <cell r="A865" t="str">
            <v>15697-56</v>
          </cell>
          <cell r="B865" t="str">
            <v>EXT BALLOON PROT-STRAIGHT</v>
          </cell>
          <cell r="C865">
            <v>4000</v>
          </cell>
          <cell r="D865">
            <v>4000</v>
          </cell>
          <cell r="E865">
            <v>0</v>
          </cell>
        </row>
        <row r="866">
          <cell r="A866" t="str">
            <v>15697-57</v>
          </cell>
          <cell r="B866" t="str">
            <v>EXT BALLOON PROT-STRAIGHT</v>
          </cell>
          <cell r="C866">
            <v>4000</v>
          </cell>
          <cell r="D866">
            <v>4000</v>
          </cell>
          <cell r="E866">
            <v>0</v>
          </cell>
        </row>
        <row r="867">
          <cell r="A867" t="str">
            <v>309380-03</v>
          </cell>
          <cell r="B867" t="str">
            <v>MARSHAL 5.8/135 TAP. EXT.</v>
          </cell>
          <cell r="C867">
            <v>240</v>
          </cell>
          <cell r="D867">
            <v>250</v>
          </cell>
          <cell r="E867">
            <v>4.17</v>
          </cell>
        </row>
        <row r="868">
          <cell r="A868" t="str">
            <v>307660-01</v>
          </cell>
          <cell r="B868" t="str">
            <v>SLIPCOAT MIXTURE 3%</v>
          </cell>
          <cell r="C868">
            <v>7014</v>
          </cell>
          <cell r="D868">
            <v>7014</v>
          </cell>
          <cell r="E868">
            <v>0</v>
          </cell>
        </row>
        <row r="869">
          <cell r="A869" t="str">
            <v>04875-11</v>
          </cell>
          <cell r="B869" t="str">
            <v>TUBE OUTER (SOE, FW)</v>
          </cell>
          <cell r="C869">
            <v>1064</v>
          </cell>
          <cell r="D869">
            <v>1200</v>
          </cell>
          <cell r="E869">
            <v>12.78</v>
          </cell>
        </row>
        <row r="870">
          <cell r="A870" t="str">
            <v>18169-04</v>
          </cell>
          <cell r="B870" t="str">
            <v>TUBE, PU STENT DELIVERY S</v>
          </cell>
          <cell r="C870">
            <v>497</v>
          </cell>
          <cell r="D870">
            <v>500</v>
          </cell>
          <cell r="E870">
            <v>0.6</v>
          </cell>
        </row>
        <row r="871">
          <cell r="A871" t="str">
            <v>11587-25</v>
          </cell>
          <cell r="B871" t="str">
            <v>TUBE-EXT BALLOON (LEAP)</v>
          </cell>
          <cell r="C871">
            <v>2336</v>
          </cell>
          <cell r="D871">
            <v>2400</v>
          </cell>
          <cell r="E871">
            <v>2.74</v>
          </cell>
        </row>
        <row r="872">
          <cell r="A872" t="str">
            <v>11587-30</v>
          </cell>
          <cell r="B872" t="str">
            <v>TUBE-EXT BALLOON (LEAP)</v>
          </cell>
          <cell r="C872">
            <v>24528</v>
          </cell>
          <cell r="D872">
            <v>25200</v>
          </cell>
          <cell r="E872">
            <v>2.74</v>
          </cell>
        </row>
        <row r="873">
          <cell r="A873" t="str">
            <v>22000-01</v>
          </cell>
          <cell r="B873" t="str">
            <v>TUBE-FAR INNER</v>
          </cell>
          <cell r="C873">
            <v>17234</v>
          </cell>
          <cell r="D873">
            <v>18000</v>
          </cell>
          <cell r="E873">
            <v>4.4400000000000004</v>
          </cell>
        </row>
        <row r="874">
          <cell r="A874" t="str">
            <v>04875-02</v>
          </cell>
          <cell r="B874" t="str">
            <v>TUBE-OUTER/GENERIC</v>
          </cell>
          <cell r="C874">
            <v>4200</v>
          </cell>
          <cell r="D874">
            <v>4200</v>
          </cell>
          <cell r="E874">
            <v>0</v>
          </cell>
        </row>
        <row r="875">
          <cell r="A875" t="str">
            <v>14204-01</v>
          </cell>
          <cell r="B875" t="str">
            <v>TUBE-OUTER/GENERIC</v>
          </cell>
          <cell r="C875">
            <v>25020</v>
          </cell>
          <cell r="D875">
            <v>25200</v>
          </cell>
          <cell r="E875">
            <v>0.72</v>
          </cell>
        </row>
        <row r="876">
          <cell r="A876" t="str">
            <v>14027-01</v>
          </cell>
          <cell r="B876" t="str">
            <v>TUBE-TUBE/SOE INNER</v>
          </cell>
          <cell r="C876">
            <v>13181</v>
          </cell>
          <cell r="D876">
            <v>13200</v>
          </cell>
          <cell r="E876">
            <v>0.14000000000000001</v>
          </cell>
        </row>
        <row r="877">
          <cell r="A877" t="str">
            <v>19567-01</v>
          </cell>
          <cell r="B877" t="str">
            <v>ASSY - NECKED SWIFT TIP I</v>
          </cell>
          <cell r="C877">
            <v>49</v>
          </cell>
          <cell r="D877">
            <v>49</v>
          </cell>
          <cell r="E877">
            <v>0</v>
          </cell>
        </row>
        <row r="878">
          <cell r="A878" t="str">
            <v>12593-34</v>
          </cell>
          <cell r="B878" t="str">
            <v>ASSY, BI-TUBE/WAVE</v>
          </cell>
          <cell r="C878">
            <v>940</v>
          </cell>
          <cell r="D878">
            <v>1000</v>
          </cell>
          <cell r="E878">
            <v>6.38</v>
          </cell>
        </row>
        <row r="879">
          <cell r="A879" t="str">
            <v>11904-201</v>
          </cell>
          <cell r="B879" t="str">
            <v>BALLOON PROTECTOR, BUMP/F</v>
          </cell>
          <cell r="C879">
            <v>1150</v>
          </cell>
          <cell r="D879">
            <v>1219</v>
          </cell>
          <cell r="E879">
            <v>6</v>
          </cell>
        </row>
        <row r="880">
          <cell r="A880" t="str">
            <v>11904-202</v>
          </cell>
          <cell r="B880" t="str">
            <v>BALLOON PROTECTOR, BUMP/F</v>
          </cell>
          <cell r="C880">
            <v>900</v>
          </cell>
          <cell r="D880">
            <v>954</v>
          </cell>
          <cell r="E880">
            <v>6</v>
          </cell>
        </row>
        <row r="881">
          <cell r="A881" t="str">
            <v>11904-204</v>
          </cell>
          <cell r="B881" t="str">
            <v>BALLOON PROTECTOR, BUMP/F</v>
          </cell>
          <cell r="C881">
            <v>500</v>
          </cell>
          <cell r="D881">
            <v>530</v>
          </cell>
          <cell r="E881">
            <v>6</v>
          </cell>
        </row>
        <row r="882">
          <cell r="A882" t="str">
            <v>11904-302</v>
          </cell>
          <cell r="B882" t="str">
            <v>BALLOON PROTECTOR, BUMP/F</v>
          </cell>
          <cell r="C882">
            <v>700</v>
          </cell>
          <cell r="D882">
            <v>742</v>
          </cell>
          <cell r="E882">
            <v>6</v>
          </cell>
        </row>
        <row r="883">
          <cell r="A883" t="str">
            <v>11904-303</v>
          </cell>
          <cell r="B883" t="str">
            <v>BALLOON PROTECTOR, BUMP/F</v>
          </cell>
          <cell r="C883">
            <v>100</v>
          </cell>
          <cell r="D883">
            <v>110</v>
          </cell>
          <cell r="E883">
            <v>10</v>
          </cell>
        </row>
        <row r="884">
          <cell r="A884" t="str">
            <v>11904-304</v>
          </cell>
          <cell r="B884" t="str">
            <v>BALLOON PROTECTOR, BUMP/F</v>
          </cell>
          <cell r="C884">
            <v>800</v>
          </cell>
          <cell r="D884">
            <v>848</v>
          </cell>
          <cell r="E884">
            <v>6</v>
          </cell>
        </row>
        <row r="885">
          <cell r="A885" t="str">
            <v>11904-403</v>
          </cell>
          <cell r="B885" t="str">
            <v>BALLOON PROTECTOR, BUMP/F</v>
          </cell>
          <cell r="C885">
            <v>100</v>
          </cell>
          <cell r="D885">
            <v>106</v>
          </cell>
          <cell r="E885">
            <v>6</v>
          </cell>
        </row>
        <row r="886">
          <cell r="A886" t="str">
            <v>14409-200</v>
          </cell>
          <cell r="B886" t="str">
            <v>BALLOON PROTECTOR, FLARED</v>
          </cell>
          <cell r="C886">
            <v>1400</v>
          </cell>
          <cell r="D886">
            <v>1484</v>
          </cell>
          <cell r="E886">
            <v>6</v>
          </cell>
        </row>
        <row r="887">
          <cell r="A887" t="str">
            <v>14409-202</v>
          </cell>
          <cell r="B887" t="str">
            <v>BALLOON PROTECTOR, FLARED</v>
          </cell>
          <cell r="C887">
            <v>6300</v>
          </cell>
          <cell r="D887">
            <v>6687</v>
          </cell>
          <cell r="E887">
            <v>6.14</v>
          </cell>
        </row>
        <row r="888">
          <cell r="A888" t="str">
            <v>14409-204</v>
          </cell>
          <cell r="B888" t="str">
            <v>BALLOON PROTECTOR, FLARED</v>
          </cell>
          <cell r="C888">
            <v>3600</v>
          </cell>
          <cell r="D888">
            <v>3816</v>
          </cell>
          <cell r="E888">
            <v>6</v>
          </cell>
        </row>
        <row r="889">
          <cell r="A889" t="str">
            <v>14409-205</v>
          </cell>
          <cell r="B889" t="str">
            <v>BALLOON PROTECTOR, FLARED</v>
          </cell>
          <cell r="C889">
            <v>3300</v>
          </cell>
          <cell r="D889">
            <v>3498</v>
          </cell>
          <cell r="E889">
            <v>6</v>
          </cell>
        </row>
        <row r="890">
          <cell r="A890" t="str">
            <v>14409-206</v>
          </cell>
          <cell r="B890" t="str">
            <v>BALLOON PROTECTOR, FLARED</v>
          </cell>
          <cell r="C890">
            <v>1100</v>
          </cell>
          <cell r="D890">
            <v>1166</v>
          </cell>
          <cell r="E890">
            <v>6</v>
          </cell>
        </row>
        <row r="891">
          <cell r="A891" t="str">
            <v>14409-304</v>
          </cell>
          <cell r="B891" t="str">
            <v>BALLOON PROTECTOR, FLARED</v>
          </cell>
          <cell r="C891">
            <v>200</v>
          </cell>
          <cell r="D891">
            <v>212</v>
          </cell>
          <cell r="E891">
            <v>6</v>
          </cell>
        </row>
        <row r="892">
          <cell r="A892" t="str">
            <v>12593-18</v>
          </cell>
          <cell r="B892" t="str">
            <v>BI-TUBE (LIGHT GREEN)</v>
          </cell>
          <cell r="C892">
            <v>2350</v>
          </cell>
          <cell r="D892">
            <v>2500</v>
          </cell>
          <cell r="E892">
            <v>6.38</v>
          </cell>
        </row>
        <row r="893">
          <cell r="A893" t="str">
            <v>12593-03</v>
          </cell>
          <cell r="B893" t="str">
            <v>BI-TUBE (YELLOW)</v>
          </cell>
          <cell r="C893">
            <v>470</v>
          </cell>
          <cell r="D893">
            <v>500</v>
          </cell>
          <cell r="E893">
            <v>6.38</v>
          </cell>
        </row>
        <row r="894">
          <cell r="A894" t="str">
            <v>12570-01</v>
          </cell>
          <cell r="B894" t="str">
            <v>BI-TUBE, AQUA</v>
          </cell>
          <cell r="C894">
            <v>8000</v>
          </cell>
          <cell r="D894">
            <v>8000</v>
          </cell>
          <cell r="E894">
            <v>0</v>
          </cell>
        </row>
        <row r="895">
          <cell r="A895" t="str">
            <v>12570-02</v>
          </cell>
          <cell r="B895" t="str">
            <v>BI-TUBE, AQUA</v>
          </cell>
          <cell r="C895">
            <v>4000</v>
          </cell>
          <cell r="D895">
            <v>4000</v>
          </cell>
          <cell r="E895">
            <v>0</v>
          </cell>
        </row>
        <row r="896">
          <cell r="A896" t="str">
            <v>12570-03</v>
          </cell>
          <cell r="B896" t="str">
            <v>BI-TUBE, AQUA</v>
          </cell>
          <cell r="C896">
            <v>20000</v>
          </cell>
          <cell r="D896">
            <v>20000</v>
          </cell>
          <cell r="E896">
            <v>0</v>
          </cell>
        </row>
        <row r="897">
          <cell r="A897" t="str">
            <v>12593-25</v>
          </cell>
          <cell r="B897" t="str">
            <v>BI-TUBE, FLARED</v>
          </cell>
          <cell r="C897">
            <v>846</v>
          </cell>
          <cell r="D897">
            <v>900</v>
          </cell>
          <cell r="E897">
            <v>6.38</v>
          </cell>
        </row>
        <row r="898">
          <cell r="A898" t="str">
            <v>12593-38</v>
          </cell>
          <cell r="B898" t="str">
            <v>BI-TUBE, FLARED</v>
          </cell>
          <cell r="C898">
            <v>846</v>
          </cell>
          <cell r="D898">
            <v>900</v>
          </cell>
          <cell r="E898">
            <v>6.38</v>
          </cell>
        </row>
        <row r="899">
          <cell r="A899" t="str">
            <v>12593-39</v>
          </cell>
          <cell r="B899" t="str">
            <v>BI-TUBE, FLARED</v>
          </cell>
          <cell r="C899">
            <v>564</v>
          </cell>
          <cell r="D899">
            <v>600</v>
          </cell>
          <cell r="E899">
            <v>6.38</v>
          </cell>
        </row>
        <row r="900">
          <cell r="A900" t="str">
            <v>12571-03</v>
          </cell>
          <cell r="B900" t="str">
            <v>BI-TUBE, LILAC</v>
          </cell>
          <cell r="C900">
            <v>4000</v>
          </cell>
          <cell r="D900">
            <v>4000</v>
          </cell>
          <cell r="E900">
            <v>0</v>
          </cell>
        </row>
        <row r="901">
          <cell r="A901" t="str">
            <v>12569-03</v>
          </cell>
          <cell r="B901" t="str">
            <v>BI-TUBE, NATURAL</v>
          </cell>
          <cell r="C901">
            <v>12000</v>
          </cell>
          <cell r="D901">
            <v>12000</v>
          </cell>
          <cell r="E901">
            <v>0</v>
          </cell>
        </row>
        <row r="902">
          <cell r="A902" t="str">
            <v>12569-05</v>
          </cell>
          <cell r="B902" t="str">
            <v>BI-TUBE, NATURAL</v>
          </cell>
          <cell r="C902">
            <v>6000</v>
          </cell>
          <cell r="D902">
            <v>6000</v>
          </cell>
          <cell r="E902">
            <v>0</v>
          </cell>
        </row>
        <row r="903">
          <cell r="A903" t="str">
            <v>12569-06</v>
          </cell>
          <cell r="B903" t="str">
            <v>BI-TUBE, NATURAL</v>
          </cell>
          <cell r="C903">
            <v>6000</v>
          </cell>
          <cell r="D903">
            <v>6000</v>
          </cell>
          <cell r="E903">
            <v>0</v>
          </cell>
        </row>
        <row r="904">
          <cell r="A904" t="str">
            <v>12566-03</v>
          </cell>
          <cell r="B904" t="str">
            <v>BI-TUBE, ORANGE</v>
          </cell>
          <cell r="C904">
            <v>6000</v>
          </cell>
          <cell r="D904">
            <v>6000</v>
          </cell>
          <cell r="E904">
            <v>0</v>
          </cell>
        </row>
        <row r="905">
          <cell r="A905" t="str">
            <v>12565-02</v>
          </cell>
          <cell r="B905" t="str">
            <v>BI-TUBE, SUN YELLOW</v>
          </cell>
          <cell r="C905">
            <v>6000</v>
          </cell>
          <cell r="D905">
            <v>6000</v>
          </cell>
          <cell r="E905">
            <v>0</v>
          </cell>
        </row>
        <row r="906">
          <cell r="A906" t="str">
            <v>12572-03</v>
          </cell>
          <cell r="B906" t="str">
            <v>BI-TUBE, WILDBERRY</v>
          </cell>
          <cell r="C906">
            <v>6000</v>
          </cell>
          <cell r="D906">
            <v>6000</v>
          </cell>
          <cell r="E906">
            <v>0</v>
          </cell>
        </row>
        <row r="907">
          <cell r="A907" t="str">
            <v>12371-103</v>
          </cell>
          <cell r="B907" t="str">
            <v>EXT BALLOON PROT-STRAIGHT</v>
          </cell>
          <cell r="C907">
            <v>6000</v>
          </cell>
          <cell r="D907">
            <v>6000</v>
          </cell>
          <cell r="E907">
            <v>0</v>
          </cell>
        </row>
        <row r="908">
          <cell r="A908" t="str">
            <v>12371-109</v>
          </cell>
          <cell r="B908" t="str">
            <v>EXT BALLOON PROT-STRAIGHT</v>
          </cell>
          <cell r="C908">
            <v>4000</v>
          </cell>
          <cell r="D908">
            <v>4000</v>
          </cell>
          <cell r="E908">
            <v>0</v>
          </cell>
        </row>
        <row r="909">
          <cell r="A909" t="str">
            <v>07132-01</v>
          </cell>
          <cell r="B909" t="str">
            <v>HYPOTUBE-SLOTTED</v>
          </cell>
          <cell r="C909">
            <v>0</v>
          </cell>
          <cell r="D909">
            <v>400</v>
          </cell>
          <cell r="E909">
            <v>0</v>
          </cell>
        </row>
        <row r="910">
          <cell r="A910" t="str">
            <v>13605-02</v>
          </cell>
          <cell r="B910" t="str">
            <v>ASSY-PULL WIRE (SOE)</v>
          </cell>
          <cell r="C910">
            <v>390</v>
          </cell>
          <cell r="D910">
            <v>532</v>
          </cell>
          <cell r="E910">
            <v>36.409999999999997</v>
          </cell>
        </row>
        <row r="911">
          <cell r="A911" t="str">
            <v>307172-04</v>
          </cell>
          <cell r="B911" t="str">
            <v>6Fr/65 Braided (C.T.L)</v>
          </cell>
          <cell r="C911">
            <v>200</v>
          </cell>
          <cell r="D911">
            <v>200</v>
          </cell>
          <cell r="E911">
            <v>0</v>
          </cell>
        </row>
        <row r="912">
          <cell r="A912" t="str">
            <v>32670-01</v>
          </cell>
          <cell r="B912" t="str">
            <v>ANNEALED INNER</v>
          </cell>
          <cell r="C912">
            <v>5154</v>
          </cell>
          <cell r="D912">
            <v>5200</v>
          </cell>
          <cell r="E912">
            <v>0.89</v>
          </cell>
        </row>
        <row r="913">
          <cell r="A913" t="str">
            <v>22743-01</v>
          </cell>
          <cell r="B913" t="str">
            <v>ASSEMBLY, MIDSHAFT, MAVER</v>
          </cell>
          <cell r="C913">
            <v>20717</v>
          </cell>
          <cell r="D913">
            <v>20719</v>
          </cell>
          <cell r="E913">
            <v>0.01</v>
          </cell>
        </row>
        <row r="914">
          <cell r="A914" t="str">
            <v>22742-01</v>
          </cell>
          <cell r="B914" t="str">
            <v>ASSEMBLY, OUTER, MAVERICK</v>
          </cell>
          <cell r="C914">
            <v>4369</v>
          </cell>
          <cell r="D914">
            <v>4400</v>
          </cell>
          <cell r="E914">
            <v>0.71</v>
          </cell>
        </row>
        <row r="915">
          <cell r="A915" t="str">
            <v>22742-02</v>
          </cell>
          <cell r="B915" t="str">
            <v>ASSEMBLY, OUTER, MAVERICK</v>
          </cell>
          <cell r="C915">
            <v>13627</v>
          </cell>
          <cell r="D915">
            <v>13695</v>
          </cell>
          <cell r="E915">
            <v>0.5</v>
          </cell>
        </row>
        <row r="916">
          <cell r="A916" t="str">
            <v>22742-03</v>
          </cell>
          <cell r="B916" t="str">
            <v>ASSEMBLY, OUTER, MAVERICK</v>
          </cell>
          <cell r="C916">
            <v>7211</v>
          </cell>
          <cell r="D916">
            <v>7266</v>
          </cell>
          <cell r="E916">
            <v>0.76</v>
          </cell>
        </row>
        <row r="917">
          <cell r="A917" t="str">
            <v>21465-09</v>
          </cell>
          <cell r="B917" t="str">
            <v>ASSEMBLY-MARKERBANDED SOE</v>
          </cell>
          <cell r="C917">
            <v>1473</v>
          </cell>
          <cell r="D917">
            <v>1500</v>
          </cell>
          <cell r="E917">
            <v>1.83</v>
          </cell>
        </row>
        <row r="918">
          <cell r="A918" t="str">
            <v>21465-12</v>
          </cell>
          <cell r="B918" t="str">
            <v>ASSEMBLY-MARKERBANDED SOE</v>
          </cell>
          <cell r="C918">
            <v>2787</v>
          </cell>
          <cell r="D918">
            <v>2850</v>
          </cell>
          <cell r="E918">
            <v>2.2599999999999998</v>
          </cell>
        </row>
        <row r="919">
          <cell r="A919" t="str">
            <v>21465-16</v>
          </cell>
          <cell r="B919" t="str">
            <v>ASSEMBLY-MARKERBANDED SOE</v>
          </cell>
          <cell r="C919">
            <v>2248</v>
          </cell>
          <cell r="D919">
            <v>2400</v>
          </cell>
          <cell r="E919">
            <v>6.76</v>
          </cell>
        </row>
        <row r="920">
          <cell r="A920" t="str">
            <v>21465-18</v>
          </cell>
          <cell r="B920" t="str">
            <v>ASSEMBLY-MARKERBANDED SOE</v>
          </cell>
          <cell r="C920">
            <v>1390</v>
          </cell>
          <cell r="D920">
            <v>1450</v>
          </cell>
          <cell r="E920">
            <v>4.32</v>
          </cell>
        </row>
        <row r="921">
          <cell r="A921" t="str">
            <v>21465-25</v>
          </cell>
          <cell r="B921" t="str">
            <v>ASSEMBLY-MARKERBANDED SOE</v>
          </cell>
          <cell r="C921">
            <v>1210</v>
          </cell>
          <cell r="D921">
            <v>1250</v>
          </cell>
          <cell r="E921">
            <v>3.31</v>
          </cell>
        </row>
        <row r="922">
          <cell r="A922" t="str">
            <v>21465-32</v>
          </cell>
          <cell r="B922" t="str">
            <v>ASSEMBLY-MARKERBANDED SOE</v>
          </cell>
          <cell r="C922">
            <v>150</v>
          </cell>
          <cell r="D922">
            <v>150</v>
          </cell>
          <cell r="E922">
            <v>0</v>
          </cell>
        </row>
        <row r="923">
          <cell r="A923" t="str">
            <v>14152-13</v>
          </cell>
          <cell r="B923" t="str">
            <v>ASSY, FORMED OUTER</v>
          </cell>
          <cell r="C923">
            <v>2373</v>
          </cell>
          <cell r="D923">
            <v>2450</v>
          </cell>
          <cell r="E923">
            <v>3.24</v>
          </cell>
        </row>
        <row r="924">
          <cell r="A924" t="str">
            <v>33731-02</v>
          </cell>
          <cell r="B924" t="str">
            <v>ASSY, HEAT SHRINK, PORT</v>
          </cell>
          <cell r="C924">
            <v>19570</v>
          </cell>
          <cell r="D924">
            <v>19570</v>
          </cell>
          <cell r="E924">
            <v>0</v>
          </cell>
        </row>
        <row r="925">
          <cell r="A925" t="str">
            <v>14152-03</v>
          </cell>
          <cell r="B925" t="str">
            <v>ASSY-FORMED OUTER</v>
          </cell>
          <cell r="C925">
            <v>1078</v>
          </cell>
          <cell r="D925">
            <v>1100</v>
          </cell>
          <cell r="E925">
            <v>2.04</v>
          </cell>
        </row>
        <row r="926">
          <cell r="A926" t="str">
            <v>14152-07</v>
          </cell>
          <cell r="B926" t="str">
            <v>ASSY-FORMED OUTER</v>
          </cell>
          <cell r="C926">
            <v>2914</v>
          </cell>
          <cell r="D926">
            <v>3100</v>
          </cell>
          <cell r="E926">
            <v>6.38</v>
          </cell>
        </row>
        <row r="927">
          <cell r="A927" t="str">
            <v>14152-09</v>
          </cell>
          <cell r="B927" t="str">
            <v>ASSY-FORMED OUTER</v>
          </cell>
          <cell r="C927">
            <v>146</v>
          </cell>
          <cell r="D927">
            <v>150</v>
          </cell>
          <cell r="E927">
            <v>2.74</v>
          </cell>
        </row>
        <row r="928">
          <cell r="A928" t="str">
            <v>17493-14</v>
          </cell>
          <cell r="B928" t="str">
            <v>ASSY-INNER BONDS/RADIUS S</v>
          </cell>
          <cell r="C928">
            <v>496</v>
          </cell>
          <cell r="D928">
            <v>520</v>
          </cell>
          <cell r="E928">
            <v>4.84</v>
          </cell>
        </row>
        <row r="929">
          <cell r="A929" t="str">
            <v>17493-20</v>
          </cell>
          <cell r="B929" t="str">
            <v>ASSY-INNER BONDS/RADIUS S</v>
          </cell>
          <cell r="C929">
            <v>512</v>
          </cell>
          <cell r="D929">
            <v>520</v>
          </cell>
          <cell r="E929">
            <v>1.56</v>
          </cell>
        </row>
        <row r="930">
          <cell r="A930" t="str">
            <v>17493-31</v>
          </cell>
          <cell r="B930" t="str">
            <v>ASSY-INNER BONDS/RADIUS S</v>
          </cell>
          <cell r="C930">
            <v>144</v>
          </cell>
          <cell r="D930">
            <v>160</v>
          </cell>
          <cell r="E930">
            <v>11.11</v>
          </cell>
        </row>
        <row r="931">
          <cell r="A931" t="str">
            <v>14156-13</v>
          </cell>
          <cell r="B931" t="str">
            <v>ASSY-MARKED INNER</v>
          </cell>
          <cell r="C931">
            <v>1249</v>
          </cell>
          <cell r="D931">
            <v>1320</v>
          </cell>
          <cell r="E931">
            <v>5.68</v>
          </cell>
        </row>
        <row r="932">
          <cell r="A932" t="str">
            <v>15278-09</v>
          </cell>
          <cell r="B932" t="str">
            <v>ASSY-MARKED INNER</v>
          </cell>
          <cell r="C932">
            <v>1186</v>
          </cell>
          <cell r="D932">
            <v>1225</v>
          </cell>
          <cell r="E932">
            <v>3.29</v>
          </cell>
        </row>
        <row r="933">
          <cell r="A933" t="str">
            <v>15278-15</v>
          </cell>
          <cell r="B933" t="str">
            <v>ASSY-MARKED INNER</v>
          </cell>
          <cell r="C933">
            <v>1286</v>
          </cell>
          <cell r="D933">
            <v>1350</v>
          </cell>
          <cell r="E933">
            <v>4.9800000000000004</v>
          </cell>
        </row>
        <row r="934">
          <cell r="A934" t="str">
            <v>15278-20</v>
          </cell>
          <cell r="B934" t="str">
            <v>ASSY-MARKED INNER</v>
          </cell>
          <cell r="C934">
            <v>1483</v>
          </cell>
          <cell r="D934">
            <v>1560</v>
          </cell>
          <cell r="E934">
            <v>5.19</v>
          </cell>
        </row>
        <row r="935">
          <cell r="A935" t="str">
            <v>14485-01</v>
          </cell>
          <cell r="B935" t="str">
            <v>ASSY-NECKED INNER</v>
          </cell>
          <cell r="C935">
            <v>4389</v>
          </cell>
          <cell r="D935">
            <v>4400</v>
          </cell>
          <cell r="E935">
            <v>0.25</v>
          </cell>
        </row>
        <row r="936">
          <cell r="A936" t="str">
            <v>17210-14</v>
          </cell>
          <cell r="B936" t="str">
            <v>ASSY-SHEATH 14MM RADIUS S</v>
          </cell>
          <cell r="C936">
            <v>255</v>
          </cell>
          <cell r="D936">
            <v>260</v>
          </cell>
          <cell r="E936">
            <v>1.96</v>
          </cell>
        </row>
        <row r="937">
          <cell r="A937" t="str">
            <v>17210-20</v>
          </cell>
          <cell r="B937" t="str">
            <v>ASSY-SHEATH 20MM RADIUS S</v>
          </cell>
          <cell r="C937">
            <v>384</v>
          </cell>
          <cell r="D937">
            <v>400</v>
          </cell>
          <cell r="E937">
            <v>4.17</v>
          </cell>
        </row>
        <row r="938">
          <cell r="A938" t="str">
            <v>17210-31</v>
          </cell>
          <cell r="B938" t="str">
            <v>ASSY-SHEATH 31MM RADIUS S</v>
          </cell>
          <cell r="C938">
            <v>256</v>
          </cell>
          <cell r="D938">
            <v>260</v>
          </cell>
          <cell r="E938">
            <v>1.56</v>
          </cell>
        </row>
        <row r="939">
          <cell r="A939" t="str">
            <v>11904-208</v>
          </cell>
          <cell r="B939" t="str">
            <v>BALLOON PROTECTOR, BUMP/F</v>
          </cell>
          <cell r="C939">
            <v>1485</v>
          </cell>
          <cell r="D939">
            <v>1774</v>
          </cell>
          <cell r="E939">
            <v>19.46</v>
          </cell>
        </row>
        <row r="940">
          <cell r="A940" t="str">
            <v>11904-212</v>
          </cell>
          <cell r="B940" t="str">
            <v>BALLOON PROTECTOR, BUMP/F</v>
          </cell>
          <cell r="C940">
            <v>100</v>
          </cell>
          <cell r="D940">
            <v>106</v>
          </cell>
          <cell r="E940">
            <v>6</v>
          </cell>
        </row>
        <row r="941">
          <cell r="A941" t="str">
            <v>12593-30</v>
          </cell>
          <cell r="B941" t="str">
            <v>BI-TUBE (PINK)</v>
          </cell>
          <cell r="C941">
            <v>2350</v>
          </cell>
          <cell r="D941">
            <v>2500</v>
          </cell>
          <cell r="E941">
            <v>6.38</v>
          </cell>
        </row>
        <row r="942">
          <cell r="A942" t="str">
            <v>15703-66</v>
          </cell>
          <cell r="B942" t="str">
            <v>BI-TUBE (YELLOW)</v>
          </cell>
          <cell r="C942">
            <v>940</v>
          </cell>
          <cell r="D942">
            <v>1000</v>
          </cell>
          <cell r="E942">
            <v>6.38</v>
          </cell>
        </row>
        <row r="943">
          <cell r="A943" t="str">
            <v>15702-38</v>
          </cell>
          <cell r="B943" t="str">
            <v>BP-EXTRUD STRAIGHT/FLARED</v>
          </cell>
          <cell r="C943">
            <v>1100</v>
          </cell>
          <cell r="D943">
            <v>1166</v>
          </cell>
          <cell r="E943">
            <v>6</v>
          </cell>
        </row>
        <row r="944">
          <cell r="A944" t="str">
            <v>15702-40</v>
          </cell>
          <cell r="B944" t="str">
            <v>BP-EXTRUD STRAIGHT/FLARED</v>
          </cell>
          <cell r="C944">
            <v>1100</v>
          </cell>
          <cell r="D944">
            <v>1166</v>
          </cell>
          <cell r="E944">
            <v>6</v>
          </cell>
        </row>
        <row r="945">
          <cell r="A945" t="str">
            <v>15702-45</v>
          </cell>
          <cell r="B945" t="str">
            <v>BP-EXTRUD STRAIGHT/FLARED</v>
          </cell>
          <cell r="C945">
            <v>1000</v>
          </cell>
          <cell r="D945">
            <v>1060</v>
          </cell>
          <cell r="E945">
            <v>6</v>
          </cell>
        </row>
        <row r="946">
          <cell r="A946" t="str">
            <v>15702-47</v>
          </cell>
          <cell r="B946" t="str">
            <v>BP-EXTRUD STRAIGHT/FLARED</v>
          </cell>
          <cell r="C946">
            <v>600</v>
          </cell>
          <cell r="D946">
            <v>636</v>
          </cell>
          <cell r="E946">
            <v>6</v>
          </cell>
        </row>
        <row r="947">
          <cell r="A947" t="str">
            <v>15702-50</v>
          </cell>
          <cell r="B947" t="str">
            <v>BP-EXTRUD STRAIGHT/FLARED</v>
          </cell>
          <cell r="C947">
            <v>150</v>
          </cell>
          <cell r="D947">
            <v>159</v>
          </cell>
          <cell r="E947">
            <v>6</v>
          </cell>
        </row>
        <row r="948">
          <cell r="A948" t="str">
            <v>15702-64</v>
          </cell>
          <cell r="B948" t="str">
            <v>BP-EXTRUD STRAIGHT/FLARED</v>
          </cell>
          <cell r="C948">
            <v>100</v>
          </cell>
          <cell r="D948">
            <v>106</v>
          </cell>
          <cell r="E948">
            <v>6</v>
          </cell>
        </row>
        <row r="949">
          <cell r="A949" t="str">
            <v>350030-001</v>
          </cell>
          <cell r="B949" t="str">
            <v>BRAID 8.0</v>
          </cell>
          <cell r="C949">
            <v>738</v>
          </cell>
          <cell r="D949">
            <v>738</v>
          </cell>
          <cell r="E949">
            <v>0</v>
          </cell>
        </row>
        <row r="950">
          <cell r="A950" t="str">
            <v>802418-01</v>
          </cell>
          <cell r="B950" t="str">
            <v>CARBOWAX SOLUTION</v>
          </cell>
          <cell r="C950">
            <v>39.6</v>
          </cell>
          <cell r="D950">
            <v>39.6</v>
          </cell>
          <cell r="E950">
            <v>0</v>
          </cell>
        </row>
        <row r="951">
          <cell r="A951" t="str">
            <v>309877-01</v>
          </cell>
          <cell r="B951" t="str">
            <v>COMPLETE INNER COATED 30-</v>
          </cell>
          <cell r="C951">
            <v>76</v>
          </cell>
          <cell r="D951">
            <v>100</v>
          </cell>
          <cell r="E951">
            <v>31.58</v>
          </cell>
        </row>
        <row r="952">
          <cell r="A952" t="str">
            <v>309877-02</v>
          </cell>
          <cell r="B952" t="str">
            <v>COMPLETE INNER COATED 30-</v>
          </cell>
          <cell r="C952">
            <v>745</v>
          </cell>
          <cell r="D952">
            <v>850</v>
          </cell>
          <cell r="E952">
            <v>14.09</v>
          </cell>
        </row>
        <row r="953">
          <cell r="A953" t="str">
            <v>309877-05</v>
          </cell>
          <cell r="B953" t="str">
            <v>COMPLETE INNER COATED 30-</v>
          </cell>
          <cell r="C953">
            <v>702</v>
          </cell>
          <cell r="D953">
            <v>800</v>
          </cell>
          <cell r="E953">
            <v>13.96</v>
          </cell>
        </row>
        <row r="954">
          <cell r="A954" t="str">
            <v>309877-03</v>
          </cell>
          <cell r="B954" t="str">
            <v>COMPLETE INNER COATED 40-</v>
          </cell>
          <cell r="C954">
            <v>279</v>
          </cell>
          <cell r="D954">
            <v>300</v>
          </cell>
          <cell r="E954">
            <v>7.53</v>
          </cell>
        </row>
        <row r="955">
          <cell r="A955" t="str">
            <v>309877-06</v>
          </cell>
          <cell r="B955" t="str">
            <v>COMPLETE INNER COATED 40-</v>
          </cell>
          <cell r="C955">
            <v>90</v>
          </cell>
          <cell r="D955">
            <v>100</v>
          </cell>
          <cell r="E955">
            <v>11.11</v>
          </cell>
        </row>
        <row r="956">
          <cell r="A956" t="str">
            <v>309877-04</v>
          </cell>
          <cell r="B956" t="str">
            <v>COMPLETE INNER COATED 50-</v>
          </cell>
          <cell r="C956">
            <v>47</v>
          </cell>
          <cell r="D956">
            <v>50</v>
          </cell>
          <cell r="E956">
            <v>6.38</v>
          </cell>
        </row>
        <row r="957">
          <cell r="A957" t="str">
            <v>101589-001</v>
          </cell>
          <cell r="B957" t="str">
            <v>COMPLETE OUTER COATED 30/</v>
          </cell>
          <cell r="C957">
            <v>505</v>
          </cell>
          <cell r="D957">
            <v>625</v>
          </cell>
          <cell r="E957">
            <v>23.76</v>
          </cell>
        </row>
        <row r="958">
          <cell r="A958" t="str">
            <v>101589-002</v>
          </cell>
          <cell r="B958" t="str">
            <v>COMPLETE OUTER COATED 30/</v>
          </cell>
          <cell r="C958">
            <v>808</v>
          </cell>
          <cell r="D958">
            <v>850</v>
          </cell>
          <cell r="E958">
            <v>5.2</v>
          </cell>
        </row>
        <row r="959">
          <cell r="A959" t="str">
            <v>101589-003</v>
          </cell>
          <cell r="B959" t="str">
            <v>COMPLETE OUTER COATED 40/</v>
          </cell>
          <cell r="C959">
            <v>255</v>
          </cell>
          <cell r="D959">
            <v>300</v>
          </cell>
          <cell r="E959">
            <v>17.649999999999999</v>
          </cell>
        </row>
        <row r="960">
          <cell r="A960" t="str">
            <v>101589-005</v>
          </cell>
          <cell r="B960" t="str">
            <v>COMPLETE OUTER COATED 50/</v>
          </cell>
          <cell r="C960">
            <v>87</v>
          </cell>
          <cell r="D960">
            <v>100</v>
          </cell>
          <cell r="E960">
            <v>14.94</v>
          </cell>
        </row>
        <row r="961">
          <cell r="A961" t="str">
            <v>101589-004</v>
          </cell>
          <cell r="B961" t="str">
            <v>COMPLETED OUTER COATED 40</v>
          </cell>
          <cell r="C961">
            <v>145</v>
          </cell>
          <cell r="D961">
            <v>150</v>
          </cell>
          <cell r="E961">
            <v>3.45</v>
          </cell>
        </row>
        <row r="962">
          <cell r="A962" t="str">
            <v>201513-001</v>
          </cell>
          <cell r="B962" t="str">
            <v>COUNTERBORED INNER</v>
          </cell>
          <cell r="C962">
            <v>2290</v>
          </cell>
          <cell r="D962">
            <v>2290</v>
          </cell>
          <cell r="E962">
            <v>0</v>
          </cell>
        </row>
        <row r="963">
          <cell r="A963" t="str">
            <v>803024-11</v>
          </cell>
          <cell r="B963" t="str">
            <v>COURIER 5.8F STR. SHFT 75</v>
          </cell>
          <cell r="C963">
            <v>1470</v>
          </cell>
          <cell r="D963">
            <v>1500</v>
          </cell>
          <cell r="E963">
            <v>2.04</v>
          </cell>
        </row>
        <row r="964">
          <cell r="A964" t="str">
            <v>803024-10</v>
          </cell>
          <cell r="B964" t="str">
            <v>COURIER 5.8F STRAIGHT SHF</v>
          </cell>
          <cell r="C964">
            <v>484</v>
          </cell>
          <cell r="D964">
            <v>500</v>
          </cell>
          <cell r="E964">
            <v>3.31</v>
          </cell>
        </row>
        <row r="965">
          <cell r="A965" t="str">
            <v>803026-10</v>
          </cell>
          <cell r="B965" t="str">
            <v>COURIER/5.2/145 S/A TAPER</v>
          </cell>
          <cell r="C965">
            <v>440</v>
          </cell>
          <cell r="D965">
            <v>490</v>
          </cell>
          <cell r="E965">
            <v>11.36</v>
          </cell>
        </row>
        <row r="966">
          <cell r="A966" t="str">
            <v>803026-09</v>
          </cell>
          <cell r="B966" t="str">
            <v>COURIER/5.2/85 S/A TAPERE</v>
          </cell>
          <cell r="C966">
            <v>1353</v>
          </cell>
          <cell r="D966">
            <v>1480</v>
          </cell>
          <cell r="E966">
            <v>9.39</v>
          </cell>
        </row>
        <row r="967">
          <cell r="A967" t="str">
            <v>803026-14</v>
          </cell>
          <cell r="B967" t="str">
            <v>COURIER/5.8/100 S/A STRAI</v>
          </cell>
          <cell r="C967">
            <v>213</v>
          </cell>
          <cell r="D967">
            <v>250</v>
          </cell>
          <cell r="E967">
            <v>17.37</v>
          </cell>
        </row>
        <row r="968">
          <cell r="A968" t="str">
            <v>803026-12</v>
          </cell>
          <cell r="B968" t="str">
            <v>COURIER/5.8/145 S/A TAPER</v>
          </cell>
          <cell r="C968">
            <v>245</v>
          </cell>
          <cell r="D968">
            <v>250</v>
          </cell>
          <cell r="E968">
            <v>2.04</v>
          </cell>
        </row>
        <row r="969">
          <cell r="A969" t="str">
            <v>803026-13</v>
          </cell>
          <cell r="B969" t="str">
            <v>COURIER/5.8/85 S/A STRAIG</v>
          </cell>
          <cell r="C969">
            <v>450</v>
          </cell>
          <cell r="D969">
            <v>500</v>
          </cell>
          <cell r="E969">
            <v>11.11</v>
          </cell>
        </row>
        <row r="970">
          <cell r="A970" t="str">
            <v>803026-11</v>
          </cell>
          <cell r="B970" t="str">
            <v>COURIER/5.8/85 S/A TAPERE</v>
          </cell>
          <cell r="C970">
            <v>913</v>
          </cell>
          <cell r="D970">
            <v>990</v>
          </cell>
          <cell r="E970">
            <v>8.43</v>
          </cell>
        </row>
        <row r="971">
          <cell r="A971" t="str">
            <v>360065-001</v>
          </cell>
          <cell r="B971" t="str">
            <v>CUT STENT DFT (TA) 10/24</v>
          </cell>
          <cell r="C971">
            <v>20</v>
          </cell>
          <cell r="D971">
            <v>20</v>
          </cell>
          <cell r="E971">
            <v>0</v>
          </cell>
        </row>
        <row r="972">
          <cell r="A972" t="str">
            <v>360065-003</v>
          </cell>
          <cell r="B972" t="str">
            <v>CUT STENT DFT (TA) 10/37</v>
          </cell>
          <cell r="C972">
            <v>36</v>
          </cell>
          <cell r="D972">
            <v>36</v>
          </cell>
          <cell r="E972">
            <v>0</v>
          </cell>
        </row>
        <row r="973">
          <cell r="A973" t="str">
            <v>360065-002</v>
          </cell>
          <cell r="B973" t="str">
            <v>CUT STENT DFT (TA) 10-31</v>
          </cell>
          <cell r="C973">
            <v>35</v>
          </cell>
          <cell r="D973">
            <v>35</v>
          </cell>
          <cell r="E973">
            <v>0</v>
          </cell>
        </row>
        <row r="974">
          <cell r="A974" t="str">
            <v>360063-001</v>
          </cell>
          <cell r="B974" t="str">
            <v>CUT STENT DFT (TA) 8/21</v>
          </cell>
          <cell r="C974">
            <v>80</v>
          </cell>
          <cell r="D974">
            <v>80</v>
          </cell>
          <cell r="E974">
            <v>0</v>
          </cell>
        </row>
        <row r="975">
          <cell r="A975" t="str">
            <v>360063-002</v>
          </cell>
          <cell r="B975" t="str">
            <v>CUT STENT DFT (TA) 8/22</v>
          </cell>
          <cell r="C975">
            <v>70</v>
          </cell>
          <cell r="D975">
            <v>70</v>
          </cell>
          <cell r="E975">
            <v>0</v>
          </cell>
        </row>
        <row r="976">
          <cell r="A976" t="str">
            <v>360063-003</v>
          </cell>
          <cell r="B976" t="str">
            <v>CUT STENT DFT (TA) 8/36</v>
          </cell>
          <cell r="C976">
            <v>17</v>
          </cell>
          <cell r="D976">
            <v>17</v>
          </cell>
          <cell r="E976">
            <v>0</v>
          </cell>
        </row>
        <row r="977">
          <cell r="A977" t="str">
            <v>806795-01</v>
          </cell>
          <cell r="B977" t="str">
            <v>DIAMONDBACK TIP EXT</v>
          </cell>
          <cell r="C977">
            <v>532</v>
          </cell>
          <cell r="D977">
            <v>532</v>
          </cell>
          <cell r="E977">
            <v>0</v>
          </cell>
        </row>
        <row r="978">
          <cell r="A978" t="str">
            <v>806795-02</v>
          </cell>
          <cell r="B978" t="str">
            <v>DIAMONDBACK TIP EXT</v>
          </cell>
          <cell r="C978">
            <v>985</v>
          </cell>
          <cell r="D978">
            <v>985</v>
          </cell>
          <cell r="E978">
            <v>0</v>
          </cell>
        </row>
        <row r="979">
          <cell r="A979" t="str">
            <v>201320-008</v>
          </cell>
          <cell r="B979" t="str">
            <v>DISTAL OUTER 30/10.0</v>
          </cell>
          <cell r="C979">
            <v>699</v>
          </cell>
          <cell r="D979">
            <v>700</v>
          </cell>
          <cell r="E979">
            <v>0.14000000000000001</v>
          </cell>
        </row>
        <row r="980">
          <cell r="A980" t="str">
            <v>201320-007</v>
          </cell>
          <cell r="B980" t="str">
            <v>DISTAL OUTER 30/6.0,8.0</v>
          </cell>
          <cell r="C980">
            <v>600</v>
          </cell>
          <cell r="D980">
            <v>600</v>
          </cell>
          <cell r="E980">
            <v>0</v>
          </cell>
        </row>
        <row r="981">
          <cell r="A981" t="str">
            <v>201320-010</v>
          </cell>
          <cell r="B981" t="str">
            <v>DISTAL OUTER 40/10.0</v>
          </cell>
          <cell r="C981">
            <v>396</v>
          </cell>
          <cell r="D981">
            <v>400</v>
          </cell>
          <cell r="E981">
            <v>1.01</v>
          </cell>
        </row>
        <row r="982">
          <cell r="A982" t="str">
            <v>201320-009</v>
          </cell>
          <cell r="B982" t="str">
            <v>DISTAL OUTER 40/8.0</v>
          </cell>
          <cell r="C982">
            <v>359</v>
          </cell>
          <cell r="D982">
            <v>359</v>
          </cell>
          <cell r="E982">
            <v>0</v>
          </cell>
        </row>
        <row r="983">
          <cell r="A983" t="str">
            <v>201320-012</v>
          </cell>
          <cell r="B983" t="str">
            <v>DISTAL OUTER 50/10.0</v>
          </cell>
          <cell r="C983">
            <v>271</v>
          </cell>
          <cell r="D983">
            <v>300</v>
          </cell>
          <cell r="E983">
            <v>10.7</v>
          </cell>
        </row>
        <row r="984">
          <cell r="A984" t="str">
            <v>201320-011</v>
          </cell>
          <cell r="B984" t="str">
            <v>DISTAL OUTER 50/8.0</v>
          </cell>
          <cell r="C984">
            <v>296</v>
          </cell>
          <cell r="D984">
            <v>300</v>
          </cell>
          <cell r="E984">
            <v>1.35</v>
          </cell>
        </row>
        <row r="985">
          <cell r="A985" t="str">
            <v>806737-01</v>
          </cell>
          <cell r="B985" t="str">
            <v>EXT. DIAMOND 5.2F/135 STR</v>
          </cell>
          <cell r="C985">
            <v>686</v>
          </cell>
          <cell r="D985">
            <v>750</v>
          </cell>
          <cell r="E985">
            <v>9.33</v>
          </cell>
        </row>
        <row r="986">
          <cell r="A986" t="str">
            <v>806737-03</v>
          </cell>
          <cell r="B986" t="str">
            <v>EXT. DIAMOND 5.8F/135</v>
          </cell>
          <cell r="C986">
            <v>500</v>
          </cell>
          <cell r="D986">
            <v>500</v>
          </cell>
          <cell r="E986">
            <v>0</v>
          </cell>
        </row>
        <row r="987">
          <cell r="A987" t="str">
            <v>101583-002</v>
          </cell>
          <cell r="B987" t="str">
            <v>INNER PART WITH SCRATCH P</v>
          </cell>
          <cell r="C987">
            <v>69</v>
          </cell>
          <cell r="D987">
            <v>70</v>
          </cell>
          <cell r="E987">
            <v>1.45</v>
          </cell>
        </row>
        <row r="988">
          <cell r="A988" t="str">
            <v>22924-01</v>
          </cell>
          <cell r="B988" t="str">
            <v>INSERT MOLDED MANIFOLD AS</v>
          </cell>
          <cell r="C988">
            <v>3793</v>
          </cell>
          <cell r="D988">
            <v>3977</v>
          </cell>
          <cell r="E988">
            <v>4.8499999999999996</v>
          </cell>
        </row>
        <row r="989">
          <cell r="A989" t="str">
            <v>22924-02</v>
          </cell>
          <cell r="B989" t="str">
            <v>INSERT MOLDED MANIFOLD AS</v>
          </cell>
          <cell r="C989">
            <v>394</v>
          </cell>
          <cell r="D989">
            <v>400</v>
          </cell>
          <cell r="E989">
            <v>1.52</v>
          </cell>
        </row>
        <row r="990">
          <cell r="A990" t="str">
            <v>34799-01</v>
          </cell>
          <cell r="B990" t="str">
            <v>INSERT MOLDED MANIFOLD AS</v>
          </cell>
          <cell r="C990">
            <v>3400</v>
          </cell>
          <cell r="D990">
            <v>3554</v>
          </cell>
          <cell r="E990">
            <v>4.53</v>
          </cell>
        </row>
        <row r="991">
          <cell r="A991" t="str">
            <v>305185-01</v>
          </cell>
          <cell r="B991" t="str">
            <v>LARGE ESOPH TAPERED EXTRU</v>
          </cell>
          <cell r="C991">
            <v>977</v>
          </cell>
          <cell r="D991">
            <v>997</v>
          </cell>
          <cell r="E991">
            <v>2.0499999999999998</v>
          </cell>
        </row>
        <row r="992">
          <cell r="A992" t="str">
            <v>21646-125</v>
          </cell>
          <cell r="B992" t="str">
            <v>Marked Inner-NiRoyal Adva</v>
          </cell>
          <cell r="C992">
            <v>45</v>
          </cell>
          <cell r="D992">
            <v>50</v>
          </cell>
          <cell r="E992">
            <v>11.11</v>
          </cell>
        </row>
        <row r="993">
          <cell r="A993" t="str">
            <v>21646-130</v>
          </cell>
          <cell r="B993" t="str">
            <v>Marked Inner-NiRoyal Adva</v>
          </cell>
          <cell r="C993">
            <v>48</v>
          </cell>
          <cell r="D993">
            <v>50</v>
          </cell>
          <cell r="E993">
            <v>4.17</v>
          </cell>
        </row>
        <row r="994">
          <cell r="A994" t="str">
            <v>21646-230</v>
          </cell>
          <cell r="B994" t="str">
            <v>Marked Inner-NiRoyal Adva</v>
          </cell>
          <cell r="C994">
            <v>53</v>
          </cell>
          <cell r="D994">
            <v>60</v>
          </cell>
          <cell r="E994">
            <v>13.21</v>
          </cell>
        </row>
        <row r="995">
          <cell r="A995" t="str">
            <v>21646-530</v>
          </cell>
          <cell r="B995" t="str">
            <v>Marked Inner-NiRoyal Adva</v>
          </cell>
          <cell r="C995">
            <v>86</v>
          </cell>
          <cell r="D995">
            <v>100</v>
          </cell>
          <cell r="E995">
            <v>16.28</v>
          </cell>
        </row>
        <row r="996">
          <cell r="A996" t="str">
            <v>21646-630</v>
          </cell>
          <cell r="B996" t="str">
            <v>Marked Inner-NiRoyal Adva</v>
          </cell>
          <cell r="C996">
            <v>47</v>
          </cell>
          <cell r="D996">
            <v>50</v>
          </cell>
          <cell r="E996">
            <v>6.38</v>
          </cell>
        </row>
        <row r="997">
          <cell r="A997" t="str">
            <v>21647-135</v>
          </cell>
          <cell r="B997" t="str">
            <v>Marked Inner-NiRoyal Adva</v>
          </cell>
          <cell r="C997">
            <v>50</v>
          </cell>
          <cell r="D997">
            <v>50</v>
          </cell>
          <cell r="E997">
            <v>0</v>
          </cell>
        </row>
        <row r="998">
          <cell r="A998" t="str">
            <v>21647-635</v>
          </cell>
          <cell r="B998" t="str">
            <v>Marked Inner-NiRoyal Adva</v>
          </cell>
          <cell r="C998">
            <v>49</v>
          </cell>
          <cell r="D998">
            <v>50</v>
          </cell>
          <cell r="E998">
            <v>2.04</v>
          </cell>
        </row>
        <row r="999">
          <cell r="A999" t="str">
            <v>201170-043</v>
          </cell>
          <cell r="B999" t="str">
            <v>MARKED METAL SHAFT 30-10.</v>
          </cell>
          <cell r="C999">
            <v>600</v>
          </cell>
          <cell r="D999">
            <v>600</v>
          </cell>
          <cell r="E999">
            <v>0</v>
          </cell>
        </row>
        <row r="1000">
          <cell r="A1000" t="str">
            <v>201170-039</v>
          </cell>
          <cell r="B1000" t="str">
            <v>MARKED METAL SHAFT 30-6.0</v>
          </cell>
          <cell r="C1000">
            <v>200</v>
          </cell>
          <cell r="D1000">
            <v>200</v>
          </cell>
          <cell r="E1000">
            <v>0</v>
          </cell>
        </row>
        <row r="1001">
          <cell r="A1001" t="str">
            <v>201170-040</v>
          </cell>
          <cell r="B1001" t="str">
            <v>MARKED METAL SHAFT 30-8.0</v>
          </cell>
          <cell r="C1001">
            <v>600</v>
          </cell>
          <cell r="D1001">
            <v>600</v>
          </cell>
          <cell r="E1001">
            <v>0</v>
          </cell>
        </row>
        <row r="1002">
          <cell r="A1002" t="str">
            <v>201170-041</v>
          </cell>
          <cell r="B1002" t="str">
            <v>MARKED METAL SHAFT 40-8.0</v>
          </cell>
          <cell r="C1002">
            <v>200</v>
          </cell>
          <cell r="D1002">
            <v>200</v>
          </cell>
          <cell r="E1002">
            <v>0</v>
          </cell>
        </row>
        <row r="1003">
          <cell r="A1003" t="str">
            <v>201170-035</v>
          </cell>
          <cell r="B1003" t="str">
            <v>MARKED METAL SHAFT 8/29</v>
          </cell>
          <cell r="C1003">
            <v>100</v>
          </cell>
          <cell r="D1003">
            <v>100</v>
          </cell>
          <cell r="E1003">
            <v>0</v>
          </cell>
        </row>
        <row r="1004">
          <cell r="A1004" t="str">
            <v>17512-31</v>
          </cell>
          <cell r="B1004" t="str">
            <v>MIDSHAFT OUTER BOND 31MM,</v>
          </cell>
          <cell r="C1004">
            <v>157</v>
          </cell>
          <cell r="D1004">
            <v>162</v>
          </cell>
          <cell r="E1004">
            <v>3.18</v>
          </cell>
        </row>
        <row r="1005">
          <cell r="A1005" t="str">
            <v>17512-14</v>
          </cell>
          <cell r="B1005" t="str">
            <v>MIDSHFT OUTER BOND 14MM,</v>
          </cell>
          <cell r="C1005">
            <v>374</v>
          </cell>
          <cell r="D1005">
            <v>400</v>
          </cell>
          <cell r="E1005">
            <v>6.95</v>
          </cell>
        </row>
        <row r="1006">
          <cell r="A1006" t="str">
            <v>17512-20</v>
          </cell>
          <cell r="B1006" t="str">
            <v>MIDSHFT OUTER BOND 20MM,</v>
          </cell>
          <cell r="C1006">
            <v>441</v>
          </cell>
          <cell r="D1006">
            <v>462</v>
          </cell>
          <cell r="E1006">
            <v>4.76</v>
          </cell>
        </row>
        <row r="1007">
          <cell r="A1007" t="str">
            <v>808574-02</v>
          </cell>
          <cell r="B1007" t="str">
            <v>NC-35 5.3/90 S/A</v>
          </cell>
          <cell r="C1007">
            <v>846</v>
          </cell>
          <cell r="D1007">
            <v>1000</v>
          </cell>
          <cell r="E1007">
            <v>18.2</v>
          </cell>
        </row>
        <row r="1008">
          <cell r="A1008" t="str">
            <v>12926-109</v>
          </cell>
          <cell r="B1008" t="str">
            <v>PROT-BALL FLARE/NC VIVA</v>
          </cell>
          <cell r="C1008">
            <v>1000</v>
          </cell>
          <cell r="D1008">
            <v>1060</v>
          </cell>
          <cell r="E1008">
            <v>6</v>
          </cell>
        </row>
        <row r="1009">
          <cell r="A1009" t="str">
            <v>308820-01</v>
          </cell>
          <cell r="B1009" t="str">
            <v>RADIUS CRIMPED SEGMENT</v>
          </cell>
          <cell r="C1009">
            <v>1999</v>
          </cell>
          <cell r="D1009">
            <v>2380</v>
          </cell>
          <cell r="E1009">
            <v>19.059999999999999</v>
          </cell>
        </row>
        <row r="1010">
          <cell r="A1010" t="str">
            <v>308821-01</v>
          </cell>
          <cell r="B1010" t="str">
            <v>RADIUS HYPOTUBE ASSEMBLY</v>
          </cell>
          <cell r="C1010">
            <v>878</v>
          </cell>
          <cell r="D1010">
            <v>1109</v>
          </cell>
          <cell r="E1010">
            <v>26.31</v>
          </cell>
        </row>
        <row r="1011">
          <cell r="A1011" t="str">
            <v>5000183-15</v>
          </cell>
          <cell r="B1011" t="str">
            <v>RESIN PEBAX 6333/ BLUE</v>
          </cell>
          <cell r="C1011">
            <v>40</v>
          </cell>
          <cell r="D1011">
            <v>40</v>
          </cell>
          <cell r="E1011">
            <v>0</v>
          </cell>
        </row>
        <row r="1012">
          <cell r="A1012" t="str">
            <v>5000497-05</v>
          </cell>
          <cell r="B1012" t="str">
            <v>RESIN, MOLD/PEBAX 6333/BL</v>
          </cell>
          <cell r="C1012">
            <v>92</v>
          </cell>
          <cell r="D1012">
            <v>92.6</v>
          </cell>
          <cell r="E1012">
            <v>0.65</v>
          </cell>
        </row>
        <row r="1013">
          <cell r="A1013" t="str">
            <v>5000497-14</v>
          </cell>
          <cell r="B1013" t="str">
            <v>RESIN,MOLD/NYLON 11/BLUE</v>
          </cell>
          <cell r="C1013">
            <v>371.64</v>
          </cell>
          <cell r="D1013">
            <v>371.64</v>
          </cell>
          <cell r="E1013">
            <v>0</v>
          </cell>
        </row>
        <row r="1014">
          <cell r="A1014" t="str">
            <v>5000497-17</v>
          </cell>
          <cell r="B1014" t="str">
            <v>RESIN,MOLD/PEBAX 5533/BLU</v>
          </cell>
          <cell r="C1014">
            <v>185.2</v>
          </cell>
          <cell r="D1014">
            <v>185.2</v>
          </cell>
          <cell r="E1014">
            <v>0</v>
          </cell>
        </row>
        <row r="1015">
          <cell r="A1015" t="str">
            <v>809652-14</v>
          </cell>
          <cell r="B1015" t="str">
            <v>RS/4.0-2.0/4T/90</v>
          </cell>
          <cell r="C1015">
            <v>20</v>
          </cell>
          <cell r="D1015">
            <v>24</v>
          </cell>
          <cell r="E1015">
            <v>20</v>
          </cell>
        </row>
        <row r="1016">
          <cell r="A1016" t="str">
            <v>809652-01</v>
          </cell>
          <cell r="B1016" t="str">
            <v>RS/5.0-1.5/4T/90</v>
          </cell>
          <cell r="C1016">
            <v>271</v>
          </cell>
          <cell r="D1016">
            <v>349</v>
          </cell>
          <cell r="E1016">
            <v>28.78</v>
          </cell>
        </row>
        <row r="1017">
          <cell r="A1017" t="str">
            <v>809652-02</v>
          </cell>
          <cell r="B1017" t="str">
            <v>RS/5.0-2.0/4T/90</v>
          </cell>
          <cell r="C1017">
            <v>205</v>
          </cell>
          <cell r="D1017">
            <v>253</v>
          </cell>
          <cell r="E1017">
            <v>23.41</v>
          </cell>
        </row>
        <row r="1018">
          <cell r="A1018" t="str">
            <v>809652-03</v>
          </cell>
          <cell r="B1018" t="str">
            <v>RS/6.0-1.5/4T/90</v>
          </cell>
          <cell r="C1018">
            <v>94</v>
          </cell>
          <cell r="D1018">
            <v>120</v>
          </cell>
          <cell r="E1018">
            <v>27.66</v>
          </cell>
        </row>
        <row r="1019">
          <cell r="A1019" t="str">
            <v>809652-04</v>
          </cell>
          <cell r="B1019" t="str">
            <v>RS/6.0-2.0/4T/90</v>
          </cell>
          <cell r="C1019">
            <v>239</v>
          </cell>
          <cell r="D1019">
            <v>318</v>
          </cell>
          <cell r="E1019">
            <v>33.049999999999997</v>
          </cell>
        </row>
        <row r="1020">
          <cell r="A1020" t="str">
            <v>809652-05</v>
          </cell>
          <cell r="B1020" t="str">
            <v>RS/7.0-1.5/4T/90</v>
          </cell>
          <cell r="C1020">
            <v>293</v>
          </cell>
          <cell r="D1020">
            <v>316</v>
          </cell>
          <cell r="E1020">
            <v>7.85</v>
          </cell>
        </row>
        <row r="1021">
          <cell r="A1021" t="str">
            <v>809652-06</v>
          </cell>
          <cell r="B1021" t="str">
            <v>RS/7.0-2.0/4T/90</v>
          </cell>
          <cell r="C1021">
            <v>31</v>
          </cell>
          <cell r="D1021">
            <v>60</v>
          </cell>
          <cell r="E1021">
            <v>93.55</v>
          </cell>
        </row>
        <row r="1022">
          <cell r="A1022" t="str">
            <v>800668-04</v>
          </cell>
          <cell r="B1022" t="str">
            <v>S/A NASAL BILIARY/5/180</v>
          </cell>
          <cell r="C1022">
            <v>2562</v>
          </cell>
          <cell r="D1022">
            <v>3250</v>
          </cell>
          <cell r="E1022">
            <v>26.85</v>
          </cell>
        </row>
        <row r="1023">
          <cell r="A1023" t="str">
            <v>4000387-02</v>
          </cell>
          <cell r="B1023" t="str">
            <v>S/A NB 7/75</v>
          </cell>
          <cell r="C1023">
            <v>3206</v>
          </cell>
          <cell r="D1023">
            <v>3500</v>
          </cell>
          <cell r="E1023">
            <v>9.17</v>
          </cell>
        </row>
        <row r="1024">
          <cell r="A1024" t="str">
            <v>802035-06</v>
          </cell>
          <cell r="B1024" t="str">
            <v>S/A PHANTOM /3/75</v>
          </cell>
          <cell r="C1024">
            <v>193</v>
          </cell>
          <cell r="D1024">
            <v>250</v>
          </cell>
          <cell r="E1024">
            <v>29.53</v>
          </cell>
        </row>
        <row r="1025">
          <cell r="A1025" t="str">
            <v>808502-05</v>
          </cell>
          <cell r="B1025" t="str">
            <v>S/A SYMPHONY SHEATH RO</v>
          </cell>
          <cell r="C1025">
            <v>170</v>
          </cell>
          <cell r="D1025">
            <v>170</v>
          </cell>
          <cell r="E1025">
            <v>0</v>
          </cell>
        </row>
        <row r="1026">
          <cell r="A1026" t="str">
            <v>808287-01</v>
          </cell>
          <cell r="B1026" t="str">
            <v>S/A UROMAX ULTRA</v>
          </cell>
          <cell r="C1026">
            <v>9779</v>
          </cell>
          <cell r="D1026">
            <v>11426</v>
          </cell>
          <cell r="E1026">
            <v>16.84</v>
          </cell>
        </row>
        <row r="1027">
          <cell r="A1027" t="str">
            <v>801663-01</v>
          </cell>
          <cell r="B1027" t="str">
            <v>SODIUM PHOSPHATE SOLUTION</v>
          </cell>
          <cell r="C1027">
            <v>150.47999999999999</v>
          </cell>
          <cell r="D1027">
            <v>150.47999999999999</v>
          </cell>
          <cell r="E1027">
            <v>0</v>
          </cell>
        </row>
        <row r="1028">
          <cell r="A1028" t="str">
            <v>201333-012</v>
          </cell>
          <cell r="B1028" t="str">
            <v>SUPPORT -10</v>
          </cell>
          <cell r="C1028">
            <v>200</v>
          </cell>
          <cell r="D1028">
            <v>200</v>
          </cell>
          <cell r="E1028">
            <v>0</v>
          </cell>
        </row>
        <row r="1029">
          <cell r="A1029" t="str">
            <v>201333-010</v>
          </cell>
          <cell r="B1029" t="str">
            <v>SUPPORT -6</v>
          </cell>
          <cell r="C1029">
            <v>200</v>
          </cell>
          <cell r="D1029">
            <v>200</v>
          </cell>
          <cell r="E1029">
            <v>0</v>
          </cell>
        </row>
        <row r="1030">
          <cell r="A1030" t="str">
            <v>201333-011</v>
          </cell>
          <cell r="B1030" t="str">
            <v>SUPPORT -8</v>
          </cell>
          <cell r="C1030">
            <v>308</v>
          </cell>
          <cell r="D1030">
            <v>308</v>
          </cell>
          <cell r="E1030">
            <v>0</v>
          </cell>
        </row>
        <row r="1031">
          <cell r="A1031" t="str">
            <v>34685-125</v>
          </cell>
          <cell r="B1031" t="str">
            <v>SWAGED MB INNER-QUANTUM M</v>
          </cell>
          <cell r="C1031">
            <v>429</v>
          </cell>
          <cell r="D1031">
            <v>450</v>
          </cell>
          <cell r="E1031">
            <v>4.9000000000000004</v>
          </cell>
        </row>
        <row r="1032">
          <cell r="A1032" t="str">
            <v>34685-130</v>
          </cell>
          <cell r="B1032" t="str">
            <v>SWAGED MB INNER-QUANTUM M</v>
          </cell>
          <cell r="C1032">
            <v>523</v>
          </cell>
          <cell r="D1032">
            <v>555</v>
          </cell>
          <cell r="E1032">
            <v>6.12</v>
          </cell>
        </row>
        <row r="1033">
          <cell r="A1033" t="str">
            <v>34685-135</v>
          </cell>
          <cell r="B1033" t="str">
            <v>SWAGED MB INNER-QUANTUM M</v>
          </cell>
          <cell r="C1033">
            <v>509</v>
          </cell>
          <cell r="D1033">
            <v>560</v>
          </cell>
          <cell r="E1033">
            <v>10.02</v>
          </cell>
        </row>
        <row r="1034">
          <cell r="A1034" t="str">
            <v>34685-140</v>
          </cell>
          <cell r="B1034" t="str">
            <v>SWAGED MB INNER-QUANTUM M</v>
          </cell>
          <cell r="C1034">
            <v>420</v>
          </cell>
          <cell r="D1034">
            <v>445</v>
          </cell>
          <cell r="E1034">
            <v>5.95</v>
          </cell>
        </row>
        <row r="1035">
          <cell r="A1035" t="str">
            <v>34685-225</v>
          </cell>
          <cell r="B1035" t="str">
            <v>SWAGED MB INNER-QUANTUM M</v>
          </cell>
          <cell r="C1035">
            <v>308</v>
          </cell>
          <cell r="D1035">
            <v>350</v>
          </cell>
          <cell r="E1035">
            <v>13.64</v>
          </cell>
        </row>
        <row r="1036">
          <cell r="A1036" t="str">
            <v>34685-235</v>
          </cell>
          <cell r="B1036" t="str">
            <v>SWAGED MB INNER-QUANTUM M</v>
          </cell>
          <cell r="C1036">
            <v>356</v>
          </cell>
          <cell r="D1036">
            <v>400</v>
          </cell>
          <cell r="E1036">
            <v>12.36</v>
          </cell>
        </row>
        <row r="1037">
          <cell r="A1037" t="str">
            <v>34685-325</v>
          </cell>
          <cell r="B1037" t="str">
            <v>SWAGED MB INNER-QUANTUM M</v>
          </cell>
          <cell r="C1037">
            <v>114</v>
          </cell>
          <cell r="D1037">
            <v>150</v>
          </cell>
          <cell r="E1037">
            <v>31.58</v>
          </cell>
        </row>
        <row r="1038">
          <cell r="A1038" t="str">
            <v>34685-330</v>
          </cell>
          <cell r="B1038" t="str">
            <v>SWAGED MB INNER-QUANTUM M</v>
          </cell>
          <cell r="C1038">
            <v>466</v>
          </cell>
          <cell r="D1038">
            <v>500</v>
          </cell>
          <cell r="E1038">
            <v>7.3</v>
          </cell>
        </row>
        <row r="1039">
          <cell r="A1039" t="str">
            <v>34685-335</v>
          </cell>
          <cell r="B1039" t="str">
            <v>SWAGED MB INNER-QUANTUM M</v>
          </cell>
          <cell r="C1039">
            <v>280</v>
          </cell>
          <cell r="D1039">
            <v>300</v>
          </cell>
          <cell r="E1039">
            <v>7.14</v>
          </cell>
        </row>
        <row r="1040">
          <cell r="A1040" t="str">
            <v>34685-540</v>
          </cell>
          <cell r="B1040" t="str">
            <v>SWAGED MB INNER-QUANTUM M</v>
          </cell>
          <cell r="C1040">
            <v>762</v>
          </cell>
          <cell r="D1040">
            <v>950</v>
          </cell>
          <cell r="E1040">
            <v>24.67</v>
          </cell>
        </row>
        <row r="1041">
          <cell r="A1041" t="str">
            <v>807365-06</v>
          </cell>
          <cell r="B1041" t="str">
            <v>SYM 2 LUMEN NY 12 150</v>
          </cell>
          <cell r="C1041">
            <v>209</v>
          </cell>
          <cell r="D1041">
            <v>275</v>
          </cell>
          <cell r="E1041">
            <v>31.58</v>
          </cell>
        </row>
        <row r="1042">
          <cell r="A1042" t="str">
            <v>807365-02</v>
          </cell>
          <cell r="B1042" t="str">
            <v>SYM 2 LUMEN PEBAX 135</v>
          </cell>
          <cell r="C1042">
            <v>1837</v>
          </cell>
          <cell r="D1042">
            <v>2250</v>
          </cell>
          <cell r="E1042">
            <v>22.48</v>
          </cell>
        </row>
        <row r="1043">
          <cell r="A1043" t="str">
            <v>5000636-03</v>
          </cell>
          <cell r="B1043" t="str">
            <v>SYM DIST HUB &amp; TUBE</v>
          </cell>
          <cell r="C1043">
            <v>3900</v>
          </cell>
          <cell r="D1043">
            <v>4060</v>
          </cell>
          <cell r="E1043">
            <v>4.0999999999999996</v>
          </cell>
        </row>
        <row r="1044">
          <cell r="A1044" t="str">
            <v>809092-01</v>
          </cell>
          <cell r="B1044" t="str">
            <v>SYMPHONY S/R S/A INSERT</v>
          </cell>
          <cell r="C1044">
            <v>1400</v>
          </cell>
          <cell r="D1044">
            <v>1400</v>
          </cell>
          <cell r="E1044">
            <v>0</v>
          </cell>
        </row>
        <row r="1045">
          <cell r="A1045" t="str">
            <v>870794-05</v>
          </cell>
          <cell r="B1045" t="str">
            <v>TAP.SHAFT W TIP/1303</v>
          </cell>
          <cell r="C1045">
            <v>151</v>
          </cell>
          <cell r="D1045">
            <v>153</v>
          </cell>
          <cell r="E1045">
            <v>1.32</v>
          </cell>
        </row>
        <row r="1046">
          <cell r="A1046" t="str">
            <v>870794-06</v>
          </cell>
          <cell r="B1046" t="str">
            <v>TAP.SHAFT W TIP/1305</v>
          </cell>
          <cell r="C1046">
            <v>28</v>
          </cell>
          <cell r="D1046">
            <v>30</v>
          </cell>
          <cell r="E1046">
            <v>7.14</v>
          </cell>
        </row>
        <row r="1047">
          <cell r="A1047" t="str">
            <v>870794-09</v>
          </cell>
          <cell r="B1047" t="str">
            <v>TAP.SHAFT W TIP/1307</v>
          </cell>
          <cell r="C1047">
            <v>89</v>
          </cell>
          <cell r="D1047">
            <v>91</v>
          </cell>
          <cell r="E1047">
            <v>2.25</v>
          </cell>
        </row>
        <row r="1048">
          <cell r="A1048" t="str">
            <v>870794-01</v>
          </cell>
          <cell r="B1048" t="str">
            <v>TAP.SHAFT W TIP/1310</v>
          </cell>
          <cell r="C1048">
            <v>394</v>
          </cell>
          <cell r="D1048">
            <v>403</v>
          </cell>
          <cell r="E1048">
            <v>2.2799999999999998</v>
          </cell>
        </row>
        <row r="1049">
          <cell r="A1049" t="str">
            <v>870794-10</v>
          </cell>
          <cell r="B1049" t="str">
            <v>TAP.SHAFT W TIP/1312</v>
          </cell>
          <cell r="C1049">
            <v>310</v>
          </cell>
          <cell r="D1049">
            <v>315</v>
          </cell>
          <cell r="E1049">
            <v>1.61</v>
          </cell>
        </row>
        <row r="1050">
          <cell r="A1050" t="str">
            <v>870794-02</v>
          </cell>
          <cell r="B1050" t="str">
            <v>TAP.SHAFT W TIP/1315</v>
          </cell>
          <cell r="C1050">
            <v>281</v>
          </cell>
          <cell r="D1050">
            <v>284</v>
          </cell>
          <cell r="E1050">
            <v>1.07</v>
          </cell>
        </row>
        <row r="1051">
          <cell r="A1051" t="str">
            <v>870794-11</v>
          </cell>
          <cell r="B1051" t="str">
            <v>TAP.SHAFT W TIP/1317</v>
          </cell>
          <cell r="C1051">
            <v>59</v>
          </cell>
          <cell r="D1051">
            <v>60</v>
          </cell>
          <cell r="E1051">
            <v>1.69</v>
          </cell>
        </row>
        <row r="1052">
          <cell r="A1052" t="str">
            <v>303120-09</v>
          </cell>
          <cell r="B1052" t="str">
            <v>TAP.SHAFT W TIP/1364</v>
          </cell>
          <cell r="C1052">
            <v>152</v>
          </cell>
          <cell r="D1052">
            <v>210</v>
          </cell>
          <cell r="E1052">
            <v>38.159999999999997</v>
          </cell>
        </row>
        <row r="1053">
          <cell r="A1053" t="str">
            <v>303120-10</v>
          </cell>
          <cell r="B1053" t="str">
            <v>TAP.SHAFT W TIP/1365</v>
          </cell>
          <cell r="C1053">
            <v>121</v>
          </cell>
          <cell r="D1053">
            <v>140</v>
          </cell>
          <cell r="E1053">
            <v>15.7</v>
          </cell>
        </row>
        <row r="1054">
          <cell r="A1054" t="str">
            <v>870794-07</v>
          </cell>
          <cell r="B1054" t="str">
            <v>TAP.SHAFT W TIP/1403</v>
          </cell>
          <cell r="C1054">
            <v>135</v>
          </cell>
          <cell r="D1054">
            <v>135</v>
          </cell>
          <cell r="E1054">
            <v>0</v>
          </cell>
        </row>
        <row r="1055">
          <cell r="A1055" t="str">
            <v>870794-08</v>
          </cell>
          <cell r="B1055" t="str">
            <v>TAP.SHAFT W TIP/1405</v>
          </cell>
          <cell r="C1055">
            <v>131</v>
          </cell>
          <cell r="D1055">
            <v>131</v>
          </cell>
          <cell r="E1055">
            <v>0</v>
          </cell>
        </row>
        <row r="1056">
          <cell r="A1056" t="str">
            <v>870794-12</v>
          </cell>
          <cell r="B1056" t="str">
            <v>TAP.SHAFT W TIP/1407</v>
          </cell>
          <cell r="C1056">
            <v>109</v>
          </cell>
          <cell r="D1056">
            <v>110</v>
          </cell>
          <cell r="E1056">
            <v>0.92</v>
          </cell>
        </row>
        <row r="1057">
          <cell r="A1057" t="str">
            <v>870794-03</v>
          </cell>
          <cell r="B1057" t="str">
            <v>TAP.SHAFT W TIP/1410</v>
          </cell>
          <cell r="C1057">
            <v>506</v>
          </cell>
          <cell r="D1057">
            <v>512</v>
          </cell>
          <cell r="E1057">
            <v>1.19</v>
          </cell>
        </row>
        <row r="1058">
          <cell r="A1058" t="str">
            <v>870794-13</v>
          </cell>
          <cell r="B1058" t="str">
            <v>TAP.SHAFT W TIP/1412</v>
          </cell>
          <cell r="C1058">
            <v>210</v>
          </cell>
          <cell r="D1058">
            <v>210</v>
          </cell>
          <cell r="E1058">
            <v>0</v>
          </cell>
        </row>
        <row r="1059">
          <cell r="A1059" t="str">
            <v>870794-04</v>
          </cell>
          <cell r="B1059" t="str">
            <v>TAP.SHAFT W TIP/1415</v>
          </cell>
          <cell r="C1059">
            <v>275</v>
          </cell>
          <cell r="D1059">
            <v>283</v>
          </cell>
          <cell r="E1059">
            <v>2.91</v>
          </cell>
        </row>
        <row r="1060">
          <cell r="A1060" t="str">
            <v>870794-14</v>
          </cell>
          <cell r="B1060" t="str">
            <v>TAP.SHAFT W TIP/1417</v>
          </cell>
          <cell r="C1060">
            <v>49</v>
          </cell>
          <cell r="D1060">
            <v>49</v>
          </cell>
          <cell r="E1060">
            <v>0</v>
          </cell>
        </row>
        <row r="1061">
          <cell r="A1061" t="str">
            <v>303120-06</v>
          </cell>
          <cell r="B1061" t="str">
            <v>TAP.SHAFT W TIP/1461</v>
          </cell>
          <cell r="C1061">
            <v>58</v>
          </cell>
          <cell r="D1061">
            <v>70</v>
          </cell>
          <cell r="E1061">
            <v>20.69</v>
          </cell>
        </row>
        <row r="1062">
          <cell r="A1062" t="str">
            <v>303120-12</v>
          </cell>
          <cell r="B1062" t="str">
            <v>TAP.SHAFT W TIP/1464</v>
          </cell>
          <cell r="C1062">
            <v>181</v>
          </cell>
          <cell r="D1062">
            <v>250</v>
          </cell>
          <cell r="E1062">
            <v>38.119999999999997</v>
          </cell>
        </row>
        <row r="1063">
          <cell r="A1063" t="str">
            <v>303120-13</v>
          </cell>
          <cell r="B1063" t="str">
            <v>TAP.SHAFT W TIP/1465</v>
          </cell>
          <cell r="C1063">
            <v>172</v>
          </cell>
          <cell r="D1063">
            <v>210</v>
          </cell>
          <cell r="E1063">
            <v>22.09</v>
          </cell>
        </row>
        <row r="1064">
          <cell r="A1064" t="str">
            <v>306750-01</v>
          </cell>
          <cell r="B1064" t="str">
            <v>TECOFLEX SOLUTION 10% STE</v>
          </cell>
          <cell r="C1064">
            <v>240</v>
          </cell>
          <cell r="D1064">
            <v>240</v>
          </cell>
          <cell r="E1064">
            <v>0</v>
          </cell>
        </row>
        <row r="1065">
          <cell r="A1065" t="str">
            <v>04875-14</v>
          </cell>
          <cell r="B1065" t="str">
            <v>TUBE, OUTER</v>
          </cell>
          <cell r="C1065">
            <v>4146</v>
          </cell>
          <cell r="D1065">
            <v>4200</v>
          </cell>
          <cell r="E1065">
            <v>1.3</v>
          </cell>
        </row>
        <row r="1066">
          <cell r="A1066" t="str">
            <v>10704-01</v>
          </cell>
          <cell r="B1066" t="str">
            <v>TUBE-INNER (VIVA)</v>
          </cell>
          <cell r="C1066">
            <v>4727</v>
          </cell>
          <cell r="D1066">
            <v>4800</v>
          </cell>
          <cell r="E1066">
            <v>1.54</v>
          </cell>
        </row>
        <row r="1067">
          <cell r="A1067" t="str">
            <v>11797-01</v>
          </cell>
          <cell r="B1067" t="str">
            <v>TUBE-MIDSHAFT</v>
          </cell>
          <cell r="C1067">
            <v>3600</v>
          </cell>
          <cell r="D1067">
            <v>3600</v>
          </cell>
          <cell r="E1067">
            <v>0</v>
          </cell>
        </row>
        <row r="1068">
          <cell r="A1068" t="str">
            <v>808217-01</v>
          </cell>
          <cell r="B1068" t="str">
            <v>UROMAX ULTRA BALLOON H&amp;T</v>
          </cell>
          <cell r="C1068">
            <v>3500</v>
          </cell>
          <cell r="D1068">
            <v>3538</v>
          </cell>
          <cell r="E1068">
            <v>1.0900000000000001</v>
          </cell>
        </row>
        <row r="1069">
          <cell r="A1069" t="str">
            <v>808217-02</v>
          </cell>
          <cell r="B1069" t="str">
            <v>UROMAX ULTRA DISTAL H&amp;T</v>
          </cell>
          <cell r="C1069">
            <v>3500</v>
          </cell>
          <cell r="D1069">
            <v>3578</v>
          </cell>
          <cell r="E1069">
            <v>2.23</v>
          </cell>
        </row>
        <row r="1070">
          <cell r="A1070" t="str">
            <v>320683-01</v>
          </cell>
          <cell r="B1070" t="str">
            <v>UT SKIVED TIP</v>
          </cell>
          <cell r="C1070">
            <v>22200</v>
          </cell>
          <cell r="D1070">
            <v>22200</v>
          </cell>
          <cell r="E1070">
            <v>0</v>
          </cell>
        </row>
        <row r="1071">
          <cell r="A1071" t="str">
            <v>305559-03</v>
          </cell>
          <cell r="B1071" t="str">
            <v>135CM SASUGA INNER (6.0 BLN)</v>
          </cell>
          <cell r="C1071">
            <v>293</v>
          </cell>
          <cell r="D1071">
            <v>300</v>
          </cell>
          <cell r="E1071">
            <v>2.39</v>
          </cell>
        </row>
        <row r="1072">
          <cell r="A1072" t="str">
            <v>842112-08</v>
          </cell>
          <cell r="B1072" t="str">
            <v>ARNITEL BALLOON TUBE, 9.0MM</v>
          </cell>
          <cell r="C1072">
            <v>3600</v>
          </cell>
          <cell r="D1072">
            <v>3600</v>
          </cell>
          <cell r="E1072">
            <v>0</v>
          </cell>
        </row>
        <row r="1073">
          <cell r="A1073" t="str">
            <v>22796-225-12</v>
          </cell>
          <cell r="B1073" t="str">
            <v>ASSY-BALLOON MAVERICK, 2.25 X 12MM</v>
          </cell>
          <cell r="C1073">
            <v>365</v>
          </cell>
          <cell r="D1073">
            <v>440</v>
          </cell>
          <cell r="E1073">
            <v>20.55</v>
          </cell>
        </row>
        <row r="1074">
          <cell r="A1074" t="str">
            <v>301028-040</v>
          </cell>
          <cell r="B1074" t="str">
            <v>BULACH BALLOON EXTRUSION</v>
          </cell>
          <cell r="C1074">
            <v>5483</v>
          </cell>
          <cell r="D1074">
            <v>5521</v>
          </cell>
          <cell r="E1074">
            <v>0.69</v>
          </cell>
        </row>
        <row r="1075">
          <cell r="A1075" t="str">
            <v>301028-041</v>
          </cell>
          <cell r="B1075" t="str">
            <v>BULACH BALLOON EXTRUSION</v>
          </cell>
          <cell r="C1075">
            <v>5330</v>
          </cell>
          <cell r="D1075">
            <v>5352</v>
          </cell>
          <cell r="E1075">
            <v>0.41</v>
          </cell>
        </row>
        <row r="1076">
          <cell r="A1076" t="str">
            <v>301028-044</v>
          </cell>
          <cell r="B1076" t="str">
            <v>BULACH BALLOON EXTRUSION</v>
          </cell>
          <cell r="C1076">
            <v>3042</v>
          </cell>
          <cell r="D1076">
            <v>3052</v>
          </cell>
          <cell r="E1076">
            <v>0.33</v>
          </cell>
        </row>
        <row r="1077">
          <cell r="A1077" t="str">
            <v>34707-01</v>
          </cell>
          <cell r="B1077" t="str">
            <v>COATED EXTERIOR TUBE-10F 230CM 18X60</v>
          </cell>
          <cell r="C1077">
            <v>39</v>
          </cell>
          <cell r="D1077">
            <v>40</v>
          </cell>
          <cell r="E1077">
            <v>2.56</v>
          </cell>
        </row>
        <row r="1078">
          <cell r="A1078" t="str">
            <v>34707-23</v>
          </cell>
          <cell r="B1078" t="str">
            <v>COATED EXTERIOR TUBE-8F 194CM 10 X 60</v>
          </cell>
          <cell r="C1078">
            <v>237</v>
          </cell>
          <cell r="D1078">
            <v>240</v>
          </cell>
          <cell r="E1078">
            <v>1.27</v>
          </cell>
        </row>
        <row r="1079">
          <cell r="A1079" t="str">
            <v>34707-24</v>
          </cell>
          <cell r="B1079" t="str">
            <v>COATED EXTERIOR TUBE-8F 194CM 10 X 80</v>
          </cell>
          <cell r="C1079">
            <v>338</v>
          </cell>
          <cell r="D1079">
            <v>340</v>
          </cell>
          <cell r="E1079">
            <v>0.59</v>
          </cell>
        </row>
        <row r="1080">
          <cell r="A1080" t="str">
            <v>34707-19</v>
          </cell>
          <cell r="B1080" t="str">
            <v>COATED EXTERIOR TUBE-8F 194CM 8 X 40</v>
          </cell>
          <cell r="C1080">
            <v>90</v>
          </cell>
          <cell r="D1080">
            <v>90</v>
          </cell>
          <cell r="E1080">
            <v>0</v>
          </cell>
        </row>
        <row r="1081">
          <cell r="A1081" t="str">
            <v>34707-20</v>
          </cell>
          <cell r="B1081" t="str">
            <v>COATED EXTERIOR TUBE-8F 194CM 8 X 60</v>
          </cell>
          <cell r="C1081">
            <v>170</v>
          </cell>
          <cell r="D1081">
            <v>170</v>
          </cell>
          <cell r="E1081">
            <v>0</v>
          </cell>
        </row>
        <row r="1082">
          <cell r="A1082" t="str">
            <v>34707-21</v>
          </cell>
          <cell r="B1082" t="str">
            <v>COATED EXTERIOR TUBE-8F 194CM 8 X 80</v>
          </cell>
          <cell r="C1082">
            <v>49</v>
          </cell>
          <cell r="D1082">
            <v>50</v>
          </cell>
          <cell r="E1082">
            <v>2.04</v>
          </cell>
        </row>
        <row r="1083">
          <cell r="A1083" t="str">
            <v>302487-02</v>
          </cell>
          <cell r="B1083" t="str">
            <v>ENDIOBILIARY SHAFT</v>
          </cell>
          <cell r="C1083">
            <v>490</v>
          </cell>
          <cell r="D1083">
            <v>500</v>
          </cell>
          <cell r="E1083">
            <v>2.04</v>
          </cell>
        </row>
        <row r="1084">
          <cell r="A1084" t="str">
            <v>101340-002</v>
          </cell>
          <cell r="B1084" t="str">
            <v>FIN INNER 8F PT 70</v>
          </cell>
          <cell r="C1084">
            <v>115</v>
          </cell>
          <cell r="D1084">
            <v>115</v>
          </cell>
          <cell r="E1084">
            <v>0</v>
          </cell>
        </row>
        <row r="1085">
          <cell r="A1085" t="str">
            <v>101340-003</v>
          </cell>
          <cell r="B1085" t="str">
            <v>FIN INNER 8F PT 90</v>
          </cell>
          <cell r="C1085">
            <v>48</v>
          </cell>
          <cell r="D1085">
            <v>50</v>
          </cell>
          <cell r="E1085">
            <v>4.17</v>
          </cell>
        </row>
        <row r="1086">
          <cell r="A1086" t="str">
            <v>101481-006</v>
          </cell>
          <cell r="B1086" t="str">
            <v>FIN INNER PART 10 X 30MM (LONG)</v>
          </cell>
          <cell r="C1086">
            <v>161</v>
          </cell>
          <cell r="D1086">
            <v>162</v>
          </cell>
          <cell r="E1086">
            <v>0.62</v>
          </cell>
        </row>
        <row r="1087">
          <cell r="A1087" t="str">
            <v>101481-007</v>
          </cell>
          <cell r="B1087" t="str">
            <v>FIN INNER PART 10 X 50MM (LONG)</v>
          </cell>
          <cell r="C1087">
            <v>160</v>
          </cell>
          <cell r="D1087">
            <v>162</v>
          </cell>
          <cell r="E1087">
            <v>1.25</v>
          </cell>
        </row>
        <row r="1088">
          <cell r="A1088" t="str">
            <v>101481-004</v>
          </cell>
          <cell r="B1088" t="str">
            <v>FIN INNER PART 10 X 70MM (SHORT)</v>
          </cell>
          <cell r="C1088">
            <v>162</v>
          </cell>
          <cell r="D1088">
            <v>162</v>
          </cell>
          <cell r="E1088">
            <v>0</v>
          </cell>
        </row>
        <row r="1089">
          <cell r="A1089" t="str">
            <v>101583-005</v>
          </cell>
          <cell r="B1089" t="str">
            <v>FIN INNER PART 10X24 MM</v>
          </cell>
          <cell r="C1089">
            <v>30</v>
          </cell>
          <cell r="D1089">
            <v>30</v>
          </cell>
          <cell r="E1089">
            <v>0</v>
          </cell>
        </row>
        <row r="1090">
          <cell r="A1090" t="str">
            <v>101583-006</v>
          </cell>
          <cell r="B1090" t="str">
            <v>FIN INNER PART 10X31 MM</v>
          </cell>
          <cell r="C1090">
            <v>30</v>
          </cell>
          <cell r="D1090">
            <v>30</v>
          </cell>
          <cell r="E1090">
            <v>0</v>
          </cell>
        </row>
        <row r="1091">
          <cell r="A1091" t="str">
            <v>101583-007</v>
          </cell>
          <cell r="B1091" t="str">
            <v>FIN INNER PART 10X37 MM</v>
          </cell>
          <cell r="C1091">
            <v>29</v>
          </cell>
          <cell r="D1091">
            <v>30</v>
          </cell>
          <cell r="E1091">
            <v>3.45</v>
          </cell>
        </row>
        <row r="1092">
          <cell r="A1092" t="str">
            <v>101285-003</v>
          </cell>
          <cell r="B1092" t="str">
            <v>FIN INNER PART 10X50 MM</v>
          </cell>
          <cell r="C1092">
            <v>436</v>
          </cell>
          <cell r="D1092">
            <v>436</v>
          </cell>
          <cell r="E1092">
            <v>0</v>
          </cell>
        </row>
        <row r="1093">
          <cell r="A1093" t="str">
            <v>101285-004</v>
          </cell>
          <cell r="B1093" t="str">
            <v>FIN INNER PART 10X70 MM</v>
          </cell>
          <cell r="C1093">
            <v>306</v>
          </cell>
          <cell r="D1093">
            <v>306</v>
          </cell>
          <cell r="E1093">
            <v>0</v>
          </cell>
        </row>
        <row r="1094">
          <cell r="A1094" t="str">
            <v>101482-004</v>
          </cell>
          <cell r="B1094" t="str">
            <v>FIN INNER PART 12 X 30MM (LONG)</v>
          </cell>
          <cell r="C1094">
            <v>54</v>
          </cell>
          <cell r="D1094">
            <v>54</v>
          </cell>
          <cell r="E1094">
            <v>0</v>
          </cell>
        </row>
        <row r="1095">
          <cell r="A1095" t="str">
            <v>101482-005</v>
          </cell>
          <cell r="B1095" t="str">
            <v>FIN INNER PART 12 X 50MM (LONG)</v>
          </cell>
          <cell r="C1095">
            <v>54</v>
          </cell>
          <cell r="D1095">
            <v>54</v>
          </cell>
          <cell r="E1095">
            <v>0</v>
          </cell>
        </row>
        <row r="1096">
          <cell r="A1096" t="str">
            <v>101483-008</v>
          </cell>
          <cell r="B1096" t="str">
            <v>FIN INNER PART 14 X 70MM (LONG)</v>
          </cell>
          <cell r="C1096">
            <v>54</v>
          </cell>
          <cell r="D1096">
            <v>54</v>
          </cell>
          <cell r="E1096">
            <v>0</v>
          </cell>
        </row>
        <row r="1097">
          <cell r="A1097" t="str">
            <v>101483-009</v>
          </cell>
          <cell r="B1097" t="str">
            <v>FIN INNER PART 16 X 50MM (LONG)</v>
          </cell>
          <cell r="C1097">
            <v>108</v>
          </cell>
          <cell r="D1097">
            <v>108</v>
          </cell>
          <cell r="E1097">
            <v>0</v>
          </cell>
        </row>
        <row r="1098">
          <cell r="A1098" t="str">
            <v>101483-005</v>
          </cell>
          <cell r="B1098" t="str">
            <v>FIN INNER PART 16 X 70MM (SHORT)</v>
          </cell>
          <cell r="C1098">
            <v>54</v>
          </cell>
          <cell r="D1098">
            <v>54</v>
          </cell>
          <cell r="E1098">
            <v>0</v>
          </cell>
        </row>
        <row r="1099">
          <cell r="A1099" t="str">
            <v>101475-010</v>
          </cell>
          <cell r="B1099" t="str">
            <v>FIN INNER PART 6 X 30MM (LONG)</v>
          </cell>
          <cell r="C1099">
            <v>54</v>
          </cell>
          <cell r="D1099">
            <v>54</v>
          </cell>
          <cell r="E1099">
            <v>0</v>
          </cell>
        </row>
        <row r="1100">
          <cell r="A1100" t="str">
            <v>101475-003</v>
          </cell>
          <cell r="B1100" t="str">
            <v>FIN INNER PART 6 X 50MM (SHORT)</v>
          </cell>
          <cell r="C1100">
            <v>108</v>
          </cell>
          <cell r="D1100">
            <v>108</v>
          </cell>
          <cell r="E1100">
            <v>0</v>
          </cell>
        </row>
        <row r="1101">
          <cell r="A1101" t="str">
            <v>101475-004</v>
          </cell>
          <cell r="B1101" t="str">
            <v>FIN INNER PART 6 X 70MM (SHORT)</v>
          </cell>
          <cell r="C1101">
            <v>53</v>
          </cell>
          <cell r="D1101">
            <v>54</v>
          </cell>
          <cell r="E1101">
            <v>1.89</v>
          </cell>
        </row>
        <row r="1102">
          <cell r="A1102" t="str">
            <v>101475-005</v>
          </cell>
          <cell r="B1102" t="str">
            <v>FIN INNER PART 8 X 20MM (SHORT)</v>
          </cell>
          <cell r="C1102">
            <v>54</v>
          </cell>
          <cell r="D1102">
            <v>54</v>
          </cell>
          <cell r="E1102">
            <v>0</v>
          </cell>
        </row>
        <row r="1103">
          <cell r="A1103" t="str">
            <v>101475-006</v>
          </cell>
          <cell r="B1103" t="str">
            <v>FIN INNER PART 8 X 30MM (SHORT)</v>
          </cell>
          <cell r="C1103">
            <v>161</v>
          </cell>
          <cell r="D1103">
            <v>162</v>
          </cell>
          <cell r="E1103">
            <v>0.62</v>
          </cell>
        </row>
        <row r="1104">
          <cell r="A1104" t="str">
            <v>101475-014</v>
          </cell>
          <cell r="B1104" t="str">
            <v>FIN INNER PART 8 X 30MM (SHORT)</v>
          </cell>
          <cell r="C1104">
            <v>54</v>
          </cell>
          <cell r="D1104">
            <v>54</v>
          </cell>
          <cell r="E1104">
            <v>0</v>
          </cell>
        </row>
        <row r="1105">
          <cell r="A1105" t="str">
            <v>101475-015</v>
          </cell>
          <cell r="B1105" t="str">
            <v>FIN INNER PART 8 X 50MM (LONG)</v>
          </cell>
          <cell r="C1105">
            <v>54</v>
          </cell>
          <cell r="D1105">
            <v>54</v>
          </cell>
          <cell r="E1105">
            <v>0</v>
          </cell>
        </row>
        <row r="1106">
          <cell r="A1106" t="str">
            <v>101475-007</v>
          </cell>
          <cell r="B1106" t="str">
            <v>FIN INNER PART 8 X 50MM (SHORT)</v>
          </cell>
          <cell r="C1106">
            <v>216</v>
          </cell>
          <cell r="D1106">
            <v>216</v>
          </cell>
          <cell r="E1106">
            <v>0</v>
          </cell>
        </row>
        <row r="1107">
          <cell r="A1107" t="str">
            <v>101475-008</v>
          </cell>
          <cell r="B1107" t="str">
            <v>FIN INNER PART 8 X 70MM (SHORT)</v>
          </cell>
          <cell r="C1107">
            <v>162</v>
          </cell>
          <cell r="D1107">
            <v>162</v>
          </cell>
          <cell r="E1107">
            <v>0</v>
          </cell>
        </row>
        <row r="1108">
          <cell r="A1108" t="str">
            <v>101583-003</v>
          </cell>
          <cell r="B1108" t="str">
            <v>FIN INNER PART 8X29 MM</v>
          </cell>
          <cell r="C1108">
            <v>50</v>
          </cell>
          <cell r="D1108">
            <v>50</v>
          </cell>
          <cell r="E1108">
            <v>0</v>
          </cell>
        </row>
        <row r="1109">
          <cell r="A1109" t="str">
            <v>101583-004</v>
          </cell>
          <cell r="B1109" t="str">
            <v>FIN INNER PART 8X36 MM</v>
          </cell>
          <cell r="C1109">
            <v>25</v>
          </cell>
          <cell r="D1109">
            <v>25</v>
          </cell>
          <cell r="E1109">
            <v>0</v>
          </cell>
        </row>
        <row r="1110">
          <cell r="A1110" t="str">
            <v>101340-001</v>
          </cell>
          <cell r="B1110" t="str">
            <v>FINISHED INNER PART 8F PT 50</v>
          </cell>
          <cell r="C1110">
            <v>149</v>
          </cell>
          <cell r="D1110">
            <v>150</v>
          </cell>
          <cell r="E1110">
            <v>0.67</v>
          </cell>
        </row>
        <row r="1111">
          <cell r="A1111" t="str">
            <v>810313-01</v>
          </cell>
          <cell r="B1111" t="str">
            <v>HYDROPASS LITE PRIMER</v>
          </cell>
          <cell r="C1111">
            <v>14</v>
          </cell>
          <cell r="D1111">
            <v>14</v>
          </cell>
          <cell r="E1111">
            <v>0</v>
          </cell>
        </row>
        <row r="1112">
          <cell r="A1112" t="str">
            <v>360581-001</v>
          </cell>
          <cell r="B1112" t="str">
            <v>INTERIOR TUBE, PERMALUME SWAGE</v>
          </cell>
          <cell r="C1112">
            <v>50</v>
          </cell>
          <cell r="D1112">
            <v>50</v>
          </cell>
          <cell r="E1112">
            <v>0</v>
          </cell>
        </row>
        <row r="1113">
          <cell r="A1113" t="str">
            <v>360581-002</v>
          </cell>
          <cell r="B1113" t="str">
            <v>INTERIOR TUBE, PERMALUME SWAGE</v>
          </cell>
          <cell r="C1113">
            <v>80</v>
          </cell>
          <cell r="D1113">
            <v>80</v>
          </cell>
          <cell r="E1113">
            <v>0</v>
          </cell>
        </row>
        <row r="1114">
          <cell r="A1114" t="str">
            <v>360581-007</v>
          </cell>
          <cell r="B1114" t="str">
            <v>INTERIOR TUBE, PERMALUME SWAGE</v>
          </cell>
          <cell r="C1114">
            <v>70</v>
          </cell>
          <cell r="D1114">
            <v>70</v>
          </cell>
          <cell r="E1114">
            <v>0</v>
          </cell>
        </row>
        <row r="1115">
          <cell r="A1115" t="str">
            <v>360581-008</v>
          </cell>
          <cell r="B1115" t="str">
            <v>INTERIOR TUBE, PERMALUME SWAGE</v>
          </cell>
          <cell r="C1115">
            <v>50</v>
          </cell>
          <cell r="D1115">
            <v>50</v>
          </cell>
          <cell r="E1115">
            <v>0</v>
          </cell>
        </row>
        <row r="1116">
          <cell r="A1116" t="str">
            <v>360581-009</v>
          </cell>
          <cell r="B1116" t="str">
            <v>INTERIOR TUBE, PERMALUME SWAGE</v>
          </cell>
          <cell r="C1116">
            <v>100</v>
          </cell>
          <cell r="D1116">
            <v>100</v>
          </cell>
          <cell r="E1116">
            <v>0</v>
          </cell>
        </row>
        <row r="1117">
          <cell r="A1117" t="str">
            <v>360581-024</v>
          </cell>
          <cell r="B1117" t="str">
            <v>INTERIOR TUBE, PERMALUME SWAGE</v>
          </cell>
          <cell r="C1117">
            <v>50</v>
          </cell>
          <cell r="D1117">
            <v>50</v>
          </cell>
          <cell r="E1117">
            <v>0</v>
          </cell>
        </row>
        <row r="1118">
          <cell r="A1118" t="str">
            <v>360581-025</v>
          </cell>
          <cell r="B1118" t="str">
            <v>Interior Tube, Permalume Swaged</v>
          </cell>
          <cell r="C1118">
            <v>100</v>
          </cell>
          <cell r="D1118">
            <v>100</v>
          </cell>
          <cell r="E1118">
            <v>0</v>
          </cell>
        </row>
        <row r="1119">
          <cell r="A1119" t="str">
            <v>360581-026</v>
          </cell>
          <cell r="B1119" t="str">
            <v>Interior Tube, Permalume Swaged</v>
          </cell>
          <cell r="C1119">
            <v>120</v>
          </cell>
          <cell r="D1119">
            <v>120</v>
          </cell>
          <cell r="E1119">
            <v>0</v>
          </cell>
        </row>
        <row r="1120">
          <cell r="A1120" t="str">
            <v>360581-027</v>
          </cell>
          <cell r="B1120" t="str">
            <v>Interior Tube, Permalume Swaged</v>
          </cell>
          <cell r="C1120">
            <v>100</v>
          </cell>
          <cell r="D1120">
            <v>100</v>
          </cell>
          <cell r="E1120">
            <v>0</v>
          </cell>
        </row>
        <row r="1121">
          <cell r="A1121" t="str">
            <v>360581-028</v>
          </cell>
          <cell r="B1121" t="str">
            <v>Interior Tube, Permalume Swaged</v>
          </cell>
          <cell r="C1121">
            <v>50</v>
          </cell>
          <cell r="D1121">
            <v>50</v>
          </cell>
          <cell r="E1121">
            <v>0</v>
          </cell>
        </row>
        <row r="1122">
          <cell r="A1122" t="str">
            <v>360581-029</v>
          </cell>
          <cell r="B1122" t="str">
            <v>Interior Tube, Permalume Swaged</v>
          </cell>
          <cell r="C1122">
            <v>120</v>
          </cell>
          <cell r="D1122">
            <v>120</v>
          </cell>
          <cell r="E1122">
            <v>0</v>
          </cell>
        </row>
        <row r="1123">
          <cell r="A1123" t="str">
            <v>360581-030</v>
          </cell>
          <cell r="B1123" t="str">
            <v>Interior Tube, Permalume Swaged</v>
          </cell>
          <cell r="C1123">
            <v>340</v>
          </cell>
          <cell r="D1123">
            <v>340</v>
          </cell>
          <cell r="E1123">
            <v>0</v>
          </cell>
        </row>
        <row r="1124">
          <cell r="A1124" t="str">
            <v>808574-06</v>
          </cell>
          <cell r="B1124" t="str">
            <v>NC-35 5.8/135 S/A</v>
          </cell>
          <cell r="C1124">
            <v>450</v>
          </cell>
          <cell r="D1124">
            <v>550</v>
          </cell>
          <cell r="E1124">
            <v>22.22</v>
          </cell>
        </row>
        <row r="1125">
          <cell r="A1125" t="str">
            <v>30413-01</v>
          </cell>
          <cell r="B1125" t="str">
            <v>PRINT-UNISTEP PLUS INNER MEMBER ASSEMBLY</v>
          </cell>
          <cell r="C1125">
            <v>60</v>
          </cell>
          <cell r="D1125">
            <v>60</v>
          </cell>
          <cell r="E1125">
            <v>0</v>
          </cell>
        </row>
        <row r="1126">
          <cell r="A1126" t="str">
            <v>23268-01</v>
          </cell>
          <cell r="B1126" t="str">
            <v>PROXIMAL SHAFT ASSEMBLY</v>
          </cell>
          <cell r="C1126">
            <v>21682</v>
          </cell>
          <cell r="D1126">
            <v>22385</v>
          </cell>
          <cell r="E1126">
            <v>3.24</v>
          </cell>
        </row>
        <row r="1127">
          <cell r="A1127" t="str">
            <v>5000183-77</v>
          </cell>
          <cell r="B1127" t="str">
            <v>RESIN HYTREL 80%5556 + 20%7246</v>
          </cell>
          <cell r="C1127">
            <v>35</v>
          </cell>
          <cell r="D1127">
            <v>35</v>
          </cell>
          <cell r="E1127">
            <v>0</v>
          </cell>
        </row>
        <row r="1128">
          <cell r="A1128" t="str">
            <v>807812-06</v>
          </cell>
          <cell r="B1128" t="str">
            <v>RESIN MIX;95% PET5% MPET (MODIFIED) PET</v>
          </cell>
          <cell r="C1128">
            <v>315</v>
          </cell>
          <cell r="D1128">
            <v>315</v>
          </cell>
          <cell r="E1128">
            <v>0</v>
          </cell>
        </row>
        <row r="1129">
          <cell r="A1129" t="str">
            <v>323252-01</v>
          </cell>
          <cell r="B1129" t="str">
            <v>S/A SKIVED TIP UROMAX</v>
          </cell>
          <cell r="C1129">
            <v>2500</v>
          </cell>
          <cell r="D1129">
            <v>2500</v>
          </cell>
          <cell r="E1129">
            <v>0</v>
          </cell>
        </row>
        <row r="1130">
          <cell r="A1130" t="str">
            <v>160029-005</v>
          </cell>
          <cell r="B1130" t="str">
            <v>SILICONE COATING</v>
          </cell>
          <cell r="C1130">
            <v>768</v>
          </cell>
          <cell r="D1130">
            <v>810</v>
          </cell>
          <cell r="E1130">
            <v>5.47</v>
          </cell>
        </row>
        <row r="1131">
          <cell r="A1131" t="str">
            <v>810322-01</v>
          </cell>
          <cell r="B1131" t="str">
            <v>SODIUM CHLORIDE 23% SOLUTION</v>
          </cell>
          <cell r="C1131">
            <v>0.15</v>
          </cell>
          <cell r="D1131">
            <v>0.15</v>
          </cell>
          <cell r="E1131">
            <v>0</v>
          </cell>
        </row>
        <row r="1132">
          <cell r="A1132" t="str">
            <v>807365-04</v>
          </cell>
          <cell r="B1132" t="str">
            <v>SYM 2 LUMEN NY 12 90</v>
          </cell>
          <cell r="C1132">
            <v>176</v>
          </cell>
          <cell r="D1132">
            <v>250</v>
          </cell>
          <cell r="E1132">
            <v>42.05</v>
          </cell>
        </row>
        <row r="1133">
          <cell r="A1133" t="str">
            <v>805374-01</v>
          </cell>
          <cell r="B1133" t="str">
            <v>TRILOGY BLN 5-10/5</v>
          </cell>
          <cell r="C1133">
            <v>113</v>
          </cell>
          <cell r="D1133">
            <v>144</v>
          </cell>
          <cell r="E1133">
            <v>27.43</v>
          </cell>
        </row>
        <row r="1134">
          <cell r="A1134" t="str">
            <v>805374-02</v>
          </cell>
          <cell r="B1134" t="str">
            <v>TRILOGY BLN 6-10/5</v>
          </cell>
          <cell r="C1134">
            <v>175</v>
          </cell>
          <cell r="D1134">
            <v>216</v>
          </cell>
          <cell r="E1134">
            <v>23.43</v>
          </cell>
        </row>
        <row r="1135">
          <cell r="A1135" t="str">
            <v>23292-01</v>
          </cell>
          <cell r="B1135" t="str">
            <v>TUBE-MAVERICK MONORAIL DISTAL OUTER</v>
          </cell>
          <cell r="C1135">
            <v>9400</v>
          </cell>
          <cell r="D1135">
            <v>9600</v>
          </cell>
          <cell r="E1135">
            <v>2.13</v>
          </cell>
        </row>
        <row r="1136">
          <cell r="A1136" t="str">
            <v>23292-02</v>
          </cell>
          <cell r="B1136" t="str">
            <v>TUBE-MAVERICK MONORAIL DISTAL OUTER</v>
          </cell>
          <cell r="C1136">
            <v>16450</v>
          </cell>
          <cell r="D1136">
            <v>16800</v>
          </cell>
          <cell r="E1136">
            <v>2.13</v>
          </cell>
        </row>
        <row r="1137">
          <cell r="A1137" t="str">
            <v>23292-03</v>
          </cell>
          <cell r="B1137" t="str">
            <v>TUBE-MAVERICK MONORAIL DISTAL OUTER</v>
          </cell>
          <cell r="C1137">
            <v>7050</v>
          </cell>
          <cell r="D1137">
            <v>7200</v>
          </cell>
          <cell r="E1137">
            <v>2.13</v>
          </cell>
        </row>
        <row r="1138">
          <cell r="A1138" t="str">
            <v>23294-01</v>
          </cell>
          <cell r="B1138" t="str">
            <v>TUBE-MIDSHAFT-MAVERICK MONORAIL</v>
          </cell>
          <cell r="C1138">
            <v>68150</v>
          </cell>
          <cell r="D1138">
            <v>69600</v>
          </cell>
          <cell r="E1138">
            <v>2.13</v>
          </cell>
        </row>
        <row r="1139">
          <cell r="A1139" t="str">
            <v>810051-36</v>
          </cell>
          <cell r="B1139" t="str">
            <v>UT SDS 10.0-2/5.8 BLN</v>
          </cell>
          <cell r="C1139">
            <v>159</v>
          </cell>
          <cell r="D1139">
            <v>252</v>
          </cell>
          <cell r="E1139">
            <v>58.49</v>
          </cell>
        </row>
        <row r="1140">
          <cell r="A1140" t="str">
            <v>810051-39</v>
          </cell>
          <cell r="B1140" t="str">
            <v>UT SDS 10.0-6/5.8 BLN</v>
          </cell>
          <cell r="C1140">
            <v>250</v>
          </cell>
          <cell r="D1140">
            <v>396</v>
          </cell>
          <cell r="E1140">
            <v>58.4</v>
          </cell>
        </row>
        <row r="1141">
          <cell r="A1141" t="str">
            <v>810051-14</v>
          </cell>
          <cell r="B1141" t="str">
            <v>UT SDS 6.0-2/5.3 BLN</v>
          </cell>
          <cell r="C1141">
            <v>616</v>
          </cell>
          <cell r="D1141">
            <v>792</v>
          </cell>
          <cell r="E1141">
            <v>28.57</v>
          </cell>
        </row>
        <row r="1142">
          <cell r="A1142" t="str">
            <v>810051-31</v>
          </cell>
          <cell r="B1142" t="str">
            <v>UT SDS 9.0-2/5.8 BLN</v>
          </cell>
          <cell r="C1142">
            <v>287</v>
          </cell>
          <cell r="D1142">
            <v>396</v>
          </cell>
          <cell r="E1142">
            <v>37.979999999999997</v>
          </cell>
        </row>
        <row r="1143">
          <cell r="A1143" t="str">
            <v>35825-01</v>
          </cell>
          <cell r="B1143" t="str">
            <v>WRAP-IT TOOL, COATED</v>
          </cell>
          <cell r="C1143">
            <v>1300</v>
          </cell>
          <cell r="D1143">
            <v>1300</v>
          </cell>
          <cell r="E1143">
            <v>0</v>
          </cell>
        </row>
        <row r="1144">
          <cell r="A1144" t="str">
            <v>35825-02</v>
          </cell>
          <cell r="B1144" t="str">
            <v>WRAP-IT TOOL, COATED</v>
          </cell>
          <cell r="C1144">
            <v>900</v>
          </cell>
          <cell r="D1144">
            <v>900</v>
          </cell>
          <cell r="E1144">
            <v>0</v>
          </cell>
        </row>
        <row r="1145">
          <cell r="A1145" t="str">
            <v>35825-03</v>
          </cell>
          <cell r="B1145" t="str">
            <v>WRAP-IT TOOL, COATED</v>
          </cell>
          <cell r="C1145">
            <v>1000</v>
          </cell>
          <cell r="D1145">
            <v>1000</v>
          </cell>
          <cell r="E1145">
            <v>0</v>
          </cell>
        </row>
        <row r="1146">
          <cell r="A1146" t="str">
            <v>35825-04</v>
          </cell>
          <cell r="B1146" t="str">
            <v>WRAP-IT TOOL, COATED</v>
          </cell>
          <cell r="C1146">
            <v>811</v>
          </cell>
          <cell r="D1146">
            <v>811</v>
          </cell>
          <cell r="E1146">
            <v>0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 - Debt"/>
      <sheetName val="Cap - Mult"/>
      <sheetName val="PF Cap Options"/>
      <sheetName val="Covenant"/>
      <sheetName val="Delivery Comp"/>
      <sheetName val="Rev By Platform"/>
      <sheetName val="Bookings &amp; Backlog"/>
      <sheetName val="Receipts &amp; Disbursements"/>
      <sheetName val="05 Sales &amp; EBITDA"/>
      <sheetName val="C300 Impact"/>
      <sheetName val="Top 10 Cust"/>
      <sheetName val="3.31.05 Pg"/>
      <sheetName val="Sheet1"/>
      <sheetName val="LBOSHELL"/>
      <sheetName val="SG&amp;A wksht"/>
      <sheetName val="Returns"/>
      <sheetName val="Upsides"/>
      <sheetName val="Delivery Forecast"/>
      <sheetName val="DeCrane Rollup Consolidated"/>
      <sheetName val="Accts Payable"/>
      <sheetName val="Roll-Up"/>
      <sheetName val="Rev Growth"/>
      <sheetName val="Content Per Platform"/>
      <sheetName val="SI - Summary"/>
      <sheetName val="Airbus"/>
      <sheetName val="Boeing BBJ"/>
      <sheetName val="Boeing BBJ2"/>
      <sheetName val="Bom Ljet 31A&amp;40"/>
      <sheetName val="Bom Ljet 45"/>
      <sheetName val="Bom Ljet 60"/>
      <sheetName val="Bomb Chall 300"/>
      <sheetName val="Bom Chall 604"/>
      <sheetName val="Bom Global 5000"/>
      <sheetName val="Bom Global Express"/>
      <sheetName val="Cessna Cit CJ1&amp;CJ2"/>
      <sheetName val="Cessna CJ3"/>
      <sheetName val="Cessna Mustang"/>
      <sheetName val="Citation Excel 560XL"/>
      <sheetName val="Citation VII 650"/>
      <sheetName val="Citation Encore 560"/>
      <sheetName val="Citation Bravo 550"/>
      <sheetName val="Citation X 750"/>
      <sheetName val="Sovereign"/>
      <sheetName val="Falcon 50EX"/>
      <sheetName val="Falcon 2000"/>
      <sheetName val="Falcon 900B"/>
      <sheetName val="Falcon 900EX&amp;C"/>
      <sheetName val="Falcon 7x"/>
      <sheetName val="Embraer Legacy"/>
      <sheetName val="Envoy 3 (328)"/>
      <sheetName val="Envoy 7 (728)"/>
      <sheetName val="Gulf IV-SP"/>
      <sheetName val="Gulf V"/>
      <sheetName val="Gulf Astra"/>
      <sheetName val="Gulf Galaxy G200"/>
      <sheetName val="R Beechjet 400A"/>
      <sheetName val="R Premier 1"/>
      <sheetName val="R Hawker 450"/>
      <sheetName val="R Hawker 800XP"/>
      <sheetName val="R Hawker Horizon"/>
      <sheetName val="Misc"/>
      <sheetName val="Spares"/>
      <sheetName val="Rebates"/>
      <sheetName val="Lg Refurb"/>
      <sheetName val="Sm Refurb"/>
      <sheetName val="Add - Cessna"/>
      <sheetName val="Add - Boeing"/>
      <sheetName val="Add - Boeing AF1"/>
      <sheetName val="Add - Bombardier"/>
      <sheetName val="Add - Boeing for Seats"/>
      <sheetName val="Add - Cessna Caravan"/>
      <sheetName val="Add - Dassault"/>
      <sheetName val="Add - Pilatus"/>
      <sheetName val="Add - Aftermarket"/>
      <sheetName val="Add - Fairchild Dorn Gen"/>
      <sheetName val="Add - Gulfstream"/>
      <sheetName val="Add - Raytheon"/>
      <sheetName val="Add - Med Services"/>
      <sheetName val="Add - Cessna General"/>
      <sheetName val="Add - Cessna Bravo"/>
      <sheetName val="Repair"/>
      <sheetName val="Tem"/>
      <sheetName val="SI - HI Engin Kits"/>
      <sheetName val="SI - HI Core"/>
      <sheetName val="SI - HI Other"/>
      <sheetName val="PATS Summary"/>
      <sheetName val="SI - PATS 737 Tanks"/>
      <sheetName val="SI - PATS Maj Modifications"/>
      <sheetName val="SI - PATS Aug Power Units"/>
      <sheetName val="SI - Pats Completions"/>
      <sheetName val="SI - PATS Service Center"/>
      <sheetName val="SI - PATS 767 Dev"/>
      <sheetName val="SI - PATS S, R &amp; S"/>
      <sheetName val="SI - PATS 767 Tanks "/>
      <sheetName val="SI - PATS MMA NRE"/>
      <sheetName val="SI - PATS MMA Tanks"/>
      <sheetName val="PATS Delivery Forecast"/>
      <sheetName val="PATS - BBJ"/>
      <sheetName val="PATS - 737"/>
      <sheetName val="PATS - AEWC"/>
      <sheetName val="PATS - MMA"/>
      <sheetName val="PATS - 767 Tanker"/>
      <sheetName val="Model Out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PartnersAnalysis"/>
      <sheetName val="EarningsImpactAnalysis"/>
      <sheetName val="EBITDAImpactAnalysis"/>
      <sheetName val="Standard1"/>
      <sheetName val="Standard2"/>
      <sheetName val="CapitalSensitivity"/>
      <sheetName val="PriceSensitivity"/>
      <sheetName val="Scenarios"/>
      <sheetName val="DataArray"/>
      <sheetName val="DownloadMapping"/>
      <sheetName val="DownloadMappingDSWV"/>
    </sheetNames>
    <sheetDataSet>
      <sheetData sheetId="0"/>
      <sheetData sheetId="1">
        <row r="194">
          <cell r="F194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D7" t="str">
            <v>Purchase</v>
          </cell>
          <cell r="E7" t="b">
            <v>0</v>
          </cell>
        </row>
        <row r="30">
          <cell r="D30">
            <v>0</v>
          </cell>
        </row>
        <row r="31">
          <cell r="D31">
            <v>0</v>
          </cell>
        </row>
        <row r="32">
          <cell r="D32">
            <v>0</v>
          </cell>
        </row>
        <row r="55">
          <cell r="E55">
            <v>0</v>
          </cell>
        </row>
        <row r="80">
          <cell r="E80">
            <v>0</v>
          </cell>
        </row>
      </sheetData>
      <sheetData sheetId="10"/>
      <sheetData sheetId="1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ivot Chart"/>
      <sheetName val="Quarter to Quarter"/>
      <sheetName val="IL Open"/>
      <sheetName val="Sheet3"/>
      <sheetName val="Pivot Table"/>
      <sheetName val="Pivot Database  "/>
      <sheetName val="MAB Headcount Detail "/>
      <sheetName val="CFC Exempt Detail"/>
      <sheetName val="AVE vs End Pont Table"/>
      <sheetName val="KP-HEADCOUNT"/>
      <sheetName val="KP-HC graphs"/>
      <sheetName val="CFC Exempt P2"/>
      <sheetName val="CFC Exempt P1"/>
      <sheetName val="CFC Exempt P3"/>
      <sheetName val="CFC EXEMPT WMM OCT 18"/>
      <sheetName val="AVE vs End Pont Excl. Intern"/>
      <sheetName val="AVE vs End Pont Table Orig"/>
      <sheetName val="Core Op &amp; Mk Lit"/>
      <sheetName val="12Mo Ave"/>
      <sheetName val="12 Mo Details"/>
      <sheetName val="COS Headcount Detail"/>
      <sheetName val="COS Exempt"/>
      <sheetName val="Map"/>
      <sheetName val="Introduction"/>
      <sheetName val="Chart Control Panel"/>
      <sheetName val="Sheet2"/>
      <sheetName val="Plan 07 Headcount Summary"/>
      <sheetName val="Pivot Table Plan07a"/>
      <sheetName val="If F till Apr"/>
      <sheetName val="Sheet4"/>
      <sheetName val="Sheet5"/>
      <sheetName val="Pillar Upload 11-06"/>
    </sheetNames>
    <sheetDataSet>
      <sheetData sheetId="0"/>
      <sheetData sheetId="1" refreshError="1"/>
      <sheetData sheetId="2"/>
      <sheetData sheetId="3"/>
      <sheetData sheetId="4"/>
      <sheetData sheetId="5"/>
      <sheetData sheetId="6" refreshError="1">
        <row r="3">
          <cell r="G3" t="str">
            <v>Q4</v>
          </cell>
          <cell r="H3" t="str">
            <v>Q4</v>
          </cell>
        </row>
        <row r="4">
          <cell r="A4" t="str">
            <v>CC Group</v>
          </cell>
          <cell r="B4" t="str">
            <v>Cost Center</v>
          </cell>
          <cell r="C4" t="str">
            <v>Description</v>
          </cell>
          <cell r="D4" t="str">
            <v>Type 2</v>
          </cell>
          <cell r="E4" t="str">
            <v>Type</v>
          </cell>
          <cell r="F4" t="str">
            <v>2002-ACT</v>
          </cell>
          <cell r="G4" t="str">
            <v>2003-ACT</v>
          </cell>
          <cell r="H4" t="str">
            <v>2004-ACT</v>
          </cell>
          <cell r="I4" t="str">
            <v>2004 Act - Oct</v>
          </cell>
          <cell r="J4" t="str">
            <v>2004 Act - Nov</v>
          </cell>
          <cell r="K4" t="str">
            <v>2004 Act - Dec</v>
          </cell>
          <cell r="L4" t="str">
            <v>2005 Act Jan</v>
          </cell>
          <cell r="M4" t="str">
            <v>2005 Act Feb</v>
          </cell>
          <cell r="N4" t="str">
            <v>2005 Act Mar</v>
          </cell>
          <cell r="O4" t="str">
            <v>2005 Act Apr</v>
          </cell>
          <cell r="P4" t="str">
            <v>2005 Act May</v>
          </cell>
          <cell r="Q4" t="str">
            <v>2005 Act Jun</v>
          </cell>
          <cell r="R4" t="str">
            <v>2005 Act Jul</v>
          </cell>
          <cell r="S4" t="str">
            <v>2005 Act Aug</v>
          </cell>
          <cell r="T4" t="str">
            <v>2005 Act Sep</v>
          </cell>
          <cell r="U4" t="str">
            <v>2005 Act Oct</v>
          </cell>
          <cell r="V4" t="str">
            <v>2005 Act Nov</v>
          </cell>
          <cell r="W4" t="str">
            <v>2005 Act Dec</v>
          </cell>
          <cell r="X4" t="str">
            <v>2006 Plan Jan</v>
          </cell>
          <cell r="Y4" t="str">
            <v>2006 Plan Feb</v>
          </cell>
          <cell r="Z4" t="str">
            <v>2006 Plan Mar</v>
          </cell>
          <cell r="AA4" t="str">
            <v>2006 Plan Apr</v>
          </cell>
          <cell r="AB4" t="str">
            <v>2006 Plan May</v>
          </cell>
          <cell r="AC4" t="str">
            <v>2006 Plan Jun</v>
          </cell>
          <cell r="AD4" t="str">
            <v>2006 Plan Jul</v>
          </cell>
          <cell r="AE4" t="str">
            <v>2006 Plan Aug</v>
          </cell>
          <cell r="AF4" t="str">
            <v>2006 Plan Sep</v>
          </cell>
          <cell r="AG4" t="str">
            <v>2006 Plan Oct</v>
          </cell>
          <cell r="AH4" t="str">
            <v>2006 Plan Nov</v>
          </cell>
          <cell r="AI4" t="str">
            <v>2006 Plan Dec</v>
          </cell>
          <cell r="AJ4" t="str">
            <v>2006 Act Jan</v>
          </cell>
          <cell r="AK4" t="str">
            <v>2006 FCST Jan</v>
          </cell>
          <cell r="AL4" t="str">
            <v>2006 FCST Feb</v>
          </cell>
          <cell r="AM4" t="str">
            <v>2006 FCST Mar</v>
          </cell>
          <cell r="AN4" t="str">
            <v>2006 FCST Apr</v>
          </cell>
          <cell r="AO4" t="str">
            <v>2006 FCST May</v>
          </cell>
          <cell r="AP4" t="str">
            <v>2006 FCST Jun</v>
          </cell>
          <cell r="AQ4" t="str">
            <v>2006 FCST Jul</v>
          </cell>
          <cell r="AR4" t="str">
            <v>2006 FCST Aug</v>
          </cell>
          <cell r="AS4" t="str">
            <v>2006 FCST Sep</v>
          </cell>
          <cell r="AT4" t="str">
            <v>2006 FCST Nov</v>
          </cell>
          <cell r="AU4" t="str">
            <v>2006 FCST Dec</v>
          </cell>
          <cell r="AV4" t="str">
            <v>2006 Act Jan</v>
          </cell>
          <cell r="AW4" t="str">
            <v>2006 ACTFeb</v>
          </cell>
          <cell r="AX4" t="str">
            <v>2006 ACTMar</v>
          </cell>
          <cell r="AY4" t="str">
            <v>2006 ACTApr</v>
          </cell>
          <cell r="AZ4" t="str">
            <v>2006 FCST 2 May</v>
          </cell>
          <cell r="BA4" t="str">
            <v>2006 FCST 2 Jun</v>
          </cell>
          <cell r="BB4" t="str">
            <v>2006 FCST 2 Jul</v>
          </cell>
          <cell r="BC4" t="str">
            <v>2006 FCST 2 Aug</v>
          </cell>
          <cell r="BD4" t="str">
            <v>2006 FCST 2 Sep</v>
          </cell>
          <cell r="BE4" t="str">
            <v>2006 FCST 2 Oct</v>
          </cell>
          <cell r="BF4" t="str">
            <v>2006 FCST 2 Nov</v>
          </cell>
          <cell r="BG4" t="str">
            <v>2006 FCST 2 Dec</v>
          </cell>
        </row>
        <row r="5">
          <cell r="A5" t="str">
            <v>Core Ops</v>
          </cell>
          <cell r="B5">
            <v>13133</v>
          </cell>
          <cell r="C5" t="str">
            <v>Operations Admin</v>
          </cell>
          <cell r="D5" t="str">
            <v>Exempt</v>
          </cell>
          <cell r="E5" t="str">
            <v>Exempt</v>
          </cell>
          <cell r="F5">
            <v>0</v>
          </cell>
          <cell r="G5">
            <v>11</v>
          </cell>
          <cell r="H5">
            <v>15</v>
          </cell>
          <cell r="I5">
            <v>15</v>
          </cell>
          <cell r="J5">
            <v>15</v>
          </cell>
          <cell r="K5">
            <v>15</v>
          </cell>
          <cell r="L5">
            <v>13</v>
          </cell>
          <cell r="M5">
            <v>11</v>
          </cell>
          <cell r="N5">
            <v>11</v>
          </cell>
          <cell r="O5">
            <v>11</v>
          </cell>
          <cell r="P5">
            <v>11</v>
          </cell>
          <cell r="Q5">
            <v>9</v>
          </cell>
          <cell r="R5">
            <v>9</v>
          </cell>
          <cell r="S5">
            <v>9</v>
          </cell>
          <cell r="T5">
            <v>9</v>
          </cell>
          <cell r="U5">
            <v>9</v>
          </cell>
          <cell r="V5">
            <v>9</v>
          </cell>
          <cell r="W5">
            <v>10</v>
          </cell>
          <cell r="X5">
            <v>15</v>
          </cell>
          <cell r="Y5">
            <v>15</v>
          </cell>
          <cell r="Z5">
            <v>15</v>
          </cell>
          <cell r="AA5">
            <v>15</v>
          </cell>
          <cell r="AB5">
            <v>15</v>
          </cell>
          <cell r="AC5">
            <v>15</v>
          </cell>
          <cell r="AD5">
            <v>15</v>
          </cell>
          <cell r="AE5">
            <v>15</v>
          </cell>
          <cell r="AF5">
            <v>15</v>
          </cell>
          <cell r="AG5">
            <v>15</v>
          </cell>
          <cell r="AH5">
            <v>15</v>
          </cell>
          <cell r="AI5">
            <v>15</v>
          </cell>
          <cell r="AJ5">
            <v>13</v>
          </cell>
          <cell r="AK5">
            <v>13</v>
          </cell>
          <cell r="AL5">
            <v>15</v>
          </cell>
          <cell r="AM5">
            <v>15</v>
          </cell>
          <cell r="AN5">
            <v>15</v>
          </cell>
          <cell r="AO5">
            <v>15</v>
          </cell>
          <cell r="AP5">
            <v>15</v>
          </cell>
          <cell r="AQ5">
            <v>15</v>
          </cell>
          <cell r="AR5">
            <v>15</v>
          </cell>
          <cell r="AS5">
            <v>15</v>
          </cell>
          <cell r="AT5">
            <v>15</v>
          </cell>
          <cell r="AU5">
            <v>15</v>
          </cell>
          <cell r="AV5">
            <v>13</v>
          </cell>
          <cell r="AW5">
            <v>13</v>
          </cell>
          <cell r="AX5">
            <v>12</v>
          </cell>
          <cell r="AY5">
            <v>12</v>
          </cell>
          <cell r="AZ5">
            <v>14</v>
          </cell>
          <cell r="BA5">
            <v>14</v>
          </cell>
          <cell r="BB5">
            <v>13</v>
          </cell>
          <cell r="BC5">
            <v>13</v>
          </cell>
          <cell r="BD5">
            <v>13</v>
          </cell>
          <cell r="BE5">
            <v>13</v>
          </cell>
          <cell r="BF5">
            <v>13</v>
          </cell>
          <cell r="BG5">
            <v>13</v>
          </cell>
          <cell r="BH5">
            <v>13</v>
          </cell>
          <cell r="BI5">
            <v>12</v>
          </cell>
          <cell r="BJ5">
            <v>12</v>
          </cell>
          <cell r="BK5">
            <v>14</v>
          </cell>
          <cell r="BL5">
            <v>15</v>
          </cell>
          <cell r="BM5">
            <v>16</v>
          </cell>
          <cell r="BN5">
            <v>17</v>
          </cell>
          <cell r="BO5">
            <v>17</v>
          </cell>
          <cell r="BP5">
            <v>17</v>
          </cell>
          <cell r="BQ5">
            <v>17</v>
          </cell>
          <cell r="BR5">
            <v>17</v>
          </cell>
          <cell r="BS5">
            <v>17</v>
          </cell>
          <cell r="BT5">
            <v>17</v>
          </cell>
          <cell r="BU5">
            <v>17</v>
          </cell>
          <cell r="BV5">
            <v>17</v>
          </cell>
          <cell r="BW5">
            <v>17</v>
          </cell>
          <cell r="BX5">
            <v>17</v>
          </cell>
          <cell r="BY5">
            <v>17</v>
          </cell>
          <cell r="BZ5">
            <v>17</v>
          </cell>
          <cell r="CA5">
            <v>14</v>
          </cell>
          <cell r="CB5" t="str">
            <v>13133Exempt</v>
          </cell>
        </row>
        <row r="6">
          <cell r="A6" t="str">
            <v>Core Ops</v>
          </cell>
          <cell r="B6">
            <v>13133</v>
          </cell>
          <cell r="C6" t="str">
            <v>Operations Admin</v>
          </cell>
          <cell r="D6" t="str">
            <v>DL</v>
          </cell>
          <cell r="E6" t="str">
            <v>Non-Exempt</v>
          </cell>
          <cell r="F6">
            <v>0</v>
          </cell>
          <cell r="G6">
            <v>0</v>
          </cell>
          <cell r="H6">
            <v>3</v>
          </cell>
          <cell r="I6">
            <v>3</v>
          </cell>
          <cell r="J6">
            <v>3</v>
          </cell>
          <cell r="K6">
            <v>3</v>
          </cell>
          <cell r="L6">
            <v>3</v>
          </cell>
          <cell r="M6">
            <v>2</v>
          </cell>
          <cell r="N6">
            <v>2</v>
          </cell>
          <cell r="O6">
            <v>2</v>
          </cell>
          <cell r="P6">
            <v>2</v>
          </cell>
          <cell r="Q6">
            <v>2</v>
          </cell>
          <cell r="R6">
            <v>2</v>
          </cell>
          <cell r="S6">
            <v>2</v>
          </cell>
          <cell r="T6">
            <v>2</v>
          </cell>
          <cell r="U6">
            <v>2</v>
          </cell>
          <cell r="V6">
            <v>2</v>
          </cell>
          <cell r="W6">
            <v>2</v>
          </cell>
          <cell r="X6">
            <v>4</v>
          </cell>
          <cell r="Y6">
            <v>4</v>
          </cell>
          <cell r="Z6">
            <v>4</v>
          </cell>
          <cell r="AA6">
            <v>4</v>
          </cell>
          <cell r="AB6">
            <v>4</v>
          </cell>
          <cell r="AC6">
            <v>4</v>
          </cell>
          <cell r="AD6">
            <v>4</v>
          </cell>
          <cell r="AE6">
            <v>4</v>
          </cell>
          <cell r="AF6">
            <v>4</v>
          </cell>
          <cell r="AG6">
            <v>4</v>
          </cell>
          <cell r="AH6">
            <v>4</v>
          </cell>
          <cell r="AI6">
            <v>4</v>
          </cell>
          <cell r="AJ6">
            <v>4</v>
          </cell>
          <cell r="AK6">
            <v>3.8</v>
          </cell>
          <cell r="AL6">
            <v>4</v>
          </cell>
          <cell r="AM6">
            <v>4</v>
          </cell>
          <cell r="AN6">
            <v>4</v>
          </cell>
          <cell r="AO6">
            <v>4</v>
          </cell>
          <cell r="AP6">
            <v>4</v>
          </cell>
          <cell r="AQ6">
            <v>4</v>
          </cell>
          <cell r="AR6">
            <v>4</v>
          </cell>
          <cell r="AS6">
            <v>4</v>
          </cell>
          <cell r="AT6">
            <v>4</v>
          </cell>
          <cell r="AU6">
            <v>4</v>
          </cell>
          <cell r="AV6">
            <v>4</v>
          </cell>
          <cell r="AW6">
            <v>3.8</v>
          </cell>
          <cell r="AX6">
            <v>4</v>
          </cell>
          <cell r="AY6">
            <v>4</v>
          </cell>
          <cell r="AZ6">
            <v>5</v>
          </cell>
          <cell r="BA6">
            <v>5</v>
          </cell>
          <cell r="BB6">
            <v>5</v>
          </cell>
          <cell r="BC6">
            <v>5</v>
          </cell>
          <cell r="BD6">
            <v>5</v>
          </cell>
          <cell r="BE6">
            <v>5</v>
          </cell>
          <cell r="BF6">
            <v>5</v>
          </cell>
          <cell r="BG6">
            <v>5</v>
          </cell>
          <cell r="BH6">
            <v>5</v>
          </cell>
          <cell r="BI6">
            <v>4.5999999999999996</v>
          </cell>
          <cell r="BJ6">
            <v>4.7800595238095234</v>
          </cell>
          <cell r="BK6">
            <v>4</v>
          </cell>
          <cell r="BL6">
            <v>4</v>
          </cell>
          <cell r="BM6">
            <v>4</v>
          </cell>
          <cell r="BN6">
            <v>4</v>
          </cell>
          <cell r="BO6">
            <v>4</v>
          </cell>
          <cell r="BP6">
            <v>4</v>
          </cell>
          <cell r="BQ6">
            <v>4</v>
          </cell>
          <cell r="BR6">
            <v>4</v>
          </cell>
          <cell r="BS6">
            <v>4</v>
          </cell>
          <cell r="BT6">
            <v>4</v>
          </cell>
          <cell r="BU6">
            <v>4</v>
          </cell>
          <cell r="BV6">
            <v>4</v>
          </cell>
          <cell r="BW6">
            <v>4</v>
          </cell>
          <cell r="BX6">
            <v>4</v>
          </cell>
          <cell r="BY6">
            <v>4</v>
          </cell>
          <cell r="BZ6">
            <v>4</v>
          </cell>
          <cell r="CA6">
            <v>4.8</v>
          </cell>
          <cell r="CB6" t="str">
            <v>13133Non-Exempt</v>
          </cell>
        </row>
        <row r="7">
          <cell r="A7" t="str">
            <v>Core Ops</v>
          </cell>
          <cell r="B7">
            <v>13133</v>
          </cell>
          <cell r="C7" t="str">
            <v>Operations Admin</v>
          </cell>
          <cell r="D7" t="str">
            <v>DL</v>
          </cell>
          <cell r="E7" t="str">
            <v>Intern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1</v>
          </cell>
          <cell r="BP7">
            <v>1</v>
          </cell>
          <cell r="BQ7">
            <v>1</v>
          </cell>
          <cell r="BR7">
            <v>1</v>
          </cell>
          <cell r="BS7">
            <v>1</v>
          </cell>
          <cell r="BT7">
            <v>1</v>
          </cell>
          <cell r="BU7">
            <v>1</v>
          </cell>
          <cell r="BV7">
            <v>1</v>
          </cell>
          <cell r="BW7">
            <v>1</v>
          </cell>
          <cell r="BX7">
            <v>1</v>
          </cell>
          <cell r="BY7">
            <v>1</v>
          </cell>
          <cell r="BZ7">
            <v>1</v>
          </cell>
          <cell r="CA7">
            <v>0</v>
          </cell>
          <cell r="CB7" t="str">
            <v>13133Intern</v>
          </cell>
        </row>
        <row r="8">
          <cell r="A8" t="str">
            <v>Core Ops</v>
          </cell>
          <cell r="B8">
            <v>13133</v>
          </cell>
          <cell r="C8" t="str">
            <v>Operations Admin</v>
          </cell>
          <cell r="D8" t="str">
            <v>DL</v>
          </cell>
          <cell r="E8" t="str">
            <v>Temp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2.6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5.5</v>
          </cell>
          <cell r="AK8">
            <v>5.7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5.5</v>
          </cell>
          <cell r="AW8">
            <v>5.7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 t="str">
            <v>13133Temp</v>
          </cell>
        </row>
        <row r="9">
          <cell r="A9" t="str">
            <v>Core Ops</v>
          </cell>
          <cell r="B9">
            <v>10121</v>
          </cell>
          <cell r="C9" t="str">
            <v>Domestic Operations</v>
          </cell>
          <cell r="D9" t="str">
            <v>Exempt</v>
          </cell>
          <cell r="E9" t="str">
            <v>Exempt</v>
          </cell>
          <cell r="F9">
            <v>12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 t="str">
            <v>10121Exempt</v>
          </cell>
        </row>
        <row r="10">
          <cell r="A10" t="str">
            <v>Core Ops</v>
          </cell>
          <cell r="B10">
            <v>10121</v>
          </cell>
          <cell r="C10" t="str">
            <v>Domestic Operations</v>
          </cell>
          <cell r="D10" t="str">
            <v>DL</v>
          </cell>
          <cell r="E10" t="str">
            <v>Non-Exempt</v>
          </cell>
          <cell r="F10">
            <v>101</v>
          </cell>
          <cell r="G10">
            <v>86.5</v>
          </cell>
          <cell r="H10">
            <v>83.7</v>
          </cell>
          <cell r="I10">
            <v>81</v>
          </cell>
          <cell r="J10">
            <v>82.8</v>
          </cell>
          <cell r="K10">
            <v>83.7</v>
          </cell>
          <cell r="L10">
            <v>83.7</v>
          </cell>
          <cell r="M10">
            <v>87.97</v>
          </cell>
          <cell r="N10">
            <v>86.8</v>
          </cell>
          <cell r="O10">
            <v>85.7</v>
          </cell>
          <cell r="P10">
            <v>84.1</v>
          </cell>
          <cell r="Q10">
            <v>85.6</v>
          </cell>
          <cell r="R10">
            <v>87.4</v>
          </cell>
          <cell r="S10">
            <v>86.8</v>
          </cell>
          <cell r="T10">
            <v>87.4</v>
          </cell>
          <cell r="U10">
            <v>85.3</v>
          </cell>
          <cell r="V10">
            <v>84.6</v>
          </cell>
          <cell r="W10">
            <v>82</v>
          </cell>
          <cell r="X10">
            <v>113.65</v>
          </cell>
          <cell r="Y10">
            <v>113.65</v>
          </cell>
          <cell r="Z10">
            <v>113.65</v>
          </cell>
          <cell r="AA10">
            <v>113.65</v>
          </cell>
          <cell r="AB10">
            <v>113.65</v>
          </cell>
          <cell r="AC10">
            <v>113.65</v>
          </cell>
          <cell r="AD10">
            <v>113.65</v>
          </cell>
          <cell r="AE10">
            <v>113.65</v>
          </cell>
          <cell r="AF10">
            <v>113.65</v>
          </cell>
          <cell r="AG10">
            <v>113.65</v>
          </cell>
          <cell r="AH10">
            <v>113.65</v>
          </cell>
          <cell r="AI10">
            <v>113.65</v>
          </cell>
          <cell r="AJ10">
            <v>109.4</v>
          </cell>
          <cell r="AK10">
            <v>120.5</v>
          </cell>
          <cell r="AL10">
            <v>121.9</v>
          </cell>
          <cell r="AM10">
            <v>121.9</v>
          </cell>
          <cell r="AN10">
            <v>121.9</v>
          </cell>
          <cell r="AO10">
            <v>121.9</v>
          </cell>
          <cell r="AP10">
            <v>121.9</v>
          </cell>
          <cell r="AQ10">
            <v>121.9</v>
          </cell>
          <cell r="AR10">
            <v>121.9</v>
          </cell>
          <cell r="AS10">
            <v>121.9</v>
          </cell>
          <cell r="AT10">
            <v>121.9</v>
          </cell>
          <cell r="AU10">
            <v>121.9</v>
          </cell>
          <cell r="AV10">
            <v>109.4</v>
          </cell>
          <cell r="AW10">
            <v>120.5</v>
          </cell>
          <cell r="AX10">
            <v>123.4</v>
          </cell>
          <cell r="AY10">
            <v>122</v>
          </cell>
          <cell r="AZ10">
            <v>137.15</v>
          </cell>
          <cell r="BA10">
            <v>137.15</v>
          </cell>
          <cell r="BB10">
            <v>137.15</v>
          </cell>
          <cell r="BC10">
            <v>137.15</v>
          </cell>
          <cell r="BD10">
            <v>137.15</v>
          </cell>
          <cell r="BE10">
            <v>137.15</v>
          </cell>
          <cell r="BF10">
            <v>137.15</v>
          </cell>
          <cell r="BG10">
            <v>137.15</v>
          </cell>
          <cell r="BH10">
            <v>127.1</v>
          </cell>
          <cell r="BI10">
            <v>131.19999999999999</v>
          </cell>
          <cell r="BJ10">
            <v>128.07202380952378</v>
          </cell>
          <cell r="BK10">
            <v>140.15</v>
          </cell>
          <cell r="BL10">
            <v>145.15</v>
          </cell>
          <cell r="BM10">
            <v>150.15</v>
          </cell>
          <cell r="BN10">
            <v>160.15</v>
          </cell>
          <cell r="BO10">
            <v>169.15</v>
          </cell>
          <cell r="BP10">
            <v>176.15</v>
          </cell>
          <cell r="BQ10">
            <v>177.15</v>
          </cell>
          <cell r="BR10">
            <v>177.15</v>
          </cell>
          <cell r="BS10">
            <v>177.15</v>
          </cell>
          <cell r="BT10">
            <v>177.15</v>
          </cell>
          <cell r="BU10">
            <v>177.15</v>
          </cell>
          <cell r="BV10">
            <v>177.15</v>
          </cell>
          <cell r="BW10">
            <v>177.15</v>
          </cell>
          <cell r="BX10">
            <v>177.15</v>
          </cell>
          <cell r="BY10">
            <v>177.15</v>
          </cell>
          <cell r="BZ10">
            <v>177.15</v>
          </cell>
          <cell r="CA10">
            <v>126.6</v>
          </cell>
          <cell r="CB10" t="str">
            <v>10121Non-Exempt</v>
          </cell>
        </row>
        <row r="11">
          <cell r="A11" t="str">
            <v>Core Ops</v>
          </cell>
          <cell r="B11">
            <v>10121</v>
          </cell>
          <cell r="C11" t="str">
            <v>Domestic Operations</v>
          </cell>
          <cell r="D11" t="str">
            <v>DL</v>
          </cell>
          <cell r="E11" t="str">
            <v>Intern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 t="str">
            <v>10121Intern</v>
          </cell>
        </row>
        <row r="12">
          <cell r="A12" t="str">
            <v>Core Ops</v>
          </cell>
          <cell r="B12">
            <v>10121</v>
          </cell>
          <cell r="C12" t="str">
            <v>Domestic Operations</v>
          </cell>
          <cell r="D12" t="str">
            <v>DL</v>
          </cell>
          <cell r="E12" t="str">
            <v>Temp</v>
          </cell>
          <cell r="F12">
            <v>45.4</v>
          </cell>
          <cell r="G12">
            <v>36.5</v>
          </cell>
          <cell r="H12">
            <v>53.6</v>
          </cell>
          <cell r="I12">
            <v>52</v>
          </cell>
          <cell r="J12">
            <v>56.4</v>
          </cell>
          <cell r="K12">
            <v>53.6</v>
          </cell>
          <cell r="L12">
            <v>49.6</v>
          </cell>
          <cell r="M12">
            <v>44.8</v>
          </cell>
          <cell r="N12">
            <v>42.6</v>
          </cell>
          <cell r="O12">
            <v>40.200000000000003</v>
          </cell>
          <cell r="P12">
            <v>40.299999999999997</v>
          </cell>
          <cell r="Q12">
            <v>43.9</v>
          </cell>
          <cell r="R12">
            <v>47</v>
          </cell>
          <cell r="S12">
            <v>44.6</v>
          </cell>
          <cell r="T12">
            <v>45</v>
          </cell>
          <cell r="U12">
            <v>50.2</v>
          </cell>
          <cell r="V12">
            <v>44</v>
          </cell>
          <cell r="W12">
            <v>53</v>
          </cell>
          <cell r="X12">
            <v>76.3</v>
          </cell>
          <cell r="Y12">
            <v>76.3</v>
          </cell>
          <cell r="Z12">
            <v>66.3</v>
          </cell>
          <cell r="AA12">
            <v>41.3</v>
          </cell>
          <cell r="AB12">
            <v>41.3</v>
          </cell>
          <cell r="AC12">
            <v>48.3</v>
          </cell>
          <cell r="AD12">
            <v>48.3</v>
          </cell>
          <cell r="AE12">
            <v>41.3</v>
          </cell>
          <cell r="AF12">
            <v>41.3</v>
          </cell>
          <cell r="AG12">
            <v>41.3</v>
          </cell>
          <cell r="AH12">
            <v>41.3</v>
          </cell>
          <cell r="AI12">
            <v>41.3</v>
          </cell>
          <cell r="AJ12">
            <v>53.8</v>
          </cell>
          <cell r="AK12">
            <v>68.099999999999994</v>
          </cell>
          <cell r="AL12">
            <v>58.1</v>
          </cell>
          <cell r="AM12">
            <v>68.099999999999994</v>
          </cell>
          <cell r="AN12">
            <v>68.099999999999994</v>
          </cell>
          <cell r="AO12">
            <v>68.099999999999994</v>
          </cell>
          <cell r="AP12">
            <v>40.1</v>
          </cell>
          <cell r="AQ12">
            <v>33.1</v>
          </cell>
          <cell r="AR12">
            <v>33.1</v>
          </cell>
          <cell r="AS12">
            <v>33.1</v>
          </cell>
          <cell r="AT12">
            <v>33.1</v>
          </cell>
          <cell r="AU12">
            <v>33.1</v>
          </cell>
          <cell r="AV12">
            <v>53.8</v>
          </cell>
          <cell r="AW12">
            <v>68.099999999999994</v>
          </cell>
          <cell r="AX12">
            <v>68.3</v>
          </cell>
          <cell r="AY12">
            <v>71.8</v>
          </cell>
          <cell r="AZ12">
            <v>67</v>
          </cell>
          <cell r="BA12">
            <v>77</v>
          </cell>
          <cell r="BB12">
            <v>73</v>
          </cell>
          <cell r="BC12">
            <v>73</v>
          </cell>
          <cell r="BD12">
            <v>63</v>
          </cell>
          <cell r="BE12">
            <v>90</v>
          </cell>
          <cell r="BF12">
            <v>90</v>
          </cell>
          <cell r="BG12">
            <v>90</v>
          </cell>
          <cell r="BH12">
            <v>61.6</v>
          </cell>
          <cell r="BI12">
            <v>64.039488636363643</v>
          </cell>
          <cell r="BJ12">
            <v>59.58</v>
          </cell>
          <cell r="BK12">
            <v>60</v>
          </cell>
          <cell r="BL12">
            <v>55</v>
          </cell>
          <cell r="BM12">
            <v>50</v>
          </cell>
          <cell r="BN12">
            <v>50</v>
          </cell>
          <cell r="BO12">
            <v>58</v>
          </cell>
          <cell r="BP12">
            <v>51</v>
          </cell>
          <cell r="BQ12">
            <v>50</v>
          </cell>
          <cell r="BR12">
            <v>50</v>
          </cell>
          <cell r="BS12">
            <v>50</v>
          </cell>
          <cell r="BT12">
            <v>50</v>
          </cell>
          <cell r="BU12">
            <v>45</v>
          </cell>
          <cell r="BV12">
            <v>35</v>
          </cell>
          <cell r="BW12">
            <v>30</v>
          </cell>
          <cell r="BX12">
            <v>25</v>
          </cell>
          <cell r="BY12">
            <v>15</v>
          </cell>
          <cell r="BZ12">
            <v>10</v>
          </cell>
          <cell r="CA12">
            <v>54.5</v>
          </cell>
          <cell r="CB12" t="str">
            <v>10121Temp</v>
          </cell>
        </row>
        <row r="13">
          <cell r="A13" t="str">
            <v>Core Ops</v>
          </cell>
          <cell r="B13">
            <v>13125</v>
          </cell>
          <cell r="C13" t="str">
            <v>OVR</v>
          </cell>
          <cell r="D13" t="str">
            <v>Exempt</v>
          </cell>
          <cell r="E13" t="str">
            <v>Exempt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 t="str">
            <v>13125Exempt</v>
          </cell>
        </row>
        <row r="14">
          <cell r="A14" t="str">
            <v>Core Ops</v>
          </cell>
          <cell r="B14">
            <v>13125</v>
          </cell>
          <cell r="C14" t="str">
            <v>OVR</v>
          </cell>
          <cell r="D14" t="str">
            <v>DL</v>
          </cell>
          <cell r="E14" t="str">
            <v>Non-Exempt</v>
          </cell>
          <cell r="F14">
            <v>0</v>
          </cell>
          <cell r="G14">
            <v>24</v>
          </cell>
          <cell r="H14">
            <v>35.299999999999997</v>
          </cell>
          <cell r="I14">
            <v>33.6</v>
          </cell>
          <cell r="J14">
            <v>34</v>
          </cell>
          <cell r="K14">
            <v>35.299999999999997</v>
          </cell>
          <cell r="L14">
            <v>35.299999999999997</v>
          </cell>
          <cell r="M14">
            <v>35.729999999999997</v>
          </cell>
          <cell r="N14">
            <v>34.5</v>
          </cell>
          <cell r="O14">
            <v>35.200000000000003</v>
          </cell>
          <cell r="P14">
            <v>35.1</v>
          </cell>
          <cell r="Q14">
            <v>34.1</v>
          </cell>
          <cell r="R14">
            <v>35.9</v>
          </cell>
          <cell r="S14">
            <v>33</v>
          </cell>
          <cell r="T14">
            <v>35.9</v>
          </cell>
          <cell r="U14">
            <v>35.700000000000003</v>
          </cell>
          <cell r="V14">
            <v>37</v>
          </cell>
          <cell r="W14">
            <v>36.700000000000003</v>
          </cell>
          <cell r="X14">
            <v>40.799999999999997</v>
          </cell>
          <cell r="Y14">
            <v>40.799999999999997</v>
          </cell>
          <cell r="Z14">
            <v>40.799999999999997</v>
          </cell>
          <cell r="AA14">
            <v>40.799999999999997</v>
          </cell>
          <cell r="AB14">
            <v>40.799999999999997</v>
          </cell>
          <cell r="AC14">
            <v>40.799999999999997</v>
          </cell>
          <cell r="AD14">
            <v>40.799999999999997</v>
          </cell>
          <cell r="AE14">
            <v>40.799999999999997</v>
          </cell>
          <cell r="AF14">
            <v>40.799999999999997</v>
          </cell>
          <cell r="AG14">
            <v>40.799999999999997</v>
          </cell>
          <cell r="AH14">
            <v>40.799999999999997</v>
          </cell>
          <cell r="AI14">
            <v>40.799999999999997</v>
          </cell>
          <cell r="AJ14">
            <v>34.700000000000003</v>
          </cell>
          <cell r="AK14">
            <v>34.700000000000003</v>
          </cell>
          <cell r="AL14">
            <v>40.799999999999997</v>
          </cell>
          <cell r="AM14">
            <v>40.799999999999997</v>
          </cell>
          <cell r="AN14">
            <v>40.799999999999997</v>
          </cell>
          <cell r="AO14">
            <v>40.799999999999997</v>
          </cell>
          <cell r="AP14">
            <v>40.799999999999997</v>
          </cell>
          <cell r="AQ14">
            <v>40.799999999999997</v>
          </cell>
          <cell r="AR14">
            <v>40.799999999999997</v>
          </cell>
          <cell r="AS14">
            <v>40.799999999999997</v>
          </cell>
          <cell r="AT14">
            <v>40.799999999999997</v>
          </cell>
          <cell r="AU14">
            <v>40.799999999999997</v>
          </cell>
          <cell r="AV14">
            <v>34.700000000000003</v>
          </cell>
          <cell r="AW14">
            <v>34.700000000000003</v>
          </cell>
          <cell r="AX14">
            <v>39.799999999999997</v>
          </cell>
          <cell r="AY14">
            <v>42.3</v>
          </cell>
          <cell r="AZ14">
            <v>56</v>
          </cell>
          <cell r="BA14">
            <v>56</v>
          </cell>
          <cell r="BB14">
            <v>56</v>
          </cell>
          <cell r="BC14">
            <v>56</v>
          </cell>
          <cell r="BD14">
            <v>56</v>
          </cell>
          <cell r="BE14">
            <v>56</v>
          </cell>
          <cell r="BF14">
            <v>56</v>
          </cell>
          <cell r="BG14">
            <v>56</v>
          </cell>
          <cell r="BH14">
            <v>43.3</v>
          </cell>
          <cell r="BI14">
            <v>41.4</v>
          </cell>
          <cell r="BJ14">
            <v>42.146130952381</v>
          </cell>
          <cell r="BK14">
            <v>59</v>
          </cell>
          <cell r="BL14">
            <v>64</v>
          </cell>
          <cell r="BM14">
            <v>74</v>
          </cell>
          <cell r="BN14">
            <v>75</v>
          </cell>
          <cell r="BO14">
            <v>75</v>
          </cell>
          <cell r="BP14">
            <v>75</v>
          </cell>
          <cell r="BQ14">
            <v>75</v>
          </cell>
          <cell r="BR14">
            <v>75</v>
          </cell>
          <cell r="BS14">
            <v>75</v>
          </cell>
          <cell r="BT14">
            <v>76</v>
          </cell>
          <cell r="BU14">
            <v>78</v>
          </cell>
          <cell r="BV14">
            <v>78</v>
          </cell>
          <cell r="BW14">
            <v>78</v>
          </cell>
          <cell r="BX14">
            <v>78</v>
          </cell>
          <cell r="BY14">
            <v>78</v>
          </cell>
          <cell r="BZ14">
            <v>78</v>
          </cell>
          <cell r="CA14">
            <v>44.8</v>
          </cell>
          <cell r="CB14" t="str">
            <v>13125Non-Exempt</v>
          </cell>
        </row>
        <row r="15">
          <cell r="A15" t="str">
            <v>Core Ops</v>
          </cell>
          <cell r="B15">
            <v>13125</v>
          </cell>
          <cell r="C15" t="str">
            <v>OVR</v>
          </cell>
          <cell r="D15" t="str">
            <v>DL</v>
          </cell>
          <cell r="E15" t="str">
            <v>Intern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 t="str">
            <v>13125Intern</v>
          </cell>
        </row>
        <row r="16">
          <cell r="A16" t="str">
            <v>Core Ops</v>
          </cell>
          <cell r="B16">
            <v>13125</v>
          </cell>
          <cell r="C16" t="str">
            <v>OVR</v>
          </cell>
          <cell r="D16" t="str">
            <v>DL</v>
          </cell>
          <cell r="E16" t="str">
            <v>Temp</v>
          </cell>
          <cell r="F16">
            <v>0</v>
          </cell>
          <cell r="G16">
            <v>7</v>
          </cell>
          <cell r="H16">
            <v>34.6</v>
          </cell>
          <cell r="I16">
            <v>31.8</v>
          </cell>
          <cell r="J16">
            <v>31.2</v>
          </cell>
          <cell r="K16">
            <v>34.6</v>
          </cell>
          <cell r="L16">
            <v>33.5</v>
          </cell>
          <cell r="M16">
            <v>29.32</v>
          </cell>
          <cell r="N16">
            <v>27.2</v>
          </cell>
          <cell r="O16">
            <v>23.9</v>
          </cell>
          <cell r="P16">
            <v>21.5</v>
          </cell>
          <cell r="Q16">
            <v>22.8</v>
          </cell>
          <cell r="R16">
            <v>19.7</v>
          </cell>
          <cell r="S16">
            <v>18.899999999999999</v>
          </cell>
          <cell r="T16">
            <v>17.7</v>
          </cell>
          <cell r="U16">
            <v>20</v>
          </cell>
          <cell r="V16">
            <v>23.2</v>
          </cell>
          <cell r="W16">
            <v>22.6</v>
          </cell>
          <cell r="X16">
            <v>15.1</v>
          </cell>
          <cell r="Y16">
            <v>17.8</v>
          </cell>
          <cell r="Z16">
            <v>11.7</v>
          </cell>
          <cell r="AA16">
            <v>16</v>
          </cell>
          <cell r="AB16">
            <v>16.3</v>
          </cell>
          <cell r="AC16">
            <v>14.5</v>
          </cell>
          <cell r="AD16">
            <v>19.3</v>
          </cell>
          <cell r="AE16">
            <v>13.1</v>
          </cell>
          <cell r="AF16">
            <v>17.5</v>
          </cell>
          <cell r="AG16">
            <v>17.8</v>
          </cell>
          <cell r="AH16">
            <v>15.9</v>
          </cell>
          <cell r="AI16">
            <v>16.2</v>
          </cell>
          <cell r="AJ16">
            <v>25.3</v>
          </cell>
          <cell r="AK16">
            <v>25.5</v>
          </cell>
          <cell r="AL16">
            <v>23.2</v>
          </cell>
          <cell r="AM16">
            <v>29.2</v>
          </cell>
          <cell r="AN16">
            <v>29.2</v>
          </cell>
          <cell r="AO16">
            <v>27.2</v>
          </cell>
          <cell r="AP16">
            <v>21.2</v>
          </cell>
          <cell r="AQ16">
            <v>13.2</v>
          </cell>
          <cell r="AR16">
            <v>17.2</v>
          </cell>
          <cell r="AS16">
            <v>17.2</v>
          </cell>
          <cell r="AT16">
            <v>15.2</v>
          </cell>
          <cell r="AU16">
            <v>14.2</v>
          </cell>
          <cell r="AV16">
            <v>25.3</v>
          </cell>
          <cell r="AW16">
            <v>25.5</v>
          </cell>
          <cell r="AX16">
            <v>21.2</v>
          </cell>
          <cell r="AY16">
            <v>20.8</v>
          </cell>
          <cell r="AZ16">
            <v>11</v>
          </cell>
          <cell r="BA16">
            <v>11</v>
          </cell>
          <cell r="BB16">
            <v>12</v>
          </cell>
          <cell r="BC16">
            <v>12</v>
          </cell>
          <cell r="BD16">
            <v>12</v>
          </cell>
          <cell r="BE16">
            <v>12</v>
          </cell>
          <cell r="BF16">
            <v>12</v>
          </cell>
          <cell r="BG16">
            <v>12</v>
          </cell>
          <cell r="BH16">
            <v>16</v>
          </cell>
          <cell r="BI16">
            <v>14.13494318181818</v>
          </cell>
          <cell r="BJ16">
            <v>15.557142857142857</v>
          </cell>
          <cell r="BK16">
            <v>16</v>
          </cell>
          <cell r="BL16">
            <v>11</v>
          </cell>
          <cell r="BM16">
            <v>6</v>
          </cell>
          <cell r="BN16">
            <v>5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5</v>
          </cell>
          <cell r="BZ16">
            <v>5</v>
          </cell>
          <cell r="CA16">
            <v>16.8</v>
          </cell>
          <cell r="CB16" t="str">
            <v>13125Temp</v>
          </cell>
        </row>
        <row r="17">
          <cell r="A17" t="str">
            <v>Core Ops</v>
          </cell>
          <cell r="B17">
            <v>10131</v>
          </cell>
          <cell r="C17" t="str">
            <v>Returns</v>
          </cell>
          <cell r="D17" t="str">
            <v>Exempt</v>
          </cell>
          <cell r="E17" t="str">
            <v>Exempt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 t="str">
            <v>10131Exempt</v>
          </cell>
        </row>
        <row r="18">
          <cell r="A18" t="str">
            <v>Core Ops</v>
          </cell>
          <cell r="B18">
            <v>10131</v>
          </cell>
          <cell r="C18" t="str">
            <v>Returns</v>
          </cell>
          <cell r="D18" t="str">
            <v>DL</v>
          </cell>
          <cell r="E18" t="str">
            <v>Non-Exempt</v>
          </cell>
          <cell r="F18">
            <v>10</v>
          </cell>
          <cell r="G18">
            <v>12</v>
          </cell>
          <cell r="H18">
            <v>10.4</v>
          </cell>
          <cell r="I18">
            <v>11</v>
          </cell>
          <cell r="J18">
            <v>10.6</v>
          </cell>
          <cell r="K18">
            <v>10.4</v>
          </cell>
          <cell r="L18">
            <v>10.4</v>
          </cell>
          <cell r="M18">
            <v>11.5</v>
          </cell>
          <cell r="N18">
            <v>11.6</v>
          </cell>
          <cell r="O18">
            <v>11.9</v>
          </cell>
          <cell r="P18">
            <v>11.6</v>
          </cell>
          <cell r="Q18">
            <v>12</v>
          </cell>
          <cell r="R18">
            <v>12</v>
          </cell>
          <cell r="S18">
            <v>11.6</v>
          </cell>
          <cell r="T18">
            <v>12.1</v>
          </cell>
          <cell r="U18">
            <v>10.8</v>
          </cell>
          <cell r="V18">
            <v>11</v>
          </cell>
          <cell r="W18">
            <v>10.6</v>
          </cell>
          <cell r="X18">
            <v>13</v>
          </cell>
          <cell r="Y18">
            <v>13</v>
          </cell>
          <cell r="Z18">
            <v>13</v>
          </cell>
          <cell r="AA18">
            <v>13</v>
          </cell>
          <cell r="AB18">
            <v>13</v>
          </cell>
          <cell r="AC18">
            <v>13</v>
          </cell>
          <cell r="AD18">
            <v>13</v>
          </cell>
          <cell r="AE18">
            <v>13</v>
          </cell>
          <cell r="AF18">
            <v>14</v>
          </cell>
          <cell r="AG18">
            <v>14</v>
          </cell>
          <cell r="AH18">
            <v>14</v>
          </cell>
          <cell r="AI18">
            <v>14</v>
          </cell>
          <cell r="AJ18">
            <v>11</v>
          </cell>
          <cell r="AK18">
            <v>10.6</v>
          </cell>
          <cell r="AL18">
            <v>12</v>
          </cell>
          <cell r="AM18">
            <v>12</v>
          </cell>
          <cell r="AN18">
            <v>12</v>
          </cell>
          <cell r="AO18">
            <v>12</v>
          </cell>
          <cell r="AP18">
            <v>12</v>
          </cell>
          <cell r="AQ18">
            <v>12</v>
          </cell>
          <cell r="AR18">
            <v>12</v>
          </cell>
          <cell r="AS18">
            <v>12</v>
          </cell>
          <cell r="AT18">
            <v>12</v>
          </cell>
          <cell r="AU18">
            <v>12</v>
          </cell>
          <cell r="AV18">
            <v>11</v>
          </cell>
          <cell r="AW18">
            <v>10.6</v>
          </cell>
          <cell r="AX18">
            <v>11.8</v>
          </cell>
          <cell r="AY18">
            <v>12</v>
          </cell>
          <cell r="AZ18">
            <v>13</v>
          </cell>
          <cell r="BA18">
            <v>13</v>
          </cell>
          <cell r="BB18">
            <v>13</v>
          </cell>
          <cell r="BC18">
            <v>13</v>
          </cell>
          <cell r="BD18">
            <v>13</v>
          </cell>
          <cell r="BE18">
            <v>13</v>
          </cell>
          <cell r="BF18">
            <v>13</v>
          </cell>
          <cell r="BG18">
            <v>13</v>
          </cell>
          <cell r="BH18">
            <v>12.1</v>
          </cell>
          <cell r="BI18">
            <v>13</v>
          </cell>
          <cell r="BJ18">
            <v>11.713095238095235</v>
          </cell>
          <cell r="BK18">
            <v>15</v>
          </cell>
          <cell r="BL18">
            <v>16</v>
          </cell>
          <cell r="BM18">
            <v>17</v>
          </cell>
          <cell r="BN18">
            <v>18</v>
          </cell>
          <cell r="BO18">
            <v>18</v>
          </cell>
          <cell r="BP18">
            <v>18</v>
          </cell>
          <cell r="BQ18">
            <v>18</v>
          </cell>
          <cell r="BR18">
            <v>18</v>
          </cell>
          <cell r="BS18">
            <v>18</v>
          </cell>
          <cell r="BT18">
            <v>18</v>
          </cell>
          <cell r="BU18">
            <v>18</v>
          </cell>
          <cell r="BV18">
            <v>18</v>
          </cell>
          <cell r="BW18">
            <v>18</v>
          </cell>
          <cell r="BX18">
            <v>18</v>
          </cell>
          <cell r="BY18">
            <v>18</v>
          </cell>
          <cell r="BZ18">
            <v>18</v>
          </cell>
          <cell r="CA18">
            <v>10.9</v>
          </cell>
          <cell r="CB18" t="str">
            <v>10131Non-Exempt</v>
          </cell>
        </row>
        <row r="19">
          <cell r="A19" t="str">
            <v>Core Ops</v>
          </cell>
          <cell r="B19">
            <v>10131</v>
          </cell>
          <cell r="C19" t="str">
            <v>Returns</v>
          </cell>
          <cell r="D19" t="str">
            <v>DL</v>
          </cell>
          <cell r="E19" t="str">
            <v>Intern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 t="str">
            <v>10131Intern</v>
          </cell>
        </row>
        <row r="20">
          <cell r="A20" t="str">
            <v>Core Ops</v>
          </cell>
          <cell r="B20">
            <v>10131</v>
          </cell>
          <cell r="C20" t="str">
            <v>Returns</v>
          </cell>
          <cell r="D20" t="str">
            <v>DL</v>
          </cell>
          <cell r="E20" t="str">
            <v>Temp</v>
          </cell>
          <cell r="F20">
            <v>4</v>
          </cell>
          <cell r="G20">
            <v>0</v>
          </cell>
          <cell r="H20">
            <v>2.7</v>
          </cell>
          <cell r="I20">
            <v>2.4</v>
          </cell>
          <cell r="J20">
            <v>2.4</v>
          </cell>
          <cell r="K20">
            <v>2.7</v>
          </cell>
          <cell r="L20">
            <v>2.8</v>
          </cell>
          <cell r="M20">
            <v>2.2000000000000002</v>
          </cell>
          <cell r="N20">
            <v>2.09</v>
          </cell>
          <cell r="O20">
            <v>1.8</v>
          </cell>
          <cell r="P20">
            <v>1.4</v>
          </cell>
          <cell r="Q20">
            <v>1</v>
          </cell>
          <cell r="R20">
            <v>2.6</v>
          </cell>
          <cell r="S20">
            <v>2.8</v>
          </cell>
          <cell r="T20">
            <v>1.375</v>
          </cell>
          <cell r="U20">
            <v>1.9</v>
          </cell>
          <cell r="V20">
            <v>2.4</v>
          </cell>
          <cell r="W20">
            <v>6.6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1</v>
          </cell>
          <cell r="AE20">
            <v>1</v>
          </cell>
          <cell r="AF20">
            <v>1</v>
          </cell>
          <cell r="AG20">
            <v>0</v>
          </cell>
          <cell r="AH20">
            <v>0</v>
          </cell>
          <cell r="AI20">
            <v>2</v>
          </cell>
          <cell r="AJ20">
            <v>4.5</v>
          </cell>
          <cell r="AK20">
            <v>4.5999999999999996</v>
          </cell>
          <cell r="AL20">
            <v>4</v>
          </cell>
          <cell r="AM20">
            <v>4</v>
          </cell>
          <cell r="AN20">
            <v>4</v>
          </cell>
          <cell r="AO20">
            <v>4</v>
          </cell>
          <cell r="AP20">
            <v>5</v>
          </cell>
          <cell r="AQ20">
            <v>3</v>
          </cell>
          <cell r="AR20">
            <v>5</v>
          </cell>
          <cell r="AS20">
            <v>5</v>
          </cell>
          <cell r="AT20">
            <v>10</v>
          </cell>
          <cell r="AU20">
            <v>10</v>
          </cell>
          <cell r="AV20">
            <v>4.5</v>
          </cell>
          <cell r="AW20">
            <v>4.5999999999999996</v>
          </cell>
          <cell r="AX20">
            <v>4.7</v>
          </cell>
          <cell r="AY20">
            <v>5.3</v>
          </cell>
          <cell r="AZ20">
            <v>3</v>
          </cell>
          <cell r="BA20">
            <v>3</v>
          </cell>
          <cell r="BB20">
            <v>3</v>
          </cell>
          <cell r="BC20">
            <v>3</v>
          </cell>
          <cell r="BD20">
            <v>3</v>
          </cell>
          <cell r="BE20">
            <v>5</v>
          </cell>
          <cell r="BF20">
            <v>5</v>
          </cell>
          <cell r="BG20">
            <v>5</v>
          </cell>
          <cell r="BH20">
            <v>3</v>
          </cell>
          <cell r="BI20">
            <v>2.7914772727272728</v>
          </cell>
          <cell r="BJ20">
            <v>2.4065476190476192</v>
          </cell>
          <cell r="BK20">
            <v>2</v>
          </cell>
          <cell r="BL20">
            <v>2</v>
          </cell>
          <cell r="BM20">
            <v>1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1.8</v>
          </cell>
          <cell r="CB20" t="str">
            <v>10131Temp</v>
          </cell>
        </row>
        <row r="21">
          <cell r="A21" t="str">
            <v>Core Ops</v>
          </cell>
          <cell r="B21">
            <v>10132</v>
          </cell>
          <cell r="C21" t="str">
            <v>Int'l Distribution</v>
          </cell>
          <cell r="D21" t="str">
            <v>Exempt</v>
          </cell>
          <cell r="E21" t="str">
            <v>Exempt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 t="str">
            <v>10132Exempt</v>
          </cell>
        </row>
        <row r="22">
          <cell r="A22" t="str">
            <v>Core Ops</v>
          </cell>
          <cell r="B22">
            <v>10132</v>
          </cell>
          <cell r="C22" t="str">
            <v>Int'l Distribution</v>
          </cell>
          <cell r="D22" t="str">
            <v>DL</v>
          </cell>
          <cell r="E22" t="str">
            <v>Non-Exempt</v>
          </cell>
          <cell r="F22">
            <v>25</v>
          </cell>
          <cell r="G22">
            <v>26</v>
          </cell>
          <cell r="H22">
            <v>24.3</v>
          </cell>
          <cell r="I22">
            <v>24</v>
          </cell>
          <cell r="J22">
            <v>24</v>
          </cell>
          <cell r="K22">
            <v>24.3</v>
          </cell>
          <cell r="L22">
            <v>25</v>
          </cell>
          <cell r="M22">
            <v>24.91</v>
          </cell>
          <cell r="N22">
            <v>25.3</v>
          </cell>
          <cell r="O22">
            <v>25.8</v>
          </cell>
          <cell r="P22">
            <v>25.1</v>
          </cell>
          <cell r="Q22">
            <v>26.3</v>
          </cell>
          <cell r="R22">
            <v>25.1</v>
          </cell>
          <cell r="S22">
            <v>24.8</v>
          </cell>
          <cell r="T22">
            <v>25.5</v>
          </cell>
          <cell r="U22">
            <v>25.3</v>
          </cell>
          <cell r="V22">
            <v>26</v>
          </cell>
          <cell r="W22">
            <v>25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 t="str">
            <v>10132Non-Exempt</v>
          </cell>
        </row>
        <row r="23">
          <cell r="A23" t="str">
            <v>Core Ops</v>
          </cell>
          <cell r="B23">
            <v>10132</v>
          </cell>
          <cell r="C23" t="str">
            <v>Int'l Distribution</v>
          </cell>
          <cell r="D23" t="str">
            <v>DL</v>
          </cell>
          <cell r="E23" t="str">
            <v>Intern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 t="str">
            <v>10132Intern</v>
          </cell>
        </row>
        <row r="24">
          <cell r="A24" t="str">
            <v>Core Ops</v>
          </cell>
          <cell r="B24">
            <v>10132</v>
          </cell>
          <cell r="C24" t="str">
            <v>Int'l Distribution</v>
          </cell>
          <cell r="D24" t="str">
            <v>DL</v>
          </cell>
          <cell r="E24" t="str">
            <v>Temp</v>
          </cell>
          <cell r="F24">
            <v>2</v>
          </cell>
          <cell r="G24">
            <v>4</v>
          </cell>
          <cell r="H24">
            <v>8.3000000000000007</v>
          </cell>
          <cell r="I24">
            <v>4.5</v>
          </cell>
          <cell r="J24">
            <v>4.8</v>
          </cell>
          <cell r="K24">
            <v>8.3000000000000007</v>
          </cell>
          <cell r="L24">
            <v>4.3</v>
          </cell>
          <cell r="M24">
            <v>3.73</v>
          </cell>
          <cell r="N24">
            <v>2.9</v>
          </cell>
          <cell r="O24">
            <v>2.7</v>
          </cell>
          <cell r="P24">
            <v>5.4</v>
          </cell>
          <cell r="Q24">
            <v>9.6</v>
          </cell>
          <cell r="R24">
            <v>11</v>
          </cell>
          <cell r="S24">
            <v>6.9</v>
          </cell>
          <cell r="T24">
            <v>8.9</v>
          </cell>
          <cell r="U24">
            <v>9.9</v>
          </cell>
          <cell r="V24">
            <v>8.5</v>
          </cell>
          <cell r="W24">
            <v>8.1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 t="str">
            <v>10132Temp</v>
          </cell>
        </row>
        <row r="25">
          <cell r="A25" t="str">
            <v>Core Ops</v>
          </cell>
          <cell r="B25">
            <v>10134</v>
          </cell>
          <cell r="C25" t="str">
            <v>Inventory Control</v>
          </cell>
          <cell r="D25" t="str">
            <v>Exempt</v>
          </cell>
          <cell r="E25" t="str">
            <v>Exempt</v>
          </cell>
          <cell r="F25">
            <v>0</v>
          </cell>
          <cell r="G25">
            <v>2</v>
          </cell>
          <cell r="H25">
            <v>2</v>
          </cell>
          <cell r="I25">
            <v>2</v>
          </cell>
          <cell r="J25">
            <v>2</v>
          </cell>
          <cell r="K25">
            <v>2</v>
          </cell>
          <cell r="L25">
            <v>2</v>
          </cell>
          <cell r="M25">
            <v>2</v>
          </cell>
          <cell r="N25">
            <v>2</v>
          </cell>
          <cell r="O25">
            <v>2</v>
          </cell>
          <cell r="P25">
            <v>2</v>
          </cell>
          <cell r="Q25">
            <v>2</v>
          </cell>
          <cell r="R25">
            <v>2</v>
          </cell>
          <cell r="S25">
            <v>2</v>
          </cell>
          <cell r="T25">
            <v>2</v>
          </cell>
          <cell r="U25">
            <v>2</v>
          </cell>
          <cell r="V25">
            <v>2</v>
          </cell>
          <cell r="W25">
            <v>2</v>
          </cell>
          <cell r="X25">
            <v>2</v>
          </cell>
          <cell r="Y25">
            <v>2</v>
          </cell>
          <cell r="Z25">
            <v>2</v>
          </cell>
          <cell r="AA25">
            <v>2</v>
          </cell>
          <cell r="AB25">
            <v>2</v>
          </cell>
          <cell r="AC25">
            <v>2</v>
          </cell>
          <cell r="AD25">
            <v>2</v>
          </cell>
          <cell r="AE25">
            <v>2</v>
          </cell>
          <cell r="AF25">
            <v>2</v>
          </cell>
          <cell r="AG25">
            <v>2</v>
          </cell>
          <cell r="AH25">
            <v>2</v>
          </cell>
          <cell r="AI25">
            <v>2</v>
          </cell>
          <cell r="AJ25">
            <v>2</v>
          </cell>
          <cell r="AK25">
            <v>1</v>
          </cell>
          <cell r="AL25">
            <v>2</v>
          </cell>
          <cell r="AM25">
            <v>2</v>
          </cell>
          <cell r="AN25">
            <v>2</v>
          </cell>
          <cell r="AO25">
            <v>2</v>
          </cell>
          <cell r="AP25">
            <v>2</v>
          </cell>
          <cell r="AQ25">
            <v>2</v>
          </cell>
          <cell r="AR25">
            <v>2</v>
          </cell>
          <cell r="AS25">
            <v>2</v>
          </cell>
          <cell r="AT25">
            <v>2</v>
          </cell>
          <cell r="AU25">
            <v>2</v>
          </cell>
          <cell r="AV25">
            <v>2</v>
          </cell>
          <cell r="AW25">
            <v>1</v>
          </cell>
          <cell r="AX25">
            <v>1.2</v>
          </cell>
          <cell r="AY25">
            <v>2</v>
          </cell>
          <cell r="AZ25">
            <v>2</v>
          </cell>
          <cell r="BA25">
            <v>4</v>
          </cell>
          <cell r="BB25">
            <v>4</v>
          </cell>
          <cell r="BC25">
            <v>4</v>
          </cell>
          <cell r="BD25">
            <v>4</v>
          </cell>
          <cell r="BE25">
            <v>4</v>
          </cell>
          <cell r="BF25">
            <v>4</v>
          </cell>
          <cell r="BG25">
            <v>4</v>
          </cell>
          <cell r="BH25">
            <v>2</v>
          </cell>
          <cell r="BI25">
            <v>2</v>
          </cell>
          <cell r="BJ25">
            <v>3</v>
          </cell>
          <cell r="BK25">
            <v>4</v>
          </cell>
          <cell r="BL25">
            <v>4</v>
          </cell>
          <cell r="BM25">
            <v>4</v>
          </cell>
          <cell r="BN25">
            <v>4</v>
          </cell>
          <cell r="BO25">
            <v>4</v>
          </cell>
          <cell r="BP25">
            <v>4</v>
          </cell>
          <cell r="BQ25">
            <v>4</v>
          </cell>
          <cell r="BR25">
            <v>4</v>
          </cell>
          <cell r="BS25">
            <v>4</v>
          </cell>
          <cell r="BT25">
            <v>4</v>
          </cell>
          <cell r="BU25">
            <v>4</v>
          </cell>
          <cell r="BV25">
            <v>4</v>
          </cell>
          <cell r="BW25">
            <v>4</v>
          </cell>
          <cell r="BX25">
            <v>4</v>
          </cell>
          <cell r="BY25">
            <v>4</v>
          </cell>
          <cell r="BZ25">
            <v>4</v>
          </cell>
          <cell r="CA25">
            <v>3</v>
          </cell>
          <cell r="CB25" t="str">
            <v>10134Exempt</v>
          </cell>
        </row>
        <row r="26">
          <cell r="A26" t="str">
            <v>Core Ops</v>
          </cell>
          <cell r="B26">
            <v>10134</v>
          </cell>
          <cell r="C26" t="str">
            <v>Inventory Control</v>
          </cell>
          <cell r="D26" t="str">
            <v>DL</v>
          </cell>
          <cell r="E26" t="str">
            <v>Non-Exempt</v>
          </cell>
          <cell r="F26">
            <v>12</v>
          </cell>
          <cell r="G26">
            <v>11</v>
          </cell>
          <cell r="H26">
            <v>6.1</v>
          </cell>
          <cell r="I26">
            <v>6</v>
          </cell>
          <cell r="J26">
            <v>6</v>
          </cell>
          <cell r="K26">
            <v>6.1</v>
          </cell>
          <cell r="L26">
            <v>6</v>
          </cell>
          <cell r="M26">
            <v>6</v>
          </cell>
          <cell r="N26">
            <v>5.99</v>
          </cell>
          <cell r="O26">
            <v>6</v>
          </cell>
          <cell r="P26">
            <v>6</v>
          </cell>
          <cell r="Q26">
            <v>6</v>
          </cell>
          <cell r="R26">
            <v>6</v>
          </cell>
          <cell r="S26">
            <v>5.7</v>
          </cell>
          <cell r="T26">
            <v>5.8</v>
          </cell>
          <cell r="U26">
            <v>6</v>
          </cell>
          <cell r="V26">
            <v>7</v>
          </cell>
          <cell r="W26">
            <v>7</v>
          </cell>
          <cell r="X26">
            <v>7</v>
          </cell>
          <cell r="Y26">
            <v>7</v>
          </cell>
          <cell r="Z26">
            <v>7</v>
          </cell>
          <cell r="AA26">
            <v>7</v>
          </cell>
          <cell r="AB26">
            <v>7</v>
          </cell>
          <cell r="AC26">
            <v>7</v>
          </cell>
          <cell r="AD26">
            <v>7</v>
          </cell>
          <cell r="AE26">
            <v>7</v>
          </cell>
          <cell r="AF26">
            <v>7</v>
          </cell>
          <cell r="AG26">
            <v>7</v>
          </cell>
          <cell r="AH26">
            <v>7</v>
          </cell>
          <cell r="AI26">
            <v>7</v>
          </cell>
          <cell r="AJ26">
            <v>7</v>
          </cell>
          <cell r="AK26">
            <v>7</v>
          </cell>
          <cell r="AL26">
            <v>7</v>
          </cell>
          <cell r="AM26">
            <v>7</v>
          </cell>
          <cell r="AN26">
            <v>7</v>
          </cell>
          <cell r="AO26">
            <v>7</v>
          </cell>
          <cell r="AP26">
            <v>7</v>
          </cell>
          <cell r="AQ26">
            <v>7</v>
          </cell>
          <cell r="AR26">
            <v>7</v>
          </cell>
          <cell r="AS26">
            <v>7</v>
          </cell>
          <cell r="AT26">
            <v>7</v>
          </cell>
          <cell r="AU26">
            <v>7</v>
          </cell>
          <cell r="AV26">
            <v>7</v>
          </cell>
          <cell r="AW26">
            <v>7</v>
          </cell>
          <cell r="AX26">
            <v>6.7</v>
          </cell>
          <cell r="AY26">
            <v>6</v>
          </cell>
          <cell r="AZ26">
            <v>7</v>
          </cell>
          <cell r="BA26">
            <v>7</v>
          </cell>
          <cell r="BB26">
            <v>7</v>
          </cell>
          <cell r="BC26">
            <v>7</v>
          </cell>
          <cell r="BD26">
            <v>7</v>
          </cell>
          <cell r="BE26">
            <v>7</v>
          </cell>
          <cell r="BF26">
            <v>7</v>
          </cell>
          <cell r="BG26">
            <v>7</v>
          </cell>
          <cell r="BH26">
            <v>6</v>
          </cell>
          <cell r="BI26">
            <v>6.2</v>
          </cell>
          <cell r="BJ26">
            <v>6.4994047619047626</v>
          </cell>
          <cell r="BK26">
            <v>7</v>
          </cell>
          <cell r="BL26">
            <v>7</v>
          </cell>
          <cell r="BM26">
            <v>7</v>
          </cell>
          <cell r="BN26">
            <v>7</v>
          </cell>
          <cell r="BO26">
            <v>10</v>
          </cell>
          <cell r="BP26">
            <v>10</v>
          </cell>
          <cell r="BQ26">
            <v>10</v>
          </cell>
          <cell r="BR26">
            <v>10</v>
          </cell>
          <cell r="BS26">
            <v>10</v>
          </cell>
          <cell r="BT26">
            <v>10</v>
          </cell>
          <cell r="BU26">
            <v>10</v>
          </cell>
          <cell r="BV26">
            <v>10</v>
          </cell>
          <cell r="BW26">
            <v>10</v>
          </cell>
          <cell r="BX26">
            <v>10</v>
          </cell>
          <cell r="BY26">
            <v>10</v>
          </cell>
          <cell r="BZ26">
            <v>10</v>
          </cell>
          <cell r="CA26">
            <v>7</v>
          </cell>
          <cell r="CB26" t="str">
            <v>10134Non-Exempt</v>
          </cell>
        </row>
        <row r="27">
          <cell r="A27" t="str">
            <v>Core Ops</v>
          </cell>
          <cell r="B27">
            <v>10134</v>
          </cell>
          <cell r="C27" t="str">
            <v>Inventory Control</v>
          </cell>
          <cell r="D27" t="str">
            <v>DL</v>
          </cell>
          <cell r="E27" t="str">
            <v>Intern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 t="str">
            <v>10134Intern</v>
          </cell>
        </row>
        <row r="28">
          <cell r="A28" t="str">
            <v>Core Ops</v>
          </cell>
          <cell r="B28">
            <v>10134</v>
          </cell>
          <cell r="C28" t="str">
            <v>Inventory Control</v>
          </cell>
          <cell r="D28" t="str">
            <v>DL</v>
          </cell>
          <cell r="E28" t="str">
            <v>Temp</v>
          </cell>
          <cell r="F28">
            <v>1</v>
          </cell>
          <cell r="G28">
            <v>6</v>
          </cell>
          <cell r="H28">
            <v>0.4</v>
          </cell>
          <cell r="I28">
            <v>0</v>
          </cell>
          <cell r="J28">
            <v>0</v>
          </cell>
          <cell r="K28">
            <v>0.4</v>
          </cell>
          <cell r="L28">
            <v>1.4</v>
          </cell>
          <cell r="M28">
            <v>2</v>
          </cell>
          <cell r="N28">
            <v>2.02</v>
          </cell>
          <cell r="O28">
            <v>1.9</v>
          </cell>
          <cell r="P28">
            <v>2</v>
          </cell>
          <cell r="Q28">
            <v>2</v>
          </cell>
          <cell r="R28">
            <v>1.8</v>
          </cell>
          <cell r="S28">
            <v>1.7</v>
          </cell>
          <cell r="T28">
            <v>0.6</v>
          </cell>
          <cell r="U28">
            <v>0.5</v>
          </cell>
          <cell r="V28">
            <v>0.2</v>
          </cell>
          <cell r="W28">
            <v>0.2</v>
          </cell>
          <cell r="X28">
            <v>1</v>
          </cell>
          <cell r="Y28">
            <v>1</v>
          </cell>
          <cell r="Z28">
            <v>1</v>
          </cell>
          <cell r="AA28">
            <v>1</v>
          </cell>
          <cell r="AB28">
            <v>1</v>
          </cell>
          <cell r="AC28">
            <v>1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0.1</v>
          </cell>
          <cell r="AL28">
            <v>1</v>
          </cell>
          <cell r="AM28">
            <v>1</v>
          </cell>
          <cell r="AN28">
            <v>1</v>
          </cell>
          <cell r="AO28">
            <v>1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0.1</v>
          </cell>
          <cell r="AX28">
            <v>2.9</v>
          </cell>
          <cell r="AY28">
            <v>3</v>
          </cell>
          <cell r="AZ28">
            <v>1</v>
          </cell>
          <cell r="BA28">
            <v>1</v>
          </cell>
          <cell r="BB28">
            <v>1</v>
          </cell>
          <cell r="BC28">
            <v>1</v>
          </cell>
          <cell r="BD28">
            <v>1</v>
          </cell>
          <cell r="BE28">
            <v>1</v>
          </cell>
          <cell r="BF28">
            <v>1</v>
          </cell>
          <cell r="BG28">
            <v>1</v>
          </cell>
          <cell r="BH28">
            <v>2.8</v>
          </cell>
          <cell r="BI28">
            <v>2.2548295454545455</v>
          </cell>
          <cell r="BJ28">
            <v>2.6083333333333334</v>
          </cell>
          <cell r="BK28">
            <v>3</v>
          </cell>
          <cell r="BL28">
            <v>3</v>
          </cell>
          <cell r="BM28">
            <v>3</v>
          </cell>
          <cell r="BN28">
            <v>3</v>
          </cell>
          <cell r="BO28">
            <v>2</v>
          </cell>
          <cell r="BP28">
            <v>2</v>
          </cell>
          <cell r="BQ28">
            <v>2</v>
          </cell>
          <cell r="BR28">
            <v>2</v>
          </cell>
          <cell r="BS28">
            <v>2</v>
          </cell>
          <cell r="BT28">
            <v>2</v>
          </cell>
          <cell r="BU28">
            <v>2</v>
          </cell>
          <cell r="BV28">
            <v>2</v>
          </cell>
          <cell r="BW28">
            <v>2</v>
          </cell>
          <cell r="BX28">
            <v>2</v>
          </cell>
          <cell r="BY28">
            <v>2</v>
          </cell>
          <cell r="BZ28">
            <v>2</v>
          </cell>
          <cell r="CA28">
            <v>1.4</v>
          </cell>
          <cell r="CB28" t="str">
            <v>10134Temp</v>
          </cell>
        </row>
        <row r="29">
          <cell r="A29" t="str">
            <v>Core Ops</v>
          </cell>
          <cell r="B29">
            <v>10138</v>
          </cell>
          <cell r="C29" t="str">
            <v>Receiving</v>
          </cell>
          <cell r="D29" t="str">
            <v>Exempt</v>
          </cell>
          <cell r="E29" t="str">
            <v>Exempt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 t="str">
            <v>10138Exempt</v>
          </cell>
        </row>
        <row r="30">
          <cell r="A30" t="str">
            <v>Core Ops</v>
          </cell>
          <cell r="B30">
            <v>10138</v>
          </cell>
          <cell r="C30" t="str">
            <v>Receiving</v>
          </cell>
          <cell r="D30" t="str">
            <v>DL</v>
          </cell>
          <cell r="E30" t="str">
            <v>Non-Exempt</v>
          </cell>
          <cell r="F30">
            <v>6</v>
          </cell>
          <cell r="G30">
            <v>5</v>
          </cell>
          <cell r="H30">
            <v>4</v>
          </cell>
          <cell r="I30">
            <v>4</v>
          </cell>
          <cell r="J30">
            <v>4</v>
          </cell>
          <cell r="K30">
            <v>4</v>
          </cell>
          <cell r="L30">
            <v>4.9000000000000004</v>
          </cell>
          <cell r="M30">
            <v>5</v>
          </cell>
          <cell r="N30">
            <v>4.95</v>
          </cell>
          <cell r="O30">
            <v>5</v>
          </cell>
          <cell r="P30">
            <v>5</v>
          </cell>
          <cell r="Q30">
            <v>5</v>
          </cell>
          <cell r="R30">
            <v>5</v>
          </cell>
          <cell r="S30">
            <v>5</v>
          </cell>
          <cell r="T30">
            <v>5.3</v>
          </cell>
          <cell r="U30">
            <v>6</v>
          </cell>
          <cell r="V30">
            <v>6</v>
          </cell>
          <cell r="W30">
            <v>6</v>
          </cell>
          <cell r="X30">
            <v>6</v>
          </cell>
          <cell r="Y30">
            <v>6</v>
          </cell>
          <cell r="Z30">
            <v>6</v>
          </cell>
          <cell r="AA30">
            <v>6</v>
          </cell>
          <cell r="AB30">
            <v>6</v>
          </cell>
          <cell r="AC30">
            <v>6</v>
          </cell>
          <cell r="AD30">
            <v>6</v>
          </cell>
          <cell r="AE30">
            <v>6</v>
          </cell>
          <cell r="AF30">
            <v>6</v>
          </cell>
          <cell r="AG30">
            <v>6</v>
          </cell>
          <cell r="AH30">
            <v>6</v>
          </cell>
          <cell r="AI30">
            <v>6</v>
          </cell>
          <cell r="AJ30">
            <v>5.8</v>
          </cell>
          <cell r="AK30">
            <v>5.8</v>
          </cell>
          <cell r="AL30">
            <v>6</v>
          </cell>
          <cell r="AM30">
            <v>6</v>
          </cell>
          <cell r="AN30">
            <v>6</v>
          </cell>
          <cell r="AO30">
            <v>6</v>
          </cell>
          <cell r="AP30">
            <v>6</v>
          </cell>
          <cell r="AQ30">
            <v>6</v>
          </cell>
          <cell r="AR30">
            <v>6</v>
          </cell>
          <cell r="AS30">
            <v>6</v>
          </cell>
          <cell r="AT30">
            <v>6</v>
          </cell>
          <cell r="AU30">
            <v>6</v>
          </cell>
          <cell r="AV30">
            <v>5.8</v>
          </cell>
          <cell r="AW30">
            <v>5.8</v>
          </cell>
          <cell r="AX30">
            <v>6</v>
          </cell>
          <cell r="AY30">
            <v>7</v>
          </cell>
          <cell r="AZ30">
            <v>6</v>
          </cell>
          <cell r="BA30">
            <v>6</v>
          </cell>
          <cell r="BB30">
            <v>6</v>
          </cell>
          <cell r="BC30">
            <v>6</v>
          </cell>
          <cell r="BD30">
            <v>6</v>
          </cell>
          <cell r="BE30">
            <v>6</v>
          </cell>
          <cell r="BF30">
            <v>6</v>
          </cell>
          <cell r="BG30">
            <v>6</v>
          </cell>
          <cell r="BH30">
            <v>6.5</v>
          </cell>
          <cell r="BI30">
            <v>5.8</v>
          </cell>
          <cell r="BJ30">
            <v>5.4761904761904772</v>
          </cell>
          <cell r="BK30">
            <v>6</v>
          </cell>
          <cell r="BL30">
            <v>6</v>
          </cell>
          <cell r="BM30">
            <v>6</v>
          </cell>
          <cell r="BN30">
            <v>6</v>
          </cell>
          <cell r="BO30">
            <v>6</v>
          </cell>
          <cell r="BP30">
            <v>6</v>
          </cell>
          <cell r="BQ30">
            <v>6</v>
          </cell>
          <cell r="BR30">
            <v>6</v>
          </cell>
          <cell r="BS30">
            <v>6</v>
          </cell>
          <cell r="BT30">
            <v>6</v>
          </cell>
          <cell r="BU30">
            <v>6</v>
          </cell>
          <cell r="BV30">
            <v>6</v>
          </cell>
          <cell r="BW30">
            <v>6</v>
          </cell>
          <cell r="BX30">
            <v>6</v>
          </cell>
          <cell r="BY30">
            <v>6</v>
          </cell>
          <cell r="BZ30">
            <v>6</v>
          </cell>
          <cell r="CA30">
            <v>5.0999999999999996</v>
          </cell>
          <cell r="CB30" t="str">
            <v>10138Non-Exempt</v>
          </cell>
        </row>
        <row r="31">
          <cell r="A31" t="str">
            <v>Core Ops</v>
          </cell>
          <cell r="B31">
            <v>10138</v>
          </cell>
          <cell r="C31" t="str">
            <v>Receiving</v>
          </cell>
          <cell r="D31" t="str">
            <v>DL</v>
          </cell>
          <cell r="E31" t="str">
            <v>Intern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 t="str">
            <v>10138Intern</v>
          </cell>
        </row>
        <row r="32">
          <cell r="A32" t="str">
            <v>Core Ops</v>
          </cell>
          <cell r="B32">
            <v>10138</v>
          </cell>
          <cell r="C32" t="str">
            <v>Receiving</v>
          </cell>
          <cell r="D32" t="str">
            <v>DL</v>
          </cell>
          <cell r="E32" t="str">
            <v>Temp</v>
          </cell>
          <cell r="F32">
            <v>0</v>
          </cell>
          <cell r="G32">
            <v>0</v>
          </cell>
          <cell r="H32">
            <v>0.6</v>
          </cell>
          <cell r="I32">
            <v>1</v>
          </cell>
          <cell r="J32">
            <v>1</v>
          </cell>
          <cell r="K32">
            <v>0.6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2</v>
          </cell>
          <cell r="AA32">
            <v>2</v>
          </cell>
          <cell r="AB32">
            <v>2</v>
          </cell>
          <cell r="AC32">
            <v>2</v>
          </cell>
          <cell r="AD32">
            <v>2</v>
          </cell>
          <cell r="AE32">
            <v>2</v>
          </cell>
          <cell r="AF32">
            <v>2</v>
          </cell>
          <cell r="AG32">
            <v>2</v>
          </cell>
          <cell r="AH32">
            <v>2</v>
          </cell>
          <cell r="AI32">
            <v>2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0.5</v>
          </cell>
          <cell r="CB32" t="str">
            <v>10138Temp</v>
          </cell>
        </row>
        <row r="33">
          <cell r="A33" t="str">
            <v>Core Ops</v>
          </cell>
          <cell r="B33">
            <v>10118</v>
          </cell>
          <cell r="C33" t="str">
            <v>G,S,C &amp; Logistics</v>
          </cell>
          <cell r="D33" t="str">
            <v>Exempt</v>
          </cell>
          <cell r="E33" t="str">
            <v>Exempt</v>
          </cell>
          <cell r="F33">
            <v>1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 t="str">
            <v>10118Exempt</v>
          </cell>
        </row>
        <row r="34">
          <cell r="A34" t="str">
            <v>Core Ops</v>
          </cell>
          <cell r="B34">
            <v>10118</v>
          </cell>
          <cell r="C34" t="str">
            <v>G,S,C &amp; Logistics</v>
          </cell>
          <cell r="D34" t="str">
            <v>DL</v>
          </cell>
          <cell r="E34" t="str">
            <v>Non-Exempt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 t="str">
            <v>10118Non-Exempt</v>
          </cell>
        </row>
        <row r="35">
          <cell r="A35" t="str">
            <v>Core Ops</v>
          </cell>
          <cell r="B35">
            <v>10118</v>
          </cell>
          <cell r="C35" t="str">
            <v>G,S,C &amp; Logistics</v>
          </cell>
          <cell r="D35" t="str">
            <v>DL</v>
          </cell>
          <cell r="E35" t="str">
            <v>Intern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 t="str">
            <v>10118Intern</v>
          </cell>
        </row>
        <row r="36">
          <cell r="A36" t="str">
            <v>Core Ops</v>
          </cell>
          <cell r="B36">
            <v>10118</v>
          </cell>
          <cell r="C36" t="str">
            <v>G,S,C &amp; Logistics</v>
          </cell>
          <cell r="D36" t="str">
            <v>DL</v>
          </cell>
          <cell r="E36" t="str">
            <v>Temp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 t="str">
            <v>10118Temp</v>
          </cell>
        </row>
        <row r="37">
          <cell r="A37" t="str">
            <v>Supp Fun</v>
          </cell>
          <cell r="B37">
            <v>10113</v>
          </cell>
          <cell r="C37" t="str">
            <v>Quality Assurance</v>
          </cell>
          <cell r="D37" t="str">
            <v>Exempt</v>
          </cell>
          <cell r="E37" t="str">
            <v>Exempt</v>
          </cell>
          <cell r="F37">
            <v>3</v>
          </cell>
          <cell r="G37">
            <v>3</v>
          </cell>
          <cell r="H37">
            <v>3</v>
          </cell>
          <cell r="I37">
            <v>3</v>
          </cell>
          <cell r="J37">
            <v>3</v>
          </cell>
          <cell r="K37">
            <v>3</v>
          </cell>
          <cell r="L37">
            <v>3</v>
          </cell>
          <cell r="M37">
            <v>3</v>
          </cell>
          <cell r="N37">
            <v>3</v>
          </cell>
          <cell r="O37">
            <v>3</v>
          </cell>
          <cell r="P37">
            <v>3</v>
          </cell>
          <cell r="Q37">
            <v>3</v>
          </cell>
          <cell r="R37">
            <v>3</v>
          </cell>
          <cell r="S37">
            <v>3</v>
          </cell>
          <cell r="T37">
            <v>4</v>
          </cell>
          <cell r="U37">
            <v>4</v>
          </cell>
          <cell r="V37">
            <v>4</v>
          </cell>
          <cell r="W37">
            <v>4</v>
          </cell>
          <cell r="X37">
            <v>5</v>
          </cell>
          <cell r="Y37">
            <v>5</v>
          </cell>
          <cell r="Z37">
            <v>5</v>
          </cell>
          <cell r="AA37">
            <v>5</v>
          </cell>
          <cell r="AB37">
            <v>5</v>
          </cell>
          <cell r="AC37">
            <v>5</v>
          </cell>
          <cell r="AD37">
            <v>4</v>
          </cell>
          <cell r="AE37">
            <v>4</v>
          </cell>
          <cell r="AF37">
            <v>4</v>
          </cell>
          <cell r="AG37">
            <v>4</v>
          </cell>
          <cell r="AH37">
            <v>4</v>
          </cell>
          <cell r="AI37">
            <v>4</v>
          </cell>
          <cell r="AJ37">
            <v>4</v>
          </cell>
          <cell r="AK37">
            <v>4</v>
          </cell>
          <cell r="AL37">
            <v>5</v>
          </cell>
          <cell r="AM37">
            <v>6</v>
          </cell>
          <cell r="AN37">
            <v>6</v>
          </cell>
          <cell r="AO37">
            <v>6</v>
          </cell>
          <cell r="AP37">
            <v>5</v>
          </cell>
          <cell r="AQ37">
            <v>5</v>
          </cell>
          <cell r="AR37">
            <v>5</v>
          </cell>
          <cell r="AS37">
            <v>5</v>
          </cell>
          <cell r="AT37">
            <v>5</v>
          </cell>
          <cell r="AU37">
            <v>5</v>
          </cell>
          <cell r="AV37">
            <v>4</v>
          </cell>
          <cell r="AW37">
            <v>4</v>
          </cell>
          <cell r="AX37">
            <v>4</v>
          </cell>
          <cell r="AY37">
            <v>4</v>
          </cell>
          <cell r="AZ37">
            <v>6</v>
          </cell>
          <cell r="BA37">
            <v>6</v>
          </cell>
          <cell r="BB37">
            <v>8</v>
          </cell>
          <cell r="BC37">
            <v>9</v>
          </cell>
          <cell r="BD37">
            <v>9</v>
          </cell>
          <cell r="BE37">
            <v>9</v>
          </cell>
          <cell r="BF37">
            <v>9</v>
          </cell>
          <cell r="BG37">
            <v>9</v>
          </cell>
          <cell r="BH37">
            <v>6</v>
          </cell>
          <cell r="BI37">
            <v>6</v>
          </cell>
          <cell r="BJ37">
            <v>7</v>
          </cell>
          <cell r="BK37">
            <v>9</v>
          </cell>
          <cell r="BL37">
            <v>10</v>
          </cell>
          <cell r="BM37">
            <v>10</v>
          </cell>
          <cell r="BN37" t="str">
            <v>10113Exempt</v>
          </cell>
          <cell r="BO37" t="str">
            <v>10113Exempt</v>
          </cell>
          <cell r="BP37">
            <v>14</v>
          </cell>
          <cell r="BQ37">
            <v>14</v>
          </cell>
          <cell r="BR37">
            <v>14</v>
          </cell>
          <cell r="BS37">
            <v>14</v>
          </cell>
          <cell r="BT37">
            <v>14</v>
          </cell>
          <cell r="BU37">
            <v>14</v>
          </cell>
          <cell r="BV37">
            <v>14</v>
          </cell>
          <cell r="BW37">
            <v>14</v>
          </cell>
          <cell r="BX37">
            <v>19</v>
          </cell>
          <cell r="BY37">
            <v>14</v>
          </cell>
          <cell r="BZ37">
            <v>14</v>
          </cell>
          <cell r="CA37">
            <v>7</v>
          </cell>
          <cell r="CB37" t="str">
            <v>10113Exempt</v>
          </cell>
        </row>
        <row r="38">
          <cell r="A38" t="str">
            <v>Supp Fun</v>
          </cell>
          <cell r="B38">
            <v>10113</v>
          </cell>
          <cell r="C38" t="str">
            <v>Quality Assurance</v>
          </cell>
          <cell r="D38" t="str">
            <v>DL</v>
          </cell>
          <cell r="E38" t="str">
            <v>Non-Exempt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 t="str">
            <v>10113Non-Exempt</v>
          </cell>
          <cell r="BO38" t="str">
            <v>10113Non-Exempt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 t="str">
            <v>10113Non-Exempt</v>
          </cell>
        </row>
        <row r="39">
          <cell r="A39" t="str">
            <v>Supp Fun</v>
          </cell>
          <cell r="B39">
            <v>10113</v>
          </cell>
          <cell r="C39" t="str">
            <v>Quality Assurance</v>
          </cell>
          <cell r="D39" t="str">
            <v>DL</v>
          </cell>
          <cell r="E39" t="str">
            <v>Intern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 t="str">
            <v>10113Intern</v>
          </cell>
          <cell r="BO39" t="str">
            <v>10113Intern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 t="str">
            <v>10113Intern</v>
          </cell>
        </row>
        <row r="40">
          <cell r="A40" t="str">
            <v>Supp Fun</v>
          </cell>
          <cell r="B40">
            <v>10113</v>
          </cell>
          <cell r="C40" t="str">
            <v>Quality Assurance</v>
          </cell>
          <cell r="D40" t="str">
            <v>DL</v>
          </cell>
          <cell r="E40" t="str">
            <v>Temp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1</v>
          </cell>
          <cell r="U40">
            <v>1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 t="str">
            <v>10113Temp</v>
          </cell>
          <cell r="BO40" t="str">
            <v>10113Temp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 t="str">
            <v>10113Temp</v>
          </cell>
        </row>
        <row r="41">
          <cell r="A41" t="str">
            <v>Supp Fun</v>
          </cell>
          <cell r="B41">
            <v>10120</v>
          </cell>
          <cell r="C41" t="str">
            <v>Facility</v>
          </cell>
          <cell r="D41" t="str">
            <v>Exempt</v>
          </cell>
          <cell r="E41" t="str">
            <v>Exempt</v>
          </cell>
          <cell r="F41">
            <v>1</v>
          </cell>
          <cell r="G41">
            <v>1</v>
          </cell>
          <cell r="H41">
            <v>1</v>
          </cell>
          <cell r="I41">
            <v>1</v>
          </cell>
          <cell r="J41">
            <v>1</v>
          </cell>
          <cell r="K41">
            <v>1</v>
          </cell>
          <cell r="L41">
            <v>1</v>
          </cell>
          <cell r="M41">
            <v>1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B41">
            <v>1</v>
          </cell>
          <cell r="AC41">
            <v>1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>
            <v>1</v>
          </cell>
          <cell r="AI41">
            <v>1</v>
          </cell>
          <cell r="AJ41">
            <v>1</v>
          </cell>
          <cell r="AK41">
            <v>1</v>
          </cell>
          <cell r="AL41">
            <v>2</v>
          </cell>
          <cell r="AM41">
            <v>2</v>
          </cell>
          <cell r="AN41">
            <v>2</v>
          </cell>
          <cell r="AO41">
            <v>2</v>
          </cell>
          <cell r="AP41">
            <v>2</v>
          </cell>
          <cell r="AQ41">
            <v>2</v>
          </cell>
          <cell r="AR41">
            <v>2</v>
          </cell>
          <cell r="AS41">
            <v>2</v>
          </cell>
          <cell r="AT41">
            <v>2</v>
          </cell>
          <cell r="AU41">
            <v>2</v>
          </cell>
          <cell r="AV41">
            <v>1</v>
          </cell>
          <cell r="AW41">
            <v>1</v>
          </cell>
          <cell r="AX41">
            <v>1</v>
          </cell>
          <cell r="AY41">
            <v>1</v>
          </cell>
          <cell r="AZ41">
            <v>2</v>
          </cell>
          <cell r="BA41">
            <v>2</v>
          </cell>
          <cell r="BB41">
            <v>2</v>
          </cell>
          <cell r="BC41">
            <v>2</v>
          </cell>
          <cell r="BD41">
            <v>2</v>
          </cell>
          <cell r="BE41">
            <v>2</v>
          </cell>
          <cell r="BF41">
            <v>2</v>
          </cell>
          <cell r="BG41">
            <v>2</v>
          </cell>
          <cell r="BH41">
            <v>1</v>
          </cell>
          <cell r="BI41">
            <v>1</v>
          </cell>
          <cell r="BJ41">
            <v>2</v>
          </cell>
          <cell r="BK41">
            <v>2</v>
          </cell>
          <cell r="BL41">
            <v>2</v>
          </cell>
          <cell r="BM41">
            <v>2</v>
          </cell>
          <cell r="BN41">
            <v>2</v>
          </cell>
          <cell r="BO41">
            <v>2</v>
          </cell>
          <cell r="BP41">
            <v>2</v>
          </cell>
          <cell r="BQ41">
            <v>2</v>
          </cell>
          <cell r="BR41">
            <v>2</v>
          </cell>
          <cell r="BS41">
            <v>2</v>
          </cell>
          <cell r="BT41">
            <v>2</v>
          </cell>
          <cell r="BU41">
            <v>2</v>
          </cell>
          <cell r="BV41">
            <v>2</v>
          </cell>
          <cell r="BW41">
            <v>2</v>
          </cell>
          <cell r="BX41">
            <v>2</v>
          </cell>
          <cell r="BY41">
            <v>2</v>
          </cell>
          <cell r="BZ41">
            <v>2</v>
          </cell>
          <cell r="CA41">
            <v>2</v>
          </cell>
          <cell r="CB41" t="str">
            <v>10120Exempt</v>
          </cell>
        </row>
        <row r="42">
          <cell r="A42" t="str">
            <v>Supp Fun</v>
          </cell>
          <cell r="B42">
            <v>10120</v>
          </cell>
          <cell r="C42" t="str">
            <v>Facility</v>
          </cell>
          <cell r="D42" t="str">
            <v>DL</v>
          </cell>
          <cell r="E42" t="str">
            <v>Non-Exempt</v>
          </cell>
          <cell r="F42">
            <v>3</v>
          </cell>
          <cell r="G42">
            <v>3</v>
          </cell>
          <cell r="H42">
            <v>3</v>
          </cell>
          <cell r="I42">
            <v>3</v>
          </cell>
          <cell r="J42">
            <v>3</v>
          </cell>
          <cell r="K42">
            <v>3</v>
          </cell>
          <cell r="L42">
            <v>3</v>
          </cell>
          <cell r="M42">
            <v>3</v>
          </cell>
          <cell r="N42">
            <v>3</v>
          </cell>
          <cell r="O42">
            <v>3</v>
          </cell>
          <cell r="P42">
            <v>3</v>
          </cell>
          <cell r="Q42">
            <v>3.2</v>
          </cell>
          <cell r="R42">
            <v>3</v>
          </cell>
          <cell r="S42">
            <v>3</v>
          </cell>
          <cell r="T42">
            <v>3</v>
          </cell>
          <cell r="U42">
            <v>3</v>
          </cell>
          <cell r="V42">
            <v>3</v>
          </cell>
          <cell r="W42">
            <v>3</v>
          </cell>
          <cell r="X42">
            <v>3</v>
          </cell>
          <cell r="Y42">
            <v>3</v>
          </cell>
          <cell r="Z42">
            <v>3</v>
          </cell>
          <cell r="AA42">
            <v>3</v>
          </cell>
          <cell r="AB42">
            <v>3</v>
          </cell>
          <cell r="AC42">
            <v>3</v>
          </cell>
          <cell r="AD42">
            <v>3</v>
          </cell>
          <cell r="AE42">
            <v>3</v>
          </cell>
          <cell r="AF42">
            <v>3</v>
          </cell>
          <cell r="AG42">
            <v>3</v>
          </cell>
          <cell r="AH42">
            <v>3</v>
          </cell>
          <cell r="AI42">
            <v>3</v>
          </cell>
          <cell r="AJ42">
            <v>3</v>
          </cell>
          <cell r="AK42">
            <v>3</v>
          </cell>
          <cell r="AL42">
            <v>3</v>
          </cell>
          <cell r="AM42">
            <v>4</v>
          </cell>
          <cell r="AN42">
            <v>4</v>
          </cell>
          <cell r="AO42">
            <v>4</v>
          </cell>
          <cell r="AP42">
            <v>4</v>
          </cell>
          <cell r="AQ42">
            <v>4</v>
          </cell>
          <cell r="AR42">
            <v>4</v>
          </cell>
          <cell r="AS42">
            <v>4</v>
          </cell>
          <cell r="AT42">
            <v>4</v>
          </cell>
          <cell r="AU42">
            <v>4</v>
          </cell>
          <cell r="AV42">
            <v>3</v>
          </cell>
          <cell r="AW42">
            <v>3</v>
          </cell>
          <cell r="AX42">
            <v>3</v>
          </cell>
          <cell r="AY42">
            <v>3</v>
          </cell>
          <cell r="AZ42">
            <v>4</v>
          </cell>
          <cell r="BA42">
            <v>4</v>
          </cell>
          <cell r="BB42">
            <v>4</v>
          </cell>
          <cell r="BC42">
            <v>4</v>
          </cell>
          <cell r="BD42">
            <v>4</v>
          </cell>
          <cell r="BE42">
            <v>4</v>
          </cell>
          <cell r="BF42">
            <v>4</v>
          </cell>
          <cell r="BG42">
            <v>4</v>
          </cell>
          <cell r="BH42">
            <v>3</v>
          </cell>
          <cell r="BI42">
            <v>3</v>
          </cell>
          <cell r="BJ42">
            <v>3.0345238095238094</v>
          </cell>
          <cell r="BK42">
            <v>3</v>
          </cell>
          <cell r="BL42">
            <v>4</v>
          </cell>
          <cell r="BM42">
            <v>4</v>
          </cell>
          <cell r="BN42">
            <v>4</v>
          </cell>
          <cell r="BO42">
            <v>4</v>
          </cell>
          <cell r="BP42">
            <v>4</v>
          </cell>
          <cell r="BQ42">
            <v>4</v>
          </cell>
          <cell r="BR42">
            <v>4</v>
          </cell>
          <cell r="BS42">
            <v>4</v>
          </cell>
          <cell r="BT42">
            <v>4</v>
          </cell>
          <cell r="BU42">
            <v>4</v>
          </cell>
          <cell r="BV42">
            <v>4</v>
          </cell>
          <cell r="BW42">
            <v>4</v>
          </cell>
          <cell r="BX42">
            <v>4</v>
          </cell>
          <cell r="BY42">
            <v>4</v>
          </cell>
          <cell r="BZ42">
            <v>4</v>
          </cell>
          <cell r="CA42">
            <v>3</v>
          </cell>
          <cell r="CB42" t="str">
            <v>10120Non-Exempt</v>
          </cell>
        </row>
        <row r="43">
          <cell r="A43" t="str">
            <v>Supp Fun</v>
          </cell>
          <cell r="B43">
            <v>10120</v>
          </cell>
          <cell r="C43" t="str">
            <v>Facility</v>
          </cell>
          <cell r="D43" t="str">
            <v>DL</v>
          </cell>
          <cell r="E43" t="str">
            <v>Intern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1</v>
          </cell>
          <cell r="S43">
            <v>1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 t="str">
            <v>10120Intern</v>
          </cell>
        </row>
        <row r="44">
          <cell r="A44" t="str">
            <v>Supp Fun</v>
          </cell>
          <cell r="B44">
            <v>10120</v>
          </cell>
          <cell r="C44" t="str">
            <v>Facility</v>
          </cell>
          <cell r="D44" t="str">
            <v>DL</v>
          </cell>
          <cell r="E44" t="str">
            <v>Temp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 t="str">
            <v>10120Temp</v>
          </cell>
        </row>
        <row r="45">
          <cell r="A45" t="str">
            <v>Supp Fun</v>
          </cell>
          <cell r="B45">
            <v>10119</v>
          </cell>
          <cell r="C45" t="str">
            <v>Admin</v>
          </cell>
          <cell r="D45" t="str">
            <v>Exempt</v>
          </cell>
          <cell r="E45" t="str">
            <v>Exempt</v>
          </cell>
          <cell r="F45">
            <v>0</v>
          </cell>
          <cell r="G45">
            <v>3</v>
          </cell>
          <cell r="H45">
            <v>6</v>
          </cell>
          <cell r="I45">
            <v>6</v>
          </cell>
          <cell r="J45">
            <v>6</v>
          </cell>
          <cell r="K45">
            <v>6</v>
          </cell>
          <cell r="L45">
            <v>2</v>
          </cell>
          <cell r="M45">
            <v>5</v>
          </cell>
          <cell r="N45">
            <v>5</v>
          </cell>
          <cell r="O45">
            <v>5</v>
          </cell>
          <cell r="P45">
            <v>5</v>
          </cell>
          <cell r="Q45">
            <v>5</v>
          </cell>
          <cell r="R45">
            <v>5</v>
          </cell>
          <cell r="S45">
            <v>5</v>
          </cell>
          <cell r="T45">
            <v>5</v>
          </cell>
          <cell r="U45">
            <v>4</v>
          </cell>
          <cell r="V45">
            <v>4</v>
          </cell>
          <cell r="W45">
            <v>5</v>
          </cell>
          <cell r="X45">
            <v>5</v>
          </cell>
          <cell r="Y45">
            <v>5</v>
          </cell>
          <cell r="Z45">
            <v>6</v>
          </cell>
          <cell r="AA45">
            <v>6</v>
          </cell>
          <cell r="AB45">
            <v>6</v>
          </cell>
          <cell r="AC45">
            <v>6</v>
          </cell>
          <cell r="AD45">
            <v>6</v>
          </cell>
          <cell r="AE45">
            <v>6</v>
          </cell>
          <cell r="AF45">
            <v>6</v>
          </cell>
          <cell r="AG45">
            <v>6</v>
          </cell>
          <cell r="AH45">
            <v>6</v>
          </cell>
          <cell r="AI45">
            <v>6</v>
          </cell>
          <cell r="AJ45">
            <v>5</v>
          </cell>
          <cell r="AK45">
            <v>5</v>
          </cell>
          <cell r="AL45">
            <v>6</v>
          </cell>
          <cell r="AM45">
            <v>6</v>
          </cell>
          <cell r="AN45">
            <v>6</v>
          </cell>
          <cell r="AO45">
            <v>6</v>
          </cell>
          <cell r="AP45">
            <v>6</v>
          </cell>
          <cell r="AQ45">
            <v>6</v>
          </cell>
          <cell r="AR45">
            <v>6</v>
          </cell>
          <cell r="AS45">
            <v>6</v>
          </cell>
          <cell r="AT45">
            <v>6</v>
          </cell>
          <cell r="AU45">
            <v>6</v>
          </cell>
          <cell r="AV45">
            <v>5</v>
          </cell>
          <cell r="AW45">
            <v>5</v>
          </cell>
          <cell r="AX45">
            <v>5</v>
          </cell>
          <cell r="AY45">
            <v>5</v>
          </cell>
          <cell r="AZ45">
            <v>6</v>
          </cell>
          <cell r="BA45">
            <v>6</v>
          </cell>
          <cell r="BB45">
            <v>6</v>
          </cell>
          <cell r="BC45">
            <v>6</v>
          </cell>
          <cell r="BD45">
            <v>6</v>
          </cell>
          <cell r="BE45">
            <v>6</v>
          </cell>
          <cell r="BF45">
            <v>6</v>
          </cell>
          <cell r="BG45">
            <v>6</v>
          </cell>
          <cell r="BH45">
            <v>4</v>
          </cell>
          <cell r="BI45">
            <v>4</v>
          </cell>
          <cell r="BJ45">
            <v>5</v>
          </cell>
          <cell r="BK45">
            <v>5</v>
          </cell>
          <cell r="BL45">
            <v>6</v>
          </cell>
          <cell r="BM45">
            <v>6</v>
          </cell>
          <cell r="BN45">
            <v>6</v>
          </cell>
          <cell r="BO45">
            <v>6</v>
          </cell>
          <cell r="BP45">
            <v>6</v>
          </cell>
          <cell r="BQ45">
            <v>6</v>
          </cell>
          <cell r="BR45">
            <v>6</v>
          </cell>
          <cell r="BS45">
            <v>6</v>
          </cell>
          <cell r="BT45">
            <v>6</v>
          </cell>
          <cell r="BU45">
            <v>6</v>
          </cell>
          <cell r="BV45">
            <v>6</v>
          </cell>
          <cell r="BW45">
            <v>6</v>
          </cell>
          <cell r="BX45">
            <v>6</v>
          </cell>
          <cell r="BY45">
            <v>6</v>
          </cell>
          <cell r="BZ45">
            <v>6</v>
          </cell>
          <cell r="CA45">
            <v>4</v>
          </cell>
          <cell r="CB45" t="str">
            <v>10119Exempt</v>
          </cell>
        </row>
        <row r="46">
          <cell r="A46" t="str">
            <v>Supp Fun</v>
          </cell>
          <cell r="B46">
            <v>10119</v>
          </cell>
          <cell r="C46" t="str">
            <v>Admin</v>
          </cell>
          <cell r="D46" t="str">
            <v>DL</v>
          </cell>
          <cell r="E46" t="str">
            <v>Non-Exempt</v>
          </cell>
          <cell r="F46">
            <v>0</v>
          </cell>
          <cell r="G46">
            <v>0</v>
          </cell>
          <cell r="H46">
            <v>1.8</v>
          </cell>
          <cell r="I46">
            <v>1</v>
          </cell>
          <cell r="J46">
            <v>1</v>
          </cell>
          <cell r="K46">
            <v>1.8</v>
          </cell>
          <cell r="L46">
            <v>2</v>
          </cell>
          <cell r="M46">
            <v>3</v>
          </cell>
          <cell r="N46">
            <v>2.9</v>
          </cell>
          <cell r="O46">
            <v>3.1</v>
          </cell>
          <cell r="P46">
            <v>3.3</v>
          </cell>
          <cell r="Q46">
            <v>2.9</v>
          </cell>
          <cell r="R46">
            <v>3.7</v>
          </cell>
          <cell r="S46">
            <v>3.9</v>
          </cell>
          <cell r="T46">
            <v>4</v>
          </cell>
          <cell r="U46">
            <v>4</v>
          </cell>
          <cell r="V46">
            <v>4</v>
          </cell>
          <cell r="W46">
            <v>4</v>
          </cell>
          <cell r="X46">
            <v>3</v>
          </cell>
          <cell r="Y46">
            <v>3</v>
          </cell>
          <cell r="Z46">
            <v>3</v>
          </cell>
          <cell r="AA46">
            <v>3</v>
          </cell>
          <cell r="AB46">
            <v>3</v>
          </cell>
          <cell r="AC46">
            <v>3</v>
          </cell>
          <cell r="AD46">
            <v>3</v>
          </cell>
          <cell r="AE46">
            <v>3</v>
          </cell>
          <cell r="AF46">
            <v>3</v>
          </cell>
          <cell r="AG46">
            <v>3</v>
          </cell>
          <cell r="AH46">
            <v>3</v>
          </cell>
          <cell r="AI46">
            <v>3</v>
          </cell>
          <cell r="AJ46">
            <v>8.6</v>
          </cell>
          <cell r="AK46">
            <v>2</v>
          </cell>
          <cell r="AL46">
            <v>3</v>
          </cell>
          <cell r="AM46">
            <v>3</v>
          </cell>
          <cell r="AN46">
            <v>3</v>
          </cell>
          <cell r="AO46">
            <v>3</v>
          </cell>
          <cell r="AP46">
            <v>3</v>
          </cell>
          <cell r="AQ46">
            <v>3</v>
          </cell>
          <cell r="AR46">
            <v>3</v>
          </cell>
          <cell r="AS46">
            <v>3</v>
          </cell>
          <cell r="AT46">
            <v>3</v>
          </cell>
          <cell r="AU46">
            <v>3</v>
          </cell>
          <cell r="AV46">
            <v>8.6</v>
          </cell>
          <cell r="AW46">
            <v>2</v>
          </cell>
          <cell r="AX46">
            <v>2</v>
          </cell>
          <cell r="AY46">
            <v>2.2999999999999998</v>
          </cell>
          <cell r="AZ46">
            <v>3</v>
          </cell>
          <cell r="BA46">
            <v>3</v>
          </cell>
          <cell r="BB46">
            <v>4</v>
          </cell>
          <cell r="BC46">
            <v>4</v>
          </cell>
          <cell r="BD46">
            <v>4</v>
          </cell>
          <cell r="BE46">
            <v>4</v>
          </cell>
          <cell r="BF46">
            <v>4</v>
          </cell>
          <cell r="BG46">
            <v>4</v>
          </cell>
          <cell r="BH46">
            <v>3</v>
          </cell>
          <cell r="BI46">
            <v>3</v>
          </cell>
          <cell r="BJ46">
            <v>1.7142857142857144</v>
          </cell>
          <cell r="BK46">
            <v>4</v>
          </cell>
          <cell r="BL46">
            <v>4</v>
          </cell>
          <cell r="BM46">
            <v>4</v>
          </cell>
          <cell r="BN46">
            <v>4</v>
          </cell>
          <cell r="BO46">
            <v>4</v>
          </cell>
          <cell r="BP46">
            <v>4</v>
          </cell>
          <cell r="BQ46">
            <v>4</v>
          </cell>
          <cell r="BR46">
            <v>4</v>
          </cell>
          <cell r="BS46">
            <v>4</v>
          </cell>
          <cell r="BT46">
            <v>4</v>
          </cell>
          <cell r="BU46">
            <v>4</v>
          </cell>
          <cell r="BV46">
            <v>4</v>
          </cell>
          <cell r="BW46">
            <v>4</v>
          </cell>
          <cell r="BX46">
            <v>4</v>
          </cell>
          <cell r="BY46">
            <v>4</v>
          </cell>
          <cell r="BZ46">
            <v>4</v>
          </cell>
          <cell r="CA46">
            <v>1.8</v>
          </cell>
          <cell r="CB46" t="str">
            <v>10119Non-Exempt</v>
          </cell>
        </row>
        <row r="47">
          <cell r="A47" t="str">
            <v>Supp Fun</v>
          </cell>
          <cell r="B47">
            <v>10119</v>
          </cell>
          <cell r="C47" t="str">
            <v>Admin</v>
          </cell>
          <cell r="D47" t="str">
            <v>DL</v>
          </cell>
          <cell r="E47" t="str">
            <v>Intern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 t="str">
            <v>10119Intern</v>
          </cell>
        </row>
        <row r="48">
          <cell r="A48" t="str">
            <v>Supp Fun</v>
          </cell>
          <cell r="B48">
            <v>10119</v>
          </cell>
          <cell r="C48" t="str">
            <v>Admin</v>
          </cell>
          <cell r="D48" t="str">
            <v>DL</v>
          </cell>
          <cell r="E48" t="str">
            <v>Temp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0.1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0.1</v>
          </cell>
          <cell r="AW48">
            <v>0</v>
          </cell>
          <cell r="AX48">
            <v>0</v>
          </cell>
          <cell r="AY48">
            <v>1</v>
          </cell>
          <cell r="AZ48">
            <v>1</v>
          </cell>
          <cell r="BA48">
            <v>1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1</v>
          </cell>
          <cell r="BI48">
            <v>1</v>
          </cell>
          <cell r="BJ48">
            <v>1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1</v>
          </cell>
          <cell r="CB48" t="str">
            <v>10119Temp</v>
          </cell>
        </row>
        <row r="49">
          <cell r="A49" t="str">
            <v>Supp Fun</v>
          </cell>
          <cell r="B49">
            <v>10124</v>
          </cell>
          <cell r="C49" t="str">
            <v>Human Resources</v>
          </cell>
          <cell r="D49" t="str">
            <v>Exempt</v>
          </cell>
          <cell r="E49" t="str">
            <v>Exempt</v>
          </cell>
          <cell r="F49">
            <v>5</v>
          </cell>
          <cell r="G49">
            <v>6</v>
          </cell>
          <cell r="H49">
            <v>7</v>
          </cell>
          <cell r="I49">
            <v>7</v>
          </cell>
          <cell r="J49">
            <v>7</v>
          </cell>
          <cell r="K49">
            <v>7</v>
          </cell>
          <cell r="L49">
            <v>7</v>
          </cell>
          <cell r="M49">
            <v>7</v>
          </cell>
          <cell r="N49">
            <v>7</v>
          </cell>
          <cell r="O49">
            <v>7</v>
          </cell>
          <cell r="P49">
            <v>7</v>
          </cell>
          <cell r="Q49">
            <v>7</v>
          </cell>
          <cell r="R49">
            <v>7</v>
          </cell>
          <cell r="S49">
            <v>7</v>
          </cell>
          <cell r="T49">
            <v>7</v>
          </cell>
          <cell r="U49">
            <v>7</v>
          </cell>
          <cell r="V49">
            <v>7</v>
          </cell>
          <cell r="W49">
            <v>7</v>
          </cell>
          <cell r="X49">
            <v>7</v>
          </cell>
          <cell r="Y49">
            <v>7</v>
          </cell>
          <cell r="Z49">
            <v>7</v>
          </cell>
          <cell r="AA49">
            <v>7</v>
          </cell>
          <cell r="AB49">
            <v>7</v>
          </cell>
          <cell r="AC49">
            <v>7</v>
          </cell>
          <cell r="AD49">
            <v>7</v>
          </cell>
          <cell r="AE49">
            <v>7</v>
          </cell>
          <cell r="AF49">
            <v>7</v>
          </cell>
          <cell r="AG49">
            <v>7</v>
          </cell>
          <cell r="AH49">
            <v>7</v>
          </cell>
          <cell r="AI49">
            <v>7</v>
          </cell>
          <cell r="AJ49">
            <v>7</v>
          </cell>
          <cell r="AK49">
            <v>7</v>
          </cell>
          <cell r="AL49">
            <v>7</v>
          </cell>
          <cell r="AM49">
            <v>7</v>
          </cell>
          <cell r="AN49">
            <v>7</v>
          </cell>
          <cell r="AO49">
            <v>7</v>
          </cell>
          <cell r="AP49">
            <v>7</v>
          </cell>
          <cell r="AQ49">
            <v>7</v>
          </cell>
          <cell r="AR49">
            <v>7</v>
          </cell>
          <cell r="AS49">
            <v>7</v>
          </cell>
          <cell r="AT49">
            <v>7</v>
          </cell>
          <cell r="AU49">
            <v>7</v>
          </cell>
          <cell r="AV49">
            <v>7</v>
          </cell>
          <cell r="AW49">
            <v>7</v>
          </cell>
          <cell r="AX49">
            <v>7</v>
          </cell>
          <cell r="AY49">
            <v>7</v>
          </cell>
          <cell r="AZ49">
            <v>7</v>
          </cell>
          <cell r="BA49">
            <v>6</v>
          </cell>
          <cell r="BB49">
            <v>6</v>
          </cell>
          <cell r="BC49">
            <v>6</v>
          </cell>
          <cell r="BD49">
            <v>5</v>
          </cell>
          <cell r="BE49">
            <v>5</v>
          </cell>
          <cell r="BF49">
            <v>5</v>
          </cell>
          <cell r="BG49">
            <v>5</v>
          </cell>
          <cell r="BH49">
            <v>7</v>
          </cell>
          <cell r="BI49">
            <v>4</v>
          </cell>
          <cell r="BJ49">
            <v>4</v>
          </cell>
          <cell r="BK49">
            <v>2</v>
          </cell>
          <cell r="BL49">
            <v>2</v>
          </cell>
          <cell r="BM49">
            <v>2</v>
          </cell>
          <cell r="BN49">
            <v>2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4</v>
          </cell>
          <cell r="CB49" t="str">
            <v>10124Exempt</v>
          </cell>
        </row>
        <row r="50">
          <cell r="A50" t="str">
            <v>Supp Fun</v>
          </cell>
          <cell r="B50">
            <v>10124</v>
          </cell>
          <cell r="C50" t="str">
            <v>Human Resources</v>
          </cell>
          <cell r="D50" t="str">
            <v>DL</v>
          </cell>
          <cell r="E50" t="str">
            <v>Non-Exempt</v>
          </cell>
          <cell r="F50">
            <v>2</v>
          </cell>
          <cell r="G50">
            <v>1</v>
          </cell>
          <cell r="H50">
            <v>1</v>
          </cell>
          <cell r="I50">
            <v>1</v>
          </cell>
          <cell r="J50">
            <v>1</v>
          </cell>
          <cell r="K50">
            <v>1</v>
          </cell>
          <cell r="L50">
            <v>1.1000000000000001</v>
          </cell>
          <cell r="M50">
            <v>2</v>
          </cell>
          <cell r="N50">
            <v>2</v>
          </cell>
          <cell r="O50">
            <v>2</v>
          </cell>
          <cell r="P50">
            <v>2</v>
          </cell>
          <cell r="Q50">
            <v>2</v>
          </cell>
          <cell r="R50">
            <v>3</v>
          </cell>
          <cell r="S50">
            <v>3</v>
          </cell>
          <cell r="T50">
            <v>2</v>
          </cell>
          <cell r="U50">
            <v>2</v>
          </cell>
          <cell r="V50">
            <v>2.6</v>
          </cell>
          <cell r="W50">
            <v>3</v>
          </cell>
          <cell r="X50">
            <v>2</v>
          </cell>
          <cell r="Y50">
            <v>2</v>
          </cell>
          <cell r="Z50">
            <v>2</v>
          </cell>
          <cell r="AA50">
            <v>2</v>
          </cell>
          <cell r="AB50">
            <v>2</v>
          </cell>
          <cell r="AC50">
            <v>2</v>
          </cell>
          <cell r="AD50">
            <v>2</v>
          </cell>
          <cell r="AE50">
            <v>2</v>
          </cell>
          <cell r="AF50">
            <v>2</v>
          </cell>
          <cell r="AG50">
            <v>2</v>
          </cell>
          <cell r="AH50">
            <v>2</v>
          </cell>
          <cell r="AI50">
            <v>2</v>
          </cell>
          <cell r="AJ50">
            <v>3</v>
          </cell>
          <cell r="AK50">
            <v>3</v>
          </cell>
          <cell r="AL50">
            <v>3</v>
          </cell>
          <cell r="AM50">
            <v>3</v>
          </cell>
          <cell r="AN50">
            <v>3</v>
          </cell>
          <cell r="AO50">
            <v>3</v>
          </cell>
          <cell r="AP50">
            <v>3</v>
          </cell>
          <cell r="AQ50">
            <v>3</v>
          </cell>
          <cell r="AR50">
            <v>3</v>
          </cell>
          <cell r="AS50">
            <v>3</v>
          </cell>
          <cell r="AT50">
            <v>3</v>
          </cell>
          <cell r="AU50">
            <v>3</v>
          </cell>
          <cell r="AV50">
            <v>3</v>
          </cell>
          <cell r="AW50">
            <v>3</v>
          </cell>
          <cell r="AX50">
            <v>3</v>
          </cell>
          <cell r="AY50">
            <v>3</v>
          </cell>
          <cell r="AZ50">
            <v>2</v>
          </cell>
          <cell r="BA50">
            <v>1</v>
          </cell>
          <cell r="BB50">
            <v>1</v>
          </cell>
          <cell r="BC50">
            <v>1</v>
          </cell>
          <cell r="BD50">
            <v>1</v>
          </cell>
          <cell r="BE50">
            <v>1</v>
          </cell>
          <cell r="BF50">
            <v>1</v>
          </cell>
          <cell r="BG50">
            <v>1</v>
          </cell>
          <cell r="BH50">
            <v>2</v>
          </cell>
          <cell r="BI50">
            <v>0.94</v>
          </cell>
          <cell r="BJ50">
            <v>0.9</v>
          </cell>
          <cell r="BK50">
            <v>1</v>
          </cell>
          <cell r="BL50">
            <v>1</v>
          </cell>
          <cell r="BM50">
            <v>1</v>
          </cell>
          <cell r="BN50">
            <v>1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1</v>
          </cell>
          <cell r="CB50" t="str">
            <v>10124Non-Exempt</v>
          </cell>
        </row>
        <row r="51">
          <cell r="A51" t="str">
            <v>Supp Fun</v>
          </cell>
          <cell r="B51">
            <v>10124</v>
          </cell>
          <cell r="C51" t="str">
            <v>Human Resources</v>
          </cell>
          <cell r="D51" t="str">
            <v>DL</v>
          </cell>
          <cell r="E51" t="str">
            <v>Intern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0.8</v>
          </cell>
          <cell r="R51">
            <v>1</v>
          </cell>
          <cell r="S51">
            <v>0.7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1</v>
          </cell>
          <cell r="AD51">
            <v>1</v>
          </cell>
          <cell r="AE51">
            <v>0.5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1</v>
          </cell>
          <cell r="AP51">
            <v>1</v>
          </cell>
          <cell r="AQ51">
            <v>0.5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2</v>
          </cell>
          <cell r="BB51">
            <v>2</v>
          </cell>
          <cell r="BC51">
            <v>1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1.41</v>
          </cell>
          <cell r="BJ51">
            <v>1.4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1.4</v>
          </cell>
          <cell r="CB51" t="str">
            <v>10124Intern</v>
          </cell>
        </row>
        <row r="52">
          <cell r="A52" t="str">
            <v>Supp Fun</v>
          </cell>
          <cell r="B52">
            <v>10124</v>
          </cell>
          <cell r="C52" t="str">
            <v>Human Resources</v>
          </cell>
          <cell r="D52" t="str">
            <v>DL</v>
          </cell>
          <cell r="E52" t="str">
            <v>Temp</v>
          </cell>
          <cell r="F52">
            <v>0</v>
          </cell>
          <cell r="G52">
            <v>0</v>
          </cell>
          <cell r="H52">
            <v>1</v>
          </cell>
          <cell r="I52">
            <v>1</v>
          </cell>
          <cell r="J52">
            <v>1</v>
          </cell>
          <cell r="K52">
            <v>1</v>
          </cell>
          <cell r="L52">
            <v>0.9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</v>
          </cell>
          <cell r="U52">
            <v>1</v>
          </cell>
          <cell r="V52">
            <v>0</v>
          </cell>
          <cell r="W52">
            <v>0</v>
          </cell>
          <cell r="X52">
            <v>1</v>
          </cell>
          <cell r="Y52">
            <v>1</v>
          </cell>
          <cell r="Z52">
            <v>1</v>
          </cell>
          <cell r="AA52">
            <v>1</v>
          </cell>
          <cell r="AB52">
            <v>1</v>
          </cell>
          <cell r="AC52">
            <v>1</v>
          </cell>
          <cell r="AD52">
            <v>1</v>
          </cell>
          <cell r="AE52">
            <v>1</v>
          </cell>
          <cell r="AF52">
            <v>1</v>
          </cell>
          <cell r="AG52">
            <v>1</v>
          </cell>
          <cell r="AH52">
            <v>1</v>
          </cell>
          <cell r="AI52">
            <v>1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 t="str">
            <v>10124Temp</v>
          </cell>
        </row>
        <row r="53">
          <cell r="A53" t="str">
            <v>Supp Fun</v>
          </cell>
          <cell r="B53">
            <v>10125</v>
          </cell>
          <cell r="C53" t="str">
            <v>Finance</v>
          </cell>
          <cell r="D53" t="str">
            <v>Exempt</v>
          </cell>
          <cell r="E53" t="str">
            <v>Exempt</v>
          </cell>
          <cell r="F53">
            <v>6</v>
          </cell>
          <cell r="G53">
            <v>7</v>
          </cell>
          <cell r="H53">
            <v>8</v>
          </cell>
          <cell r="I53">
            <v>8</v>
          </cell>
          <cell r="J53">
            <v>8</v>
          </cell>
          <cell r="K53">
            <v>8</v>
          </cell>
          <cell r="L53">
            <v>7</v>
          </cell>
          <cell r="M53">
            <v>7</v>
          </cell>
          <cell r="N53">
            <v>7</v>
          </cell>
          <cell r="O53">
            <v>7</v>
          </cell>
          <cell r="P53">
            <v>7.3</v>
          </cell>
          <cell r="Q53">
            <v>8</v>
          </cell>
          <cell r="R53">
            <v>7.5</v>
          </cell>
          <cell r="S53">
            <v>7.5</v>
          </cell>
          <cell r="T53">
            <v>7</v>
          </cell>
          <cell r="U53">
            <v>7</v>
          </cell>
          <cell r="V53">
            <v>7.6</v>
          </cell>
          <cell r="W53">
            <v>8</v>
          </cell>
          <cell r="X53">
            <v>8</v>
          </cell>
          <cell r="Y53">
            <v>8</v>
          </cell>
          <cell r="Z53">
            <v>8</v>
          </cell>
          <cell r="AA53">
            <v>8</v>
          </cell>
          <cell r="AB53">
            <v>8</v>
          </cell>
          <cell r="AC53">
            <v>8</v>
          </cell>
          <cell r="AD53">
            <v>8</v>
          </cell>
          <cell r="AE53">
            <v>8</v>
          </cell>
          <cell r="AF53">
            <v>8</v>
          </cell>
          <cell r="AG53">
            <v>8</v>
          </cell>
          <cell r="AH53">
            <v>8</v>
          </cell>
          <cell r="AI53">
            <v>8</v>
          </cell>
          <cell r="AJ53">
            <v>8</v>
          </cell>
          <cell r="AK53">
            <v>6</v>
          </cell>
          <cell r="AL53">
            <v>6</v>
          </cell>
          <cell r="AM53">
            <v>6</v>
          </cell>
          <cell r="AN53">
            <v>6</v>
          </cell>
          <cell r="AO53">
            <v>6</v>
          </cell>
          <cell r="AP53">
            <v>6</v>
          </cell>
          <cell r="AQ53">
            <v>6</v>
          </cell>
          <cell r="AR53">
            <v>6</v>
          </cell>
          <cell r="AS53">
            <v>6</v>
          </cell>
          <cell r="AT53">
            <v>6</v>
          </cell>
          <cell r="AU53">
            <v>6</v>
          </cell>
          <cell r="AV53">
            <v>8</v>
          </cell>
          <cell r="AW53">
            <v>6</v>
          </cell>
          <cell r="AX53">
            <v>6</v>
          </cell>
          <cell r="AY53">
            <v>6</v>
          </cell>
          <cell r="AZ53">
            <v>6</v>
          </cell>
          <cell r="BA53">
            <v>6</v>
          </cell>
          <cell r="BB53">
            <v>6</v>
          </cell>
          <cell r="BC53">
            <v>6</v>
          </cell>
          <cell r="BD53">
            <v>6</v>
          </cell>
          <cell r="BE53">
            <v>6</v>
          </cell>
          <cell r="BF53">
            <v>6</v>
          </cell>
          <cell r="BG53">
            <v>6</v>
          </cell>
          <cell r="BH53">
            <v>6</v>
          </cell>
          <cell r="BI53">
            <v>5.25</v>
          </cell>
          <cell r="BJ53">
            <v>4.5</v>
          </cell>
          <cell r="BK53">
            <v>6</v>
          </cell>
          <cell r="BL53">
            <v>6</v>
          </cell>
          <cell r="BM53">
            <v>6</v>
          </cell>
          <cell r="BN53">
            <v>6</v>
          </cell>
          <cell r="BO53">
            <v>8</v>
          </cell>
          <cell r="BP53">
            <v>6</v>
          </cell>
          <cell r="BQ53">
            <v>6</v>
          </cell>
          <cell r="BR53">
            <v>6</v>
          </cell>
          <cell r="BS53">
            <v>6</v>
          </cell>
          <cell r="BT53">
            <v>5.25</v>
          </cell>
          <cell r="BU53">
            <v>4.5</v>
          </cell>
          <cell r="BV53">
            <v>6</v>
          </cell>
          <cell r="BW53">
            <v>6</v>
          </cell>
          <cell r="BX53">
            <v>6</v>
          </cell>
          <cell r="BY53">
            <v>6</v>
          </cell>
          <cell r="BZ53">
            <v>6</v>
          </cell>
          <cell r="CA53">
            <v>5</v>
          </cell>
          <cell r="CB53" t="str">
            <v>10125Exempt</v>
          </cell>
        </row>
        <row r="54">
          <cell r="A54" t="str">
            <v>Supp Fun</v>
          </cell>
          <cell r="B54">
            <v>10125</v>
          </cell>
          <cell r="C54" t="str">
            <v>Finance</v>
          </cell>
          <cell r="D54" t="str">
            <v>DL</v>
          </cell>
          <cell r="E54" t="str">
            <v>Non-Exempt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0.18</v>
          </cell>
          <cell r="CB54" t="str">
            <v>10125Non-Exempt</v>
          </cell>
        </row>
        <row r="55">
          <cell r="A55" t="str">
            <v>Supp Fun</v>
          </cell>
          <cell r="B55">
            <v>10125</v>
          </cell>
          <cell r="C55" t="str">
            <v>Finance</v>
          </cell>
          <cell r="D55" t="str">
            <v>DL</v>
          </cell>
          <cell r="E55" t="str">
            <v>Intern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0.5</v>
          </cell>
          <cell r="BJ55">
            <v>1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0.5</v>
          </cell>
          <cell r="BU55">
            <v>1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0.4</v>
          </cell>
          <cell r="CB55" t="str">
            <v>10125Intern</v>
          </cell>
        </row>
        <row r="56">
          <cell r="A56" t="str">
            <v>Supp Fun</v>
          </cell>
          <cell r="B56">
            <v>10125</v>
          </cell>
          <cell r="C56" t="str">
            <v>Finance</v>
          </cell>
          <cell r="D56" t="str">
            <v>DL</v>
          </cell>
          <cell r="E56" t="str">
            <v>Temp</v>
          </cell>
          <cell r="F56">
            <v>0</v>
          </cell>
          <cell r="G56">
            <v>0</v>
          </cell>
          <cell r="H56">
            <v>0.5</v>
          </cell>
          <cell r="I56">
            <v>0</v>
          </cell>
          <cell r="J56">
            <v>0</v>
          </cell>
          <cell r="K56">
            <v>0.5</v>
          </cell>
          <cell r="L56">
            <v>1</v>
          </cell>
          <cell r="M56">
            <v>1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 t="str">
            <v>10125Temp</v>
          </cell>
        </row>
        <row r="57">
          <cell r="A57" t="str">
            <v>Supp Fun</v>
          </cell>
          <cell r="B57">
            <v>10139</v>
          </cell>
          <cell r="C57" t="str">
            <v>Marketing Literature</v>
          </cell>
          <cell r="D57" t="str">
            <v>Exempt</v>
          </cell>
          <cell r="E57" t="str">
            <v>Exempt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 t="str">
            <v>10139Exempt</v>
          </cell>
        </row>
        <row r="58">
          <cell r="A58" t="str">
            <v>Supp Fun</v>
          </cell>
          <cell r="B58">
            <v>10139</v>
          </cell>
          <cell r="C58" t="str">
            <v>Marketing Literature</v>
          </cell>
          <cell r="D58" t="str">
            <v>DL</v>
          </cell>
          <cell r="E58" t="str">
            <v>Non-Exempt</v>
          </cell>
          <cell r="F58">
            <v>5</v>
          </cell>
          <cell r="G58">
            <v>6</v>
          </cell>
          <cell r="H58">
            <v>6</v>
          </cell>
          <cell r="I58">
            <v>6</v>
          </cell>
          <cell r="J58">
            <v>6</v>
          </cell>
          <cell r="K58">
            <v>6</v>
          </cell>
          <cell r="L58">
            <v>5.8</v>
          </cell>
          <cell r="M58">
            <v>6</v>
          </cell>
          <cell r="N58">
            <v>6</v>
          </cell>
          <cell r="O58">
            <v>6</v>
          </cell>
          <cell r="P58">
            <v>6</v>
          </cell>
          <cell r="Q58">
            <v>6</v>
          </cell>
          <cell r="R58">
            <v>6</v>
          </cell>
          <cell r="S58">
            <v>6</v>
          </cell>
          <cell r="T58">
            <v>6</v>
          </cell>
          <cell r="U58">
            <v>6</v>
          </cell>
          <cell r="V58">
            <v>6</v>
          </cell>
          <cell r="W58">
            <v>6</v>
          </cell>
          <cell r="X58">
            <v>6</v>
          </cell>
          <cell r="Y58">
            <v>6</v>
          </cell>
          <cell r="Z58">
            <v>6</v>
          </cell>
          <cell r="AA58">
            <v>6</v>
          </cell>
          <cell r="AB58">
            <v>6</v>
          </cell>
          <cell r="AC58">
            <v>6</v>
          </cell>
          <cell r="AD58">
            <v>6</v>
          </cell>
          <cell r="AE58">
            <v>6</v>
          </cell>
          <cell r="AF58">
            <v>6</v>
          </cell>
          <cell r="AG58">
            <v>6</v>
          </cell>
          <cell r="AH58">
            <v>6</v>
          </cell>
          <cell r="AI58">
            <v>6</v>
          </cell>
          <cell r="AJ58">
            <v>6</v>
          </cell>
          <cell r="AK58">
            <v>5.9</v>
          </cell>
          <cell r="AL58">
            <v>6</v>
          </cell>
          <cell r="AM58">
            <v>6</v>
          </cell>
          <cell r="AN58">
            <v>6</v>
          </cell>
          <cell r="AO58">
            <v>6</v>
          </cell>
          <cell r="AP58">
            <v>6</v>
          </cell>
          <cell r="AQ58">
            <v>6</v>
          </cell>
          <cell r="AR58">
            <v>6</v>
          </cell>
          <cell r="AS58">
            <v>6</v>
          </cell>
          <cell r="AT58">
            <v>6</v>
          </cell>
          <cell r="AU58">
            <v>6</v>
          </cell>
          <cell r="AV58">
            <v>6</v>
          </cell>
          <cell r="AW58">
            <v>5.9</v>
          </cell>
          <cell r="AX58">
            <v>5</v>
          </cell>
          <cell r="AY58">
            <v>5</v>
          </cell>
          <cell r="AZ58">
            <v>6</v>
          </cell>
          <cell r="BA58">
            <v>6</v>
          </cell>
          <cell r="BB58">
            <v>6</v>
          </cell>
          <cell r="BC58">
            <v>6</v>
          </cell>
          <cell r="BD58">
            <v>6</v>
          </cell>
          <cell r="BE58">
            <v>6</v>
          </cell>
          <cell r="BF58">
            <v>6</v>
          </cell>
          <cell r="BG58">
            <v>6</v>
          </cell>
          <cell r="BH58">
            <v>6</v>
          </cell>
          <cell r="BI58">
            <v>6</v>
          </cell>
          <cell r="BJ58">
            <v>5.9997023809523817</v>
          </cell>
          <cell r="BK58">
            <v>6</v>
          </cell>
          <cell r="BL58">
            <v>6</v>
          </cell>
          <cell r="BM58">
            <v>6</v>
          </cell>
          <cell r="BN58">
            <v>6</v>
          </cell>
          <cell r="BO58">
            <v>6</v>
          </cell>
          <cell r="BP58">
            <v>6.1</v>
          </cell>
          <cell r="BQ58">
            <v>7</v>
          </cell>
          <cell r="BR58">
            <v>7</v>
          </cell>
          <cell r="BS58">
            <v>6</v>
          </cell>
          <cell r="BT58">
            <v>6</v>
          </cell>
          <cell r="BU58">
            <v>6.0002976190476183</v>
          </cell>
          <cell r="BV58">
            <v>6</v>
          </cell>
          <cell r="BW58">
            <v>6</v>
          </cell>
          <cell r="BX58">
            <v>6</v>
          </cell>
          <cell r="BY58">
            <v>6</v>
          </cell>
          <cell r="BZ58">
            <v>6</v>
          </cell>
          <cell r="CA58">
            <v>6</v>
          </cell>
          <cell r="CB58" t="str">
            <v>10139Non-Exempt</v>
          </cell>
        </row>
        <row r="59">
          <cell r="A59" t="str">
            <v>Supp Fun</v>
          </cell>
          <cell r="B59">
            <v>10139</v>
          </cell>
          <cell r="C59" t="str">
            <v>Marketing Literature</v>
          </cell>
          <cell r="D59" t="str">
            <v>DL</v>
          </cell>
          <cell r="E59" t="str">
            <v>Intern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 t="str">
            <v>10139Intern</v>
          </cell>
        </row>
        <row r="60">
          <cell r="A60" t="str">
            <v>Supp Fun</v>
          </cell>
          <cell r="B60">
            <v>10139</v>
          </cell>
          <cell r="C60" t="str">
            <v>Marketing Literature</v>
          </cell>
          <cell r="D60" t="str">
            <v>DL</v>
          </cell>
          <cell r="E60" t="str">
            <v>Temp</v>
          </cell>
          <cell r="F60">
            <v>1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0.2</v>
          </cell>
          <cell r="M60">
            <v>1</v>
          </cell>
          <cell r="N60">
            <v>2.1</v>
          </cell>
          <cell r="O60">
            <v>1</v>
          </cell>
          <cell r="P60">
            <v>1</v>
          </cell>
          <cell r="Q60">
            <v>0.7</v>
          </cell>
          <cell r="R60">
            <v>0.8</v>
          </cell>
          <cell r="S60">
            <v>1.2</v>
          </cell>
          <cell r="T60">
            <v>2.8</v>
          </cell>
          <cell r="U60">
            <v>3</v>
          </cell>
          <cell r="V60">
            <v>2.8</v>
          </cell>
          <cell r="W60">
            <v>2.4</v>
          </cell>
          <cell r="X60">
            <v>4</v>
          </cell>
          <cell r="Y60">
            <v>4</v>
          </cell>
          <cell r="Z60">
            <v>4</v>
          </cell>
          <cell r="AA60">
            <v>4</v>
          </cell>
          <cell r="AB60">
            <v>4</v>
          </cell>
          <cell r="AC60">
            <v>5</v>
          </cell>
          <cell r="AD60">
            <v>5</v>
          </cell>
          <cell r="AE60">
            <v>5</v>
          </cell>
          <cell r="AF60">
            <v>4</v>
          </cell>
          <cell r="AG60">
            <v>4</v>
          </cell>
          <cell r="AH60">
            <v>4</v>
          </cell>
          <cell r="AI60">
            <v>4</v>
          </cell>
          <cell r="AJ60">
            <v>2.2999999999999998</v>
          </cell>
          <cell r="AK60">
            <v>2.8</v>
          </cell>
          <cell r="AL60">
            <v>4</v>
          </cell>
          <cell r="AM60">
            <v>4</v>
          </cell>
          <cell r="AN60">
            <v>4</v>
          </cell>
          <cell r="AO60">
            <v>5</v>
          </cell>
          <cell r="AP60">
            <v>5</v>
          </cell>
          <cell r="AQ60">
            <v>5</v>
          </cell>
          <cell r="AR60">
            <v>4</v>
          </cell>
          <cell r="AS60">
            <v>4</v>
          </cell>
          <cell r="AT60">
            <v>4</v>
          </cell>
          <cell r="AU60">
            <v>4</v>
          </cell>
          <cell r="AV60">
            <v>2.2999999999999998</v>
          </cell>
          <cell r="AW60">
            <v>2.8</v>
          </cell>
          <cell r="AX60">
            <v>1.9</v>
          </cell>
          <cell r="AY60">
            <v>2.5</v>
          </cell>
          <cell r="AZ60">
            <v>4</v>
          </cell>
          <cell r="BA60">
            <v>5</v>
          </cell>
          <cell r="BB60">
            <v>5</v>
          </cell>
          <cell r="BC60">
            <v>5</v>
          </cell>
          <cell r="BD60">
            <v>4</v>
          </cell>
          <cell r="BE60">
            <v>4</v>
          </cell>
          <cell r="BF60">
            <v>4</v>
          </cell>
          <cell r="BG60">
            <v>4</v>
          </cell>
          <cell r="BH60">
            <v>1.8</v>
          </cell>
          <cell r="BI60">
            <v>3.15625</v>
          </cell>
          <cell r="BJ60">
            <v>3.2639880952380951</v>
          </cell>
          <cell r="BK60">
            <v>4</v>
          </cell>
          <cell r="BL60">
            <v>4</v>
          </cell>
          <cell r="BM60">
            <v>4</v>
          </cell>
          <cell r="BN60">
            <v>4</v>
          </cell>
          <cell r="BO60">
            <v>5.7</v>
          </cell>
          <cell r="BP60">
            <v>5.2</v>
          </cell>
          <cell r="BQ60">
            <v>6.1</v>
          </cell>
          <cell r="BR60">
            <v>5.5</v>
          </cell>
          <cell r="BS60">
            <v>6.2</v>
          </cell>
          <cell r="BT60">
            <v>6.84375</v>
          </cell>
          <cell r="BU60">
            <v>6.7360119047619049</v>
          </cell>
          <cell r="BV60">
            <v>5</v>
          </cell>
          <cell r="BW60">
            <v>4</v>
          </cell>
          <cell r="BX60">
            <v>4</v>
          </cell>
          <cell r="BY60">
            <v>4</v>
          </cell>
          <cell r="BZ60">
            <v>4</v>
          </cell>
          <cell r="CA60">
            <v>0.8</v>
          </cell>
          <cell r="CB60" t="str">
            <v>10139Temp</v>
          </cell>
        </row>
        <row r="61">
          <cell r="A61" t="str">
            <v>Supp Fun</v>
          </cell>
          <cell r="B61">
            <v>13134</v>
          </cell>
          <cell r="C61" t="str">
            <v>Quincy IT</v>
          </cell>
          <cell r="D61" t="str">
            <v>Exempt</v>
          </cell>
          <cell r="E61" t="str">
            <v>Exempt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2</v>
          </cell>
          <cell r="M61">
            <v>2</v>
          </cell>
          <cell r="N61">
            <v>2</v>
          </cell>
          <cell r="O61">
            <v>2</v>
          </cell>
          <cell r="P61">
            <v>2</v>
          </cell>
          <cell r="Q61">
            <v>2</v>
          </cell>
          <cell r="R61">
            <v>2</v>
          </cell>
          <cell r="S61">
            <v>2</v>
          </cell>
          <cell r="T61">
            <v>2</v>
          </cell>
          <cell r="U61">
            <v>2</v>
          </cell>
          <cell r="V61">
            <v>2</v>
          </cell>
          <cell r="W61">
            <v>1</v>
          </cell>
          <cell r="X61">
            <v>2</v>
          </cell>
          <cell r="Y61">
            <v>2</v>
          </cell>
          <cell r="Z61">
            <v>2</v>
          </cell>
          <cell r="AA61">
            <v>2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  <cell r="AI61">
            <v>2</v>
          </cell>
          <cell r="AJ61">
            <v>1.2</v>
          </cell>
          <cell r="AK61">
            <v>2</v>
          </cell>
          <cell r="AL61">
            <v>2</v>
          </cell>
          <cell r="AM61">
            <v>2</v>
          </cell>
          <cell r="AN61">
            <v>2</v>
          </cell>
          <cell r="AO61">
            <v>2</v>
          </cell>
          <cell r="AP61">
            <v>2</v>
          </cell>
          <cell r="AQ61">
            <v>2</v>
          </cell>
          <cell r="AR61">
            <v>2</v>
          </cell>
          <cell r="AS61">
            <v>2</v>
          </cell>
          <cell r="AT61">
            <v>2</v>
          </cell>
          <cell r="AU61">
            <v>2</v>
          </cell>
          <cell r="AV61">
            <v>1.2</v>
          </cell>
          <cell r="AW61">
            <v>2</v>
          </cell>
          <cell r="AX61">
            <v>2</v>
          </cell>
          <cell r="AY61">
            <v>2</v>
          </cell>
          <cell r="AZ61">
            <v>2</v>
          </cell>
          <cell r="BA61">
            <v>2</v>
          </cell>
          <cell r="BB61">
            <v>2</v>
          </cell>
          <cell r="BC61">
            <v>2</v>
          </cell>
          <cell r="BD61">
            <v>2</v>
          </cell>
          <cell r="BE61">
            <v>2</v>
          </cell>
          <cell r="BF61">
            <v>2</v>
          </cell>
          <cell r="BG61">
            <v>2</v>
          </cell>
          <cell r="BH61">
            <v>2</v>
          </cell>
          <cell r="BI61">
            <v>2</v>
          </cell>
          <cell r="BJ61">
            <v>2</v>
          </cell>
          <cell r="BK61">
            <v>2</v>
          </cell>
          <cell r="BL61">
            <v>3</v>
          </cell>
          <cell r="BM61">
            <v>3</v>
          </cell>
          <cell r="BN61">
            <v>3</v>
          </cell>
          <cell r="BO61">
            <v>3</v>
          </cell>
          <cell r="BP61">
            <v>3</v>
          </cell>
          <cell r="BQ61">
            <v>3</v>
          </cell>
          <cell r="BR61">
            <v>3</v>
          </cell>
          <cell r="BS61">
            <v>3</v>
          </cell>
          <cell r="BT61">
            <v>3</v>
          </cell>
          <cell r="BU61">
            <v>3</v>
          </cell>
          <cell r="BV61">
            <v>3</v>
          </cell>
          <cell r="BW61">
            <v>3</v>
          </cell>
          <cell r="BX61">
            <v>3</v>
          </cell>
          <cell r="BY61">
            <v>3</v>
          </cell>
          <cell r="BZ61">
            <v>3</v>
          </cell>
          <cell r="CA61">
            <v>2</v>
          </cell>
          <cell r="CB61" t="str">
            <v>13134Exempt</v>
          </cell>
        </row>
        <row r="62">
          <cell r="A62" t="str">
            <v>Supp Fun</v>
          </cell>
          <cell r="B62">
            <v>13134</v>
          </cell>
          <cell r="C62" t="str">
            <v>Quincy IT</v>
          </cell>
          <cell r="D62" t="str">
            <v>DL</v>
          </cell>
          <cell r="E62" t="str">
            <v>Non-Exempt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2</v>
          </cell>
          <cell r="M62">
            <v>2</v>
          </cell>
          <cell r="N62">
            <v>2</v>
          </cell>
          <cell r="O62">
            <v>2</v>
          </cell>
          <cell r="P62">
            <v>2</v>
          </cell>
          <cell r="Q62">
            <v>2</v>
          </cell>
          <cell r="R62">
            <v>2</v>
          </cell>
          <cell r="S62">
            <v>2</v>
          </cell>
          <cell r="T62">
            <v>2</v>
          </cell>
          <cell r="U62">
            <v>2</v>
          </cell>
          <cell r="V62">
            <v>2</v>
          </cell>
          <cell r="W62">
            <v>2</v>
          </cell>
          <cell r="X62">
            <v>2</v>
          </cell>
          <cell r="Y62">
            <v>2</v>
          </cell>
          <cell r="Z62">
            <v>2</v>
          </cell>
          <cell r="AA62">
            <v>2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  <cell r="AI62">
            <v>2</v>
          </cell>
          <cell r="AJ62">
            <v>2</v>
          </cell>
          <cell r="AK62">
            <v>2</v>
          </cell>
          <cell r="AL62">
            <v>2</v>
          </cell>
          <cell r="AM62">
            <v>2</v>
          </cell>
          <cell r="AN62">
            <v>2</v>
          </cell>
          <cell r="AO62">
            <v>2</v>
          </cell>
          <cell r="AP62">
            <v>2</v>
          </cell>
          <cell r="AQ62">
            <v>2</v>
          </cell>
          <cell r="AR62">
            <v>2</v>
          </cell>
          <cell r="AS62">
            <v>2</v>
          </cell>
          <cell r="AT62">
            <v>2</v>
          </cell>
          <cell r="AU62">
            <v>2</v>
          </cell>
          <cell r="AV62">
            <v>2</v>
          </cell>
          <cell r="AW62">
            <v>2</v>
          </cell>
          <cell r="AX62">
            <v>2</v>
          </cell>
          <cell r="AY62">
            <v>2</v>
          </cell>
          <cell r="AZ62">
            <v>2</v>
          </cell>
          <cell r="BA62">
            <v>2</v>
          </cell>
          <cell r="BB62">
            <v>2</v>
          </cell>
          <cell r="BC62">
            <v>2</v>
          </cell>
          <cell r="BD62">
            <v>2</v>
          </cell>
          <cell r="BE62">
            <v>2</v>
          </cell>
          <cell r="BF62">
            <v>2</v>
          </cell>
          <cell r="BG62">
            <v>2</v>
          </cell>
          <cell r="BH62">
            <v>2</v>
          </cell>
          <cell r="BI62">
            <v>2</v>
          </cell>
          <cell r="BJ62">
            <v>2</v>
          </cell>
          <cell r="BK62">
            <v>2</v>
          </cell>
          <cell r="BL62">
            <v>2</v>
          </cell>
          <cell r="BM62">
            <v>2</v>
          </cell>
          <cell r="BN62">
            <v>2</v>
          </cell>
          <cell r="BO62">
            <v>2</v>
          </cell>
          <cell r="BP62">
            <v>2</v>
          </cell>
          <cell r="BQ62">
            <v>2</v>
          </cell>
          <cell r="BR62">
            <v>2</v>
          </cell>
          <cell r="BS62">
            <v>2</v>
          </cell>
          <cell r="BT62">
            <v>2</v>
          </cell>
          <cell r="BU62">
            <v>2</v>
          </cell>
          <cell r="BV62">
            <v>2</v>
          </cell>
          <cell r="BW62">
            <v>2</v>
          </cell>
          <cell r="BX62">
            <v>2</v>
          </cell>
          <cell r="BY62">
            <v>2</v>
          </cell>
          <cell r="BZ62">
            <v>2</v>
          </cell>
          <cell r="CA62">
            <v>2</v>
          </cell>
          <cell r="CB62" t="str">
            <v>13134Non-Exempt</v>
          </cell>
        </row>
        <row r="63">
          <cell r="A63" t="str">
            <v>Supp Fun</v>
          </cell>
          <cell r="B63">
            <v>13134</v>
          </cell>
          <cell r="C63" t="str">
            <v>Quincy IT</v>
          </cell>
          <cell r="D63" t="str">
            <v>DL</v>
          </cell>
          <cell r="E63" t="str">
            <v>Intern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1</v>
          </cell>
          <cell r="BB63">
            <v>1</v>
          </cell>
          <cell r="BC63">
            <v>0.5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1</v>
          </cell>
          <cell r="BJ63">
            <v>1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1</v>
          </cell>
          <cell r="BU63">
            <v>1</v>
          </cell>
          <cell r="BV63">
            <v>1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 t="str">
            <v>13134Intern</v>
          </cell>
        </row>
        <row r="64">
          <cell r="A64" t="str">
            <v>Supp Fun</v>
          </cell>
          <cell r="B64">
            <v>13134</v>
          </cell>
          <cell r="C64" t="str">
            <v>Quincy IT</v>
          </cell>
          <cell r="D64" t="str">
            <v>DL</v>
          </cell>
          <cell r="E64" t="str">
            <v>Temp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 t="str">
            <v>13134Temp</v>
          </cell>
        </row>
        <row r="65">
          <cell r="A65" t="str">
            <v>Supp Fun</v>
          </cell>
          <cell r="B65">
            <v>13138</v>
          </cell>
          <cell r="C65" t="str">
            <v>Project Horizon</v>
          </cell>
          <cell r="D65" t="str">
            <v>Exempt</v>
          </cell>
          <cell r="E65" t="str">
            <v>Exempt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6</v>
          </cell>
          <cell r="BB65">
            <v>7</v>
          </cell>
          <cell r="BC65">
            <v>7</v>
          </cell>
          <cell r="BD65">
            <v>7</v>
          </cell>
          <cell r="BE65">
            <v>7</v>
          </cell>
          <cell r="BF65">
            <v>7</v>
          </cell>
          <cell r="BG65">
            <v>7</v>
          </cell>
        </row>
        <row r="66">
          <cell r="A66" t="str">
            <v>Supp Fun</v>
          </cell>
          <cell r="B66">
            <v>13138</v>
          </cell>
          <cell r="C66" t="str">
            <v>Project Horizon</v>
          </cell>
          <cell r="D66" t="str">
            <v>DL</v>
          </cell>
          <cell r="E66" t="str">
            <v>Non-Exempt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6</v>
          </cell>
          <cell r="AQ66">
            <v>7</v>
          </cell>
          <cell r="AR66">
            <v>7</v>
          </cell>
          <cell r="AS66">
            <v>7</v>
          </cell>
          <cell r="AT66">
            <v>7</v>
          </cell>
          <cell r="AU66">
            <v>7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A67" t="str">
            <v>Supp Fun</v>
          </cell>
          <cell r="B67">
            <v>13138</v>
          </cell>
          <cell r="C67" t="str">
            <v>Project Horizon</v>
          </cell>
          <cell r="D67" t="str">
            <v>DL</v>
          </cell>
          <cell r="E67" t="str">
            <v>Intern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A68" t="str">
            <v>Supp Fun</v>
          </cell>
          <cell r="B68">
            <v>13138</v>
          </cell>
          <cell r="C68" t="str">
            <v>Project Horizon</v>
          </cell>
          <cell r="D68" t="str">
            <v>DL</v>
          </cell>
          <cell r="E68" t="str">
            <v>Temp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A69" t="str">
            <v>Supp Fun</v>
          </cell>
          <cell r="B69">
            <v>13139</v>
          </cell>
          <cell r="C69" t="str">
            <v>BPM</v>
          </cell>
          <cell r="D69" t="str">
            <v>Exempt</v>
          </cell>
          <cell r="E69" t="str">
            <v>Exempt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1</v>
          </cell>
          <cell r="BA69">
            <v>1</v>
          </cell>
          <cell r="BB69">
            <v>5</v>
          </cell>
          <cell r="BC69">
            <v>5</v>
          </cell>
          <cell r="BD69">
            <v>5</v>
          </cell>
          <cell r="BE69">
            <v>5</v>
          </cell>
          <cell r="BF69">
            <v>5</v>
          </cell>
          <cell r="BG69">
            <v>5</v>
          </cell>
        </row>
        <row r="70">
          <cell r="A70" t="str">
            <v>Supp Fun</v>
          </cell>
          <cell r="B70">
            <v>13139</v>
          </cell>
          <cell r="C70" t="str">
            <v>BPM</v>
          </cell>
          <cell r="D70" t="str">
            <v>DL</v>
          </cell>
          <cell r="E70" t="str">
            <v>Non-Exempt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1</v>
          </cell>
          <cell r="AP70">
            <v>1</v>
          </cell>
          <cell r="AQ70">
            <v>5</v>
          </cell>
          <cell r="AR70">
            <v>5</v>
          </cell>
          <cell r="AS70">
            <v>5</v>
          </cell>
          <cell r="AT70">
            <v>5</v>
          </cell>
          <cell r="AU70">
            <v>5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A71" t="str">
            <v>Supp Fun</v>
          </cell>
          <cell r="B71">
            <v>13139</v>
          </cell>
          <cell r="C71" t="str">
            <v>BPM</v>
          </cell>
          <cell r="D71" t="str">
            <v>DL</v>
          </cell>
          <cell r="E71" t="str">
            <v>Intern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A72" t="str">
            <v>Supp Fun</v>
          </cell>
          <cell r="B72">
            <v>13139</v>
          </cell>
          <cell r="C72" t="str">
            <v>BPM</v>
          </cell>
          <cell r="D72" t="str">
            <v>DL</v>
          </cell>
          <cell r="E72" t="str">
            <v>Temp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A73" t="str">
            <v>Supp Fun</v>
          </cell>
          <cell r="B73">
            <v>13137</v>
          </cell>
          <cell r="C73" t="str">
            <v>T&amp;D</v>
          </cell>
          <cell r="D73" t="str">
            <v>Exempt</v>
          </cell>
          <cell r="E73" t="str">
            <v>Exempt</v>
          </cell>
          <cell r="F73">
            <v>11</v>
          </cell>
          <cell r="G73">
            <v>3</v>
          </cell>
          <cell r="H73">
            <v>4</v>
          </cell>
          <cell r="I73">
            <v>3</v>
          </cell>
          <cell r="J73">
            <v>4</v>
          </cell>
          <cell r="K73">
            <v>4</v>
          </cell>
          <cell r="L73">
            <v>4</v>
          </cell>
          <cell r="M73">
            <v>4</v>
          </cell>
          <cell r="N73">
            <v>4</v>
          </cell>
          <cell r="O73">
            <v>3.5</v>
          </cell>
          <cell r="P73">
            <v>3</v>
          </cell>
          <cell r="Q73">
            <v>3</v>
          </cell>
          <cell r="R73">
            <v>3</v>
          </cell>
          <cell r="S73">
            <v>3</v>
          </cell>
          <cell r="T73">
            <v>4</v>
          </cell>
          <cell r="U73">
            <v>4</v>
          </cell>
          <cell r="V73">
            <v>4</v>
          </cell>
          <cell r="W73">
            <v>4</v>
          </cell>
          <cell r="X73">
            <v>4</v>
          </cell>
          <cell r="Y73">
            <v>4</v>
          </cell>
          <cell r="Z73">
            <v>4</v>
          </cell>
          <cell r="AA73">
            <v>4</v>
          </cell>
          <cell r="AB73">
            <v>4</v>
          </cell>
          <cell r="AC73">
            <v>4</v>
          </cell>
          <cell r="AD73">
            <v>4</v>
          </cell>
          <cell r="AE73">
            <v>4</v>
          </cell>
          <cell r="AF73">
            <v>4</v>
          </cell>
          <cell r="AG73">
            <v>4</v>
          </cell>
          <cell r="AH73">
            <v>4</v>
          </cell>
          <cell r="AI73">
            <v>4</v>
          </cell>
          <cell r="AJ73">
            <v>4</v>
          </cell>
          <cell r="AK73">
            <v>4</v>
          </cell>
          <cell r="AL73">
            <v>4</v>
          </cell>
          <cell r="AM73">
            <v>4</v>
          </cell>
          <cell r="AN73">
            <v>4</v>
          </cell>
          <cell r="AO73">
            <v>4</v>
          </cell>
          <cell r="AP73">
            <v>4</v>
          </cell>
          <cell r="AQ73">
            <v>4</v>
          </cell>
          <cell r="AR73">
            <v>4</v>
          </cell>
          <cell r="AS73">
            <v>4</v>
          </cell>
          <cell r="AT73">
            <v>4</v>
          </cell>
          <cell r="AU73">
            <v>4</v>
          </cell>
          <cell r="AV73">
            <v>4</v>
          </cell>
          <cell r="AW73">
            <v>4</v>
          </cell>
          <cell r="AX73">
            <v>4</v>
          </cell>
          <cell r="AY73">
            <v>4</v>
          </cell>
          <cell r="AZ73">
            <v>4</v>
          </cell>
          <cell r="BA73">
            <v>4</v>
          </cell>
          <cell r="BB73">
            <v>2</v>
          </cell>
          <cell r="BC73">
            <v>2</v>
          </cell>
          <cell r="BD73">
            <v>2</v>
          </cell>
          <cell r="BE73">
            <v>2</v>
          </cell>
          <cell r="BF73">
            <v>2</v>
          </cell>
          <cell r="BG73">
            <v>2</v>
          </cell>
          <cell r="BH73">
            <v>0</v>
          </cell>
          <cell r="BI73">
            <v>3</v>
          </cell>
          <cell r="BJ73">
            <v>3</v>
          </cell>
          <cell r="BK73">
            <v>3</v>
          </cell>
          <cell r="BL73">
            <v>3</v>
          </cell>
          <cell r="BM73">
            <v>3</v>
          </cell>
          <cell r="BN73" t="str">
            <v>10140Exempt</v>
          </cell>
          <cell r="BO73" t="str">
            <v>13137Exempt</v>
          </cell>
          <cell r="BP73">
            <v>3</v>
          </cell>
          <cell r="BQ73">
            <v>3</v>
          </cell>
          <cell r="BR73">
            <v>3</v>
          </cell>
          <cell r="BS73">
            <v>3</v>
          </cell>
          <cell r="BT73">
            <v>3</v>
          </cell>
          <cell r="BU73">
            <v>3</v>
          </cell>
          <cell r="BV73">
            <v>3</v>
          </cell>
          <cell r="BW73">
            <v>3</v>
          </cell>
          <cell r="BX73">
            <v>3</v>
          </cell>
          <cell r="BY73">
            <v>3</v>
          </cell>
          <cell r="BZ73">
            <v>3</v>
          </cell>
          <cell r="CA73">
            <v>3</v>
          </cell>
          <cell r="CB73" t="str">
            <v>13137Exempt</v>
          </cell>
        </row>
        <row r="74">
          <cell r="A74" t="str">
            <v>Supp Fun</v>
          </cell>
          <cell r="B74">
            <v>13137</v>
          </cell>
          <cell r="C74" t="str">
            <v>T&amp;D</v>
          </cell>
          <cell r="D74" t="str">
            <v>DL</v>
          </cell>
          <cell r="E74" t="str">
            <v>Non-Exempt</v>
          </cell>
          <cell r="F74">
            <v>69.8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 t="str">
            <v>10140Non-Exempt</v>
          </cell>
          <cell r="BO74" t="str">
            <v>13137Non-Exempt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 t="str">
            <v>13137Non-Exempt</v>
          </cell>
        </row>
        <row r="75">
          <cell r="A75" t="str">
            <v>Supp Fun</v>
          </cell>
          <cell r="B75">
            <v>13137</v>
          </cell>
          <cell r="C75" t="str">
            <v>T&amp;D</v>
          </cell>
          <cell r="D75" t="str">
            <v>DL</v>
          </cell>
          <cell r="E75" t="str">
            <v>Intern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 t="str">
            <v>10140Intern</v>
          </cell>
          <cell r="BO75" t="str">
            <v>13137Intern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1</v>
          </cell>
          <cell r="BU75">
            <v>1</v>
          </cell>
          <cell r="BV75">
            <v>1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 t="str">
            <v>13137Intern</v>
          </cell>
        </row>
        <row r="76">
          <cell r="A76" t="str">
            <v>Supp Fun</v>
          </cell>
          <cell r="B76">
            <v>13137</v>
          </cell>
          <cell r="C76" t="str">
            <v>T&amp;D</v>
          </cell>
          <cell r="D76" t="str">
            <v>DL</v>
          </cell>
          <cell r="E76" t="str">
            <v>Temp</v>
          </cell>
          <cell r="F76">
            <v>4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1.6666666666666665</v>
          </cell>
          <cell r="BK76">
            <v>3</v>
          </cell>
          <cell r="BL76">
            <v>3</v>
          </cell>
          <cell r="BM76">
            <v>3</v>
          </cell>
          <cell r="BN76" t="str">
            <v>10140Temp</v>
          </cell>
          <cell r="BO76" t="str">
            <v>13137Temp</v>
          </cell>
          <cell r="BP76">
            <v>3</v>
          </cell>
          <cell r="BQ76">
            <v>3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1.7</v>
          </cell>
          <cell r="CB76" t="str">
            <v>13137Temp</v>
          </cell>
        </row>
        <row r="77">
          <cell r="A77" t="str">
            <v>Core CS</v>
          </cell>
          <cell r="B77">
            <v>10140</v>
          </cell>
          <cell r="C77" t="str">
            <v>Customer Service</v>
          </cell>
          <cell r="D77" t="str">
            <v>Exempt</v>
          </cell>
          <cell r="E77" t="str">
            <v>Exempt</v>
          </cell>
          <cell r="F77">
            <v>11</v>
          </cell>
          <cell r="G77">
            <v>3</v>
          </cell>
          <cell r="H77">
            <v>4</v>
          </cell>
          <cell r="I77">
            <v>3</v>
          </cell>
          <cell r="J77">
            <v>4</v>
          </cell>
          <cell r="K77">
            <v>4</v>
          </cell>
          <cell r="L77">
            <v>4</v>
          </cell>
          <cell r="M77">
            <v>4</v>
          </cell>
          <cell r="N77">
            <v>4</v>
          </cell>
          <cell r="O77">
            <v>3.5</v>
          </cell>
          <cell r="P77">
            <v>3</v>
          </cell>
          <cell r="Q77">
            <v>3</v>
          </cell>
          <cell r="R77">
            <v>3</v>
          </cell>
          <cell r="S77">
            <v>3</v>
          </cell>
          <cell r="T77">
            <v>4</v>
          </cell>
          <cell r="U77">
            <v>4</v>
          </cell>
          <cell r="V77">
            <v>4</v>
          </cell>
          <cell r="W77">
            <v>4</v>
          </cell>
          <cell r="X77">
            <v>4</v>
          </cell>
          <cell r="Y77">
            <v>4</v>
          </cell>
          <cell r="Z77">
            <v>4</v>
          </cell>
          <cell r="AA77">
            <v>4</v>
          </cell>
          <cell r="AB77">
            <v>4</v>
          </cell>
          <cell r="AC77">
            <v>4</v>
          </cell>
          <cell r="AD77">
            <v>4</v>
          </cell>
          <cell r="AE77">
            <v>4</v>
          </cell>
          <cell r="AF77">
            <v>4</v>
          </cell>
          <cell r="AG77">
            <v>4</v>
          </cell>
          <cell r="AH77">
            <v>4</v>
          </cell>
          <cell r="AI77">
            <v>4</v>
          </cell>
          <cell r="AJ77">
            <v>4</v>
          </cell>
          <cell r="AK77">
            <v>4</v>
          </cell>
          <cell r="AL77">
            <v>4</v>
          </cell>
          <cell r="AM77">
            <v>4</v>
          </cell>
          <cell r="AN77">
            <v>4</v>
          </cell>
          <cell r="AO77">
            <v>4</v>
          </cell>
          <cell r="AP77">
            <v>4</v>
          </cell>
          <cell r="AQ77">
            <v>4</v>
          </cell>
          <cell r="AR77">
            <v>4</v>
          </cell>
          <cell r="AS77">
            <v>4</v>
          </cell>
          <cell r="AT77">
            <v>4</v>
          </cell>
          <cell r="AU77">
            <v>4</v>
          </cell>
          <cell r="AV77">
            <v>4</v>
          </cell>
          <cell r="AW77">
            <v>4</v>
          </cell>
          <cell r="AX77">
            <v>4</v>
          </cell>
          <cell r="AY77">
            <v>4</v>
          </cell>
          <cell r="AZ77">
            <v>4</v>
          </cell>
          <cell r="BA77">
            <v>4</v>
          </cell>
          <cell r="BB77">
            <v>2</v>
          </cell>
          <cell r="BC77">
            <v>2</v>
          </cell>
          <cell r="BD77">
            <v>2</v>
          </cell>
          <cell r="BE77">
            <v>2</v>
          </cell>
          <cell r="BF77">
            <v>2</v>
          </cell>
          <cell r="BG77">
            <v>2</v>
          </cell>
          <cell r="BH77">
            <v>4</v>
          </cell>
          <cell r="BI77">
            <v>2</v>
          </cell>
          <cell r="BJ77">
            <v>2</v>
          </cell>
          <cell r="BK77">
            <v>2</v>
          </cell>
          <cell r="BL77">
            <v>2</v>
          </cell>
          <cell r="BM77">
            <v>2</v>
          </cell>
          <cell r="BN77" t="str">
            <v>13126Exempt</v>
          </cell>
          <cell r="BO77" t="str">
            <v>10140Exempt</v>
          </cell>
          <cell r="BP77">
            <v>2</v>
          </cell>
          <cell r="BQ77">
            <v>2</v>
          </cell>
          <cell r="BR77">
            <v>2</v>
          </cell>
          <cell r="BS77">
            <v>2</v>
          </cell>
          <cell r="BT77">
            <v>2</v>
          </cell>
          <cell r="BU77">
            <v>2</v>
          </cell>
          <cell r="BV77">
            <v>2</v>
          </cell>
          <cell r="BW77">
            <v>2</v>
          </cell>
          <cell r="BX77">
            <v>2</v>
          </cell>
          <cell r="BY77">
            <v>2</v>
          </cell>
          <cell r="BZ77">
            <v>2</v>
          </cell>
          <cell r="CA77">
            <v>2</v>
          </cell>
          <cell r="CB77" t="str">
            <v>10140Exempt</v>
          </cell>
        </row>
        <row r="78">
          <cell r="A78" t="str">
            <v>Core CS</v>
          </cell>
          <cell r="B78">
            <v>10140</v>
          </cell>
          <cell r="C78" t="str">
            <v>Customer Service</v>
          </cell>
          <cell r="D78" t="str">
            <v>DL</v>
          </cell>
          <cell r="E78" t="str">
            <v>Non-Exempt</v>
          </cell>
          <cell r="F78">
            <v>69.8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 t="str">
            <v>13126Non-Exempt</v>
          </cell>
          <cell r="BO78" t="str">
            <v>10140Non-Exempt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 t="str">
            <v>10140Non-Exempt</v>
          </cell>
        </row>
        <row r="79">
          <cell r="A79" t="str">
            <v>Core CS</v>
          </cell>
          <cell r="B79">
            <v>10140</v>
          </cell>
          <cell r="C79" t="str">
            <v>Customer Service</v>
          </cell>
          <cell r="D79" t="str">
            <v>DL</v>
          </cell>
          <cell r="E79" t="str">
            <v>Intern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 t="str">
            <v>13126Intern</v>
          </cell>
          <cell r="BO79" t="str">
            <v>10140Intern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 t="str">
            <v>10140Intern</v>
          </cell>
        </row>
        <row r="80">
          <cell r="A80" t="str">
            <v>Core CS</v>
          </cell>
          <cell r="B80">
            <v>10140</v>
          </cell>
          <cell r="C80" t="str">
            <v>Customer Service</v>
          </cell>
          <cell r="D80" t="str">
            <v>DL</v>
          </cell>
          <cell r="E80" t="str">
            <v>Temp</v>
          </cell>
          <cell r="F80">
            <v>4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 t="str">
            <v>13126Temp</v>
          </cell>
          <cell r="BO80" t="str">
            <v>10140Temp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 t="str">
            <v>10140Temp</v>
          </cell>
        </row>
        <row r="81">
          <cell r="A81" t="str">
            <v>Core CS</v>
          </cell>
          <cell r="B81">
            <v>13126</v>
          </cell>
          <cell r="C81" t="str">
            <v>eCommerce</v>
          </cell>
          <cell r="D81" t="str">
            <v>Exempt</v>
          </cell>
          <cell r="E81" t="str">
            <v>Exempt</v>
          </cell>
          <cell r="F81">
            <v>0</v>
          </cell>
          <cell r="G81">
            <v>3</v>
          </cell>
          <cell r="H81">
            <v>1</v>
          </cell>
          <cell r="I81">
            <v>2</v>
          </cell>
          <cell r="J81">
            <v>2</v>
          </cell>
          <cell r="K81">
            <v>1</v>
          </cell>
          <cell r="L81">
            <v>4</v>
          </cell>
          <cell r="M81">
            <v>4</v>
          </cell>
          <cell r="N81">
            <v>4</v>
          </cell>
          <cell r="O81">
            <v>4</v>
          </cell>
          <cell r="P81">
            <v>4</v>
          </cell>
          <cell r="Q81">
            <v>5</v>
          </cell>
          <cell r="R81">
            <v>5</v>
          </cell>
          <cell r="S81">
            <v>5</v>
          </cell>
          <cell r="T81">
            <v>5</v>
          </cell>
          <cell r="U81">
            <v>5</v>
          </cell>
          <cell r="V81">
            <v>5</v>
          </cell>
          <cell r="W81">
            <v>5</v>
          </cell>
          <cell r="X81">
            <v>7</v>
          </cell>
          <cell r="Y81">
            <v>7</v>
          </cell>
          <cell r="Z81">
            <v>7</v>
          </cell>
          <cell r="AA81">
            <v>7</v>
          </cell>
          <cell r="AB81">
            <v>7</v>
          </cell>
          <cell r="AC81">
            <v>7</v>
          </cell>
          <cell r="AD81">
            <v>7</v>
          </cell>
          <cell r="AE81">
            <v>7</v>
          </cell>
          <cell r="AF81">
            <v>7</v>
          </cell>
          <cell r="AG81">
            <v>7</v>
          </cell>
          <cell r="AH81">
            <v>7</v>
          </cell>
          <cell r="AI81">
            <v>7</v>
          </cell>
          <cell r="AJ81">
            <v>5</v>
          </cell>
          <cell r="AK81">
            <v>5</v>
          </cell>
          <cell r="AL81">
            <v>6</v>
          </cell>
          <cell r="AM81">
            <v>7</v>
          </cell>
          <cell r="AN81">
            <v>7</v>
          </cell>
          <cell r="AO81">
            <v>7</v>
          </cell>
          <cell r="AP81">
            <v>7</v>
          </cell>
          <cell r="AQ81">
            <v>7</v>
          </cell>
          <cell r="AR81">
            <v>7</v>
          </cell>
          <cell r="AS81">
            <v>7</v>
          </cell>
          <cell r="AT81">
            <v>7</v>
          </cell>
          <cell r="AU81">
            <v>7</v>
          </cell>
          <cell r="AV81">
            <v>5</v>
          </cell>
          <cell r="AW81">
            <v>5</v>
          </cell>
          <cell r="AX81">
            <v>5</v>
          </cell>
          <cell r="AY81">
            <v>5</v>
          </cell>
          <cell r="AZ81">
            <v>7</v>
          </cell>
          <cell r="BA81">
            <v>7</v>
          </cell>
          <cell r="BB81">
            <v>7</v>
          </cell>
          <cell r="BC81">
            <v>7</v>
          </cell>
          <cell r="BD81">
            <v>7</v>
          </cell>
          <cell r="BE81">
            <v>7</v>
          </cell>
          <cell r="BF81">
            <v>7</v>
          </cell>
          <cell r="BG81">
            <v>7</v>
          </cell>
          <cell r="BH81">
            <v>5</v>
          </cell>
          <cell r="BI81">
            <v>5</v>
          </cell>
          <cell r="BJ81">
            <v>5</v>
          </cell>
          <cell r="BK81">
            <v>6</v>
          </cell>
          <cell r="BL81">
            <v>6</v>
          </cell>
          <cell r="BM81">
            <v>6</v>
          </cell>
          <cell r="BN81" t="str">
            <v>13127Exempt</v>
          </cell>
          <cell r="BO81" t="str">
            <v>13126Exempt</v>
          </cell>
          <cell r="BP81">
            <v>6</v>
          </cell>
          <cell r="BQ81">
            <v>6</v>
          </cell>
          <cell r="BR81">
            <v>6</v>
          </cell>
          <cell r="BS81">
            <v>6</v>
          </cell>
          <cell r="BT81">
            <v>6</v>
          </cell>
          <cell r="BU81">
            <v>6</v>
          </cell>
          <cell r="BV81">
            <v>6</v>
          </cell>
          <cell r="BW81">
            <v>6</v>
          </cell>
          <cell r="BX81">
            <v>6</v>
          </cell>
          <cell r="BY81">
            <v>6</v>
          </cell>
          <cell r="BZ81">
            <v>6</v>
          </cell>
          <cell r="CA81">
            <v>5</v>
          </cell>
          <cell r="CB81" t="str">
            <v>13126Exempt</v>
          </cell>
        </row>
        <row r="82">
          <cell r="A82" t="str">
            <v>Core CS</v>
          </cell>
          <cell r="B82">
            <v>13126</v>
          </cell>
          <cell r="C82" t="str">
            <v>eCommerce</v>
          </cell>
          <cell r="D82" t="str">
            <v>DL</v>
          </cell>
          <cell r="E82" t="str">
            <v>Non-Exempt</v>
          </cell>
          <cell r="F82">
            <v>0</v>
          </cell>
          <cell r="G82">
            <v>20.9</v>
          </cell>
          <cell r="H82">
            <v>7</v>
          </cell>
          <cell r="I82">
            <v>7.8</v>
          </cell>
          <cell r="J82">
            <v>7.7</v>
          </cell>
          <cell r="K82">
            <v>7</v>
          </cell>
          <cell r="L82">
            <v>7.2</v>
          </cell>
          <cell r="M82">
            <v>7.3</v>
          </cell>
          <cell r="N82">
            <v>7.28</v>
          </cell>
          <cell r="O82">
            <v>6.2</v>
          </cell>
          <cell r="P82">
            <v>6.1</v>
          </cell>
          <cell r="Q82">
            <v>5.7</v>
          </cell>
          <cell r="R82">
            <v>5.6</v>
          </cell>
          <cell r="S82">
            <v>5.5</v>
          </cell>
          <cell r="T82">
            <v>5</v>
          </cell>
          <cell r="U82">
            <v>4</v>
          </cell>
          <cell r="V82">
            <v>4.4000000000000004</v>
          </cell>
          <cell r="W82">
            <v>4.5999999999999996</v>
          </cell>
          <cell r="X82">
            <v>4.75</v>
          </cell>
          <cell r="Y82">
            <v>4.75</v>
          </cell>
          <cell r="Z82">
            <v>4.75</v>
          </cell>
          <cell r="AA82">
            <v>4.75</v>
          </cell>
          <cell r="AB82">
            <v>4.75</v>
          </cell>
          <cell r="AC82">
            <v>4.75</v>
          </cell>
          <cell r="AD82">
            <v>4.75</v>
          </cell>
          <cell r="AE82">
            <v>4.75</v>
          </cell>
          <cell r="AF82">
            <v>4.75</v>
          </cell>
          <cell r="AG82">
            <v>4.75</v>
          </cell>
          <cell r="AH82">
            <v>4.75</v>
          </cell>
          <cell r="AI82">
            <v>4.75</v>
          </cell>
          <cell r="AJ82">
            <v>4.8</v>
          </cell>
          <cell r="AK82">
            <v>4.9000000000000004</v>
          </cell>
          <cell r="AL82">
            <v>3.75</v>
          </cell>
          <cell r="AM82">
            <v>3.75</v>
          </cell>
          <cell r="AN82">
            <v>3.75</v>
          </cell>
          <cell r="AO82">
            <v>3.75</v>
          </cell>
          <cell r="AP82">
            <v>3.75</v>
          </cell>
          <cell r="AQ82">
            <v>3.75</v>
          </cell>
          <cell r="AR82">
            <v>3.75</v>
          </cell>
          <cell r="AS82">
            <v>3.75</v>
          </cell>
          <cell r="AT82">
            <v>3.75</v>
          </cell>
          <cell r="AU82">
            <v>3.75</v>
          </cell>
          <cell r="AV82">
            <v>4.8</v>
          </cell>
          <cell r="AW82">
            <v>4.9000000000000004</v>
          </cell>
          <cell r="AX82">
            <v>4.75</v>
          </cell>
          <cell r="AY82">
            <v>4.5999999999999996</v>
          </cell>
          <cell r="AZ82">
            <v>3.75</v>
          </cell>
          <cell r="BA82">
            <v>3.75</v>
          </cell>
          <cell r="BB82">
            <v>3.75</v>
          </cell>
          <cell r="BC82">
            <v>3.75</v>
          </cell>
          <cell r="BD82">
            <v>3.75</v>
          </cell>
          <cell r="BE82">
            <v>3.75</v>
          </cell>
          <cell r="BF82">
            <v>3.75</v>
          </cell>
          <cell r="BG82">
            <v>3.75</v>
          </cell>
          <cell r="BH82">
            <v>4.5999999999999996</v>
          </cell>
          <cell r="BI82">
            <v>4.8</v>
          </cell>
          <cell r="BJ82">
            <v>3.7458333333333327</v>
          </cell>
          <cell r="BK82">
            <v>3.75</v>
          </cell>
          <cell r="BL82">
            <v>3.75</v>
          </cell>
          <cell r="BM82">
            <v>3.75</v>
          </cell>
          <cell r="BN82" t="str">
            <v>13127Non-Exempt</v>
          </cell>
          <cell r="BO82" t="str">
            <v>13126Non-Exempt</v>
          </cell>
          <cell r="BP82">
            <v>3.75</v>
          </cell>
          <cell r="BQ82">
            <v>3.75</v>
          </cell>
          <cell r="BR82">
            <v>3.75</v>
          </cell>
          <cell r="BS82">
            <v>3.75</v>
          </cell>
          <cell r="BT82">
            <v>3.75</v>
          </cell>
          <cell r="BU82">
            <v>3.75</v>
          </cell>
          <cell r="BV82">
            <v>3.75</v>
          </cell>
          <cell r="BW82">
            <v>3.75</v>
          </cell>
          <cell r="BX82">
            <v>3.75</v>
          </cell>
          <cell r="BY82">
            <v>3.75</v>
          </cell>
          <cell r="BZ82">
            <v>3.75</v>
          </cell>
          <cell r="CA82">
            <v>3.7</v>
          </cell>
          <cell r="CB82" t="str">
            <v>13126Non-Exempt</v>
          </cell>
        </row>
        <row r="83">
          <cell r="A83" t="str">
            <v>Core CS</v>
          </cell>
          <cell r="B83">
            <v>13126</v>
          </cell>
          <cell r="C83" t="str">
            <v>eCommerce</v>
          </cell>
          <cell r="D83" t="str">
            <v>DL</v>
          </cell>
          <cell r="E83" t="str">
            <v>Intern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1.5</v>
          </cell>
          <cell r="R83">
            <v>1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2</v>
          </cell>
          <cell r="AC83">
            <v>2</v>
          </cell>
          <cell r="AD83">
            <v>2</v>
          </cell>
          <cell r="AE83">
            <v>2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0.7</v>
          </cell>
          <cell r="AK83">
            <v>0.7</v>
          </cell>
          <cell r="AL83">
            <v>0</v>
          </cell>
          <cell r="AM83">
            <v>0</v>
          </cell>
          <cell r="AN83">
            <v>2</v>
          </cell>
          <cell r="AO83">
            <v>2</v>
          </cell>
          <cell r="AP83">
            <v>2</v>
          </cell>
          <cell r="AQ83">
            <v>2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0.7</v>
          </cell>
          <cell r="AW83">
            <v>0.7</v>
          </cell>
          <cell r="AX83">
            <v>0</v>
          </cell>
          <cell r="AY83">
            <v>0</v>
          </cell>
          <cell r="AZ83">
            <v>2</v>
          </cell>
          <cell r="BA83">
            <v>2</v>
          </cell>
          <cell r="BB83">
            <v>2</v>
          </cell>
          <cell r="BC83">
            <v>2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 t="str">
            <v>13127Intern</v>
          </cell>
          <cell r="BO83" t="str">
            <v>13126Intern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 t="str">
            <v>13126Intern</v>
          </cell>
        </row>
        <row r="84">
          <cell r="A84" t="str">
            <v>Core CS</v>
          </cell>
          <cell r="B84">
            <v>13126</v>
          </cell>
          <cell r="C84" t="str">
            <v>eCommerce</v>
          </cell>
          <cell r="D84" t="str">
            <v>DL</v>
          </cell>
          <cell r="E84" t="str">
            <v>Temp</v>
          </cell>
          <cell r="F84">
            <v>0</v>
          </cell>
          <cell r="G84">
            <v>4.3</v>
          </cell>
          <cell r="H84">
            <v>3.2</v>
          </cell>
          <cell r="I84">
            <v>4</v>
          </cell>
          <cell r="J84">
            <v>3.4</v>
          </cell>
          <cell r="K84">
            <v>3.2</v>
          </cell>
          <cell r="L84">
            <v>1.9</v>
          </cell>
          <cell r="M84">
            <v>1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 t="str">
            <v>13127Temp</v>
          </cell>
          <cell r="BO84" t="str">
            <v>13126Temp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 t="str">
            <v>13126Temp</v>
          </cell>
        </row>
        <row r="85">
          <cell r="A85" t="str">
            <v>Core CS</v>
          </cell>
          <cell r="B85">
            <v>13127</v>
          </cell>
          <cell r="C85" t="str">
            <v>Call Service</v>
          </cell>
          <cell r="D85" t="str">
            <v>Exempt</v>
          </cell>
          <cell r="E85" t="str">
            <v>Exempt</v>
          </cell>
          <cell r="F85">
            <v>0</v>
          </cell>
          <cell r="G85">
            <v>3</v>
          </cell>
          <cell r="H85">
            <v>4</v>
          </cell>
          <cell r="I85">
            <v>4</v>
          </cell>
          <cell r="J85">
            <v>4</v>
          </cell>
          <cell r="K85">
            <v>4</v>
          </cell>
          <cell r="L85">
            <v>4</v>
          </cell>
          <cell r="M85">
            <v>4</v>
          </cell>
          <cell r="N85">
            <v>4</v>
          </cell>
          <cell r="O85">
            <v>4</v>
          </cell>
          <cell r="P85">
            <v>4</v>
          </cell>
          <cell r="Q85">
            <v>4</v>
          </cell>
          <cell r="R85">
            <v>4</v>
          </cell>
          <cell r="S85">
            <v>4</v>
          </cell>
          <cell r="T85">
            <v>4</v>
          </cell>
          <cell r="U85">
            <v>4</v>
          </cell>
          <cell r="V85">
            <v>4</v>
          </cell>
          <cell r="W85">
            <v>4</v>
          </cell>
          <cell r="X85">
            <v>5</v>
          </cell>
          <cell r="Y85">
            <v>5</v>
          </cell>
          <cell r="Z85">
            <v>5</v>
          </cell>
          <cell r="AA85">
            <v>5</v>
          </cell>
          <cell r="AB85">
            <v>5</v>
          </cell>
          <cell r="AC85">
            <v>5</v>
          </cell>
          <cell r="AD85">
            <v>5</v>
          </cell>
          <cell r="AE85">
            <v>5</v>
          </cell>
          <cell r="AF85">
            <v>5</v>
          </cell>
          <cell r="AG85">
            <v>5</v>
          </cell>
          <cell r="AH85">
            <v>5</v>
          </cell>
          <cell r="AI85">
            <v>5</v>
          </cell>
          <cell r="AJ85">
            <v>5</v>
          </cell>
          <cell r="AK85">
            <v>5</v>
          </cell>
          <cell r="AL85">
            <v>5</v>
          </cell>
          <cell r="AM85">
            <v>5</v>
          </cell>
          <cell r="AN85">
            <v>5</v>
          </cell>
          <cell r="AO85">
            <v>5</v>
          </cell>
          <cell r="AP85">
            <v>5</v>
          </cell>
          <cell r="AQ85">
            <v>5</v>
          </cell>
          <cell r="AR85">
            <v>5</v>
          </cell>
          <cell r="AS85">
            <v>5</v>
          </cell>
          <cell r="AT85">
            <v>5</v>
          </cell>
          <cell r="AU85">
            <v>5</v>
          </cell>
          <cell r="AV85">
            <v>5</v>
          </cell>
          <cell r="AW85">
            <v>5</v>
          </cell>
          <cell r="AX85">
            <v>5</v>
          </cell>
          <cell r="AY85">
            <v>5</v>
          </cell>
          <cell r="AZ85">
            <v>5</v>
          </cell>
          <cell r="BA85">
            <v>5</v>
          </cell>
          <cell r="BB85">
            <v>5</v>
          </cell>
          <cell r="BC85">
            <v>5</v>
          </cell>
          <cell r="BD85">
            <v>5</v>
          </cell>
          <cell r="BE85">
            <v>5</v>
          </cell>
          <cell r="BF85">
            <v>5</v>
          </cell>
          <cell r="BG85">
            <v>5</v>
          </cell>
          <cell r="BH85">
            <v>5</v>
          </cell>
          <cell r="BI85">
            <v>5</v>
          </cell>
          <cell r="BJ85">
            <v>5</v>
          </cell>
          <cell r="BK85">
            <v>5</v>
          </cell>
          <cell r="BL85">
            <v>5</v>
          </cell>
          <cell r="BM85">
            <v>5</v>
          </cell>
          <cell r="BN85">
            <v>5</v>
          </cell>
          <cell r="BO85">
            <v>5</v>
          </cell>
          <cell r="BP85">
            <v>5</v>
          </cell>
          <cell r="BQ85">
            <v>5</v>
          </cell>
          <cell r="BR85">
            <v>5</v>
          </cell>
          <cell r="BS85">
            <v>5</v>
          </cell>
          <cell r="BT85">
            <v>5</v>
          </cell>
          <cell r="BU85">
            <v>5</v>
          </cell>
          <cell r="BV85">
            <v>5</v>
          </cell>
          <cell r="BW85">
            <v>5</v>
          </cell>
          <cell r="BX85">
            <v>5</v>
          </cell>
          <cell r="BY85">
            <v>5</v>
          </cell>
          <cell r="BZ85">
            <v>5</v>
          </cell>
          <cell r="CA85">
            <v>5</v>
          </cell>
          <cell r="CB85" t="str">
            <v>13127Exempt</v>
          </cell>
        </row>
        <row r="86">
          <cell r="A86" t="str">
            <v>Core CS</v>
          </cell>
          <cell r="B86">
            <v>13127</v>
          </cell>
          <cell r="C86" t="str">
            <v>Call Service</v>
          </cell>
          <cell r="D86" t="str">
            <v>DL</v>
          </cell>
          <cell r="E86" t="str">
            <v>Non-Exempt</v>
          </cell>
          <cell r="F86">
            <v>0</v>
          </cell>
          <cell r="G86">
            <v>30</v>
          </cell>
          <cell r="H86">
            <v>45.4</v>
          </cell>
          <cell r="I86">
            <v>46.2</v>
          </cell>
          <cell r="J86">
            <v>46.9</v>
          </cell>
          <cell r="K86">
            <v>45.4</v>
          </cell>
          <cell r="L86">
            <v>46.3</v>
          </cell>
          <cell r="M86">
            <v>46.64</v>
          </cell>
          <cell r="N86">
            <v>46.3</v>
          </cell>
          <cell r="O86">
            <v>46.9</v>
          </cell>
          <cell r="P86">
            <v>46.4</v>
          </cell>
          <cell r="Q86">
            <v>45.5</v>
          </cell>
          <cell r="R86">
            <v>43.4</v>
          </cell>
          <cell r="S86">
            <v>43.4</v>
          </cell>
          <cell r="T86">
            <v>44.2</v>
          </cell>
          <cell r="U86">
            <v>44.9</v>
          </cell>
          <cell r="V86">
            <v>44.7</v>
          </cell>
          <cell r="W86">
            <v>44</v>
          </cell>
          <cell r="X86">
            <v>48.362499999999997</v>
          </cell>
          <cell r="Y86">
            <v>48.362499999999997</v>
          </cell>
          <cell r="Z86">
            <v>48.362499999999997</v>
          </cell>
          <cell r="AA86">
            <v>48.362499999999997</v>
          </cell>
          <cell r="AB86">
            <v>48.362499999999997</v>
          </cell>
          <cell r="AC86">
            <v>48.362499999999997</v>
          </cell>
          <cell r="AD86">
            <v>48.362499999999997</v>
          </cell>
          <cell r="AE86">
            <v>48.362499999999997</v>
          </cell>
          <cell r="AF86">
            <v>48.362499999999997</v>
          </cell>
          <cell r="AG86">
            <v>48.362499999999997</v>
          </cell>
          <cell r="AH86">
            <v>48.362499999999997</v>
          </cell>
          <cell r="AI86">
            <v>48.362499999999997</v>
          </cell>
          <cell r="AJ86">
            <v>44.6</v>
          </cell>
          <cell r="AK86">
            <v>44.6</v>
          </cell>
          <cell r="AL86">
            <v>47.674999999999997</v>
          </cell>
          <cell r="AM86">
            <v>47.674999999999997</v>
          </cell>
          <cell r="AN86">
            <v>47.674999999999997</v>
          </cell>
          <cell r="AO86">
            <v>47.674999999999997</v>
          </cell>
          <cell r="AP86">
            <v>47.674999999999997</v>
          </cell>
          <cell r="AQ86">
            <v>47.674999999999997</v>
          </cell>
          <cell r="AR86">
            <v>46.674999999999997</v>
          </cell>
          <cell r="AS86">
            <v>46.674999999999997</v>
          </cell>
          <cell r="AT86">
            <v>46.674999999999997</v>
          </cell>
          <cell r="AU86">
            <v>46.674999999999997</v>
          </cell>
          <cell r="AV86">
            <v>44.6</v>
          </cell>
          <cell r="AW86">
            <v>44.6</v>
          </cell>
          <cell r="AX86">
            <v>46.6</v>
          </cell>
          <cell r="AY86">
            <v>48.6</v>
          </cell>
          <cell r="AZ86">
            <v>48.55</v>
          </cell>
          <cell r="BA86">
            <v>48.55</v>
          </cell>
          <cell r="BB86">
            <v>48.55</v>
          </cell>
          <cell r="BC86">
            <v>48.55</v>
          </cell>
          <cell r="BD86">
            <v>47.55</v>
          </cell>
          <cell r="BE86">
            <v>47.55</v>
          </cell>
          <cell r="BF86">
            <v>47.55</v>
          </cell>
          <cell r="BG86">
            <v>47.55</v>
          </cell>
          <cell r="BH86">
            <v>47.6</v>
          </cell>
          <cell r="BI86">
            <v>46.9</v>
          </cell>
          <cell r="BJ86">
            <v>44.108928571428585</v>
          </cell>
          <cell r="BK86">
            <v>47.55</v>
          </cell>
          <cell r="BL86">
            <v>47.55</v>
          </cell>
          <cell r="BM86">
            <v>47.55</v>
          </cell>
          <cell r="BN86">
            <v>47.55</v>
          </cell>
          <cell r="BO86">
            <v>47.3</v>
          </cell>
          <cell r="BP86">
            <v>47.3</v>
          </cell>
          <cell r="BQ86">
            <v>47.3</v>
          </cell>
          <cell r="BR86">
            <v>47.3</v>
          </cell>
          <cell r="BS86">
            <v>47.3</v>
          </cell>
          <cell r="BT86">
            <v>47.3</v>
          </cell>
          <cell r="BU86">
            <v>47.3</v>
          </cell>
          <cell r="BV86">
            <v>47.3</v>
          </cell>
          <cell r="BW86">
            <v>47.3</v>
          </cell>
          <cell r="BX86">
            <v>47.3</v>
          </cell>
          <cell r="BY86">
            <v>47.3</v>
          </cell>
          <cell r="BZ86">
            <v>47.3</v>
          </cell>
          <cell r="CA86">
            <v>43.1</v>
          </cell>
          <cell r="CB86" t="str">
            <v>13127Non-Exempt</v>
          </cell>
        </row>
        <row r="87">
          <cell r="A87" t="str">
            <v>Core CS</v>
          </cell>
          <cell r="B87">
            <v>13127</v>
          </cell>
          <cell r="C87" t="str">
            <v>Call Service</v>
          </cell>
          <cell r="D87" t="str">
            <v>DL</v>
          </cell>
          <cell r="E87" t="str">
            <v>Intern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1</v>
          </cell>
          <cell r="AC87">
            <v>1</v>
          </cell>
          <cell r="AD87">
            <v>1</v>
          </cell>
          <cell r="AE87">
            <v>1</v>
          </cell>
          <cell r="AF87">
            <v>1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1</v>
          </cell>
          <cell r="AO87">
            <v>1</v>
          </cell>
          <cell r="AP87">
            <v>1</v>
          </cell>
          <cell r="AQ87">
            <v>1</v>
          </cell>
          <cell r="AR87">
            <v>1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1</v>
          </cell>
          <cell r="BA87">
            <v>1</v>
          </cell>
          <cell r="BB87">
            <v>1</v>
          </cell>
          <cell r="BC87">
            <v>1</v>
          </cell>
          <cell r="BD87">
            <v>1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1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 t="str">
            <v>13127Intern</v>
          </cell>
        </row>
        <row r="88">
          <cell r="A88" t="str">
            <v>Core CS</v>
          </cell>
          <cell r="B88">
            <v>13127</v>
          </cell>
          <cell r="C88" t="str">
            <v>Call Service</v>
          </cell>
          <cell r="D88" t="str">
            <v>DL</v>
          </cell>
          <cell r="E88" t="str">
            <v>Temp</v>
          </cell>
          <cell r="F88">
            <v>0</v>
          </cell>
          <cell r="G88">
            <v>0</v>
          </cell>
          <cell r="H88">
            <v>0.8</v>
          </cell>
          <cell r="I88">
            <v>1.6</v>
          </cell>
          <cell r="J88">
            <v>1.3</v>
          </cell>
          <cell r="K88">
            <v>0.8</v>
          </cell>
          <cell r="L88">
            <v>0.8</v>
          </cell>
          <cell r="M88">
            <v>0.5</v>
          </cell>
          <cell r="N88">
            <v>0.5</v>
          </cell>
          <cell r="O88">
            <v>0.5</v>
          </cell>
          <cell r="P88">
            <v>0.5</v>
          </cell>
          <cell r="Q88">
            <v>0.5</v>
          </cell>
          <cell r="R88">
            <v>0.6</v>
          </cell>
          <cell r="S88">
            <v>0.8</v>
          </cell>
          <cell r="T88">
            <v>3</v>
          </cell>
          <cell r="U88">
            <v>3.3</v>
          </cell>
          <cell r="V88">
            <v>2.9</v>
          </cell>
          <cell r="W88">
            <v>2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2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2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 t="str">
            <v>13127Temp</v>
          </cell>
        </row>
        <row r="89">
          <cell r="A89" t="str">
            <v>Core CS</v>
          </cell>
          <cell r="B89">
            <v>13128</v>
          </cell>
          <cell r="C89" t="str">
            <v>CS Returns</v>
          </cell>
          <cell r="D89" t="str">
            <v>Exempt</v>
          </cell>
          <cell r="E89" t="str">
            <v>Exempt</v>
          </cell>
          <cell r="F89">
            <v>0</v>
          </cell>
          <cell r="G89">
            <v>1</v>
          </cell>
          <cell r="H89">
            <v>1</v>
          </cell>
          <cell r="I89">
            <v>1</v>
          </cell>
          <cell r="J89">
            <v>1</v>
          </cell>
          <cell r="K89">
            <v>1</v>
          </cell>
          <cell r="L89">
            <v>1</v>
          </cell>
          <cell r="M89">
            <v>1</v>
          </cell>
          <cell r="N89">
            <v>1</v>
          </cell>
          <cell r="O89">
            <v>1</v>
          </cell>
          <cell r="P89">
            <v>1</v>
          </cell>
          <cell r="Q89">
            <v>1</v>
          </cell>
          <cell r="R89">
            <v>1</v>
          </cell>
          <cell r="S89">
            <v>1</v>
          </cell>
          <cell r="T89">
            <v>1</v>
          </cell>
          <cell r="U89">
            <v>1</v>
          </cell>
          <cell r="V89">
            <v>1</v>
          </cell>
          <cell r="W89">
            <v>1</v>
          </cell>
          <cell r="X89">
            <v>1</v>
          </cell>
          <cell r="Y89">
            <v>1</v>
          </cell>
          <cell r="Z89">
            <v>1</v>
          </cell>
          <cell r="AA89">
            <v>1</v>
          </cell>
          <cell r="AB89">
            <v>1</v>
          </cell>
          <cell r="AC89">
            <v>1</v>
          </cell>
          <cell r="AD89">
            <v>1</v>
          </cell>
          <cell r="AE89">
            <v>1</v>
          </cell>
          <cell r="AF89">
            <v>1</v>
          </cell>
          <cell r="AG89">
            <v>1</v>
          </cell>
          <cell r="AH89">
            <v>1</v>
          </cell>
          <cell r="AI89">
            <v>1</v>
          </cell>
          <cell r="AJ89">
            <v>1</v>
          </cell>
          <cell r="AK89">
            <v>1</v>
          </cell>
          <cell r="AL89">
            <v>1</v>
          </cell>
          <cell r="AM89">
            <v>1</v>
          </cell>
          <cell r="AN89">
            <v>1</v>
          </cell>
          <cell r="AO89">
            <v>1</v>
          </cell>
          <cell r="AP89">
            <v>1</v>
          </cell>
          <cell r="AQ89">
            <v>1</v>
          </cell>
          <cell r="AR89">
            <v>1</v>
          </cell>
          <cell r="AS89">
            <v>1</v>
          </cell>
          <cell r="AT89">
            <v>1</v>
          </cell>
          <cell r="AU89">
            <v>1</v>
          </cell>
          <cell r="AV89">
            <v>1</v>
          </cell>
          <cell r="AW89">
            <v>1</v>
          </cell>
          <cell r="AX89">
            <v>1</v>
          </cell>
          <cell r="AY89">
            <v>1</v>
          </cell>
          <cell r="AZ89">
            <v>1</v>
          </cell>
          <cell r="BA89">
            <v>1</v>
          </cell>
          <cell r="BB89">
            <v>1</v>
          </cell>
          <cell r="BC89">
            <v>1</v>
          </cell>
          <cell r="BD89">
            <v>1</v>
          </cell>
          <cell r="BE89">
            <v>1</v>
          </cell>
          <cell r="BF89">
            <v>1</v>
          </cell>
          <cell r="BG89">
            <v>1</v>
          </cell>
          <cell r="BH89">
            <v>1</v>
          </cell>
          <cell r="BI89">
            <v>1</v>
          </cell>
          <cell r="BJ89">
            <v>1</v>
          </cell>
          <cell r="BK89">
            <v>1</v>
          </cell>
          <cell r="BL89">
            <v>1</v>
          </cell>
          <cell r="BM89">
            <v>1</v>
          </cell>
          <cell r="BN89">
            <v>1</v>
          </cell>
          <cell r="BO89">
            <v>1</v>
          </cell>
          <cell r="BP89">
            <v>1</v>
          </cell>
          <cell r="BQ89">
            <v>1</v>
          </cell>
          <cell r="BR89">
            <v>1</v>
          </cell>
          <cell r="BS89">
            <v>1</v>
          </cell>
          <cell r="BT89">
            <v>1</v>
          </cell>
          <cell r="BU89">
            <v>1</v>
          </cell>
          <cell r="BV89">
            <v>1</v>
          </cell>
          <cell r="BW89">
            <v>1</v>
          </cell>
          <cell r="BX89">
            <v>1</v>
          </cell>
          <cell r="BY89">
            <v>1</v>
          </cell>
          <cell r="BZ89">
            <v>1</v>
          </cell>
          <cell r="CA89">
            <v>1</v>
          </cell>
          <cell r="CB89" t="str">
            <v>13128Exempt</v>
          </cell>
        </row>
        <row r="90">
          <cell r="A90" t="str">
            <v>Core CS</v>
          </cell>
          <cell r="B90">
            <v>13128</v>
          </cell>
          <cell r="C90" t="str">
            <v>CS Returns</v>
          </cell>
          <cell r="D90" t="str">
            <v>DL</v>
          </cell>
          <cell r="E90" t="str">
            <v>Non-Exempt</v>
          </cell>
          <cell r="F90">
            <v>0</v>
          </cell>
          <cell r="G90">
            <v>8.9</v>
          </cell>
          <cell r="H90">
            <v>9.6</v>
          </cell>
          <cell r="I90">
            <v>10</v>
          </cell>
          <cell r="J90">
            <v>9.1999999999999993</v>
          </cell>
          <cell r="K90">
            <v>9.6</v>
          </cell>
          <cell r="L90">
            <v>9.1</v>
          </cell>
          <cell r="M90">
            <v>9.1999999999999993</v>
          </cell>
          <cell r="N90">
            <v>9.3000000000000007</v>
          </cell>
          <cell r="O90">
            <v>8.8000000000000007</v>
          </cell>
          <cell r="P90">
            <v>9.5</v>
          </cell>
          <cell r="Q90">
            <v>9.9</v>
          </cell>
          <cell r="R90">
            <v>9.9</v>
          </cell>
          <cell r="S90">
            <v>9.1999999999999993</v>
          </cell>
          <cell r="T90">
            <v>9.1999999999999993</v>
          </cell>
          <cell r="U90">
            <v>8.5</v>
          </cell>
          <cell r="V90">
            <v>8.6</v>
          </cell>
          <cell r="W90">
            <v>8.6999999999999993</v>
          </cell>
          <cell r="X90">
            <v>10</v>
          </cell>
          <cell r="Y90">
            <v>10</v>
          </cell>
          <cell r="Z90">
            <v>10</v>
          </cell>
          <cell r="AA90">
            <v>10</v>
          </cell>
          <cell r="AB90">
            <v>10</v>
          </cell>
          <cell r="AC90">
            <v>10</v>
          </cell>
          <cell r="AD90">
            <v>10</v>
          </cell>
          <cell r="AE90">
            <v>10</v>
          </cell>
          <cell r="AF90">
            <v>10</v>
          </cell>
          <cell r="AG90">
            <v>10</v>
          </cell>
          <cell r="AH90">
            <v>10</v>
          </cell>
          <cell r="AI90">
            <v>10</v>
          </cell>
          <cell r="AJ90">
            <v>10</v>
          </cell>
          <cell r="AK90">
            <v>9.4</v>
          </cell>
          <cell r="AL90">
            <v>10</v>
          </cell>
          <cell r="AM90">
            <v>10</v>
          </cell>
          <cell r="AN90">
            <v>10</v>
          </cell>
          <cell r="AO90">
            <v>10</v>
          </cell>
          <cell r="AP90">
            <v>10</v>
          </cell>
          <cell r="AQ90">
            <v>10</v>
          </cell>
          <cell r="AR90">
            <v>10</v>
          </cell>
          <cell r="AS90">
            <v>10</v>
          </cell>
          <cell r="AT90">
            <v>10</v>
          </cell>
          <cell r="AU90">
            <v>10</v>
          </cell>
          <cell r="AV90">
            <v>10</v>
          </cell>
          <cell r="AW90">
            <v>9.4</v>
          </cell>
          <cell r="AX90">
            <v>9.9</v>
          </cell>
          <cell r="AY90">
            <v>8.9</v>
          </cell>
          <cell r="AZ90">
            <v>10</v>
          </cell>
          <cell r="BA90">
            <v>10</v>
          </cell>
          <cell r="BB90">
            <v>10</v>
          </cell>
          <cell r="BC90">
            <v>10</v>
          </cell>
          <cell r="BD90">
            <v>10</v>
          </cell>
          <cell r="BE90">
            <v>10</v>
          </cell>
          <cell r="BF90">
            <v>10</v>
          </cell>
          <cell r="BG90">
            <v>10</v>
          </cell>
          <cell r="BH90">
            <v>9.6999999999999993</v>
          </cell>
          <cell r="BI90">
            <v>9</v>
          </cell>
          <cell r="BJ90">
            <v>9.3071428571428569</v>
          </cell>
          <cell r="BK90">
            <v>10</v>
          </cell>
          <cell r="BL90">
            <v>11</v>
          </cell>
          <cell r="BM90">
            <v>11</v>
          </cell>
          <cell r="BN90">
            <v>11</v>
          </cell>
          <cell r="BO90">
            <v>11</v>
          </cell>
          <cell r="BP90">
            <v>11</v>
          </cell>
          <cell r="BQ90">
            <v>11</v>
          </cell>
          <cell r="BR90">
            <v>11</v>
          </cell>
          <cell r="BS90">
            <v>11</v>
          </cell>
          <cell r="BT90">
            <v>11</v>
          </cell>
          <cell r="BU90">
            <v>11</v>
          </cell>
          <cell r="BV90">
            <v>11</v>
          </cell>
          <cell r="BW90">
            <v>11</v>
          </cell>
          <cell r="BX90">
            <v>11</v>
          </cell>
          <cell r="BY90">
            <v>11</v>
          </cell>
          <cell r="BZ90">
            <v>11</v>
          </cell>
          <cell r="CA90">
            <v>9.8000000000000007</v>
          </cell>
          <cell r="CB90" t="str">
            <v>13128Non-Exempt</v>
          </cell>
        </row>
        <row r="91">
          <cell r="A91" t="str">
            <v>Core CS</v>
          </cell>
          <cell r="B91">
            <v>13128</v>
          </cell>
          <cell r="C91" t="str">
            <v>CS Returns</v>
          </cell>
          <cell r="D91" t="str">
            <v>DL</v>
          </cell>
          <cell r="E91" t="str">
            <v>Intern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 t="str">
            <v>13128Intern</v>
          </cell>
        </row>
        <row r="92">
          <cell r="A92" t="str">
            <v>Core CS</v>
          </cell>
          <cell r="B92">
            <v>13128</v>
          </cell>
          <cell r="C92" t="str">
            <v>CS Returns</v>
          </cell>
          <cell r="D92" t="str">
            <v>DL</v>
          </cell>
          <cell r="E92" t="str">
            <v>Temp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 t="str">
            <v>13128Temp</v>
          </cell>
        </row>
        <row r="93">
          <cell r="A93" t="str">
            <v>Other CS</v>
          </cell>
          <cell r="B93">
            <v>13129</v>
          </cell>
          <cell r="C93" t="str">
            <v>CS Sales Support</v>
          </cell>
          <cell r="D93" t="str">
            <v>Exempt</v>
          </cell>
          <cell r="E93" t="str">
            <v>Exempt</v>
          </cell>
          <cell r="F93">
            <v>0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  <cell r="AA93">
            <v>2</v>
          </cell>
          <cell r="AB93">
            <v>2</v>
          </cell>
          <cell r="AC93">
            <v>2</v>
          </cell>
          <cell r="AD93">
            <v>2</v>
          </cell>
          <cell r="AE93">
            <v>2</v>
          </cell>
          <cell r="AF93">
            <v>2</v>
          </cell>
          <cell r="AG93">
            <v>2</v>
          </cell>
          <cell r="AH93">
            <v>2</v>
          </cell>
          <cell r="AI93">
            <v>2</v>
          </cell>
          <cell r="AJ93">
            <v>2</v>
          </cell>
          <cell r="AK93">
            <v>2</v>
          </cell>
          <cell r="AL93">
            <v>2</v>
          </cell>
          <cell r="AM93">
            <v>2</v>
          </cell>
          <cell r="AN93">
            <v>2</v>
          </cell>
          <cell r="AO93">
            <v>2</v>
          </cell>
          <cell r="AP93">
            <v>2</v>
          </cell>
          <cell r="AQ93">
            <v>2</v>
          </cell>
          <cell r="AR93">
            <v>2</v>
          </cell>
          <cell r="AS93">
            <v>2</v>
          </cell>
          <cell r="AT93">
            <v>2</v>
          </cell>
          <cell r="AU93">
            <v>2</v>
          </cell>
          <cell r="AV93">
            <v>2</v>
          </cell>
          <cell r="AW93">
            <v>2</v>
          </cell>
          <cell r="AX93">
            <v>2</v>
          </cell>
          <cell r="AY93">
            <v>2</v>
          </cell>
          <cell r="AZ93">
            <v>2</v>
          </cell>
          <cell r="BA93">
            <v>2</v>
          </cell>
          <cell r="BB93">
            <v>2</v>
          </cell>
          <cell r="BC93">
            <v>2</v>
          </cell>
          <cell r="BD93">
            <v>2</v>
          </cell>
          <cell r="BE93">
            <v>2</v>
          </cell>
          <cell r="BF93">
            <v>2</v>
          </cell>
          <cell r="BG93">
            <v>2</v>
          </cell>
          <cell r="BH93">
            <v>2</v>
          </cell>
          <cell r="BI93">
            <v>2</v>
          </cell>
          <cell r="BJ93">
            <v>2</v>
          </cell>
          <cell r="BK93">
            <v>2</v>
          </cell>
          <cell r="BL93">
            <v>2</v>
          </cell>
          <cell r="BM93">
            <v>2</v>
          </cell>
          <cell r="BN93">
            <v>2</v>
          </cell>
          <cell r="BO93">
            <v>2</v>
          </cell>
          <cell r="BP93">
            <v>2</v>
          </cell>
          <cell r="BQ93">
            <v>2</v>
          </cell>
          <cell r="BR93">
            <v>2</v>
          </cell>
          <cell r="BS93">
            <v>2</v>
          </cell>
          <cell r="BT93">
            <v>2</v>
          </cell>
          <cell r="BU93">
            <v>2</v>
          </cell>
          <cell r="BV93">
            <v>2</v>
          </cell>
          <cell r="BW93">
            <v>2</v>
          </cell>
          <cell r="BX93">
            <v>2</v>
          </cell>
          <cell r="BY93">
            <v>2</v>
          </cell>
          <cell r="BZ93">
            <v>2</v>
          </cell>
          <cell r="CA93">
            <v>2</v>
          </cell>
          <cell r="CB93" t="str">
            <v>13129Exempt</v>
          </cell>
        </row>
        <row r="94">
          <cell r="A94" t="str">
            <v>Other CS</v>
          </cell>
          <cell r="B94">
            <v>13129</v>
          </cell>
          <cell r="C94" t="str">
            <v>CS Sales Support</v>
          </cell>
          <cell r="D94" t="str">
            <v>DL</v>
          </cell>
          <cell r="E94" t="str">
            <v>Non-Exempt</v>
          </cell>
          <cell r="F94">
            <v>0</v>
          </cell>
          <cell r="G94">
            <v>16</v>
          </cell>
          <cell r="H94">
            <v>16.399999999999999</v>
          </cell>
          <cell r="I94">
            <v>16.5</v>
          </cell>
          <cell r="J94">
            <v>16.100000000000001</v>
          </cell>
          <cell r="K94">
            <v>16.399999999999999</v>
          </cell>
          <cell r="L94">
            <v>16</v>
          </cell>
          <cell r="M94">
            <v>15.7</v>
          </cell>
          <cell r="N94">
            <v>17.3</v>
          </cell>
          <cell r="O94">
            <v>17.399999999999999</v>
          </cell>
          <cell r="P94">
            <v>16</v>
          </cell>
          <cell r="Q94">
            <v>16.8</v>
          </cell>
          <cell r="R94">
            <v>17.899999999999999</v>
          </cell>
          <cell r="S94">
            <v>16.899999999999999</v>
          </cell>
          <cell r="T94">
            <v>17.399999999999999</v>
          </cell>
          <cell r="U94">
            <v>16.7</v>
          </cell>
          <cell r="V94">
            <v>18.399999999999999</v>
          </cell>
          <cell r="W94">
            <v>16.7</v>
          </cell>
          <cell r="X94">
            <v>18.75</v>
          </cell>
          <cell r="Y94">
            <v>18.75</v>
          </cell>
          <cell r="Z94">
            <v>18.75</v>
          </cell>
          <cell r="AA94">
            <v>18.75</v>
          </cell>
          <cell r="AB94">
            <v>18.75</v>
          </cell>
          <cell r="AC94">
            <v>18.75</v>
          </cell>
          <cell r="AD94">
            <v>18.75</v>
          </cell>
          <cell r="AE94">
            <v>18.75</v>
          </cell>
          <cell r="AF94">
            <v>18.75</v>
          </cell>
          <cell r="AG94">
            <v>18.75</v>
          </cell>
          <cell r="AH94">
            <v>18.75</v>
          </cell>
          <cell r="AI94">
            <v>18.75</v>
          </cell>
          <cell r="AJ94">
            <v>17.100000000000001</v>
          </cell>
          <cell r="AK94">
            <v>18.75</v>
          </cell>
          <cell r="AL94">
            <v>18.75</v>
          </cell>
          <cell r="AM94">
            <v>18.75</v>
          </cell>
          <cell r="AN94">
            <v>18.75</v>
          </cell>
          <cell r="AO94">
            <v>18.75</v>
          </cell>
          <cell r="AP94">
            <v>18.75</v>
          </cell>
          <cell r="AQ94">
            <v>18.75</v>
          </cell>
          <cell r="AR94">
            <v>18.75</v>
          </cell>
          <cell r="AS94">
            <v>18.75</v>
          </cell>
          <cell r="AT94">
            <v>18.75</v>
          </cell>
          <cell r="AU94">
            <v>18.75</v>
          </cell>
          <cell r="AV94">
            <v>17.100000000000001</v>
          </cell>
          <cell r="AW94">
            <v>18.75</v>
          </cell>
          <cell r="AX94">
            <v>18.8</v>
          </cell>
          <cell r="AY94">
            <v>18.8</v>
          </cell>
          <cell r="AZ94">
            <v>18.75</v>
          </cell>
          <cell r="BA94">
            <v>18.75</v>
          </cell>
          <cell r="BB94">
            <v>18.75</v>
          </cell>
          <cell r="BC94">
            <v>18.75</v>
          </cell>
          <cell r="BD94">
            <v>18.75</v>
          </cell>
          <cell r="BE94">
            <v>18.75</v>
          </cell>
          <cell r="BF94">
            <v>18.75</v>
          </cell>
          <cell r="BG94">
            <v>18.75</v>
          </cell>
          <cell r="BH94">
            <v>17.899999999999999</v>
          </cell>
          <cell r="BI94">
            <v>17</v>
          </cell>
          <cell r="BJ94">
            <v>18.345238095238091</v>
          </cell>
          <cell r="BK94">
            <v>18.75</v>
          </cell>
          <cell r="BL94">
            <v>19.75</v>
          </cell>
          <cell r="BM94">
            <v>19.75</v>
          </cell>
          <cell r="BN94">
            <v>19.75</v>
          </cell>
          <cell r="BO94">
            <v>22.4</v>
          </cell>
          <cell r="BP94">
            <v>21.9</v>
          </cell>
          <cell r="BQ94">
            <v>20.7</v>
          </cell>
          <cell r="BR94">
            <v>20.7</v>
          </cell>
          <cell r="BS94">
            <v>21.6</v>
          </cell>
          <cell r="BT94">
            <v>22.5</v>
          </cell>
          <cell r="BU94">
            <v>21.154761904761909</v>
          </cell>
          <cell r="BV94">
            <v>20.75</v>
          </cell>
          <cell r="BW94">
            <v>20.75</v>
          </cell>
          <cell r="BX94">
            <v>19.75</v>
          </cell>
          <cell r="BY94">
            <v>19.75</v>
          </cell>
          <cell r="BZ94">
            <v>19.75</v>
          </cell>
          <cell r="CA94">
            <v>18.600000000000001</v>
          </cell>
          <cell r="CB94" t="str">
            <v>13129Non-Exempt</v>
          </cell>
        </row>
        <row r="95">
          <cell r="A95" t="str">
            <v>Other CS</v>
          </cell>
          <cell r="B95">
            <v>13129</v>
          </cell>
          <cell r="C95" t="str">
            <v>CS Sales Support</v>
          </cell>
          <cell r="D95" t="str">
            <v>DL</v>
          </cell>
          <cell r="E95" t="str">
            <v>Intern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 t="str">
            <v>13129Intern</v>
          </cell>
        </row>
        <row r="96">
          <cell r="A96" t="str">
            <v>Other CS</v>
          </cell>
          <cell r="B96">
            <v>13129</v>
          </cell>
          <cell r="C96" t="str">
            <v>CS Sales Support</v>
          </cell>
          <cell r="D96" t="str">
            <v>DL</v>
          </cell>
          <cell r="E96" t="str">
            <v>Temp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 t="str">
            <v>13129Temp</v>
          </cell>
        </row>
        <row r="97">
          <cell r="A97" t="str">
            <v>Other CS</v>
          </cell>
          <cell r="B97">
            <v>13155</v>
          </cell>
          <cell r="C97" t="str">
            <v>Int'l Customer Service</v>
          </cell>
          <cell r="D97" t="str">
            <v>Exempt</v>
          </cell>
          <cell r="E97" t="str">
            <v>Exempt</v>
          </cell>
          <cell r="F97">
            <v>2</v>
          </cell>
          <cell r="G97">
            <v>2</v>
          </cell>
          <cell r="H97">
            <v>2</v>
          </cell>
          <cell r="I97">
            <v>2</v>
          </cell>
          <cell r="J97">
            <v>2</v>
          </cell>
          <cell r="K97">
            <v>2</v>
          </cell>
          <cell r="L97">
            <v>2</v>
          </cell>
          <cell r="M97">
            <v>2</v>
          </cell>
          <cell r="N97">
            <v>3</v>
          </cell>
          <cell r="O97">
            <v>3</v>
          </cell>
          <cell r="P97">
            <v>3</v>
          </cell>
          <cell r="Q97">
            <v>3</v>
          </cell>
          <cell r="R97">
            <v>3</v>
          </cell>
          <cell r="S97">
            <v>3</v>
          </cell>
          <cell r="T97">
            <v>3</v>
          </cell>
          <cell r="U97">
            <v>3</v>
          </cell>
          <cell r="V97">
            <v>3</v>
          </cell>
          <cell r="W97">
            <v>3</v>
          </cell>
          <cell r="X97">
            <v>3</v>
          </cell>
          <cell r="Y97">
            <v>3</v>
          </cell>
          <cell r="Z97">
            <v>3</v>
          </cell>
          <cell r="AA97">
            <v>3</v>
          </cell>
          <cell r="AB97">
            <v>3</v>
          </cell>
          <cell r="AC97">
            <v>3</v>
          </cell>
          <cell r="AD97">
            <v>3</v>
          </cell>
          <cell r="AE97">
            <v>3</v>
          </cell>
          <cell r="AF97">
            <v>3</v>
          </cell>
          <cell r="AG97">
            <v>3</v>
          </cell>
          <cell r="AH97">
            <v>3</v>
          </cell>
          <cell r="AI97">
            <v>3</v>
          </cell>
          <cell r="AJ97">
            <v>3</v>
          </cell>
          <cell r="AK97">
            <v>3</v>
          </cell>
          <cell r="AL97">
            <v>3</v>
          </cell>
          <cell r="AM97">
            <v>3</v>
          </cell>
          <cell r="AN97">
            <v>3</v>
          </cell>
          <cell r="AO97">
            <v>3</v>
          </cell>
          <cell r="AP97">
            <v>3</v>
          </cell>
          <cell r="AQ97">
            <v>3</v>
          </cell>
          <cell r="AR97">
            <v>3</v>
          </cell>
          <cell r="AS97">
            <v>3</v>
          </cell>
          <cell r="AT97">
            <v>3</v>
          </cell>
          <cell r="AU97">
            <v>3</v>
          </cell>
          <cell r="AV97">
            <v>3</v>
          </cell>
          <cell r="AW97">
            <v>3</v>
          </cell>
          <cell r="AX97">
            <v>3</v>
          </cell>
          <cell r="AY97">
            <v>3</v>
          </cell>
          <cell r="AZ97">
            <v>3</v>
          </cell>
          <cell r="BA97">
            <v>3</v>
          </cell>
          <cell r="BB97">
            <v>3</v>
          </cell>
          <cell r="BC97">
            <v>3</v>
          </cell>
          <cell r="BD97">
            <v>3</v>
          </cell>
          <cell r="BE97">
            <v>3</v>
          </cell>
          <cell r="BF97">
            <v>3</v>
          </cell>
          <cell r="BG97">
            <v>3</v>
          </cell>
          <cell r="BH97">
            <v>3</v>
          </cell>
          <cell r="BI97">
            <v>3</v>
          </cell>
          <cell r="BJ97">
            <v>3</v>
          </cell>
          <cell r="BK97">
            <v>3</v>
          </cell>
          <cell r="BL97">
            <v>3</v>
          </cell>
          <cell r="BM97">
            <v>3</v>
          </cell>
          <cell r="BN97">
            <v>3</v>
          </cell>
          <cell r="BO97">
            <v>3</v>
          </cell>
          <cell r="BP97">
            <v>3</v>
          </cell>
          <cell r="BQ97">
            <v>3</v>
          </cell>
          <cell r="BR97">
            <v>3</v>
          </cell>
          <cell r="BS97">
            <v>3</v>
          </cell>
          <cell r="BT97">
            <v>3</v>
          </cell>
          <cell r="BU97">
            <v>3</v>
          </cell>
          <cell r="BV97">
            <v>3</v>
          </cell>
          <cell r="BW97">
            <v>3</v>
          </cell>
          <cell r="BX97">
            <v>3</v>
          </cell>
          <cell r="BY97">
            <v>3</v>
          </cell>
          <cell r="BZ97">
            <v>3</v>
          </cell>
          <cell r="CA97">
            <v>3</v>
          </cell>
          <cell r="CB97" t="str">
            <v>13155Exempt</v>
          </cell>
        </row>
        <row r="98">
          <cell r="A98" t="str">
            <v>Other CS</v>
          </cell>
          <cell r="B98">
            <v>13155</v>
          </cell>
          <cell r="C98" t="str">
            <v>Int'l Customer Service</v>
          </cell>
          <cell r="D98" t="str">
            <v>DL</v>
          </cell>
          <cell r="E98" t="str">
            <v>Non-Exempt</v>
          </cell>
          <cell r="F98">
            <v>4</v>
          </cell>
          <cell r="G98">
            <v>5</v>
          </cell>
          <cell r="H98">
            <v>3.9</v>
          </cell>
          <cell r="I98">
            <v>5</v>
          </cell>
          <cell r="J98">
            <v>5</v>
          </cell>
          <cell r="K98">
            <v>3.9</v>
          </cell>
          <cell r="L98">
            <v>5</v>
          </cell>
          <cell r="M98">
            <v>4.7</v>
          </cell>
          <cell r="N98">
            <v>3.6</v>
          </cell>
          <cell r="O98">
            <v>4.7</v>
          </cell>
          <cell r="P98">
            <v>4.8</v>
          </cell>
          <cell r="Q98">
            <v>5</v>
          </cell>
          <cell r="R98">
            <v>5</v>
          </cell>
          <cell r="S98">
            <v>5</v>
          </cell>
          <cell r="T98">
            <v>5</v>
          </cell>
          <cell r="U98">
            <v>5</v>
          </cell>
          <cell r="V98">
            <v>5</v>
          </cell>
          <cell r="W98">
            <v>5</v>
          </cell>
          <cell r="X98">
            <v>5</v>
          </cell>
          <cell r="Y98">
            <v>5</v>
          </cell>
          <cell r="Z98">
            <v>5</v>
          </cell>
          <cell r="AA98">
            <v>5</v>
          </cell>
          <cell r="AB98">
            <v>5</v>
          </cell>
          <cell r="AC98">
            <v>5</v>
          </cell>
          <cell r="AD98">
            <v>5</v>
          </cell>
          <cell r="AE98">
            <v>5</v>
          </cell>
          <cell r="AF98">
            <v>5</v>
          </cell>
          <cell r="AG98">
            <v>5</v>
          </cell>
          <cell r="AH98">
            <v>5</v>
          </cell>
          <cell r="AI98">
            <v>5</v>
          </cell>
          <cell r="AJ98">
            <v>5</v>
          </cell>
          <cell r="AK98">
            <v>5</v>
          </cell>
          <cell r="AL98">
            <v>5</v>
          </cell>
          <cell r="AM98">
            <v>5</v>
          </cell>
          <cell r="AN98">
            <v>5</v>
          </cell>
          <cell r="AO98">
            <v>5</v>
          </cell>
          <cell r="AP98">
            <v>5</v>
          </cell>
          <cell r="AQ98">
            <v>5</v>
          </cell>
          <cell r="AR98">
            <v>5</v>
          </cell>
          <cell r="AS98">
            <v>5</v>
          </cell>
          <cell r="AT98">
            <v>5</v>
          </cell>
          <cell r="AU98">
            <v>5</v>
          </cell>
          <cell r="AV98">
            <v>5</v>
          </cell>
          <cell r="AW98">
            <v>5</v>
          </cell>
          <cell r="AX98">
            <v>5</v>
          </cell>
          <cell r="AY98">
            <v>5</v>
          </cell>
          <cell r="AZ98">
            <v>5</v>
          </cell>
          <cell r="BA98">
            <v>5</v>
          </cell>
          <cell r="BB98">
            <v>5</v>
          </cell>
          <cell r="BC98">
            <v>5</v>
          </cell>
          <cell r="BD98">
            <v>5</v>
          </cell>
          <cell r="BE98">
            <v>5</v>
          </cell>
          <cell r="BF98">
            <v>5</v>
          </cell>
          <cell r="BG98">
            <v>5</v>
          </cell>
          <cell r="BH98">
            <v>4.2</v>
          </cell>
          <cell r="BI98">
            <v>4</v>
          </cell>
          <cell r="BJ98">
            <v>3.9970238095238089</v>
          </cell>
          <cell r="BK98">
            <v>5</v>
          </cell>
          <cell r="BL98">
            <v>5</v>
          </cell>
          <cell r="BM98">
            <v>5</v>
          </cell>
          <cell r="BN98">
            <v>5</v>
          </cell>
          <cell r="BO98">
            <v>5</v>
          </cell>
          <cell r="BP98">
            <v>5</v>
          </cell>
          <cell r="BQ98">
            <v>5</v>
          </cell>
          <cell r="BR98">
            <v>5</v>
          </cell>
          <cell r="BS98">
            <v>5</v>
          </cell>
          <cell r="BT98">
            <v>5</v>
          </cell>
          <cell r="BU98">
            <v>5</v>
          </cell>
          <cell r="BV98">
            <v>5</v>
          </cell>
          <cell r="BW98">
            <v>5</v>
          </cell>
          <cell r="BX98">
            <v>5</v>
          </cell>
          <cell r="BY98">
            <v>5</v>
          </cell>
          <cell r="BZ98">
            <v>5</v>
          </cell>
          <cell r="CA98">
            <v>4</v>
          </cell>
          <cell r="CB98" t="str">
            <v>13155Non-Exempt</v>
          </cell>
        </row>
        <row r="99">
          <cell r="A99" t="str">
            <v>Other CS</v>
          </cell>
          <cell r="B99">
            <v>13155</v>
          </cell>
          <cell r="C99" t="str">
            <v>Int'l Customer Service</v>
          </cell>
          <cell r="D99" t="str">
            <v>DL</v>
          </cell>
          <cell r="E99" t="str">
            <v>Intern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 t="str">
            <v>13155Intern</v>
          </cell>
        </row>
        <row r="100">
          <cell r="A100" t="str">
            <v>Other CS</v>
          </cell>
          <cell r="B100">
            <v>13155</v>
          </cell>
          <cell r="C100" t="str">
            <v>Int'l Customer Service</v>
          </cell>
          <cell r="D100" t="str">
            <v>DL</v>
          </cell>
          <cell r="E100" t="str">
            <v>Temp</v>
          </cell>
          <cell r="F100">
            <v>0</v>
          </cell>
          <cell r="G100">
            <v>0</v>
          </cell>
          <cell r="H100">
            <v>0.9</v>
          </cell>
          <cell r="I100">
            <v>1</v>
          </cell>
          <cell r="J100">
            <v>0.9</v>
          </cell>
          <cell r="K100">
            <v>0.9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 t="str">
            <v>13155Temp</v>
          </cell>
        </row>
        <row r="101">
          <cell r="A101" t="str">
            <v>Other CS</v>
          </cell>
          <cell r="B101">
            <v>13156</v>
          </cell>
          <cell r="C101" t="str">
            <v>MAB Contracts</v>
          </cell>
          <cell r="D101" t="str">
            <v>Exempt</v>
          </cell>
          <cell r="E101" t="str">
            <v>Exempt</v>
          </cell>
          <cell r="F101">
            <v>2</v>
          </cell>
          <cell r="G101">
            <v>1</v>
          </cell>
          <cell r="H101">
            <v>5</v>
          </cell>
          <cell r="I101">
            <v>3</v>
          </cell>
          <cell r="J101">
            <v>4</v>
          </cell>
          <cell r="K101">
            <v>5</v>
          </cell>
          <cell r="L101">
            <v>5</v>
          </cell>
          <cell r="M101">
            <v>6</v>
          </cell>
          <cell r="N101">
            <v>6</v>
          </cell>
          <cell r="O101">
            <v>7</v>
          </cell>
          <cell r="P101">
            <v>7</v>
          </cell>
          <cell r="Q101">
            <v>6</v>
          </cell>
          <cell r="R101">
            <v>6</v>
          </cell>
          <cell r="S101">
            <v>6</v>
          </cell>
          <cell r="T101">
            <v>7</v>
          </cell>
          <cell r="U101">
            <v>7</v>
          </cell>
          <cell r="V101">
            <v>7</v>
          </cell>
          <cell r="W101">
            <v>7</v>
          </cell>
          <cell r="X101">
            <v>7</v>
          </cell>
          <cell r="Y101">
            <v>7</v>
          </cell>
          <cell r="Z101">
            <v>7</v>
          </cell>
          <cell r="AA101">
            <v>7</v>
          </cell>
          <cell r="AB101">
            <v>7</v>
          </cell>
          <cell r="AC101">
            <v>7</v>
          </cell>
          <cell r="AD101">
            <v>7</v>
          </cell>
          <cell r="AE101">
            <v>7</v>
          </cell>
          <cell r="AF101">
            <v>7</v>
          </cell>
          <cell r="AG101">
            <v>7</v>
          </cell>
          <cell r="AH101">
            <v>7</v>
          </cell>
          <cell r="AI101">
            <v>7</v>
          </cell>
          <cell r="AJ101">
            <v>7</v>
          </cell>
          <cell r="AK101">
            <v>7</v>
          </cell>
          <cell r="AL101">
            <v>8</v>
          </cell>
          <cell r="AM101">
            <v>8</v>
          </cell>
          <cell r="AN101">
            <v>8</v>
          </cell>
          <cell r="AO101">
            <v>8</v>
          </cell>
          <cell r="AP101">
            <v>8</v>
          </cell>
          <cell r="AQ101">
            <v>8</v>
          </cell>
          <cell r="AR101">
            <v>8</v>
          </cell>
          <cell r="AS101">
            <v>8</v>
          </cell>
          <cell r="AT101">
            <v>8</v>
          </cell>
          <cell r="AU101">
            <v>8</v>
          </cell>
          <cell r="AV101">
            <v>7</v>
          </cell>
          <cell r="AW101">
            <v>7</v>
          </cell>
          <cell r="AX101">
            <v>7</v>
          </cell>
          <cell r="AY101">
            <v>6</v>
          </cell>
          <cell r="AZ101">
            <v>7</v>
          </cell>
          <cell r="BA101">
            <v>7</v>
          </cell>
          <cell r="BB101">
            <v>8</v>
          </cell>
          <cell r="BC101">
            <v>8</v>
          </cell>
          <cell r="BD101">
            <v>8</v>
          </cell>
          <cell r="BE101">
            <v>8</v>
          </cell>
          <cell r="BF101">
            <v>8</v>
          </cell>
          <cell r="BG101">
            <v>8</v>
          </cell>
        </row>
        <row r="102">
          <cell r="A102" t="str">
            <v>Other CS</v>
          </cell>
          <cell r="B102">
            <v>13156</v>
          </cell>
          <cell r="C102" t="str">
            <v>MAB Contracts</v>
          </cell>
          <cell r="D102" t="str">
            <v>DL</v>
          </cell>
          <cell r="E102" t="str">
            <v>Non-Exempt</v>
          </cell>
          <cell r="F102">
            <v>11</v>
          </cell>
          <cell r="G102">
            <v>10</v>
          </cell>
          <cell r="H102">
            <v>7.1</v>
          </cell>
          <cell r="I102">
            <v>8.5</v>
          </cell>
          <cell r="J102">
            <v>7.7</v>
          </cell>
          <cell r="K102">
            <v>7.1</v>
          </cell>
          <cell r="L102">
            <v>5.6</v>
          </cell>
          <cell r="M102">
            <v>5.9</v>
          </cell>
          <cell r="N102">
            <v>6</v>
          </cell>
          <cell r="O102">
            <v>6</v>
          </cell>
          <cell r="P102">
            <v>6</v>
          </cell>
          <cell r="Q102">
            <v>5.9</v>
          </cell>
          <cell r="R102">
            <v>5.7</v>
          </cell>
          <cell r="S102">
            <v>5.8</v>
          </cell>
          <cell r="T102">
            <v>5</v>
          </cell>
          <cell r="U102">
            <v>5</v>
          </cell>
          <cell r="V102">
            <v>5</v>
          </cell>
          <cell r="W102">
            <v>4</v>
          </cell>
          <cell r="X102">
            <v>6</v>
          </cell>
          <cell r="Y102">
            <v>6</v>
          </cell>
          <cell r="Z102">
            <v>6</v>
          </cell>
          <cell r="AA102">
            <v>6</v>
          </cell>
          <cell r="AB102">
            <v>6</v>
          </cell>
          <cell r="AC102">
            <v>6</v>
          </cell>
          <cell r="AD102">
            <v>6</v>
          </cell>
          <cell r="AE102">
            <v>6</v>
          </cell>
          <cell r="AF102">
            <v>6</v>
          </cell>
          <cell r="AG102">
            <v>6</v>
          </cell>
          <cell r="AH102">
            <v>6</v>
          </cell>
          <cell r="AI102">
            <v>6</v>
          </cell>
          <cell r="AJ102">
            <v>4.4000000000000004</v>
          </cell>
          <cell r="AK102">
            <v>5.9</v>
          </cell>
          <cell r="AL102">
            <v>6</v>
          </cell>
          <cell r="AM102">
            <v>6</v>
          </cell>
          <cell r="AN102">
            <v>6</v>
          </cell>
          <cell r="AO102">
            <v>6</v>
          </cell>
          <cell r="AP102">
            <v>6</v>
          </cell>
          <cell r="AQ102">
            <v>6</v>
          </cell>
          <cell r="AR102">
            <v>6</v>
          </cell>
          <cell r="AS102">
            <v>6</v>
          </cell>
          <cell r="AT102">
            <v>6</v>
          </cell>
          <cell r="AU102">
            <v>6</v>
          </cell>
          <cell r="AV102">
            <v>4.4000000000000004</v>
          </cell>
          <cell r="AW102">
            <v>5.9</v>
          </cell>
          <cell r="AX102">
            <v>6.2</v>
          </cell>
          <cell r="AY102">
            <v>6.3825000000000003</v>
          </cell>
          <cell r="AZ102">
            <v>6</v>
          </cell>
          <cell r="BA102">
            <v>6</v>
          </cell>
          <cell r="BB102">
            <v>6</v>
          </cell>
          <cell r="BC102">
            <v>6</v>
          </cell>
          <cell r="BD102">
            <v>6</v>
          </cell>
          <cell r="BE102">
            <v>6</v>
          </cell>
          <cell r="BF102">
            <v>6</v>
          </cell>
          <cell r="BG102">
            <v>6</v>
          </cell>
        </row>
        <row r="103">
          <cell r="A103" t="str">
            <v>Other CS</v>
          </cell>
          <cell r="B103">
            <v>13156</v>
          </cell>
          <cell r="C103" t="str">
            <v>MAB Contracts</v>
          </cell>
          <cell r="D103" t="str">
            <v>DL</v>
          </cell>
          <cell r="E103" t="str">
            <v>Intern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0.9</v>
          </cell>
          <cell r="R103">
            <v>0.8</v>
          </cell>
          <cell r="S103">
            <v>0.7</v>
          </cell>
          <cell r="T103">
            <v>0.2</v>
          </cell>
          <cell r="U103">
            <v>0.2</v>
          </cell>
          <cell r="V103">
            <v>0.2</v>
          </cell>
          <cell r="W103">
            <v>0.1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1</v>
          </cell>
          <cell r="AC103">
            <v>1</v>
          </cell>
          <cell r="AD103">
            <v>1</v>
          </cell>
          <cell r="AE103">
            <v>1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0.2</v>
          </cell>
          <cell r="AL103">
            <v>0.25</v>
          </cell>
          <cell r="AM103">
            <v>0.25</v>
          </cell>
          <cell r="AN103">
            <v>1</v>
          </cell>
          <cell r="AO103">
            <v>1</v>
          </cell>
          <cell r="AP103">
            <v>1</v>
          </cell>
          <cell r="AQ103">
            <v>1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0.2</v>
          </cell>
          <cell r="AX103">
            <v>0.2</v>
          </cell>
          <cell r="AY103">
            <v>1.7500000000000002E-2</v>
          </cell>
          <cell r="AZ103">
            <v>1</v>
          </cell>
          <cell r="BA103">
            <v>1</v>
          </cell>
          <cell r="BB103">
            <v>1</v>
          </cell>
          <cell r="BC103">
            <v>1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</row>
        <row r="104">
          <cell r="A104" t="str">
            <v>Other CS</v>
          </cell>
          <cell r="B104">
            <v>13156</v>
          </cell>
          <cell r="C104" t="str">
            <v>MAB Contracts</v>
          </cell>
          <cell r="D104" t="str">
            <v>DL</v>
          </cell>
          <cell r="E104" t="str">
            <v>Temp</v>
          </cell>
          <cell r="F104">
            <v>1</v>
          </cell>
          <cell r="G104">
            <v>1</v>
          </cell>
          <cell r="H104">
            <v>1</v>
          </cell>
          <cell r="I104">
            <v>1</v>
          </cell>
          <cell r="J104">
            <v>1</v>
          </cell>
          <cell r="K104">
            <v>1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1</v>
          </cell>
          <cell r="BA104">
            <v>1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</row>
        <row r="105">
          <cell r="G105">
            <v>0</v>
          </cell>
        </row>
        <row r="106">
          <cell r="G106">
            <v>0</v>
          </cell>
        </row>
        <row r="107">
          <cell r="G107">
            <v>0</v>
          </cell>
        </row>
        <row r="108">
          <cell r="G108">
            <v>0</v>
          </cell>
        </row>
        <row r="109">
          <cell r="G109">
            <v>372.09999999999997</v>
          </cell>
        </row>
        <row r="110">
          <cell r="G110">
            <v>2</v>
          </cell>
        </row>
        <row r="111">
          <cell r="G111">
            <v>0</v>
          </cell>
        </row>
        <row r="112">
          <cell r="G112">
            <v>0</v>
          </cell>
        </row>
        <row r="113">
          <cell r="G113">
            <v>0</v>
          </cell>
        </row>
        <row r="114">
          <cell r="G114">
            <v>0</v>
          </cell>
        </row>
        <row r="115">
          <cell r="G115">
            <v>0</v>
          </cell>
        </row>
        <row r="116">
          <cell r="G116">
            <v>0</v>
          </cell>
        </row>
        <row r="117">
          <cell r="G117">
            <v>0</v>
          </cell>
        </row>
        <row r="118">
          <cell r="G118">
            <v>6</v>
          </cell>
        </row>
        <row r="119">
          <cell r="G119">
            <v>0</v>
          </cell>
        </row>
        <row r="120">
          <cell r="G120">
            <v>0</v>
          </cell>
        </row>
        <row r="121">
          <cell r="G121">
            <v>0</v>
          </cell>
        </row>
        <row r="122">
          <cell r="G122">
            <v>19.3</v>
          </cell>
        </row>
        <row r="123">
          <cell r="G123">
            <v>0</v>
          </cell>
        </row>
        <row r="124">
          <cell r="G124">
            <v>0.9</v>
          </cell>
        </row>
        <row r="125">
          <cell r="G125">
            <v>0</v>
          </cell>
        </row>
        <row r="126">
          <cell r="G126">
            <v>0</v>
          </cell>
        </row>
        <row r="127">
          <cell r="G127">
            <v>0</v>
          </cell>
        </row>
        <row r="128">
          <cell r="G128">
            <v>0</v>
          </cell>
        </row>
        <row r="129">
          <cell r="G129">
            <v>2</v>
          </cell>
        </row>
        <row r="130">
          <cell r="G130">
            <v>15.3</v>
          </cell>
        </row>
        <row r="131">
          <cell r="G131">
            <v>0</v>
          </cell>
        </row>
        <row r="132">
          <cell r="G132">
            <v>0.9</v>
          </cell>
        </row>
        <row r="133">
          <cell r="G133">
            <v>4</v>
          </cell>
        </row>
        <row r="134">
          <cell r="G134">
            <v>2</v>
          </cell>
        </row>
        <row r="135">
          <cell r="G135">
            <v>0</v>
          </cell>
        </row>
        <row r="136">
          <cell r="G136">
            <v>0</v>
          </cell>
        </row>
        <row r="137">
          <cell r="G137">
            <v>0</v>
          </cell>
        </row>
        <row r="138">
          <cell r="G138">
            <v>0</v>
          </cell>
        </row>
        <row r="139">
          <cell r="G139">
            <v>0</v>
          </cell>
        </row>
        <row r="140">
          <cell r="G140">
            <v>0</v>
          </cell>
        </row>
        <row r="141">
          <cell r="G141">
            <v>0</v>
          </cell>
        </row>
        <row r="142">
          <cell r="G142">
            <v>0</v>
          </cell>
        </row>
        <row r="143">
          <cell r="G143">
            <v>0</v>
          </cell>
        </row>
        <row r="144">
          <cell r="G144">
            <v>0</v>
          </cell>
        </row>
        <row r="145">
          <cell r="G145">
            <v>0</v>
          </cell>
        </row>
        <row r="146">
          <cell r="G146">
            <v>0</v>
          </cell>
        </row>
        <row r="147">
          <cell r="G147">
            <v>0</v>
          </cell>
        </row>
        <row r="148">
          <cell r="G148">
            <v>0</v>
          </cell>
        </row>
      </sheetData>
      <sheetData sheetId="7" refreshError="1">
        <row r="4">
          <cell r="C4">
            <v>1</v>
          </cell>
          <cell r="D4">
            <v>2</v>
          </cell>
          <cell r="E4">
            <v>3</v>
          </cell>
          <cell r="F4">
            <v>4</v>
          </cell>
          <cell r="G4">
            <v>5</v>
          </cell>
          <cell r="H4">
            <v>6</v>
          </cell>
          <cell r="I4">
            <v>7</v>
          </cell>
          <cell r="J4">
            <v>8</v>
          </cell>
          <cell r="K4">
            <v>9</v>
          </cell>
          <cell r="L4">
            <v>10</v>
          </cell>
          <cell r="M4">
            <v>11</v>
          </cell>
          <cell r="N4">
            <v>12</v>
          </cell>
          <cell r="O4">
            <v>13</v>
          </cell>
          <cell r="P4">
            <v>14</v>
          </cell>
          <cell r="Q4">
            <v>15</v>
          </cell>
          <cell r="R4">
            <v>16</v>
          </cell>
          <cell r="S4">
            <v>17</v>
          </cell>
          <cell r="T4">
            <v>18</v>
          </cell>
          <cell r="U4">
            <v>19</v>
          </cell>
          <cell r="V4">
            <v>20</v>
          </cell>
          <cell r="W4">
            <v>21</v>
          </cell>
          <cell r="X4">
            <v>22</v>
          </cell>
          <cell r="Y4">
            <v>23</v>
          </cell>
          <cell r="Z4">
            <v>24</v>
          </cell>
          <cell r="AA4">
            <v>25</v>
          </cell>
          <cell r="AB4">
            <v>26</v>
          </cell>
          <cell r="AC4">
            <v>27</v>
          </cell>
          <cell r="AD4">
            <v>28</v>
          </cell>
          <cell r="AE4">
            <v>29</v>
          </cell>
          <cell r="AF4">
            <v>30</v>
          </cell>
          <cell r="AG4">
            <v>31</v>
          </cell>
          <cell r="AH4">
            <v>32</v>
          </cell>
          <cell r="AI4">
            <v>33</v>
          </cell>
          <cell r="AJ4">
            <v>34</v>
          </cell>
          <cell r="AK4">
            <v>35</v>
          </cell>
          <cell r="AL4">
            <v>36</v>
          </cell>
          <cell r="AM4">
            <v>37</v>
          </cell>
          <cell r="AN4">
            <v>38</v>
          </cell>
          <cell r="AO4">
            <v>39</v>
          </cell>
          <cell r="AP4">
            <v>40</v>
          </cell>
          <cell r="AQ4">
            <v>41</v>
          </cell>
          <cell r="AR4">
            <v>42</v>
          </cell>
          <cell r="AS4">
            <v>43</v>
          </cell>
          <cell r="AT4">
            <v>44</v>
          </cell>
          <cell r="AU4">
            <v>45</v>
          </cell>
          <cell r="AV4">
            <v>46</v>
          </cell>
          <cell r="AW4">
            <v>47</v>
          </cell>
          <cell r="AX4">
            <v>48</v>
          </cell>
          <cell r="AY4">
            <v>49</v>
          </cell>
          <cell r="AZ4">
            <v>50</v>
          </cell>
          <cell r="BA4">
            <v>51</v>
          </cell>
          <cell r="BB4">
            <v>52</v>
          </cell>
          <cell r="BC4">
            <v>53</v>
          </cell>
          <cell r="BD4">
            <v>54</v>
          </cell>
          <cell r="BE4">
            <v>55</v>
          </cell>
          <cell r="BF4">
            <v>56</v>
          </cell>
          <cell r="BG4">
            <v>57</v>
          </cell>
          <cell r="BH4">
            <v>58</v>
          </cell>
          <cell r="BI4">
            <v>59</v>
          </cell>
          <cell r="BJ4">
            <v>60</v>
          </cell>
          <cell r="BK4">
            <v>61</v>
          </cell>
          <cell r="BL4">
            <v>62</v>
          </cell>
          <cell r="BM4">
            <v>63</v>
          </cell>
          <cell r="BN4">
            <v>64</v>
          </cell>
          <cell r="BO4">
            <v>65</v>
          </cell>
        </row>
        <row r="5">
          <cell r="F5">
            <v>2002</v>
          </cell>
          <cell r="G5">
            <v>2002</v>
          </cell>
          <cell r="H5">
            <v>2002</v>
          </cell>
          <cell r="I5">
            <v>2002</v>
          </cell>
          <cell r="J5">
            <v>2003</v>
          </cell>
          <cell r="K5">
            <v>2003</v>
          </cell>
          <cell r="L5">
            <v>2003</v>
          </cell>
          <cell r="M5">
            <v>2003</v>
          </cell>
          <cell r="N5">
            <v>2004</v>
          </cell>
          <cell r="O5">
            <v>2004</v>
          </cell>
          <cell r="P5">
            <v>2004</v>
          </cell>
          <cell r="Q5">
            <v>2004</v>
          </cell>
          <cell r="R5">
            <v>2004</v>
          </cell>
          <cell r="S5">
            <v>2004</v>
          </cell>
          <cell r="T5">
            <v>2005</v>
          </cell>
          <cell r="U5">
            <v>2005</v>
          </cell>
          <cell r="V5">
            <v>2005</v>
          </cell>
          <cell r="W5">
            <v>2005</v>
          </cell>
          <cell r="X5">
            <v>2005</v>
          </cell>
          <cell r="Y5">
            <v>2005</v>
          </cell>
          <cell r="Z5">
            <v>2005</v>
          </cell>
          <cell r="AA5">
            <v>2005</v>
          </cell>
          <cell r="AB5">
            <v>2005</v>
          </cell>
          <cell r="AC5">
            <v>2005</v>
          </cell>
          <cell r="AD5">
            <v>2005</v>
          </cell>
          <cell r="AE5">
            <v>2005</v>
          </cell>
          <cell r="AF5">
            <v>2006</v>
          </cell>
          <cell r="AG5">
            <v>2006</v>
          </cell>
          <cell r="AH5">
            <v>2006</v>
          </cell>
          <cell r="AI5">
            <v>2006</v>
          </cell>
          <cell r="AJ5">
            <v>2006</v>
          </cell>
          <cell r="AK5">
            <v>2006</v>
          </cell>
          <cell r="AL5">
            <v>2006</v>
          </cell>
          <cell r="AM5">
            <v>2006</v>
          </cell>
          <cell r="AN5">
            <v>2006</v>
          </cell>
          <cell r="AO5">
            <v>2006</v>
          </cell>
          <cell r="AP5">
            <v>2006</v>
          </cell>
          <cell r="AQ5">
            <v>2006</v>
          </cell>
          <cell r="AR5">
            <v>2006</v>
          </cell>
          <cell r="AS5">
            <v>2006</v>
          </cell>
          <cell r="AT5">
            <v>2006</v>
          </cell>
          <cell r="AU5">
            <v>2006</v>
          </cell>
          <cell r="AV5">
            <v>2006</v>
          </cell>
          <cell r="AW5">
            <v>2006</v>
          </cell>
          <cell r="AX5">
            <v>2006</v>
          </cell>
          <cell r="AY5">
            <v>2006</v>
          </cell>
          <cell r="AZ5">
            <v>2006</v>
          </cell>
          <cell r="BA5">
            <v>2006</v>
          </cell>
          <cell r="BB5">
            <v>2006</v>
          </cell>
          <cell r="BC5">
            <v>2006</v>
          </cell>
          <cell r="BD5">
            <v>2006</v>
          </cell>
          <cell r="BE5">
            <v>2006</v>
          </cell>
          <cell r="BF5">
            <v>2006</v>
          </cell>
          <cell r="BG5">
            <v>2006</v>
          </cell>
          <cell r="BH5">
            <v>2006</v>
          </cell>
          <cell r="BI5">
            <v>2006</v>
          </cell>
          <cell r="BJ5">
            <v>2006</v>
          </cell>
          <cell r="BK5">
            <v>2006</v>
          </cell>
          <cell r="BL5">
            <v>2006</v>
          </cell>
          <cell r="BM5">
            <v>2006</v>
          </cell>
          <cell r="BN5">
            <v>2006</v>
          </cell>
          <cell r="BO5">
            <v>2006</v>
          </cell>
        </row>
        <row r="6">
          <cell r="F6" t="str">
            <v>ACT</v>
          </cell>
          <cell r="G6" t="str">
            <v>ACT</v>
          </cell>
          <cell r="H6" t="str">
            <v>ACT</v>
          </cell>
          <cell r="I6" t="str">
            <v>ACT</v>
          </cell>
          <cell r="J6" t="str">
            <v>ACT</v>
          </cell>
          <cell r="K6" t="str">
            <v>ACT</v>
          </cell>
          <cell r="L6" t="str">
            <v>ACT</v>
          </cell>
          <cell r="M6" t="str">
            <v>ACT</v>
          </cell>
          <cell r="N6" t="str">
            <v>ACT</v>
          </cell>
          <cell r="O6" t="str">
            <v>ACT</v>
          </cell>
          <cell r="P6" t="str">
            <v>ACT</v>
          </cell>
          <cell r="Q6" t="str">
            <v>ACT</v>
          </cell>
          <cell r="R6" t="str">
            <v>ACT</v>
          </cell>
          <cell r="S6" t="str">
            <v>ACT</v>
          </cell>
          <cell r="T6" t="str">
            <v>ACT</v>
          </cell>
          <cell r="U6" t="str">
            <v>ACT</v>
          </cell>
          <cell r="V6" t="str">
            <v>ACT</v>
          </cell>
          <cell r="W6" t="str">
            <v>ACT</v>
          </cell>
          <cell r="X6" t="str">
            <v>ACT</v>
          </cell>
          <cell r="Y6" t="str">
            <v>ACT</v>
          </cell>
          <cell r="Z6" t="str">
            <v>ACT</v>
          </cell>
          <cell r="AA6" t="str">
            <v>ACT</v>
          </cell>
          <cell r="AB6" t="str">
            <v>ACT</v>
          </cell>
          <cell r="AC6" t="str">
            <v>ACT</v>
          </cell>
          <cell r="AD6" t="str">
            <v>ACT</v>
          </cell>
          <cell r="AE6" t="str">
            <v>ACT</v>
          </cell>
          <cell r="AF6" t="str">
            <v>PLAN</v>
          </cell>
          <cell r="AG6" t="str">
            <v>PLAN</v>
          </cell>
          <cell r="AH6" t="str">
            <v>PLAN</v>
          </cell>
          <cell r="AI6" t="str">
            <v>PLAN</v>
          </cell>
          <cell r="AJ6" t="str">
            <v>PLAN</v>
          </cell>
          <cell r="AK6" t="str">
            <v>PLAN</v>
          </cell>
          <cell r="AL6" t="str">
            <v>PLAN</v>
          </cell>
          <cell r="AM6" t="str">
            <v>PLAN</v>
          </cell>
          <cell r="AN6" t="str">
            <v>PLAN</v>
          </cell>
          <cell r="AO6" t="str">
            <v>PLAN</v>
          </cell>
          <cell r="AP6" t="str">
            <v>PLAN</v>
          </cell>
          <cell r="AQ6" t="str">
            <v>PLAN</v>
          </cell>
          <cell r="AR6" t="str">
            <v>ACT</v>
          </cell>
          <cell r="AS6" t="str">
            <v>FCST 1</v>
          </cell>
          <cell r="AT6" t="str">
            <v>FCST 1</v>
          </cell>
          <cell r="AU6" t="str">
            <v>FCST 1</v>
          </cell>
          <cell r="AV6" t="str">
            <v>FCST 1</v>
          </cell>
          <cell r="AW6" t="str">
            <v>FCST 1</v>
          </cell>
          <cell r="AX6" t="str">
            <v>FCST 1</v>
          </cell>
          <cell r="AY6" t="str">
            <v>FCST 1</v>
          </cell>
          <cell r="AZ6" t="str">
            <v>FCST 1</v>
          </cell>
          <cell r="BA6" t="str">
            <v>FCST 1</v>
          </cell>
          <cell r="BB6" t="str">
            <v>FCST 1</v>
          </cell>
          <cell r="BC6" t="str">
            <v>FCST 1</v>
          </cell>
          <cell r="BD6" t="str">
            <v>FCST 2</v>
          </cell>
          <cell r="BE6" t="str">
            <v>FCST 2</v>
          </cell>
          <cell r="BF6" t="str">
            <v>FCST 2</v>
          </cell>
          <cell r="BG6" t="str">
            <v>FCST 2</v>
          </cell>
          <cell r="BH6" t="str">
            <v>FCST 2</v>
          </cell>
          <cell r="BI6" t="str">
            <v>FCST 2</v>
          </cell>
          <cell r="BJ6" t="str">
            <v>FCST 2</v>
          </cell>
          <cell r="BK6" t="str">
            <v>FCST 2</v>
          </cell>
          <cell r="BL6" t="str">
            <v>FCST 2</v>
          </cell>
          <cell r="BM6" t="str">
            <v>FCST 2</v>
          </cell>
          <cell r="BN6" t="str">
            <v>FCST 2</v>
          </cell>
          <cell r="BO6" t="str">
            <v>FCST 2</v>
          </cell>
        </row>
        <row r="7">
          <cell r="D7" t="str">
            <v>Description</v>
          </cell>
          <cell r="F7" t="str">
            <v>Q1</v>
          </cell>
          <cell r="G7" t="str">
            <v>Q2</v>
          </cell>
          <cell r="H7" t="str">
            <v>Q3</v>
          </cell>
          <cell r="I7" t="str">
            <v>Q4</v>
          </cell>
          <cell r="J7" t="str">
            <v>Q1</v>
          </cell>
          <cell r="K7" t="str">
            <v>Q2</v>
          </cell>
          <cell r="L7" t="str">
            <v>Q3</v>
          </cell>
          <cell r="M7" t="str">
            <v>Q4</v>
          </cell>
          <cell r="N7" t="str">
            <v>Q1</v>
          </cell>
          <cell r="O7" t="str">
            <v>Q2</v>
          </cell>
          <cell r="P7" t="str">
            <v>Q3</v>
          </cell>
          <cell r="Q7" t="str">
            <v>Oct</v>
          </cell>
          <cell r="R7" t="str">
            <v>Nov</v>
          </cell>
          <cell r="S7" t="str">
            <v>Q4</v>
          </cell>
          <cell r="T7" t="str">
            <v>Jan</v>
          </cell>
          <cell r="U7" t="str">
            <v>Feb</v>
          </cell>
          <cell r="V7" t="str">
            <v>Mar</v>
          </cell>
          <cell r="W7" t="str">
            <v>Apr</v>
          </cell>
          <cell r="X7" t="str">
            <v>May</v>
          </cell>
          <cell r="Y7" t="str">
            <v>Jun</v>
          </cell>
          <cell r="Z7" t="str">
            <v>Jul</v>
          </cell>
          <cell r="AA7" t="str">
            <v>Aug</v>
          </cell>
          <cell r="AB7" t="str">
            <v>Sep</v>
          </cell>
          <cell r="AC7" t="str">
            <v>Oct</v>
          </cell>
          <cell r="AD7" t="str">
            <v>Nov</v>
          </cell>
          <cell r="AE7" t="str">
            <v>Dec</v>
          </cell>
          <cell r="AF7" t="str">
            <v>Jan</v>
          </cell>
          <cell r="AG7" t="str">
            <v>Feb</v>
          </cell>
          <cell r="AH7" t="str">
            <v>Mar</v>
          </cell>
          <cell r="AI7" t="str">
            <v>Apr</v>
          </cell>
          <cell r="AJ7" t="str">
            <v>May</v>
          </cell>
          <cell r="AK7" t="str">
            <v>Jun</v>
          </cell>
          <cell r="AL7" t="str">
            <v>Jul</v>
          </cell>
          <cell r="AM7" t="str">
            <v>Aug</v>
          </cell>
          <cell r="AN7" t="str">
            <v>Sep</v>
          </cell>
          <cell r="AO7" t="str">
            <v>Oct</v>
          </cell>
          <cell r="AP7" t="str">
            <v>Nov</v>
          </cell>
          <cell r="AQ7" t="str">
            <v>Dec</v>
          </cell>
          <cell r="AR7" t="str">
            <v>Jan</v>
          </cell>
          <cell r="AS7" t="str">
            <v>Feb</v>
          </cell>
          <cell r="AT7" t="str">
            <v>Mar</v>
          </cell>
          <cell r="AU7" t="str">
            <v>Apr</v>
          </cell>
          <cell r="AV7" t="str">
            <v>May</v>
          </cell>
          <cell r="AW7" t="str">
            <v>Jun</v>
          </cell>
          <cell r="AX7" t="str">
            <v>Jul</v>
          </cell>
          <cell r="AY7" t="str">
            <v>Aug</v>
          </cell>
          <cell r="AZ7" t="str">
            <v>Sep</v>
          </cell>
          <cell r="BA7" t="str">
            <v>Oct</v>
          </cell>
          <cell r="BB7" t="str">
            <v>Nov</v>
          </cell>
          <cell r="BC7" t="str">
            <v>Dec</v>
          </cell>
          <cell r="BD7" t="str">
            <v>Jan</v>
          </cell>
          <cell r="BE7" t="str">
            <v>Feb</v>
          </cell>
          <cell r="BF7" t="str">
            <v>Mar</v>
          </cell>
          <cell r="BG7" t="str">
            <v>Apr</v>
          </cell>
          <cell r="BH7" t="str">
            <v>May</v>
          </cell>
          <cell r="BI7" t="str">
            <v>Jun</v>
          </cell>
          <cell r="BJ7" t="str">
            <v>Jul</v>
          </cell>
          <cell r="BK7" t="str">
            <v>Aug</v>
          </cell>
          <cell r="BL7" t="str">
            <v>Sep</v>
          </cell>
          <cell r="BM7" t="str">
            <v>Oct</v>
          </cell>
          <cell r="BN7" t="str">
            <v>Nov</v>
          </cell>
          <cell r="BO7" t="str">
            <v>Dec</v>
          </cell>
        </row>
        <row r="9">
          <cell r="C9" t="str">
            <v>13133Exempt</v>
          </cell>
          <cell r="D9" t="str">
            <v>Operations Admin</v>
          </cell>
          <cell r="E9" t="str">
            <v>Exempt</v>
          </cell>
          <cell r="J9">
            <v>11</v>
          </cell>
          <cell r="K9">
            <v>11</v>
          </cell>
          <cell r="L9">
            <v>11</v>
          </cell>
          <cell r="M9">
            <v>11</v>
          </cell>
          <cell r="N9">
            <v>15</v>
          </cell>
          <cell r="O9">
            <v>15</v>
          </cell>
          <cell r="P9">
            <v>15</v>
          </cell>
          <cell r="Q9">
            <v>15</v>
          </cell>
          <cell r="R9">
            <v>15</v>
          </cell>
          <cell r="S9">
            <v>15</v>
          </cell>
          <cell r="T9">
            <v>13</v>
          </cell>
          <cell r="U9">
            <v>11</v>
          </cell>
          <cell r="V9">
            <v>11</v>
          </cell>
          <cell r="W9">
            <v>11</v>
          </cell>
          <cell r="X9">
            <v>11</v>
          </cell>
          <cell r="Y9">
            <v>9</v>
          </cell>
          <cell r="Z9">
            <v>9</v>
          </cell>
          <cell r="AA9">
            <v>9</v>
          </cell>
          <cell r="AB9">
            <v>9</v>
          </cell>
          <cell r="AC9">
            <v>9</v>
          </cell>
          <cell r="AD9">
            <v>9</v>
          </cell>
          <cell r="AE9">
            <v>10</v>
          </cell>
          <cell r="AF9">
            <v>15</v>
          </cell>
          <cell r="AG9">
            <v>15</v>
          </cell>
          <cell r="AH9">
            <v>15</v>
          </cell>
          <cell r="AI9">
            <v>15</v>
          </cell>
          <cell r="AJ9">
            <v>15</v>
          </cell>
          <cell r="AK9">
            <v>15</v>
          </cell>
          <cell r="AL9">
            <v>15</v>
          </cell>
          <cell r="AM9">
            <v>15</v>
          </cell>
          <cell r="AN9">
            <v>15</v>
          </cell>
          <cell r="AO9">
            <v>15</v>
          </cell>
          <cell r="AP9">
            <v>15</v>
          </cell>
          <cell r="AQ9">
            <v>15</v>
          </cell>
          <cell r="AR9">
            <v>13</v>
          </cell>
          <cell r="AS9">
            <v>13</v>
          </cell>
          <cell r="AT9">
            <v>15</v>
          </cell>
          <cell r="AU9">
            <v>15</v>
          </cell>
          <cell r="AV9">
            <v>15</v>
          </cell>
          <cell r="AW9">
            <v>15</v>
          </cell>
          <cell r="AX9">
            <v>15</v>
          </cell>
          <cell r="AY9">
            <v>15</v>
          </cell>
          <cell r="AZ9">
            <v>15</v>
          </cell>
          <cell r="BA9">
            <v>15</v>
          </cell>
          <cell r="BB9">
            <v>15</v>
          </cell>
          <cell r="BC9">
            <v>15</v>
          </cell>
          <cell r="BD9">
            <v>13</v>
          </cell>
          <cell r="BE9">
            <v>13</v>
          </cell>
          <cell r="BF9">
            <v>12</v>
          </cell>
          <cell r="BG9">
            <v>12</v>
          </cell>
          <cell r="BH9">
            <v>14</v>
          </cell>
          <cell r="BI9">
            <v>14</v>
          </cell>
          <cell r="BJ9">
            <v>13</v>
          </cell>
          <cell r="BK9">
            <v>13</v>
          </cell>
          <cell r="BL9">
            <v>13</v>
          </cell>
          <cell r="BM9">
            <v>13</v>
          </cell>
          <cell r="BN9">
            <v>13</v>
          </cell>
          <cell r="BO9">
            <v>13</v>
          </cell>
        </row>
        <row r="10">
          <cell r="C10" t="str">
            <v>13133Non-Exempt</v>
          </cell>
          <cell r="E10" t="str">
            <v>Non-Exempt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2</v>
          </cell>
          <cell r="O10">
            <v>3</v>
          </cell>
          <cell r="P10">
            <v>3</v>
          </cell>
          <cell r="Q10">
            <v>3</v>
          </cell>
          <cell r="R10">
            <v>3</v>
          </cell>
          <cell r="S10">
            <v>3</v>
          </cell>
          <cell r="T10">
            <v>3</v>
          </cell>
          <cell r="U10">
            <v>2</v>
          </cell>
          <cell r="V10">
            <v>2</v>
          </cell>
          <cell r="W10">
            <v>2</v>
          </cell>
          <cell r="X10">
            <v>2</v>
          </cell>
          <cell r="Y10">
            <v>2</v>
          </cell>
          <cell r="Z10">
            <v>2</v>
          </cell>
          <cell r="AA10">
            <v>2</v>
          </cell>
          <cell r="AB10">
            <v>2</v>
          </cell>
          <cell r="AC10">
            <v>2</v>
          </cell>
          <cell r="AD10">
            <v>2</v>
          </cell>
          <cell r="AE10">
            <v>2</v>
          </cell>
          <cell r="AF10">
            <v>4</v>
          </cell>
          <cell r="AG10">
            <v>4</v>
          </cell>
          <cell r="AH10">
            <v>4</v>
          </cell>
          <cell r="AI10">
            <v>4</v>
          </cell>
          <cell r="AJ10">
            <v>4</v>
          </cell>
          <cell r="AK10">
            <v>4</v>
          </cell>
          <cell r="AL10">
            <v>4</v>
          </cell>
          <cell r="AM10">
            <v>4</v>
          </cell>
          <cell r="AN10">
            <v>4</v>
          </cell>
          <cell r="AO10">
            <v>4</v>
          </cell>
          <cell r="AP10">
            <v>4</v>
          </cell>
          <cell r="AQ10">
            <v>4</v>
          </cell>
          <cell r="AR10">
            <v>4</v>
          </cell>
          <cell r="AS10">
            <v>3.8</v>
          </cell>
          <cell r="AT10">
            <v>4</v>
          </cell>
          <cell r="AU10">
            <v>4</v>
          </cell>
          <cell r="AV10">
            <v>4</v>
          </cell>
          <cell r="AW10">
            <v>4</v>
          </cell>
          <cell r="AX10">
            <v>4</v>
          </cell>
          <cell r="AY10">
            <v>4</v>
          </cell>
          <cell r="AZ10">
            <v>4</v>
          </cell>
          <cell r="BA10">
            <v>4</v>
          </cell>
          <cell r="BB10">
            <v>4</v>
          </cell>
          <cell r="BC10">
            <v>4</v>
          </cell>
          <cell r="BD10">
            <v>4</v>
          </cell>
          <cell r="BE10">
            <v>3.8</v>
          </cell>
          <cell r="BF10">
            <v>4</v>
          </cell>
          <cell r="BG10">
            <v>4</v>
          </cell>
          <cell r="BH10">
            <v>5</v>
          </cell>
          <cell r="BI10">
            <v>5</v>
          </cell>
          <cell r="BJ10">
            <v>5</v>
          </cell>
          <cell r="BK10">
            <v>5</v>
          </cell>
          <cell r="BL10">
            <v>5</v>
          </cell>
          <cell r="BM10">
            <v>5</v>
          </cell>
          <cell r="BN10">
            <v>5</v>
          </cell>
          <cell r="BO10">
            <v>5</v>
          </cell>
        </row>
        <row r="11">
          <cell r="C11" t="str">
            <v>13133Intern</v>
          </cell>
          <cell r="E11" t="str">
            <v>Intern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</row>
        <row r="12">
          <cell r="C12" t="str">
            <v>13133Temp</v>
          </cell>
          <cell r="E12" t="str">
            <v>Temp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8.6999999999999993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2.6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5.5</v>
          </cell>
          <cell r="AS12">
            <v>5.7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5.5</v>
          </cell>
          <cell r="BE12">
            <v>5.7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11</v>
          </cell>
          <cell r="K13">
            <v>11</v>
          </cell>
          <cell r="L13">
            <v>11</v>
          </cell>
          <cell r="M13">
            <v>11</v>
          </cell>
          <cell r="N13">
            <v>17</v>
          </cell>
          <cell r="O13">
            <v>18</v>
          </cell>
          <cell r="P13">
            <v>26.7</v>
          </cell>
          <cell r="Q13">
            <v>18</v>
          </cell>
          <cell r="R13">
            <v>18</v>
          </cell>
          <cell r="S13">
            <v>18</v>
          </cell>
          <cell r="T13">
            <v>16</v>
          </cell>
          <cell r="U13">
            <v>13</v>
          </cell>
          <cell r="V13">
            <v>13</v>
          </cell>
          <cell r="W13">
            <v>13</v>
          </cell>
          <cell r="X13">
            <v>13</v>
          </cell>
          <cell r="Y13">
            <v>11</v>
          </cell>
          <cell r="Z13">
            <v>11</v>
          </cell>
          <cell r="AA13">
            <v>11</v>
          </cell>
          <cell r="AB13">
            <v>11</v>
          </cell>
          <cell r="AC13">
            <v>11</v>
          </cell>
          <cell r="AD13">
            <v>11</v>
          </cell>
          <cell r="AE13">
            <v>14.6</v>
          </cell>
          <cell r="AF13">
            <v>19</v>
          </cell>
          <cell r="AG13">
            <v>19</v>
          </cell>
          <cell r="AH13">
            <v>19</v>
          </cell>
          <cell r="AI13">
            <v>19</v>
          </cell>
          <cell r="AJ13">
            <v>19</v>
          </cell>
          <cell r="AK13">
            <v>19</v>
          </cell>
          <cell r="AL13">
            <v>19</v>
          </cell>
          <cell r="AM13">
            <v>19</v>
          </cell>
          <cell r="AN13">
            <v>19</v>
          </cell>
          <cell r="AO13">
            <v>19</v>
          </cell>
          <cell r="AP13">
            <v>19</v>
          </cell>
          <cell r="AQ13">
            <v>19</v>
          </cell>
          <cell r="AR13">
            <v>22.5</v>
          </cell>
          <cell r="AS13">
            <v>22.5</v>
          </cell>
          <cell r="AT13">
            <v>19</v>
          </cell>
          <cell r="AU13">
            <v>19</v>
          </cell>
          <cell r="AV13">
            <v>19</v>
          </cell>
          <cell r="AW13">
            <v>19</v>
          </cell>
          <cell r="AX13">
            <v>19</v>
          </cell>
          <cell r="AY13">
            <v>19</v>
          </cell>
          <cell r="AZ13">
            <v>19</v>
          </cell>
          <cell r="BA13">
            <v>19</v>
          </cell>
          <cell r="BB13">
            <v>19</v>
          </cell>
          <cell r="BC13">
            <v>19</v>
          </cell>
          <cell r="BD13">
            <v>22.5</v>
          </cell>
          <cell r="BE13">
            <v>22.5</v>
          </cell>
          <cell r="BF13">
            <v>16</v>
          </cell>
          <cell r="BG13">
            <v>16</v>
          </cell>
          <cell r="BH13">
            <v>19</v>
          </cell>
          <cell r="BI13">
            <v>19</v>
          </cell>
          <cell r="BJ13">
            <v>18</v>
          </cell>
          <cell r="BK13">
            <v>18</v>
          </cell>
          <cell r="BL13">
            <v>18</v>
          </cell>
          <cell r="BM13">
            <v>18</v>
          </cell>
          <cell r="BN13">
            <v>18</v>
          </cell>
          <cell r="BO13">
            <v>18</v>
          </cell>
        </row>
        <row r="15">
          <cell r="C15" t="str">
            <v>10121Exempt</v>
          </cell>
          <cell r="D15" t="str">
            <v>Domestic Operations</v>
          </cell>
          <cell r="E15" t="str">
            <v>Exempt</v>
          </cell>
          <cell r="F15">
            <v>10</v>
          </cell>
          <cell r="G15">
            <v>10</v>
          </cell>
          <cell r="H15">
            <v>11</v>
          </cell>
          <cell r="I15">
            <v>12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</row>
        <row r="16">
          <cell r="C16" t="str">
            <v>10121Non-Exempt</v>
          </cell>
          <cell r="E16" t="str">
            <v>Non-Exempt</v>
          </cell>
          <cell r="F16">
            <v>96.5</v>
          </cell>
          <cell r="G16">
            <v>97</v>
          </cell>
          <cell r="H16">
            <v>97</v>
          </cell>
          <cell r="I16">
            <v>101</v>
          </cell>
          <cell r="J16">
            <v>79.25</v>
          </cell>
          <cell r="K16">
            <v>87.25</v>
          </cell>
          <cell r="L16">
            <v>86.5</v>
          </cell>
          <cell r="M16">
            <v>86.5</v>
          </cell>
          <cell r="N16">
            <v>82</v>
          </cell>
          <cell r="O16">
            <v>80</v>
          </cell>
          <cell r="P16">
            <v>82.5</v>
          </cell>
          <cell r="Q16">
            <v>81</v>
          </cell>
          <cell r="R16">
            <v>82.8</v>
          </cell>
          <cell r="S16">
            <v>83.7</v>
          </cell>
          <cell r="T16">
            <v>83.7</v>
          </cell>
          <cell r="U16">
            <v>87.97</v>
          </cell>
          <cell r="V16">
            <v>86.8</v>
          </cell>
          <cell r="W16">
            <v>85.7</v>
          </cell>
          <cell r="X16">
            <v>84.1</v>
          </cell>
          <cell r="Y16">
            <v>85.6</v>
          </cell>
          <cell r="Z16">
            <v>87.4</v>
          </cell>
          <cell r="AA16">
            <v>86.8</v>
          </cell>
          <cell r="AB16">
            <v>87.4</v>
          </cell>
          <cell r="AC16">
            <v>85.3</v>
          </cell>
          <cell r="AD16">
            <v>84.6</v>
          </cell>
          <cell r="AE16">
            <v>82</v>
          </cell>
          <cell r="AF16">
            <v>113.65</v>
          </cell>
          <cell r="AG16">
            <v>113.65</v>
          </cell>
          <cell r="AH16">
            <v>113.65</v>
          </cell>
          <cell r="AI16">
            <v>113.65</v>
          </cell>
          <cell r="AJ16">
            <v>113.65</v>
          </cell>
          <cell r="AK16">
            <v>113.65</v>
          </cell>
          <cell r="AL16">
            <v>113.65</v>
          </cell>
          <cell r="AM16">
            <v>113.65</v>
          </cell>
          <cell r="AN16">
            <v>113.65</v>
          </cell>
          <cell r="AO16">
            <v>113.65</v>
          </cell>
          <cell r="AP16">
            <v>113.65</v>
          </cell>
          <cell r="AQ16">
            <v>113.65</v>
          </cell>
          <cell r="AR16">
            <v>109.4</v>
          </cell>
          <cell r="AS16">
            <v>120.5</v>
          </cell>
          <cell r="AT16">
            <v>121.9</v>
          </cell>
          <cell r="AU16">
            <v>121.9</v>
          </cell>
          <cell r="AV16">
            <v>121.9</v>
          </cell>
          <cell r="AW16">
            <v>121.9</v>
          </cell>
          <cell r="AX16">
            <v>121.9</v>
          </cell>
          <cell r="AY16">
            <v>121.9</v>
          </cell>
          <cell r="AZ16">
            <v>121.9</v>
          </cell>
          <cell r="BA16">
            <v>121.9</v>
          </cell>
          <cell r="BB16">
            <v>121.9</v>
          </cell>
          <cell r="BC16">
            <v>121.9</v>
          </cell>
          <cell r="BD16">
            <v>109.4</v>
          </cell>
          <cell r="BE16">
            <v>120.5</v>
          </cell>
          <cell r="BF16">
            <v>123.4</v>
          </cell>
          <cell r="BG16">
            <v>122</v>
          </cell>
          <cell r="BH16">
            <v>137.15</v>
          </cell>
          <cell r="BI16">
            <v>137.15</v>
          </cell>
          <cell r="BJ16">
            <v>137.15</v>
          </cell>
          <cell r="BK16">
            <v>137.15</v>
          </cell>
          <cell r="BL16">
            <v>137.15</v>
          </cell>
          <cell r="BM16">
            <v>137.15</v>
          </cell>
          <cell r="BN16">
            <v>137.15</v>
          </cell>
          <cell r="BO16">
            <v>137.15</v>
          </cell>
        </row>
        <row r="17">
          <cell r="C17" t="str">
            <v>10121Intern</v>
          </cell>
          <cell r="E17" t="str">
            <v>Intern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</row>
        <row r="18">
          <cell r="C18" t="str">
            <v>10121Temp</v>
          </cell>
          <cell r="E18" t="str">
            <v>Temp</v>
          </cell>
          <cell r="F18">
            <v>31.8</v>
          </cell>
          <cell r="G18">
            <v>32</v>
          </cell>
          <cell r="H18">
            <v>38.200000000000003</v>
          </cell>
          <cell r="I18">
            <v>45.4</v>
          </cell>
          <cell r="J18">
            <v>33.75</v>
          </cell>
          <cell r="K18">
            <v>22</v>
          </cell>
          <cell r="L18">
            <v>32.25</v>
          </cell>
          <cell r="M18">
            <v>36.5</v>
          </cell>
          <cell r="N18">
            <v>49</v>
          </cell>
          <cell r="O18">
            <v>43</v>
          </cell>
          <cell r="P18">
            <v>36.1</v>
          </cell>
          <cell r="Q18">
            <v>52</v>
          </cell>
          <cell r="R18">
            <v>56.4</v>
          </cell>
          <cell r="S18">
            <v>53.6</v>
          </cell>
          <cell r="T18">
            <v>49.6</v>
          </cell>
          <cell r="U18">
            <v>44.8</v>
          </cell>
          <cell r="V18">
            <v>42.6</v>
          </cell>
          <cell r="W18">
            <v>40.200000000000003</v>
          </cell>
          <cell r="X18">
            <v>40.299999999999997</v>
          </cell>
          <cell r="Y18">
            <v>43.9</v>
          </cell>
          <cell r="Z18">
            <v>47</v>
          </cell>
          <cell r="AA18">
            <v>44.6</v>
          </cell>
          <cell r="AB18">
            <v>45</v>
          </cell>
          <cell r="AC18">
            <v>50.2</v>
          </cell>
          <cell r="AD18">
            <v>44</v>
          </cell>
          <cell r="AE18">
            <v>53</v>
          </cell>
          <cell r="AF18">
            <v>76.3</v>
          </cell>
          <cell r="AG18">
            <v>76.3</v>
          </cell>
          <cell r="AH18">
            <v>66.3</v>
          </cell>
          <cell r="AI18">
            <v>41.3</v>
          </cell>
          <cell r="AJ18">
            <v>41.3</v>
          </cell>
          <cell r="AK18">
            <v>48.3</v>
          </cell>
          <cell r="AL18">
            <v>48.3</v>
          </cell>
          <cell r="AM18">
            <v>41.3</v>
          </cell>
          <cell r="AN18">
            <v>41.3</v>
          </cell>
          <cell r="AO18">
            <v>41.3</v>
          </cell>
          <cell r="AP18">
            <v>41.3</v>
          </cell>
          <cell r="AQ18">
            <v>41.3</v>
          </cell>
          <cell r="AR18">
            <v>53.8</v>
          </cell>
          <cell r="AS18">
            <v>68.099999999999994</v>
          </cell>
          <cell r="AT18">
            <v>58.1</v>
          </cell>
          <cell r="AU18">
            <v>68.099999999999994</v>
          </cell>
          <cell r="AV18">
            <v>68.099999999999994</v>
          </cell>
          <cell r="AW18">
            <v>68.099999999999994</v>
          </cell>
          <cell r="AX18">
            <v>40.1</v>
          </cell>
          <cell r="AY18">
            <v>33.1</v>
          </cell>
          <cell r="AZ18">
            <v>33.1</v>
          </cell>
          <cell r="BA18">
            <v>33.1</v>
          </cell>
          <cell r="BB18">
            <v>33.1</v>
          </cell>
          <cell r="BC18">
            <v>33.1</v>
          </cell>
          <cell r="BD18">
            <v>53.8</v>
          </cell>
          <cell r="BE18">
            <v>68.099999999999994</v>
          </cell>
          <cell r="BF18">
            <v>68.3</v>
          </cell>
          <cell r="BG18">
            <v>71.8</v>
          </cell>
          <cell r="BH18">
            <v>67</v>
          </cell>
          <cell r="BI18">
            <v>77</v>
          </cell>
          <cell r="BJ18">
            <v>73</v>
          </cell>
          <cell r="BK18">
            <v>73</v>
          </cell>
          <cell r="BL18">
            <v>63</v>
          </cell>
          <cell r="BM18">
            <v>90</v>
          </cell>
          <cell r="BN18">
            <v>90</v>
          </cell>
          <cell r="BO18">
            <v>90</v>
          </cell>
        </row>
        <row r="19">
          <cell r="F19">
            <v>138.30000000000001</v>
          </cell>
          <cell r="G19">
            <v>139</v>
          </cell>
          <cell r="H19">
            <v>146.19999999999999</v>
          </cell>
          <cell r="I19">
            <v>158.4</v>
          </cell>
          <cell r="J19">
            <v>113</v>
          </cell>
          <cell r="K19">
            <v>109.25</v>
          </cell>
          <cell r="L19">
            <v>118.75</v>
          </cell>
          <cell r="M19">
            <v>123</v>
          </cell>
          <cell r="N19">
            <v>131</v>
          </cell>
          <cell r="O19">
            <v>123</v>
          </cell>
          <cell r="P19">
            <v>118.6</v>
          </cell>
          <cell r="Q19">
            <v>133</v>
          </cell>
          <cell r="R19">
            <v>139.19999999999999</v>
          </cell>
          <cell r="S19">
            <v>137.30000000000001</v>
          </cell>
          <cell r="T19">
            <v>133.30000000000001</v>
          </cell>
          <cell r="U19">
            <v>132.77000000000001</v>
          </cell>
          <cell r="V19">
            <v>129.4</v>
          </cell>
          <cell r="W19">
            <v>125.9</v>
          </cell>
          <cell r="X19">
            <v>124.4</v>
          </cell>
          <cell r="Y19">
            <v>129.5</v>
          </cell>
          <cell r="Z19">
            <v>134.4</v>
          </cell>
          <cell r="AA19">
            <v>131.4</v>
          </cell>
          <cell r="AB19">
            <v>132.4</v>
          </cell>
          <cell r="AC19">
            <v>135.5</v>
          </cell>
          <cell r="AD19">
            <v>128.6</v>
          </cell>
          <cell r="AE19">
            <v>135</v>
          </cell>
          <cell r="AF19">
            <v>189.95</v>
          </cell>
          <cell r="AG19">
            <v>189.95</v>
          </cell>
          <cell r="AH19">
            <v>179.95</v>
          </cell>
          <cell r="AI19">
            <v>154.94999999999999</v>
          </cell>
          <cell r="AJ19">
            <v>154.94999999999999</v>
          </cell>
          <cell r="AK19">
            <v>161.94999999999999</v>
          </cell>
          <cell r="AL19">
            <v>161.94999999999999</v>
          </cell>
          <cell r="AM19">
            <v>154.94999999999999</v>
          </cell>
          <cell r="AN19">
            <v>154.94999999999999</v>
          </cell>
          <cell r="AO19">
            <v>154.94999999999999</v>
          </cell>
          <cell r="AP19">
            <v>154.94999999999999</v>
          </cell>
          <cell r="AQ19">
            <v>154.94999999999999</v>
          </cell>
          <cell r="AR19">
            <v>163.19999999999999</v>
          </cell>
          <cell r="AS19">
            <v>188.6</v>
          </cell>
          <cell r="AT19">
            <v>180</v>
          </cell>
          <cell r="AU19">
            <v>190</v>
          </cell>
          <cell r="AV19">
            <v>190</v>
          </cell>
          <cell r="AW19">
            <v>190</v>
          </cell>
          <cell r="AX19">
            <v>162</v>
          </cell>
          <cell r="AY19">
            <v>155</v>
          </cell>
          <cell r="AZ19">
            <v>155</v>
          </cell>
          <cell r="BA19">
            <v>155</v>
          </cell>
          <cell r="BB19">
            <v>155</v>
          </cell>
          <cell r="BC19">
            <v>155</v>
          </cell>
          <cell r="BD19">
            <v>163.19999999999999</v>
          </cell>
          <cell r="BE19">
            <v>188.6</v>
          </cell>
          <cell r="BF19">
            <v>191.7</v>
          </cell>
          <cell r="BG19">
            <v>193.8</v>
          </cell>
          <cell r="BH19">
            <v>204.15</v>
          </cell>
          <cell r="BI19">
            <v>214.15</v>
          </cell>
          <cell r="BJ19">
            <v>210.15</v>
          </cell>
          <cell r="BK19">
            <v>210.15</v>
          </cell>
          <cell r="BL19">
            <v>200.15</v>
          </cell>
          <cell r="BM19">
            <v>227.15</v>
          </cell>
          <cell r="BN19">
            <v>227.15</v>
          </cell>
          <cell r="BO19">
            <v>227.15</v>
          </cell>
        </row>
        <row r="21">
          <cell r="C21" t="str">
            <v>13125Exempt</v>
          </cell>
          <cell r="D21" t="str">
            <v>OVR</v>
          </cell>
          <cell r="E21" t="str">
            <v>Exempt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</row>
        <row r="22">
          <cell r="C22" t="str">
            <v>13125Non-Exempt</v>
          </cell>
          <cell r="D22" t="str">
            <v xml:space="preserve"> </v>
          </cell>
          <cell r="E22" t="str">
            <v>Non-Exempt</v>
          </cell>
          <cell r="J22">
            <v>20</v>
          </cell>
          <cell r="K22">
            <v>23</v>
          </cell>
          <cell r="L22">
            <v>23</v>
          </cell>
          <cell r="M22">
            <v>24</v>
          </cell>
          <cell r="N22">
            <v>24</v>
          </cell>
          <cell r="O22">
            <v>24</v>
          </cell>
          <cell r="P22">
            <v>30</v>
          </cell>
          <cell r="Q22">
            <v>33.6</v>
          </cell>
          <cell r="R22">
            <v>34</v>
          </cell>
          <cell r="S22">
            <v>35.299999999999997</v>
          </cell>
          <cell r="T22">
            <v>35.299999999999997</v>
          </cell>
          <cell r="U22">
            <v>35.729999999999997</v>
          </cell>
          <cell r="V22">
            <v>34.5</v>
          </cell>
          <cell r="W22">
            <v>35.200000000000003</v>
          </cell>
          <cell r="X22">
            <v>35.1</v>
          </cell>
          <cell r="Y22">
            <v>34.1</v>
          </cell>
          <cell r="Z22">
            <v>35.9</v>
          </cell>
          <cell r="AA22">
            <v>33</v>
          </cell>
          <cell r="AB22">
            <v>35.9</v>
          </cell>
          <cell r="AC22">
            <v>35.700000000000003</v>
          </cell>
          <cell r="AD22">
            <v>37</v>
          </cell>
          <cell r="AE22">
            <v>36.700000000000003</v>
          </cell>
          <cell r="AF22">
            <v>40.799999999999997</v>
          </cell>
          <cell r="AG22">
            <v>40.799999999999997</v>
          </cell>
          <cell r="AH22">
            <v>40.799999999999997</v>
          </cell>
          <cell r="AI22">
            <v>40.799999999999997</v>
          </cell>
          <cell r="AJ22">
            <v>40.799999999999997</v>
          </cell>
          <cell r="AK22">
            <v>40.799999999999997</v>
          </cell>
          <cell r="AL22">
            <v>40.799999999999997</v>
          </cell>
          <cell r="AM22">
            <v>40.799999999999997</v>
          </cell>
          <cell r="AN22">
            <v>40.799999999999997</v>
          </cell>
          <cell r="AO22">
            <v>40.799999999999997</v>
          </cell>
          <cell r="AP22">
            <v>40.799999999999997</v>
          </cell>
          <cell r="AQ22">
            <v>40.799999999999997</v>
          </cell>
          <cell r="AR22">
            <v>34.700000000000003</v>
          </cell>
          <cell r="AS22">
            <v>34.700000000000003</v>
          </cell>
          <cell r="AT22">
            <v>40.799999999999997</v>
          </cell>
          <cell r="AU22">
            <v>40.799999999999997</v>
          </cell>
          <cell r="AV22">
            <v>40.799999999999997</v>
          </cell>
          <cell r="AW22">
            <v>40.799999999999997</v>
          </cell>
          <cell r="AX22">
            <v>40.799999999999997</v>
          </cell>
          <cell r="AY22">
            <v>40.799999999999997</v>
          </cell>
          <cell r="AZ22">
            <v>40.799999999999997</v>
          </cell>
          <cell r="BA22">
            <v>40.799999999999997</v>
          </cell>
          <cell r="BB22">
            <v>40.799999999999997</v>
          </cell>
          <cell r="BC22">
            <v>40.799999999999997</v>
          </cell>
          <cell r="BD22">
            <v>34.700000000000003</v>
          </cell>
          <cell r="BE22">
            <v>34.700000000000003</v>
          </cell>
          <cell r="BF22">
            <v>39.799999999999997</v>
          </cell>
          <cell r="BG22">
            <v>42.3</v>
          </cell>
          <cell r="BH22">
            <v>56</v>
          </cell>
          <cell r="BI22">
            <v>56</v>
          </cell>
          <cell r="BJ22">
            <v>56</v>
          </cell>
          <cell r="BK22">
            <v>56</v>
          </cell>
          <cell r="BL22">
            <v>56</v>
          </cell>
          <cell r="BM22">
            <v>56</v>
          </cell>
          <cell r="BN22">
            <v>56</v>
          </cell>
          <cell r="BO22">
            <v>56</v>
          </cell>
        </row>
        <row r="23">
          <cell r="C23" t="str">
            <v>13125Intern</v>
          </cell>
          <cell r="E23" t="str">
            <v>Intern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</row>
        <row r="24">
          <cell r="C24" t="str">
            <v>13125Temp</v>
          </cell>
          <cell r="D24" t="str">
            <v xml:space="preserve"> </v>
          </cell>
          <cell r="E24" t="str">
            <v>Temp</v>
          </cell>
          <cell r="J24">
            <v>6</v>
          </cell>
          <cell r="K24">
            <v>8</v>
          </cell>
          <cell r="L24">
            <v>5</v>
          </cell>
          <cell r="M24">
            <v>7</v>
          </cell>
          <cell r="N24">
            <v>7</v>
          </cell>
          <cell r="O24">
            <v>8.9</v>
          </cell>
          <cell r="P24">
            <v>15.6</v>
          </cell>
          <cell r="Q24">
            <v>31.8</v>
          </cell>
          <cell r="R24">
            <v>31.2</v>
          </cell>
          <cell r="S24">
            <v>34.6</v>
          </cell>
          <cell r="T24">
            <v>33.5</v>
          </cell>
          <cell r="U24">
            <v>29.32</v>
          </cell>
          <cell r="V24">
            <v>27.2</v>
          </cell>
          <cell r="W24">
            <v>23.9</v>
          </cell>
          <cell r="X24">
            <v>21.5</v>
          </cell>
          <cell r="Y24">
            <v>22.8</v>
          </cell>
          <cell r="Z24">
            <v>19.7</v>
          </cell>
          <cell r="AA24">
            <v>18.899999999999999</v>
          </cell>
          <cell r="AB24">
            <v>17.7</v>
          </cell>
          <cell r="AC24">
            <v>20</v>
          </cell>
          <cell r="AD24">
            <v>23.2</v>
          </cell>
          <cell r="AE24">
            <v>22.6</v>
          </cell>
          <cell r="AF24">
            <v>15.1</v>
          </cell>
          <cell r="AG24">
            <v>17.8</v>
          </cell>
          <cell r="AH24">
            <v>11.7</v>
          </cell>
          <cell r="AI24">
            <v>16</v>
          </cell>
          <cell r="AJ24">
            <v>16.3</v>
          </cell>
          <cell r="AK24">
            <v>14.5</v>
          </cell>
          <cell r="AL24">
            <v>19.3</v>
          </cell>
          <cell r="AM24">
            <v>13.1</v>
          </cell>
          <cell r="AN24">
            <v>17.5</v>
          </cell>
          <cell r="AO24">
            <v>17.8</v>
          </cell>
          <cell r="AP24">
            <v>15.9</v>
          </cell>
          <cell r="AQ24">
            <v>16.2</v>
          </cell>
          <cell r="AR24">
            <v>25.3</v>
          </cell>
          <cell r="AS24">
            <v>25.5</v>
          </cell>
          <cell r="AT24">
            <v>23.2</v>
          </cell>
          <cell r="AU24">
            <v>29.2</v>
          </cell>
          <cell r="AV24">
            <v>29.2</v>
          </cell>
          <cell r="AW24">
            <v>27.2</v>
          </cell>
          <cell r="AX24">
            <v>21.2</v>
          </cell>
          <cell r="AY24">
            <v>13.2</v>
          </cell>
          <cell r="AZ24">
            <v>17.2</v>
          </cell>
          <cell r="BA24">
            <v>17.2</v>
          </cell>
          <cell r="BB24">
            <v>15.2</v>
          </cell>
          <cell r="BC24">
            <v>14.2</v>
          </cell>
          <cell r="BD24">
            <v>25.3</v>
          </cell>
          <cell r="BE24">
            <v>25.5</v>
          </cell>
          <cell r="BF24">
            <v>21.2</v>
          </cell>
          <cell r="BG24">
            <v>20.8</v>
          </cell>
          <cell r="BH24">
            <v>11</v>
          </cell>
          <cell r="BI24">
            <v>11</v>
          </cell>
          <cell r="BJ24">
            <v>12</v>
          </cell>
          <cell r="BK24">
            <v>12</v>
          </cell>
          <cell r="BL24">
            <v>12</v>
          </cell>
          <cell r="BM24">
            <v>12</v>
          </cell>
          <cell r="BN24">
            <v>12</v>
          </cell>
          <cell r="BO24">
            <v>12</v>
          </cell>
        </row>
        <row r="25">
          <cell r="C25" t="str">
            <v>13125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26</v>
          </cell>
          <cell r="K25">
            <v>31</v>
          </cell>
          <cell r="L25">
            <v>28</v>
          </cell>
          <cell r="M25">
            <v>31</v>
          </cell>
          <cell r="N25">
            <v>31</v>
          </cell>
          <cell r="O25">
            <v>32.9</v>
          </cell>
          <cell r="P25">
            <v>45.6</v>
          </cell>
          <cell r="Q25">
            <v>65.400000000000006</v>
          </cell>
          <cell r="R25">
            <v>65.2</v>
          </cell>
          <cell r="S25">
            <v>69.900000000000006</v>
          </cell>
          <cell r="T25">
            <v>68.8</v>
          </cell>
          <cell r="U25">
            <v>65.05</v>
          </cell>
          <cell r="V25">
            <v>61.7</v>
          </cell>
          <cell r="W25">
            <v>59.1</v>
          </cell>
          <cell r="X25">
            <v>56.6</v>
          </cell>
          <cell r="Y25">
            <v>56.900000000000006</v>
          </cell>
          <cell r="Z25">
            <v>55.599999999999994</v>
          </cell>
          <cell r="AA25">
            <v>51.9</v>
          </cell>
          <cell r="AB25">
            <v>53.6</v>
          </cell>
          <cell r="AC25">
            <v>55.7</v>
          </cell>
          <cell r="AD25">
            <v>60.2</v>
          </cell>
          <cell r="AE25">
            <v>59.3</v>
          </cell>
          <cell r="AF25">
            <v>55.9</v>
          </cell>
          <cell r="AG25">
            <v>58.6</v>
          </cell>
          <cell r="AH25">
            <v>52.5</v>
          </cell>
          <cell r="AI25">
            <v>56.8</v>
          </cell>
          <cell r="AJ25">
            <v>57.1</v>
          </cell>
          <cell r="AK25">
            <v>55.3</v>
          </cell>
          <cell r="AL25">
            <v>60.1</v>
          </cell>
          <cell r="AM25">
            <v>53.9</v>
          </cell>
          <cell r="AN25">
            <v>58.3</v>
          </cell>
          <cell r="AO25">
            <v>58.6</v>
          </cell>
          <cell r="AP25">
            <v>56.7</v>
          </cell>
          <cell r="AQ25">
            <v>57</v>
          </cell>
          <cell r="AR25">
            <v>60</v>
          </cell>
          <cell r="AS25">
            <v>60.2</v>
          </cell>
          <cell r="AT25">
            <v>64</v>
          </cell>
          <cell r="AU25">
            <v>70</v>
          </cell>
          <cell r="AV25">
            <v>70</v>
          </cell>
          <cell r="AW25">
            <v>68</v>
          </cell>
          <cell r="AX25">
            <v>62</v>
          </cell>
          <cell r="AY25">
            <v>54</v>
          </cell>
          <cell r="AZ25">
            <v>58</v>
          </cell>
          <cell r="BA25">
            <v>58</v>
          </cell>
          <cell r="BB25">
            <v>56</v>
          </cell>
          <cell r="BC25">
            <v>55</v>
          </cell>
          <cell r="BD25">
            <v>60</v>
          </cell>
          <cell r="BE25">
            <v>60.2</v>
          </cell>
          <cell r="BF25">
            <v>61</v>
          </cell>
          <cell r="BG25">
            <v>63.1</v>
          </cell>
          <cell r="BH25">
            <v>67</v>
          </cell>
          <cell r="BI25">
            <v>67</v>
          </cell>
          <cell r="BJ25">
            <v>68</v>
          </cell>
          <cell r="BK25">
            <v>68</v>
          </cell>
          <cell r="BL25">
            <v>68</v>
          </cell>
          <cell r="BM25">
            <v>68</v>
          </cell>
          <cell r="BN25">
            <v>68</v>
          </cell>
          <cell r="BO25">
            <v>68</v>
          </cell>
        </row>
        <row r="26">
          <cell r="C26">
            <v>0</v>
          </cell>
        </row>
        <row r="27">
          <cell r="C27" t="str">
            <v>10131Exempt</v>
          </cell>
          <cell r="D27" t="str">
            <v>Returns</v>
          </cell>
          <cell r="E27" t="str">
            <v>Exempt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</row>
        <row r="28">
          <cell r="C28" t="str">
            <v>10131Non-Exempt</v>
          </cell>
          <cell r="E28" t="str">
            <v>Non-Exempt</v>
          </cell>
          <cell r="F28">
            <v>10</v>
          </cell>
          <cell r="G28">
            <v>10</v>
          </cell>
          <cell r="H28">
            <v>10</v>
          </cell>
          <cell r="I28">
            <v>10</v>
          </cell>
          <cell r="J28">
            <v>9</v>
          </cell>
          <cell r="K28">
            <v>12</v>
          </cell>
          <cell r="L28">
            <v>12</v>
          </cell>
          <cell r="M28">
            <v>12</v>
          </cell>
          <cell r="N28">
            <v>11</v>
          </cell>
          <cell r="O28">
            <v>10</v>
          </cell>
          <cell r="P28">
            <v>10</v>
          </cell>
          <cell r="Q28">
            <v>11</v>
          </cell>
          <cell r="R28">
            <v>10.6</v>
          </cell>
          <cell r="S28">
            <v>10.4</v>
          </cell>
          <cell r="T28">
            <v>10.4</v>
          </cell>
          <cell r="U28">
            <v>11.5</v>
          </cell>
          <cell r="V28">
            <v>11.6</v>
          </cell>
          <cell r="W28">
            <v>11.9</v>
          </cell>
          <cell r="X28">
            <v>11.6</v>
          </cell>
          <cell r="Y28">
            <v>12</v>
          </cell>
          <cell r="Z28">
            <v>12</v>
          </cell>
          <cell r="AA28">
            <v>11.6</v>
          </cell>
          <cell r="AB28">
            <v>12.1</v>
          </cell>
          <cell r="AC28">
            <v>10.8</v>
          </cell>
          <cell r="AD28">
            <v>11</v>
          </cell>
          <cell r="AE28">
            <v>10.6</v>
          </cell>
          <cell r="AF28">
            <v>13</v>
          </cell>
          <cell r="AG28">
            <v>13</v>
          </cell>
          <cell r="AH28">
            <v>13</v>
          </cell>
          <cell r="AI28">
            <v>13</v>
          </cell>
          <cell r="AJ28">
            <v>13</v>
          </cell>
          <cell r="AK28">
            <v>13</v>
          </cell>
          <cell r="AL28">
            <v>13</v>
          </cell>
          <cell r="AM28">
            <v>13</v>
          </cell>
          <cell r="AN28">
            <v>14</v>
          </cell>
          <cell r="AO28">
            <v>14</v>
          </cell>
          <cell r="AP28">
            <v>14</v>
          </cell>
          <cell r="AQ28">
            <v>14</v>
          </cell>
          <cell r="AR28">
            <v>11</v>
          </cell>
          <cell r="AS28">
            <v>10.6</v>
          </cell>
          <cell r="AT28">
            <v>12</v>
          </cell>
          <cell r="AU28">
            <v>12</v>
          </cell>
          <cell r="AV28">
            <v>12</v>
          </cell>
          <cell r="AW28">
            <v>12</v>
          </cell>
          <cell r="AX28">
            <v>12</v>
          </cell>
          <cell r="AY28">
            <v>12</v>
          </cell>
          <cell r="AZ28">
            <v>12</v>
          </cell>
          <cell r="BA28">
            <v>12</v>
          </cell>
          <cell r="BB28">
            <v>12</v>
          </cell>
          <cell r="BC28">
            <v>12</v>
          </cell>
          <cell r="BD28">
            <v>11</v>
          </cell>
          <cell r="BE28">
            <v>10.6</v>
          </cell>
          <cell r="BF28">
            <v>11.8</v>
          </cell>
          <cell r="BG28">
            <v>12</v>
          </cell>
          <cell r="BH28">
            <v>13</v>
          </cell>
          <cell r="BI28">
            <v>13</v>
          </cell>
          <cell r="BJ28">
            <v>13</v>
          </cell>
          <cell r="BK28">
            <v>13</v>
          </cell>
          <cell r="BL28">
            <v>13</v>
          </cell>
          <cell r="BM28">
            <v>13</v>
          </cell>
          <cell r="BN28">
            <v>13</v>
          </cell>
          <cell r="BO28">
            <v>13</v>
          </cell>
        </row>
        <row r="29">
          <cell r="C29" t="str">
            <v>10131Intern</v>
          </cell>
          <cell r="E29" t="str">
            <v>Intern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</row>
        <row r="30">
          <cell r="C30" t="str">
            <v>10131Temp</v>
          </cell>
          <cell r="E30" t="str">
            <v>Temp</v>
          </cell>
          <cell r="F30">
            <v>0</v>
          </cell>
          <cell r="G30">
            <v>2</v>
          </cell>
          <cell r="H30">
            <v>3</v>
          </cell>
          <cell r="I30">
            <v>4</v>
          </cell>
          <cell r="J30">
            <v>4</v>
          </cell>
          <cell r="K30">
            <v>1</v>
          </cell>
          <cell r="L30">
            <v>0</v>
          </cell>
          <cell r="M30">
            <v>0</v>
          </cell>
          <cell r="N30">
            <v>1.8</v>
          </cell>
          <cell r="O30">
            <v>0.2</v>
          </cell>
          <cell r="P30">
            <v>0.4</v>
          </cell>
          <cell r="Q30">
            <v>2.4</v>
          </cell>
          <cell r="R30">
            <v>2.4</v>
          </cell>
          <cell r="S30">
            <v>2.7</v>
          </cell>
          <cell r="T30">
            <v>2.8</v>
          </cell>
          <cell r="U30">
            <v>2.2000000000000002</v>
          </cell>
          <cell r="V30">
            <v>2.09</v>
          </cell>
          <cell r="W30">
            <v>1.8</v>
          </cell>
          <cell r="X30">
            <v>1.4</v>
          </cell>
          <cell r="Y30">
            <v>1</v>
          </cell>
          <cell r="Z30">
            <v>2.6</v>
          </cell>
          <cell r="AA30">
            <v>2.8</v>
          </cell>
          <cell r="AB30">
            <v>1.375</v>
          </cell>
          <cell r="AC30">
            <v>1.9</v>
          </cell>
          <cell r="AD30">
            <v>2.4</v>
          </cell>
          <cell r="AE30">
            <v>6.6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1</v>
          </cell>
          <cell r="AM30">
            <v>1</v>
          </cell>
          <cell r="AN30">
            <v>1</v>
          </cell>
          <cell r="AO30">
            <v>0</v>
          </cell>
          <cell r="AP30">
            <v>0</v>
          </cell>
          <cell r="AQ30">
            <v>2</v>
          </cell>
          <cell r="AR30">
            <v>4.5</v>
          </cell>
          <cell r="AS30">
            <v>4.5999999999999996</v>
          </cell>
          <cell r="AT30">
            <v>4</v>
          </cell>
          <cell r="AU30">
            <v>4</v>
          </cell>
          <cell r="AV30">
            <v>4</v>
          </cell>
          <cell r="AW30">
            <v>4</v>
          </cell>
          <cell r="AX30">
            <v>5</v>
          </cell>
          <cell r="AY30">
            <v>3</v>
          </cell>
          <cell r="AZ30">
            <v>5</v>
          </cell>
          <cell r="BA30">
            <v>5</v>
          </cell>
          <cell r="BB30">
            <v>10</v>
          </cell>
          <cell r="BC30">
            <v>10</v>
          </cell>
          <cell r="BD30">
            <v>4.5</v>
          </cell>
          <cell r="BE30">
            <v>4.5999999999999996</v>
          </cell>
          <cell r="BF30">
            <v>4.7</v>
          </cell>
          <cell r="BG30">
            <v>5.3</v>
          </cell>
          <cell r="BH30">
            <v>3</v>
          </cell>
          <cell r="BI30">
            <v>3</v>
          </cell>
          <cell r="BJ30">
            <v>3</v>
          </cell>
          <cell r="BK30">
            <v>3</v>
          </cell>
          <cell r="BL30">
            <v>3</v>
          </cell>
          <cell r="BM30">
            <v>5</v>
          </cell>
          <cell r="BN30">
            <v>5</v>
          </cell>
          <cell r="BO30">
            <v>5</v>
          </cell>
        </row>
        <row r="31">
          <cell r="C31" t="str">
            <v>10131</v>
          </cell>
          <cell r="F31">
            <v>10</v>
          </cell>
          <cell r="G31">
            <v>12</v>
          </cell>
          <cell r="H31">
            <v>13</v>
          </cell>
          <cell r="I31">
            <v>14</v>
          </cell>
          <cell r="J31">
            <v>13</v>
          </cell>
          <cell r="K31">
            <v>13</v>
          </cell>
          <cell r="L31">
            <v>12</v>
          </cell>
          <cell r="M31">
            <v>12</v>
          </cell>
          <cell r="N31">
            <v>12.8</v>
          </cell>
          <cell r="O31">
            <v>10.199999999999999</v>
          </cell>
          <cell r="P31">
            <v>10.4</v>
          </cell>
          <cell r="Q31">
            <v>13.4</v>
          </cell>
          <cell r="R31">
            <v>13</v>
          </cell>
          <cell r="S31">
            <v>13.100000000000001</v>
          </cell>
          <cell r="T31">
            <v>13.2</v>
          </cell>
          <cell r="U31">
            <v>13.7</v>
          </cell>
          <cell r="V31">
            <v>13.69</v>
          </cell>
          <cell r="W31">
            <v>13.7</v>
          </cell>
          <cell r="X31">
            <v>13</v>
          </cell>
          <cell r="Y31">
            <v>13</v>
          </cell>
          <cell r="Z31">
            <v>14.6</v>
          </cell>
          <cell r="AA31">
            <v>14.399999999999999</v>
          </cell>
          <cell r="AB31">
            <v>13.475</v>
          </cell>
          <cell r="AC31">
            <v>12.7</v>
          </cell>
          <cell r="AD31">
            <v>13.4</v>
          </cell>
          <cell r="AE31">
            <v>17.2</v>
          </cell>
          <cell r="AF31">
            <v>13</v>
          </cell>
          <cell r="AG31">
            <v>13</v>
          </cell>
          <cell r="AH31">
            <v>13</v>
          </cell>
          <cell r="AI31">
            <v>13</v>
          </cell>
          <cell r="AJ31">
            <v>13</v>
          </cell>
          <cell r="AK31">
            <v>13</v>
          </cell>
          <cell r="AL31">
            <v>14</v>
          </cell>
          <cell r="AM31">
            <v>14</v>
          </cell>
          <cell r="AN31">
            <v>15</v>
          </cell>
          <cell r="AO31">
            <v>14</v>
          </cell>
          <cell r="AP31">
            <v>14</v>
          </cell>
          <cell r="AQ31">
            <v>16</v>
          </cell>
          <cell r="AR31">
            <v>15.5</v>
          </cell>
          <cell r="AS31">
            <v>15.2</v>
          </cell>
          <cell r="AT31">
            <v>16</v>
          </cell>
          <cell r="AU31">
            <v>16</v>
          </cell>
          <cell r="AV31">
            <v>16</v>
          </cell>
          <cell r="AW31">
            <v>16</v>
          </cell>
          <cell r="AX31">
            <v>17</v>
          </cell>
          <cell r="AY31">
            <v>15</v>
          </cell>
          <cell r="AZ31">
            <v>17</v>
          </cell>
          <cell r="BA31">
            <v>17</v>
          </cell>
          <cell r="BB31">
            <v>22</v>
          </cell>
          <cell r="BC31">
            <v>22</v>
          </cell>
          <cell r="BD31">
            <v>15.5</v>
          </cell>
          <cell r="BE31">
            <v>15.2</v>
          </cell>
          <cell r="BF31">
            <v>16.5</v>
          </cell>
          <cell r="BG31">
            <v>17.3</v>
          </cell>
          <cell r="BH31">
            <v>16</v>
          </cell>
          <cell r="BI31">
            <v>16</v>
          </cell>
          <cell r="BJ31">
            <v>16</v>
          </cell>
          <cell r="BK31">
            <v>16</v>
          </cell>
          <cell r="BL31">
            <v>16</v>
          </cell>
          <cell r="BM31">
            <v>18</v>
          </cell>
          <cell r="BN31">
            <v>18</v>
          </cell>
          <cell r="BO31">
            <v>18</v>
          </cell>
        </row>
        <row r="32">
          <cell r="C32">
            <v>0</v>
          </cell>
        </row>
        <row r="33">
          <cell r="C33" t="str">
            <v>10132Exempt</v>
          </cell>
          <cell r="D33" t="str">
            <v>Int'l Distribution</v>
          </cell>
          <cell r="E33" t="str">
            <v>Exempt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</row>
        <row r="34">
          <cell r="C34" t="str">
            <v>10132Non-Exempt</v>
          </cell>
          <cell r="E34" t="str">
            <v>Non-Exempt</v>
          </cell>
          <cell r="F34">
            <v>21.4</v>
          </cell>
          <cell r="G34">
            <v>24</v>
          </cell>
          <cell r="H34">
            <v>24</v>
          </cell>
          <cell r="I34">
            <v>25</v>
          </cell>
          <cell r="J34">
            <v>25</v>
          </cell>
          <cell r="K34">
            <v>24.5</v>
          </cell>
          <cell r="L34">
            <v>24.5</v>
          </cell>
          <cell r="M34">
            <v>26</v>
          </cell>
          <cell r="N34">
            <v>26</v>
          </cell>
          <cell r="O34">
            <v>25.4</v>
          </cell>
          <cell r="P34">
            <v>24.2</v>
          </cell>
          <cell r="Q34">
            <v>24</v>
          </cell>
          <cell r="R34">
            <v>24</v>
          </cell>
          <cell r="S34">
            <v>24.3</v>
          </cell>
          <cell r="T34">
            <v>25</v>
          </cell>
          <cell r="U34">
            <v>24.91</v>
          </cell>
          <cell r="V34">
            <v>25.3</v>
          </cell>
          <cell r="W34">
            <v>25.8</v>
          </cell>
          <cell r="X34">
            <v>25.1</v>
          </cell>
          <cell r="Y34">
            <v>26.3</v>
          </cell>
          <cell r="Z34">
            <v>25.1</v>
          </cell>
          <cell r="AA34">
            <v>24.8</v>
          </cell>
          <cell r="AB34">
            <v>25.5</v>
          </cell>
          <cell r="AC34">
            <v>25.3</v>
          </cell>
          <cell r="AD34">
            <v>26</v>
          </cell>
          <cell r="AE34">
            <v>25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</row>
        <row r="35">
          <cell r="C35" t="str">
            <v>10132Intern</v>
          </cell>
          <cell r="E35" t="str">
            <v>Intern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</row>
        <row r="36">
          <cell r="C36" t="str">
            <v>10132Temp</v>
          </cell>
          <cell r="E36" t="str">
            <v>Temp</v>
          </cell>
          <cell r="F36">
            <v>1.6</v>
          </cell>
          <cell r="G36">
            <v>2</v>
          </cell>
          <cell r="H36">
            <v>1</v>
          </cell>
          <cell r="I36">
            <v>2</v>
          </cell>
          <cell r="J36">
            <v>2</v>
          </cell>
          <cell r="K36">
            <v>5</v>
          </cell>
          <cell r="L36">
            <v>3</v>
          </cell>
          <cell r="M36">
            <v>4</v>
          </cell>
          <cell r="N36">
            <v>8</v>
          </cell>
          <cell r="O36">
            <v>5</v>
          </cell>
          <cell r="P36">
            <v>4</v>
          </cell>
          <cell r="Q36">
            <v>4.5</v>
          </cell>
          <cell r="R36">
            <v>4.8</v>
          </cell>
          <cell r="S36">
            <v>8.3000000000000007</v>
          </cell>
          <cell r="T36">
            <v>4.3</v>
          </cell>
          <cell r="U36">
            <v>3.73</v>
          </cell>
          <cell r="V36">
            <v>2.9</v>
          </cell>
          <cell r="W36">
            <v>2.7</v>
          </cell>
          <cell r="X36">
            <v>5.4</v>
          </cell>
          <cell r="Y36">
            <v>9.6</v>
          </cell>
          <cell r="Z36">
            <v>11</v>
          </cell>
          <cell r="AA36">
            <v>6.9</v>
          </cell>
          <cell r="AB36">
            <v>8.9</v>
          </cell>
          <cell r="AC36">
            <v>9.9</v>
          </cell>
          <cell r="AD36">
            <v>8.5</v>
          </cell>
          <cell r="AE36">
            <v>8.1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</row>
        <row r="37">
          <cell r="C37" t="str">
            <v>10132</v>
          </cell>
          <cell r="F37">
            <v>23</v>
          </cell>
          <cell r="G37">
            <v>26</v>
          </cell>
          <cell r="H37">
            <v>25</v>
          </cell>
          <cell r="I37">
            <v>27</v>
          </cell>
          <cell r="J37">
            <v>27</v>
          </cell>
          <cell r="K37">
            <v>29.5</v>
          </cell>
          <cell r="L37">
            <v>27.5</v>
          </cell>
          <cell r="M37">
            <v>30</v>
          </cell>
          <cell r="N37">
            <v>34</v>
          </cell>
          <cell r="O37">
            <v>30.4</v>
          </cell>
          <cell r="P37">
            <v>28.2</v>
          </cell>
          <cell r="Q37">
            <v>28.5</v>
          </cell>
          <cell r="R37">
            <v>28.8</v>
          </cell>
          <cell r="S37">
            <v>32.6</v>
          </cell>
          <cell r="T37">
            <v>29.3</v>
          </cell>
          <cell r="U37">
            <v>28.64</v>
          </cell>
          <cell r="V37">
            <v>28.2</v>
          </cell>
          <cell r="W37">
            <v>28.5</v>
          </cell>
          <cell r="X37">
            <v>30.5</v>
          </cell>
          <cell r="Y37">
            <v>35.9</v>
          </cell>
          <cell r="Z37">
            <v>36.1</v>
          </cell>
          <cell r="AA37">
            <v>31.700000000000003</v>
          </cell>
          <cell r="AB37">
            <v>34.4</v>
          </cell>
          <cell r="AC37">
            <v>35.200000000000003</v>
          </cell>
          <cell r="AD37">
            <v>34.5</v>
          </cell>
          <cell r="AE37">
            <v>33.1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</row>
        <row r="38">
          <cell r="C38">
            <v>0</v>
          </cell>
        </row>
        <row r="39">
          <cell r="C39" t="str">
            <v>10134Exempt</v>
          </cell>
          <cell r="D39" t="str">
            <v>Inventory Control</v>
          </cell>
          <cell r="E39" t="str">
            <v>Exempt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2</v>
          </cell>
          <cell r="K39">
            <v>1</v>
          </cell>
          <cell r="L39">
            <v>2</v>
          </cell>
          <cell r="M39">
            <v>2</v>
          </cell>
          <cell r="N39">
            <v>2</v>
          </cell>
          <cell r="O39">
            <v>2</v>
          </cell>
          <cell r="P39">
            <v>2</v>
          </cell>
          <cell r="Q39">
            <v>2</v>
          </cell>
          <cell r="R39">
            <v>2</v>
          </cell>
          <cell r="S39">
            <v>2</v>
          </cell>
          <cell r="T39">
            <v>2</v>
          </cell>
          <cell r="U39">
            <v>2</v>
          </cell>
          <cell r="V39">
            <v>2</v>
          </cell>
          <cell r="W39">
            <v>2</v>
          </cell>
          <cell r="X39">
            <v>2</v>
          </cell>
          <cell r="Y39">
            <v>2</v>
          </cell>
          <cell r="Z39">
            <v>2</v>
          </cell>
          <cell r="AA39">
            <v>2</v>
          </cell>
          <cell r="AB39">
            <v>2</v>
          </cell>
          <cell r="AC39">
            <v>2</v>
          </cell>
          <cell r="AD39">
            <v>2</v>
          </cell>
          <cell r="AE39">
            <v>2</v>
          </cell>
          <cell r="AF39">
            <v>2</v>
          </cell>
          <cell r="AG39">
            <v>2</v>
          </cell>
          <cell r="AH39">
            <v>2</v>
          </cell>
          <cell r="AI39">
            <v>2</v>
          </cell>
          <cell r="AJ39">
            <v>2</v>
          </cell>
          <cell r="AK39">
            <v>2</v>
          </cell>
          <cell r="AL39">
            <v>2</v>
          </cell>
          <cell r="AM39">
            <v>2</v>
          </cell>
          <cell r="AN39">
            <v>2</v>
          </cell>
          <cell r="AO39">
            <v>2</v>
          </cell>
          <cell r="AP39">
            <v>2</v>
          </cell>
          <cell r="AQ39">
            <v>2</v>
          </cell>
          <cell r="AR39">
            <v>2</v>
          </cell>
          <cell r="AS39">
            <v>1</v>
          </cell>
          <cell r="AT39">
            <v>2</v>
          </cell>
          <cell r="AU39">
            <v>2</v>
          </cell>
          <cell r="AV39">
            <v>2</v>
          </cell>
          <cell r="AW39">
            <v>2</v>
          </cell>
          <cell r="AX39">
            <v>2</v>
          </cell>
          <cell r="AY39">
            <v>2</v>
          </cell>
          <cell r="AZ39">
            <v>2</v>
          </cell>
          <cell r="BA39">
            <v>2</v>
          </cell>
          <cell r="BB39">
            <v>2</v>
          </cell>
          <cell r="BC39">
            <v>2</v>
          </cell>
          <cell r="BD39">
            <v>2</v>
          </cell>
          <cell r="BE39">
            <v>1</v>
          </cell>
          <cell r="BF39">
            <v>1.2</v>
          </cell>
          <cell r="BG39">
            <v>2</v>
          </cell>
          <cell r="BH39">
            <v>2</v>
          </cell>
          <cell r="BI39">
            <v>4</v>
          </cell>
          <cell r="BJ39">
            <v>4</v>
          </cell>
          <cell r="BK39">
            <v>4</v>
          </cell>
          <cell r="BL39">
            <v>4</v>
          </cell>
          <cell r="BM39">
            <v>4</v>
          </cell>
          <cell r="BN39">
            <v>4</v>
          </cell>
          <cell r="BO39">
            <v>4</v>
          </cell>
        </row>
        <row r="40">
          <cell r="C40" t="str">
            <v>10134Non-Exempt</v>
          </cell>
          <cell r="E40" t="str">
            <v>Non-Exempt</v>
          </cell>
          <cell r="F40">
            <v>10</v>
          </cell>
          <cell r="G40">
            <v>12</v>
          </cell>
          <cell r="H40">
            <v>12</v>
          </cell>
          <cell r="I40">
            <v>12</v>
          </cell>
          <cell r="J40">
            <v>12</v>
          </cell>
          <cell r="K40">
            <v>12</v>
          </cell>
          <cell r="L40">
            <v>12</v>
          </cell>
          <cell r="M40">
            <v>11</v>
          </cell>
          <cell r="N40">
            <v>11</v>
          </cell>
          <cell r="O40">
            <v>12</v>
          </cell>
          <cell r="P40">
            <v>6</v>
          </cell>
          <cell r="Q40">
            <v>6</v>
          </cell>
          <cell r="R40">
            <v>6</v>
          </cell>
          <cell r="S40">
            <v>6.1</v>
          </cell>
          <cell r="T40">
            <v>6</v>
          </cell>
          <cell r="U40">
            <v>6</v>
          </cell>
          <cell r="V40">
            <v>5.99</v>
          </cell>
          <cell r="W40">
            <v>6</v>
          </cell>
          <cell r="X40">
            <v>6</v>
          </cell>
          <cell r="Y40">
            <v>6</v>
          </cell>
          <cell r="Z40">
            <v>6</v>
          </cell>
          <cell r="AA40">
            <v>5.7</v>
          </cell>
          <cell r="AB40">
            <v>5.8</v>
          </cell>
          <cell r="AC40">
            <v>6</v>
          </cell>
          <cell r="AD40">
            <v>7</v>
          </cell>
          <cell r="AE40">
            <v>7</v>
          </cell>
          <cell r="AF40">
            <v>7</v>
          </cell>
          <cell r="AG40">
            <v>7</v>
          </cell>
          <cell r="AH40">
            <v>7</v>
          </cell>
          <cell r="AI40">
            <v>7</v>
          </cell>
          <cell r="AJ40">
            <v>7</v>
          </cell>
          <cell r="AK40">
            <v>7</v>
          </cell>
          <cell r="AL40">
            <v>7</v>
          </cell>
          <cell r="AM40">
            <v>7</v>
          </cell>
          <cell r="AN40">
            <v>7</v>
          </cell>
          <cell r="AO40">
            <v>7</v>
          </cell>
          <cell r="AP40">
            <v>7</v>
          </cell>
          <cell r="AQ40">
            <v>7</v>
          </cell>
          <cell r="AR40">
            <v>7</v>
          </cell>
          <cell r="AS40">
            <v>7</v>
          </cell>
          <cell r="AT40">
            <v>7</v>
          </cell>
          <cell r="AU40">
            <v>7</v>
          </cell>
          <cell r="AV40">
            <v>7</v>
          </cell>
          <cell r="AW40">
            <v>7</v>
          </cell>
          <cell r="AX40">
            <v>7</v>
          </cell>
          <cell r="AY40">
            <v>7</v>
          </cell>
          <cell r="AZ40">
            <v>7</v>
          </cell>
          <cell r="BA40">
            <v>7</v>
          </cell>
          <cell r="BB40">
            <v>7</v>
          </cell>
          <cell r="BC40">
            <v>7</v>
          </cell>
          <cell r="BD40">
            <v>7</v>
          </cell>
          <cell r="BE40">
            <v>7</v>
          </cell>
          <cell r="BF40">
            <v>6.7</v>
          </cell>
          <cell r="BG40">
            <v>6</v>
          </cell>
          <cell r="BH40">
            <v>7</v>
          </cell>
          <cell r="BI40">
            <v>7</v>
          </cell>
          <cell r="BJ40">
            <v>7</v>
          </cell>
          <cell r="BK40">
            <v>7</v>
          </cell>
          <cell r="BL40">
            <v>7</v>
          </cell>
          <cell r="BM40">
            <v>7</v>
          </cell>
          <cell r="BN40">
            <v>7</v>
          </cell>
          <cell r="BO40">
            <v>7</v>
          </cell>
        </row>
        <row r="41">
          <cell r="C41" t="str">
            <v>10134Intern</v>
          </cell>
          <cell r="E41" t="str">
            <v>Intern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</row>
        <row r="42">
          <cell r="C42" t="str">
            <v>10134Temp</v>
          </cell>
          <cell r="E42" t="str">
            <v>Temp</v>
          </cell>
          <cell r="F42">
            <v>0</v>
          </cell>
          <cell r="G42">
            <v>0</v>
          </cell>
          <cell r="H42">
            <v>0</v>
          </cell>
          <cell r="I42">
            <v>1</v>
          </cell>
          <cell r="J42">
            <v>2</v>
          </cell>
          <cell r="K42">
            <v>3.75</v>
          </cell>
          <cell r="L42">
            <v>5</v>
          </cell>
          <cell r="M42">
            <v>6</v>
          </cell>
          <cell r="N42">
            <v>6</v>
          </cell>
          <cell r="O42">
            <v>7.2</v>
          </cell>
          <cell r="P42">
            <v>0</v>
          </cell>
          <cell r="Q42">
            <v>0</v>
          </cell>
          <cell r="R42">
            <v>0</v>
          </cell>
          <cell r="S42">
            <v>0.4</v>
          </cell>
          <cell r="T42">
            <v>1.4</v>
          </cell>
          <cell r="U42">
            <v>2</v>
          </cell>
          <cell r="V42">
            <v>2.02</v>
          </cell>
          <cell r="W42">
            <v>1.9</v>
          </cell>
          <cell r="X42">
            <v>2</v>
          </cell>
          <cell r="Y42">
            <v>2</v>
          </cell>
          <cell r="Z42">
            <v>1.8</v>
          </cell>
          <cell r="AA42">
            <v>1.7</v>
          </cell>
          <cell r="AB42">
            <v>0.6</v>
          </cell>
          <cell r="AC42">
            <v>0.5</v>
          </cell>
          <cell r="AD42">
            <v>0.2</v>
          </cell>
          <cell r="AE42">
            <v>0.2</v>
          </cell>
          <cell r="AF42">
            <v>1</v>
          </cell>
          <cell r="AG42">
            <v>1</v>
          </cell>
          <cell r="AH42">
            <v>1</v>
          </cell>
          <cell r="AI42">
            <v>1</v>
          </cell>
          <cell r="AJ42">
            <v>1</v>
          </cell>
          <cell r="AK42">
            <v>1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0.1</v>
          </cell>
          <cell r="AT42">
            <v>1</v>
          </cell>
          <cell r="AU42">
            <v>1</v>
          </cell>
          <cell r="AV42">
            <v>1</v>
          </cell>
          <cell r="AW42">
            <v>1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0.1</v>
          </cell>
          <cell r="BF42">
            <v>2.9</v>
          </cell>
          <cell r="BG42">
            <v>3</v>
          </cell>
          <cell r="BH42">
            <v>1</v>
          </cell>
          <cell r="BI42">
            <v>1</v>
          </cell>
          <cell r="BJ42">
            <v>1</v>
          </cell>
          <cell r="BK42">
            <v>1</v>
          </cell>
          <cell r="BL42">
            <v>1</v>
          </cell>
          <cell r="BM42">
            <v>1</v>
          </cell>
          <cell r="BN42">
            <v>1</v>
          </cell>
          <cell r="BO42">
            <v>1</v>
          </cell>
        </row>
        <row r="43">
          <cell r="C43">
            <v>0</v>
          </cell>
          <cell r="F43">
            <v>10</v>
          </cell>
          <cell r="G43">
            <v>12</v>
          </cell>
          <cell r="H43">
            <v>12</v>
          </cell>
          <cell r="I43">
            <v>13</v>
          </cell>
          <cell r="J43">
            <v>16</v>
          </cell>
          <cell r="K43">
            <v>16.75</v>
          </cell>
          <cell r="L43">
            <v>19</v>
          </cell>
          <cell r="M43">
            <v>19</v>
          </cell>
          <cell r="N43">
            <v>19</v>
          </cell>
          <cell r="O43">
            <v>21.2</v>
          </cell>
          <cell r="P43">
            <v>8</v>
          </cell>
          <cell r="Q43">
            <v>8</v>
          </cell>
          <cell r="R43">
            <v>8</v>
          </cell>
          <cell r="S43">
            <v>8.5</v>
          </cell>
          <cell r="T43">
            <v>9.4</v>
          </cell>
          <cell r="U43">
            <v>10</v>
          </cell>
          <cell r="V43">
            <v>10.01</v>
          </cell>
          <cell r="W43">
            <v>9.9</v>
          </cell>
          <cell r="X43">
            <v>10</v>
          </cell>
          <cell r="Y43">
            <v>10</v>
          </cell>
          <cell r="Z43">
            <v>9.8000000000000007</v>
          </cell>
          <cell r="AA43">
            <v>9.4</v>
          </cell>
          <cell r="AB43">
            <v>8.4</v>
          </cell>
          <cell r="AC43">
            <v>8.5</v>
          </cell>
          <cell r="AD43">
            <v>9.1999999999999993</v>
          </cell>
          <cell r="AE43">
            <v>9.1999999999999993</v>
          </cell>
          <cell r="AF43">
            <v>10</v>
          </cell>
          <cell r="AG43">
            <v>10</v>
          </cell>
          <cell r="AH43">
            <v>10</v>
          </cell>
          <cell r="AI43">
            <v>10</v>
          </cell>
          <cell r="AJ43">
            <v>10</v>
          </cell>
          <cell r="AK43">
            <v>10</v>
          </cell>
          <cell r="AL43">
            <v>9</v>
          </cell>
          <cell r="AM43">
            <v>9</v>
          </cell>
          <cell r="AN43">
            <v>9</v>
          </cell>
          <cell r="AO43">
            <v>9</v>
          </cell>
          <cell r="AP43">
            <v>9</v>
          </cell>
          <cell r="AQ43">
            <v>9</v>
          </cell>
          <cell r="AR43">
            <v>9</v>
          </cell>
          <cell r="AS43">
            <v>8.1</v>
          </cell>
          <cell r="AT43">
            <v>10</v>
          </cell>
          <cell r="AU43">
            <v>10</v>
          </cell>
          <cell r="AV43">
            <v>10</v>
          </cell>
          <cell r="AW43">
            <v>10</v>
          </cell>
          <cell r="AX43">
            <v>9</v>
          </cell>
          <cell r="AY43">
            <v>9</v>
          </cell>
          <cell r="AZ43">
            <v>9</v>
          </cell>
          <cell r="BA43">
            <v>9</v>
          </cell>
          <cell r="BB43">
            <v>9</v>
          </cell>
          <cell r="BC43">
            <v>9</v>
          </cell>
          <cell r="BD43">
            <v>9</v>
          </cell>
          <cell r="BE43">
            <v>8.1</v>
          </cell>
          <cell r="BF43">
            <v>10.8</v>
          </cell>
          <cell r="BG43">
            <v>11</v>
          </cell>
          <cell r="BH43">
            <v>10</v>
          </cell>
          <cell r="BI43">
            <v>12</v>
          </cell>
          <cell r="BJ43">
            <v>12</v>
          </cell>
          <cell r="BK43">
            <v>12</v>
          </cell>
          <cell r="BL43">
            <v>12</v>
          </cell>
          <cell r="BM43">
            <v>12</v>
          </cell>
          <cell r="BN43">
            <v>12</v>
          </cell>
          <cell r="BO43">
            <v>12</v>
          </cell>
        </row>
        <row r="44">
          <cell r="C44">
            <v>0</v>
          </cell>
        </row>
        <row r="45">
          <cell r="C45" t="str">
            <v>10138Exempt</v>
          </cell>
          <cell r="D45" t="str">
            <v>Receiving</v>
          </cell>
          <cell r="E45" t="str">
            <v>Exempt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</row>
        <row r="46">
          <cell r="C46" t="str">
            <v>10138Non-Exempt</v>
          </cell>
          <cell r="E46" t="str">
            <v>Non-Exempt</v>
          </cell>
          <cell r="F46">
            <v>6</v>
          </cell>
          <cell r="G46">
            <v>6</v>
          </cell>
          <cell r="H46">
            <v>6</v>
          </cell>
          <cell r="I46">
            <v>6</v>
          </cell>
          <cell r="J46">
            <v>5</v>
          </cell>
          <cell r="K46">
            <v>5</v>
          </cell>
          <cell r="L46">
            <v>4</v>
          </cell>
          <cell r="M46">
            <v>5</v>
          </cell>
          <cell r="N46">
            <v>4</v>
          </cell>
          <cell r="O46">
            <v>4</v>
          </cell>
          <cell r="P46">
            <v>4</v>
          </cell>
          <cell r="Q46">
            <v>4</v>
          </cell>
          <cell r="R46">
            <v>4</v>
          </cell>
          <cell r="S46">
            <v>4</v>
          </cell>
          <cell r="T46">
            <v>4.9000000000000004</v>
          </cell>
          <cell r="U46">
            <v>5</v>
          </cell>
          <cell r="V46">
            <v>4.95</v>
          </cell>
          <cell r="W46">
            <v>5</v>
          </cell>
          <cell r="X46">
            <v>5</v>
          </cell>
          <cell r="Y46">
            <v>5</v>
          </cell>
          <cell r="Z46">
            <v>5</v>
          </cell>
          <cell r="AA46">
            <v>5</v>
          </cell>
          <cell r="AB46">
            <v>5.3</v>
          </cell>
          <cell r="AC46">
            <v>6</v>
          </cell>
          <cell r="AD46">
            <v>6</v>
          </cell>
          <cell r="AE46">
            <v>6</v>
          </cell>
          <cell r="AF46">
            <v>6</v>
          </cell>
          <cell r="AG46">
            <v>6</v>
          </cell>
          <cell r="AH46">
            <v>6</v>
          </cell>
          <cell r="AI46">
            <v>6</v>
          </cell>
          <cell r="AJ46">
            <v>6</v>
          </cell>
          <cell r="AK46">
            <v>6</v>
          </cell>
          <cell r="AL46">
            <v>6</v>
          </cell>
          <cell r="AM46">
            <v>6</v>
          </cell>
          <cell r="AN46">
            <v>6</v>
          </cell>
          <cell r="AO46">
            <v>6</v>
          </cell>
          <cell r="AP46">
            <v>6</v>
          </cell>
          <cell r="AQ46">
            <v>6</v>
          </cell>
          <cell r="AR46">
            <v>5.8</v>
          </cell>
          <cell r="AS46">
            <v>5.8</v>
          </cell>
          <cell r="AT46">
            <v>6</v>
          </cell>
          <cell r="AU46">
            <v>6</v>
          </cell>
          <cell r="AV46">
            <v>6</v>
          </cell>
          <cell r="AW46">
            <v>6</v>
          </cell>
          <cell r="AX46">
            <v>6</v>
          </cell>
          <cell r="AY46">
            <v>6</v>
          </cell>
          <cell r="AZ46">
            <v>6</v>
          </cell>
          <cell r="BA46">
            <v>6</v>
          </cell>
          <cell r="BB46">
            <v>6</v>
          </cell>
          <cell r="BC46">
            <v>6</v>
          </cell>
          <cell r="BD46">
            <v>5.8</v>
          </cell>
          <cell r="BE46">
            <v>5.8</v>
          </cell>
          <cell r="BF46">
            <v>6</v>
          </cell>
          <cell r="BG46">
            <v>7</v>
          </cell>
          <cell r="BH46">
            <v>6</v>
          </cell>
          <cell r="BI46">
            <v>6</v>
          </cell>
          <cell r="BJ46">
            <v>6</v>
          </cell>
          <cell r="BK46">
            <v>6</v>
          </cell>
          <cell r="BL46">
            <v>6</v>
          </cell>
          <cell r="BM46">
            <v>6</v>
          </cell>
          <cell r="BN46">
            <v>6</v>
          </cell>
          <cell r="BO46">
            <v>6</v>
          </cell>
        </row>
        <row r="47">
          <cell r="C47" t="str">
            <v>10138Intern</v>
          </cell>
          <cell r="E47" t="str">
            <v>Intern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</row>
        <row r="48">
          <cell r="C48" t="str">
            <v>10138Temp</v>
          </cell>
          <cell r="E48" t="str">
            <v>Temp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1</v>
          </cell>
          <cell r="O48">
            <v>0.8</v>
          </cell>
          <cell r="P48">
            <v>1</v>
          </cell>
          <cell r="Q48">
            <v>1</v>
          </cell>
          <cell r="R48">
            <v>1</v>
          </cell>
          <cell r="S48">
            <v>0.6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2</v>
          </cell>
          <cell r="AI48">
            <v>2</v>
          </cell>
          <cell r="AJ48">
            <v>2</v>
          </cell>
          <cell r="AK48">
            <v>2</v>
          </cell>
          <cell r="AL48">
            <v>2</v>
          </cell>
          <cell r="AM48">
            <v>2</v>
          </cell>
          <cell r="AN48">
            <v>2</v>
          </cell>
          <cell r="AO48">
            <v>2</v>
          </cell>
          <cell r="AP48">
            <v>2</v>
          </cell>
          <cell r="AQ48">
            <v>2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</row>
        <row r="49">
          <cell r="C49" t="str">
            <v>10138</v>
          </cell>
          <cell r="F49">
            <v>6</v>
          </cell>
          <cell r="G49">
            <v>6</v>
          </cell>
          <cell r="H49">
            <v>6</v>
          </cell>
          <cell r="I49">
            <v>6</v>
          </cell>
          <cell r="J49">
            <v>5</v>
          </cell>
          <cell r="K49">
            <v>5</v>
          </cell>
          <cell r="L49">
            <v>4</v>
          </cell>
          <cell r="M49">
            <v>5</v>
          </cell>
          <cell r="N49">
            <v>5</v>
          </cell>
          <cell r="O49">
            <v>4.8</v>
          </cell>
          <cell r="P49">
            <v>5</v>
          </cell>
          <cell r="Q49">
            <v>5</v>
          </cell>
          <cell r="R49">
            <v>5</v>
          </cell>
          <cell r="S49">
            <v>4.5999999999999996</v>
          </cell>
          <cell r="T49">
            <v>4.9000000000000004</v>
          </cell>
          <cell r="U49">
            <v>5</v>
          </cell>
          <cell r="V49">
            <v>4.95</v>
          </cell>
          <cell r="W49">
            <v>5</v>
          </cell>
          <cell r="X49">
            <v>5</v>
          </cell>
          <cell r="Y49">
            <v>5</v>
          </cell>
          <cell r="Z49">
            <v>5</v>
          </cell>
          <cell r="AA49">
            <v>5</v>
          </cell>
          <cell r="AB49">
            <v>5.3</v>
          </cell>
          <cell r="AC49">
            <v>6</v>
          </cell>
          <cell r="AD49">
            <v>6</v>
          </cell>
          <cell r="AE49">
            <v>6</v>
          </cell>
          <cell r="AF49">
            <v>6</v>
          </cell>
          <cell r="AG49">
            <v>6</v>
          </cell>
          <cell r="AH49">
            <v>8</v>
          </cell>
          <cell r="AI49">
            <v>8</v>
          </cell>
          <cell r="AJ49">
            <v>8</v>
          </cell>
          <cell r="AK49">
            <v>8</v>
          </cell>
          <cell r="AL49">
            <v>8</v>
          </cell>
          <cell r="AM49">
            <v>8</v>
          </cell>
          <cell r="AN49">
            <v>8</v>
          </cell>
          <cell r="AO49">
            <v>8</v>
          </cell>
          <cell r="AP49">
            <v>8</v>
          </cell>
          <cell r="AQ49">
            <v>8</v>
          </cell>
          <cell r="AR49">
            <v>5.8</v>
          </cell>
          <cell r="AS49">
            <v>5.8</v>
          </cell>
          <cell r="AT49">
            <v>6</v>
          </cell>
          <cell r="AU49">
            <v>6</v>
          </cell>
          <cell r="AV49">
            <v>6</v>
          </cell>
          <cell r="AW49">
            <v>6</v>
          </cell>
          <cell r="AX49">
            <v>6</v>
          </cell>
          <cell r="AY49">
            <v>6</v>
          </cell>
          <cell r="AZ49">
            <v>6</v>
          </cell>
          <cell r="BA49">
            <v>6</v>
          </cell>
          <cell r="BB49">
            <v>6</v>
          </cell>
          <cell r="BC49">
            <v>6</v>
          </cell>
          <cell r="BD49">
            <v>5.8</v>
          </cell>
          <cell r="BE49">
            <v>5.8</v>
          </cell>
          <cell r="BF49">
            <v>6</v>
          </cell>
          <cell r="BG49">
            <v>7</v>
          </cell>
          <cell r="BH49">
            <v>6</v>
          </cell>
          <cell r="BI49">
            <v>6</v>
          </cell>
          <cell r="BJ49">
            <v>6</v>
          </cell>
          <cell r="BK49">
            <v>6</v>
          </cell>
          <cell r="BL49">
            <v>6</v>
          </cell>
          <cell r="BM49">
            <v>6</v>
          </cell>
          <cell r="BN49">
            <v>6</v>
          </cell>
          <cell r="BO49">
            <v>6</v>
          </cell>
        </row>
        <row r="50">
          <cell r="C50">
            <v>0</v>
          </cell>
        </row>
        <row r="51">
          <cell r="C51" t="str">
            <v>10118Exempt</v>
          </cell>
          <cell r="D51" t="str">
            <v>G,S,C &amp; Logistics</v>
          </cell>
          <cell r="E51" t="str">
            <v>Exempt</v>
          </cell>
          <cell r="F51">
            <v>1</v>
          </cell>
          <cell r="G51">
            <v>1</v>
          </cell>
          <cell r="H51">
            <v>1</v>
          </cell>
          <cell r="I51">
            <v>1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S51">
            <v>0</v>
          </cell>
          <cell r="AA51">
            <v>0</v>
          </cell>
          <cell r="AB51">
            <v>0</v>
          </cell>
        </row>
        <row r="52">
          <cell r="C52" t="str">
            <v>10118Non-Exempt</v>
          </cell>
          <cell r="E52" t="str">
            <v>Non-Exempt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S52">
            <v>0</v>
          </cell>
          <cell r="AA52">
            <v>0</v>
          </cell>
          <cell r="AB52">
            <v>0</v>
          </cell>
        </row>
        <row r="53">
          <cell r="C53" t="str">
            <v>10118Intern</v>
          </cell>
          <cell r="E53" t="str">
            <v>Intern</v>
          </cell>
          <cell r="AA53">
            <v>0</v>
          </cell>
          <cell r="AB53">
            <v>0</v>
          </cell>
        </row>
        <row r="54">
          <cell r="C54" t="str">
            <v>10118Temp</v>
          </cell>
          <cell r="E54" t="str">
            <v>Temp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S54">
            <v>0</v>
          </cell>
          <cell r="AA54">
            <v>0</v>
          </cell>
          <cell r="AB54">
            <v>0</v>
          </cell>
        </row>
        <row r="55">
          <cell r="C55">
            <v>0</v>
          </cell>
          <cell r="F55">
            <v>1</v>
          </cell>
          <cell r="G55">
            <v>1</v>
          </cell>
          <cell r="H55">
            <v>1</v>
          </cell>
          <cell r="I55">
            <v>1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C56">
            <v>0</v>
          </cell>
        </row>
        <row r="57">
          <cell r="C57" t="str">
            <v>Exempt</v>
          </cell>
          <cell r="E57" t="str">
            <v>Exempt</v>
          </cell>
          <cell r="F57">
            <v>11</v>
          </cell>
          <cell r="G57">
            <v>11</v>
          </cell>
          <cell r="H57">
            <v>12</v>
          </cell>
          <cell r="I57">
            <v>13</v>
          </cell>
          <cell r="J57">
            <v>13</v>
          </cell>
          <cell r="K57">
            <v>12</v>
          </cell>
          <cell r="L57">
            <v>13</v>
          </cell>
          <cell r="M57">
            <v>13</v>
          </cell>
          <cell r="N57">
            <v>17</v>
          </cell>
          <cell r="O57">
            <v>17</v>
          </cell>
          <cell r="P57">
            <v>17</v>
          </cell>
          <cell r="Q57">
            <v>17</v>
          </cell>
          <cell r="R57">
            <v>17</v>
          </cell>
          <cell r="S57">
            <v>17</v>
          </cell>
          <cell r="T57">
            <v>15</v>
          </cell>
          <cell r="U57">
            <v>13</v>
          </cell>
          <cell r="V57">
            <v>13</v>
          </cell>
          <cell r="W57">
            <v>13</v>
          </cell>
          <cell r="X57">
            <v>13</v>
          </cell>
          <cell r="Y57">
            <v>11</v>
          </cell>
          <cell r="Z57">
            <v>11</v>
          </cell>
          <cell r="AA57">
            <v>11</v>
          </cell>
          <cell r="AB57">
            <v>11</v>
          </cell>
          <cell r="AC57">
            <v>11</v>
          </cell>
          <cell r="AD57">
            <v>11</v>
          </cell>
          <cell r="AE57">
            <v>12</v>
          </cell>
          <cell r="AF57">
            <v>17</v>
          </cell>
          <cell r="AG57">
            <v>17</v>
          </cell>
          <cell r="AH57">
            <v>17</v>
          </cell>
          <cell r="AI57">
            <v>17</v>
          </cell>
          <cell r="AJ57">
            <v>17</v>
          </cell>
          <cell r="AK57">
            <v>17</v>
          </cell>
          <cell r="AL57">
            <v>17</v>
          </cell>
          <cell r="AM57">
            <v>17</v>
          </cell>
          <cell r="AN57">
            <v>17</v>
          </cell>
          <cell r="AO57">
            <v>17</v>
          </cell>
          <cell r="AP57">
            <v>17</v>
          </cell>
          <cell r="AQ57">
            <v>17</v>
          </cell>
          <cell r="AR57">
            <v>15</v>
          </cell>
          <cell r="AS57">
            <v>14</v>
          </cell>
          <cell r="AT57">
            <v>17</v>
          </cell>
          <cell r="AU57">
            <v>17</v>
          </cell>
          <cell r="AV57">
            <v>17</v>
          </cell>
          <cell r="AW57">
            <v>17</v>
          </cell>
          <cell r="AX57">
            <v>17</v>
          </cell>
          <cell r="AY57">
            <v>17</v>
          </cell>
          <cell r="AZ57">
            <v>17</v>
          </cell>
          <cell r="BA57">
            <v>17</v>
          </cell>
          <cell r="BB57">
            <v>17</v>
          </cell>
          <cell r="BC57">
            <v>17</v>
          </cell>
          <cell r="BD57">
            <v>15</v>
          </cell>
          <cell r="BE57">
            <v>14</v>
          </cell>
          <cell r="BF57">
            <v>13.2</v>
          </cell>
          <cell r="BG57">
            <v>14</v>
          </cell>
          <cell r="BH57">
            <v>16</v>
          </cell>
          <cell r="BI57">
            <v>18</v>
          </cell>
          <cell r="BJ57">
            <v>17</v>
          </cell>
          <cell r="BK57">
            <v>17</v>
          </cell>
          <cell r="BL57">
            <v>17</v>
          </cell>
          <cell r="BM57">
            <v>17</v>
          </cell>
          <cell r="BN57">
            <v>17</v>
          </cell>
          <cell r="BO57">
            <v>17</v>
          </cell>
        </row>
        <row r="58">
          <cell r="C58" t="str">
            <v>Non-Exempt</v>
          </cell>
          <cell r="E58" t="str">
            <v>Non-Exempt</v>
          </cell>
          <cell r="F58">
            <v>143.9</v>
          </cell>
          <cell r="G58">
            <v>149</v>
          </cell>
          <cell r="H58">
            <v>149</v>
          </cell>
          <cell r="I58">
            <v>154</v>
          </cell>
          <cell r="J58">
            <v>150.25</v>
          </cell>
          <cell r="K58">
            <v>163.75</v>
          </cell>
          <cell r="L58">
            <v>162</v>
          </cell>
          <cell r="M58">
            <v>164.5</v>
          </cell>
          <cell r="N58">
            <v>160</v>
          </cell>
          <cell r="O58">
            <v>158.4</v>
          </cell>
          <cell r="P58">
            <v>159.69999999999999</v>
          </cell>
          <cell r="Q58">
            <v>162.6</v>
          </cell>
          <cell r="R58">
            <v>164.4</v>
          </cell>
          <cell r="S58">
            <v>166.8</v>
          </cell>
          <cell r="T58">
            <v>168.3</v>
          </cell>
          <cell r="U58">
            <v>173.10999999999999</v>
          </cell>
          <cell r="V58">
            <v>171.14</v>
          </cell>
          <cell r="W58">
            <v>171.60000000000002</v>
          </cell>
          <cell r="X58">
            <v>168.9</v>
          </cell>
          <cell r="Y58">
            <v>171</v>
          </cell>
          <cell r="Z58">
            <v>173.4</v>
          </cell>
          <cell r="AA58">
            <v>168.89999999999998</v>
          </cell>
          <cell r="AB58">
            <v>174</v>
          </cell>
          <cell r="AC58">
            <v>171.1</v>
          </cell>
          <cell r="AD58">
            <v>173.6</v>
          </cell>
          <cell r="AE58">
            <v>169.3</v>
          </cell>
          <cell r="AF58">
            <v>184.45</v>
          </cell>
          <cell r="AG58">
            <v>184.45</v>
          </cell>
          <cell r="AH58">
            <v>184.45</v>
          </cell>
          <cell r="AI58">
            <v>184.45</v>
          </cell>
          <cell r="AJ58">
            <v>184.45</v>
          </cell>
          <cell r="AK58">
            <v>184.45</v>
          </cell>
          <cell r="AL58">
            <v>184.45</v>
          </cell>
          <cell r="AM58">
            <v>184.45</v>
          </cell>
          <cell r="AN58">
            <v>185.45</v>
          </cell>
          <cell r="AO58">
            <v>185.45</v>
          </cell>
          <cell r="AP58">
            <v>185.45</v>
          </cell>
          <cell r="AQ58">
            <v>185.45</v>
          </cell>
          <cell r="AR58">
            <v>171.9</v>
          </cell>
          <cell r="AS58">
            <v>182.4</v>
          </cell>
          <cell r="AT58">
            <v>191.7</v>
          </cell>
          <cell r="AU58">
            <v>191.7</v>
          </cell>
          <cell r="AV58">
            <v>191.7</v>
          </cell>
          <cell r="AW58">
            <v>191.7</v>
          </cell>
          <cell r="AX58">
            <v>191.7</v>
          </cell>
          <cell r="AY58">
            <v>191.7</v>
          </cell>
          <cell r="AZ58">
            <v>191.7</v>
          </cell>
          <cell r="BA58">
            <v>191.7</v>
          </cell>
          <cell r="BB58">
            <v>191.7</v>
          </cell>
          <cell r="BC58">
            <v>191.7</v>
          </cell>
          <cell r="BD58">
            <v>171.9</v>
          </cell>
          <cell r="BE58">
            <v>182.4</v>
          </cell>
          <cell r="BF58">
            <v>191.7</v>
          </cell>
          <cell r="BG58">
            <v>193.3</v>
          </cell>
          <cell r="BH58">
            <v>224.15</v>
          </cell>
          <cell r="BI58">
            <v>224.15</v>
          </cell>
          <cell r="BJ58">
            <v>224.15</v>
          </cell>
          <cell r="BK58">
            <v>224.15</v>
          </cell>
          <cell r="BL58">
            <v>224.15</v>
          </cell>
          <cell r="BM58">
            <v>224.15</v>
          </cell>
          <cell r="BN58">
            <v>224.15</v>
          </cell>
          <cell r="BO58">
            <v>224.15</v>
          </cell>
        </row>
        <row r="59">
          <cell r="C59" t="str">
            <v>Intern</v>
          </cell>
          <cell r="E59" t="str">
            <v>Intern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</row>
        <row r="60">
          <cell r="C60" t="str">
            <v>Temp</v>
          </cell>
          <cell r="E60" t="str">
            <v>Temp</v>
          </cell>
          <cell r="F60">
            <v>33.4</v>
          </cell>
          <cell r="G60">
            <v>36</v>
          </cell>
          <cell r="H60">
            <v>42.2</v>
          </cell>
          <cell r="I60">
            <v>52.4</v>
          </cell>
          <cell r="J60">
            <v>47.75</v>
          </cell>
          <cell r="K60">
            <v>39.75</v>
          </cell>
          <cell r="L60">
            <v>45.25</v>
          </cell>
          <cell r="M60">
            <v>53.5</v>
          </cell>
          <cell r="N60">
            <v>72.8</v>
          </cell>
          <cell r="O60">
            <v>65.099999999999994</v>
          </cell>
          <cell r="P60">
            <v>65.8</v>
          </cell>
          <cell r="Q60">
            <v>91.7</v>
          </cell>
          <cell r="R60">
            <v>95.8</v>
          </cell>
          <cell r="S60">
            <v>100.2</v>
          </cell>
          <cell r="T60">
            <v>91.6</v>
          </cell>
          <cell r="U60">
            <v>82.05</v>
          </cell>
          <cell r="V60">
            <v>76.81</v>
          </cell>
          <cell r="W60">
            <v>70.5</v>
          </cell>
          <cell r="X60">
            <v>70.599999999999994</v>
          </cell>
          <cell r="Y60">
            <v>79.3</v>
          </cell>
          <cell r="Z60">
            <v>82.1</v>
          </cell>
          <cell r="AA60">
            <v>74.900000000000006</v>
          </cell>
          <cell r="AB60">
            <v>73.575000000000003</v>
          </cell>
          <cell r="AC60">
            <v>82.5</v>
          </cell>
          <cell r="AD60">
            <v>78.3</v>
          </cell>
          <cell r="AE60">
            <v>93.1</v>
          </cell>
          <cell r="AF60">
            <v>92.4</v>
          </cell>
          <cell r="AG60">
            <v>95.1</v>
          </cell>
          <cell r="AH60">
            <v>81</v>
          </cell>
          <cell r="AI60">
            <v>60.3</v>
          </cell>
          <cell r="AJ60">
            <v>60.6</v>
          </cell>
          <cell r="AK60">
            <v>65.8</v>
          </cell>
          <cell r="AL60">
            <v>70.599999999999994</v>
          </cell>
          <cell r="AM60">
            <v>57.4</v>
          </cell>
          <cell r="AN60">
            <v>61.8</v>
          </cell>
          <cell r="AO60">
            <v>61.1</v>
          </cell>
          <cell r="AP60">
            <v>59.2</v>
          </cell>
          <cell r="AQ60">
            <v>61.5</v>
          </cell>
          <cell r="AR60">
            <v>89.1</v>
          </cell>
          <cell r="AS60">
            <v>104</v>
          </cell>
          <cell r="AT60">
            <v>86.3</v>
          </cell>
          <cell r="AU60">
            <v>102.3</v>
          </cell>
          <cell r="AV60">
            <v>102.3</v>
          </cell>
          <cell r="AW60">
            <v>100.3</v>
          </cell>
          <cell r="AX60">
            <v>66.3</v>
          </cell>
          <cell r="AY60">
            <v>49.3</v>
          </cell>
          <cell r="AZ60">
            <v>55.3</v>
          </cell>
          <cell r="BA60">
            <v>55.3</v>
          </cell>
          <cell r="BB60">
            <v>58.3</v>
          </cell>
          <cell r="BC60">
            <v>57.3</v>
          </cell>
          <cell r="BD60">
            <v>89.1</v>
          </cell>
          <cell r="BE60">
            <v>104</v>
          </cell>
          <cell r="BF60">
            <v>97.1</v>
          </cell>
          <cell r="BG60">
            <v>100.9</v>
          </cell>
          <cell r="BH60">
            <v>82</v>
          </cell>
          <cell r="BI60">
            <v>92</v>
          </cell>
          <cell r="BJ60">
            <v>89</v>
          </cell>
          <cell r="BK60">
            <v>89</v>
          </cell>
          <cell r="BL60">
            <v>79</v>
          </cell>
          <cell r="BM60">
            <v>108</v>
          </cell>
          <cell r="BN60">
            <v>108</v>
          </cell>
          <cell r="BO60">
            <v>108</v>
          </cell>
        </row>
        <row r="61">
          <cell r="C61">
            <v>0</v>
          </cell>
          <cell r="D61" t="str">
            <v>Subtotal Operations</v>
          </cell>
          <cell r="F61">
            <v>188.3</v>
          </cell>
          <cell r="G61">
            <v>196</v>
          </cell>
          <cell r="H61">
            <v>203.2</v>
          </cell>
          <cell r="I61">
            <v>219.4</v>
          </cell>
          <cell r="J61">
            <v>211</v>
          </cell>
          <cell r="K61">
            <v>215.5</v>
          </cell>
          <cell r="L61">
            <v>220.25</v>
          </cell>
          <cell r="M61">
            <v>231</v>
          </cell>
          <cell r="N61">
            <v>249.8</v>
          </cell>
          <cell r="O61">
            <v>240.5</v>
          </cell>
          <cell r="P61">
            <v>242.5</v>
          </cell>
          <cell r="Q61">
            <v>271.3</v>
          </cell>
          <cell r="R61">
            <v>277.2</v>
          </cell>
          <cell r="S61">
            <v>284</v>
          </cell>
          <cell r="T61">
            <v>274.89999999999998</v>
          </cell>
          <cell r="U61">
            <v>268.15999999999997</v>
          </cell>
          <cell r="V61">
            <v>260.95</v>
          </cell>
          <cell r="W61">
            <v>255.10000000000002</v>
          </cell>
          <cell r="X61">
            <v>252.5</v>
          </cell>
          <cell r="Y61">
            <v>261.3</v>
          </cell>
          <cell r="Z61">
            <v>266.5</v>
          </cell>
          <cell r="AA61">
            <v>254.79999999999998</v>
          </cell>
          <cell r="AB61">
            <v>258.57499999999999</v>
          </cell>
          <cell r="AC61">
            <v>264.60000000000002</v>
          </cell>
          <cell r="AD61">
            <v>262.89999999999998</v>
          </cell>
          <cell r="AE61">
            <v>274.39999999999998</v>
          </cell>
          <cell r="AF61">
            <v>293.85000000000002</v>
          </cell>
          <cell r="AG61">
            <v>296.55</v>
          </cell>
          <cell r="AH61">
            <v>282.45</v>
          </cell>
          <cell r="AI61">
            <v>261.75</v>
          </cell>
          <cell r="AJ61">
            <v>262.05</v>
          </cell>
          <cell r="AK61">
            <v>267.25</v>
          </cell>
          <cell r="AL61">
            <v>272.05</v>
          </cell>
          <cell r="AM61">
            <v>258.85000000000002</v>
          </cell>
          <cell r="AN61">
            <v>264.25</v>
          </cell>
          <cell r="AO61">
            <v>263.55</v>
          </cell>
          <cell r="AP61">
            <v>261.64999999999998</v>
          </cell>
          <cell r="AQ61">
            <v>263.95</v>
          </cell>
          <cell r="AR61">
            <v>276</v>
          </cell>
          <cell r="AS61">
            <v>300.39999999999998</v>
          </cell>
          <cell r="AT61">
            <v>295</v>
          </cell>
          <cell r="AU61">
            <v>311</v>
          </cell>
          <cell r="AV61">
            <v>311</v>
          </cell>
          <cell r="AW61">
            <v>309</v>
          </cell>
          <cell r="AX61">
            <v>275</v>
          </cell>
          <cell r="AY61">
            <v>258</v>
          </cell>
          <cell r="AZ61">
            <v>264</v>
          </cell>
          <cell r="BA61">
            <v>264</v>
          </cell>
          <cell r="BB61">
            <v>267</v>
          </cell>
          <cell r="BC61">
            <v>266</v>
          </cell>
          <cell r="BD61">
            <v>276</v>
          </cell>
          <cell r="BE61">
            <v>300.39999999999998</v>
          </cell>
          <cell r="BF61">
            <v>302</v>
          </cell>
          <cell r="BG61">
            <v>308.2</v>
          </cell>
          <cell r="BH61">
            <v>322.14999999999998</v>
          </cell>
          <cell r="BI61">
            <v>334.15</v>
          </cell>
          <cell r="BJ61">
            <v>330.15</v>
          </cell>
          <cell r="BK61">
            <v>330.15</v>
          </cell>
          <cell r="BL61">
            <v>320.14999999999998</v>
          </cell>
          <cell r="BM61">
            <v>349.15</v>
          </cell>
          <cell r="BN61">
            <v>349.15</v>
          </cell>
          <cell r="BO61">
            <v>349.15</v>
          </cell>
        </row>
        <row r="62">
          <cell r="C62">
            <v>0</v>
          </cell>
        </row>
        <row r="63">
          <cell r="C63" t="str">
            <v>10113Exempt</v>
          </cell>
          <cell r="D63" t="str">
            <v>Quality Assurance</v>
          </cell>
          <cell r="E63" t="str">
            <v>Exempt</v>
          </cell>
          <cell r="F63">
            <v>2</v>
          </cell>
          <cell r="G63">
            <v>3</v>
          </cell>
          <cell r="H63">
            <v>3</v>
          </cell>
          <cell r="I63">
            <v>3</v>
          </cell>
          <cell r="J63">
            <v>3</v>
          </cell>
          <cell r="K63">
            <v>3</v>
          </cell>
          <cell r="L63">
            <v>3</v>
          </cell>
          <cell r="M63">
            <v>3</v>
          </cell>
          <cell r="N63">
            <v>3</v>
          </cell>
          <cell r="O63">
            <v>2</v>
          </cell>
          <cell r="P63">
            <v>3</v>
          </cell>
          <cell r="Q63">
            <v>3</v>
          </cell>
          <cell r="R63">
            <v>3</v>
          </cell>
          <cell r="S63">
            <v>3</v>
          </cell>
          <cell r="T63">
            <v>3</v>
          </cell>
          <cell r="U63">
            <v>3</v>
          </cell>
          <cell r="V63">
            <v>3</v>
          </cell>
          <cell r="W63">
            <v>3</v>
          </cell>
          <cell r="X63">
            <v>3</v>
          </cell>
          <cell r="Y63">
            <v>3</v>
          </cell>
          <cell r="Z63">
            <v>3</v>
          </cell>
          <cell r="AA63">
            <v>3</v>
          </cell>
          <cell r="AB63">
            <v>4</v>
          </cell>
          <cell r="AC63">
            <v>4</v>
          </cell>
          <cell r="AD63">
            <v>4</v>
          </cell>
          <cell r="AE63">
            <v>4</v>
          </cell>
          <cell r="AF63">
            <v>5</v>
          </cell>
          <cell r="AG63">
            <v>5</v>
          </cell>
          <cell r="AH63">
            <v>5</v>
          </cell>
          <cell r="AI63">
            <v>5</v>
          </cell>
          <cell r="AJ63">
            <v>5</v>
          </cell>
          <cell r="AK63">
            <v>5</v>
          </cell>
          <cell r="AL63">
            <v>4</v>
          </cell>
          <cell r="AM63">
            <v>4</v>
          </cell>
          <cell r="AN63">
            <v>4</v>
          </cell>
          <cell r="AO63">
            <v>4</v>
          </cell>
          <cell r="AP63">
            <v>4</v>
          </cell>
          <cell r="AQ63">
            <v>4</v>
          </cell>
          <cell r="AR63">
            <v>4</v>
          </cell>
          <cell r="AS63">
            <v>4</v>
          </cell>
          <cell r="AT63">
            <v>5</v>
          </cell>
          <cell r="AU63">
            <v>6</v>
          </cell>
          <cell r="AV63">
            <v>6</v>
          </cell>
          <cell r="AW63">
            <v>6</v>
          </cell>
          <cell r="AX63">
            <v>5</v>
          </cell>
          <cell r="AY63">
            <v>5</v>
          </cell>
          <cell r="AZ63">
            <v>5</v>
          </cell>
          <cell r="BA63">
            <v>5</v>
          </cell>
          <cell r="BB63">
            <v>5</v>
          </cell>
          <cell r="BC63">
            <v>5</v>
          </cell>
          <cell r="BD63">
            <v>4</v>
          </cell>
          <cell r="BE63">
            <v>4</v>
          </cell>
          <cell r="BF63">
            <v>4</v>
          </cell>
          <cell r="BG63">
            <v>4</v>
          </cell>
          <cell r="BH63">
            <v>6</v>
          </cell>
          <cell r="BI63">
            <v>6</v>
          </cell>
          <cell r="BJ63">
            <v>8</v>
          </cell>
          <cell r="BK63">
            <v>9</v>
          </cell>
          <cell r="BL63">
            <v>9</v>
          </cell>
          <cell r="BM63">
            <v>9</v>
          </cell>
          <cell r="BN63">
            <v>9</v>
          </cell>
          <cell r="BO63">
            <v>9</v>
          </cell>
        </row>
        <row r="64">
          <cell r="C64" t="str">
            <v>10113Non-Exempt</v>
          </cell>
          <cell r="E64" t="str">
            <v>Non-Exempt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</row>
        <row r="65">
          <cell r="C65" t="str">
            <v>10113Intern</v>
          </cell>
          <cell r="E65" t="str">
            <v>Intern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</row>
        <row r="66">
          <cell r="C66" t="str">
            <v>10113Temp</v>
          </cell>
          <cell r="E66" t="str">
            <v>Temp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1</v>
          </cell>
          <cell r="AC66">
            <v>1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C67">
            <v>0</v>
          </cell>
          <cell r="F67">
            <v>2</v>
          </cell>
          <cell r="G67">
            <v>3</v>
          </cell>
          <cell r="H67">
            <v>3</v>
          </cell>
          <cell r="I67">
            <v>3</v>
          </cell>
          <cell r="J67">
            <v>3</v>
          </cell>
          <cell r="K67">
            <v>3</v>
          </cell>
          <cell r="L67">
            <v>3</v>
          </cell>
          <cell r="M67">
            <v>3</v>
          </cell>
          <cell r="N67">
            <v>3</v>
          </cell>
          <cell r="O67">
            <v>2</v>
          </cell>
          <cell r="P67">
            <v>3</v>
          </cell>
          <cell r="Q67">
            <v>3</v>
          </cell>
          <cell r="R67">
            <v>3</v>
          </cell>
          <cell r="S67">
            <v>3</v>
          </cell>
          <cell r="T67">
            <v>3</v>
          </cell>
          <cell r="U67">
            <v>3</v>
          </cell>
          <cell r="V67">
            <v>3</v>
          </cell>
          <cell r="W67">
            <v>3</v>
          </cell>
          <cell r="X67">
            <v>3</v>
          </cell>
          <cell r="Y67">
            <v>3</v>
          </cell>
          <cell r="Z67">
            <v>3</v>
          </cell>
          <cell r="AA67">
            <v>3</v>
          </cell>
          <cell r="AB67">
            <v>5</v>
          </cell>
          <cell r="AC67">
            <v>5</v>
          </cell>
          <cell r="AD67">
            <v>4</v>
          </cell>
          <cell r="AE67">
            <v>4</v>
          </cell>
          <cell r="AF67">
            <v>5</v>
          </cell>
          <cell r="AG67">
            <v>5</v>
          </cell>
          <cell r="AH67">
            <v>5</v>
          </cell>
          <cell r="AI67">
            <v>5</v>
          </cell>
          <cell r="AJ67">
            <v>5</v>
          </cell>
          <cell r="AK67">
            <v>5</v>
          </cell>
          <cell r="AL67">
            <v>4</v>
          </cell>
          <cell r="AM67">
            <v>4</v>
          </cell>
          <cell r="AN67">
            <v>4</v>
          </cell>
          <cell r="AO67">
            <v>4</v>
          </cell>
          <cell r="AP67">
            <v>4</v>
          </cell>
          <cell r="AQ67">
            <v>4</v>
          </cell>
          <cell r="AR67">
            <v>4</v>
          </cell>
          <cell r="AS67">
            <v>4</v>
          </cell>
          <cell r="AT67">
            <v>5</v>
          </cell>
          <cell r="AU67">
            <v>6</v>
          </cell>
          <cell r="AV67">
            <v>6</v>
          </cell>
          <cell r="AW67">
            <v>6</v>
          </cell>
          <cell r="AX67">
            <v>5</v>
          </cell>
          <cell r="AY67">
            <v>5</v>
          </cell>
          <cell r="AZ67">
            <v>5</v>
          </cell>
          <cell r="BA67">
            <v>5</v>
          </cell>
          <cell r="BB67">
            <v>5</v>
          </cell>
          <cell r="BC67">
            <v>5</v>
          </cell>
          <cell r="BD67">
            <v>4</v>
          </cell>
          <cell r="BE67">
            <v>4</v>
          </cell>
          <cell r="BF67">
            <v>4</v>
          </cell>
          <cell r="BG67">
            <v>4</v>
          </cell>
          <cell r="BH67">
            <v>6</v>
          </cell>
          <cell r="BI67">
            <v>6</v>
          </cell>
          <cell r="BJ67">
            <v>8</v>
          </cell>
          <cell r="BK67">
            <v>9</v>
          </cell>
          <cell r="BL67">
            <v>9</v>
          </cell>
          <cell r="BM67">
            <v>9</v>
          </cell>
          <cell r="BN67">
            <v>9</v>
          </cell>
          <cell r="BO67">
            <v>9</v>
          </cell>
        </row>
        <row r="68">
          <cell r="C68">
            <v>0</v>
          </cell>
        </row>
        <row r="69">
          <cell r="C69" t="str">
            <v>10120Exempt</v>
          </cell>
          <cell r="D69" t="str">
            <v>Facility</v>
          </cell>
          <cell r="E69" t="str">
            <v>Exempt</v>
          </cell>
          <cell r="F69">
            <v>1</v>
          </cell>
          <cell r="G69">
            <v>1</v>
          </cell>
          <cell r="H69">
            <v>1</v>
          </cell>
          <cell r="I69">
            <v>1</v>
          </cell>
          <cell r="J69">
            <v>1</v>
          </cell>
          <cell r="K69">
            <v>1</v>
          </cell>
          <cell r="L69">
            <v>1</v>
          </cell>
          <cell r="M69">
            <v>1</v>
          </cell>
          <cell r="N69">
            <v>1</v>
          </cell>
          <cell r="O69">
            <v>1</v>
          </cell>
          <cell r="P69">
            <v>1</v>
          </cell>
          <cell r="Q69">
            <v>1</v>
          </cell>
          <cell r="R69">
            <v>1</v>
          </cell>
          <cell r="S69">
            <v>1</v>
          </cell>
          <cell r="T69">
            <v>1</v>
          </cell>
          <cell r="U69">
            <v>1</v>
          </cell>
          <cell r="V69">
            <v>1</v>
          </cell>
          <cell r="W69">
            <v>1</v>
          </cell>
          <cell r="X69">
            <v>1</v>
          </cell>
          <cell r="Y69">
            <v>1</v>
          </cell>
          <cell r="Z69">
            <v>1</v>
          </cell>
          <cell r="AA69">
            <v>1</v>
          </cell>
          <cell r="AB69">
            <v>1</v>
          </cell>
          <cell r="AC69">
            <v>1</v>
          </cell>
          <cell r="AD69">
            <v>1</v>
          </cell>
          <cell r="AE69">
            <v>1</v>
          </cell>
          <cell r="AF69">
            <v>1</v>
          </cell>
          <cell r="AG69">
            <v>1</v>
          </cell>
          <cell r="AH69">
            <v>1</v>
          </cell>
          <cell r="AI69">
            <v>1</v>
          </cell>
          <cell r="AJ69">
            <v>1</v>
          </cell>
          <cell r="AK69">
            <v>1</v>
          </cell>
          <cell r="AL69">
            <v>1</v>
          </cell>
          <cell r="AM69">
            <v>1</v>
          </cell>
          <cell r="AN69">
            <v>1</v>
          </cell>
          <cell r="AO69">
            <v>1</v>
          </cell>
          <cell r="AP69">
            <v>1</v>
          </cell>
          <cell r="AQ69">
            <v>1</v>
          </cell>
          <cell r="AR69">
            <v>1</v>
          </cell>
          <cell r="AS69">
            <v>1</v>
          </cell>
          <cell r="AT69">
            <v>2</v>
          </cell>
          <cell r="AU69">
            <v>2</v>
          </cell>
          <cell r="AV69">
            <v>2</v>
          </cell>
          <cell r="AW69">
            <v>2</v>
          </cell>
          <cell r="AX69">
            <v>2</v>
          </cell>
          <cell r="AY69">
            <v>2</v>
          </cell>
          <cell r="AZ69">
            <v>2</v>
          </cell>
          <cell r="BA69">
            <v>2</v>
          </cell>
          <cell r="BB69">
            <v>2</v>
          </cell>
          <cell r="BC69">
            <v>2</v>
          </cell>
          <cell r="BD69">
            <v>1</v>
          </cell>
          <cell r="BE69">
            <v>1</v>
          </cell>
          <cell r="BF69">
            <v>1</v>
          </cell>
          <cell r="BG69">
            <v>1</v>
          </cell>
          <cell r="BH69">
            <v>2</v>
          </cell>
          <cell r="BI69">
            <v>2</v>
          </cell>
          <cell r="BJ69">
            <v>2</v>
          </cell>
          <cell r="BK69">
            <v>2</v>
          </cell>
          <cell r="BL69">
            <v>2</v>
          </cell>
          <cell r="BM69">
            <v>2</v>
          </cell>
          <cell r="BN69">
            <v>2</v>
          </cell>
          <cell r="BO69">
            <v>2</v>
          </cell>
        </row>
        <row r="70">
          <cell r="C70" t="str">
            <v>10120Non-Exempt</v>
          </cell>
          <cell r="E70" t="str">
            <v>Non-Exempt</v>
          </cell>
          <cell r="F70">
            <v>3</v>
          </cell>
          <cell r="G70">
            <v>3</v>
          </cell>
          <cell r="H70">
            <v>3</v>
          </cell>
          <cell r="I70">
            <v>3</v>
          </cell>
          <cell r="J70">
            <v>3</v>
          </cell>
          <cell r="K70">
            <v>3</v>
          </cell>
          <cell r="L70">
            <v>3</v>
          </cell>
          <cell r="M70">
            <v>3</v>
          </cell>
          <cell r="N70">
            <v>3</v>
          </cell>
          <cell r="O70">
            <v>3</v>
          </cell>
          <cell r="P70">
            <v>3</v>
          </cell>
          <cell r="Q70">
            <v>3</v>
          </cell>
          <cell r="R70">
            <v>3</v>
          </cell>
          <cell r="S70">
            <v>3</v>
          </cell>
          <cell r="T70">
            <v>3</v>
          </cell>
          <cell r="U70">
            <v>3</v>
          </cell>
          <cell r="V70">
            <v>3</v>
          </cell>
          <cell r="W70">
            <v>3</v>
          </cell>
          <cell r="X70">
            <v>3</v>
          </cell>
          <cell r="Y70">
            <v>3.2</v>
          </cell>
          <cell r="Z70">
            <v>3</v>
          </cell>
          <cell r="AA70">
            <v>3</v>
          </cell>
          <cell r="AB70">
            <v>3</v>
          </cell>
          <cell r="AC70">
            <v>3</v>
          </cell>
          <cell r="AD70">
            <v>3</v>
          </cell>
          <cell r="AE70">
            <v>3</v>
          </cell>
          <cell r="AF70">
            <v>3</v>
          </cell>
          <cell r="AG70">
            <v>3</v>
          </cell>
          <cell r="AH70">
            <v>3</v>
          </cell>
          <cell r="AI70">
            <v>3</v>
          </cell>
          <cell r="AJ70">
            <v>3</v>
          </cell>
          <cell r="AK70">
            <v>3</v>
          </cell>
          <cell r="AL70">
            <v>3</v>
          </cell>
          <cell r="AM70">
            <v>3</v>
          </cell>
          <cell r="AN70">
            <v>3</v>
          </cell>
          <cell r="AO70">
            <v>3</v>
          </cell>
          <cell r="AP70">
            <v>3</v>
          </cell>
          <cell r="AQ70">
            <v>3</v>
          </cell>
          <cell r="AR70">
            <v>3</v>
          </cell>
          <cell r="AS70">
            <v>3</v>
          </cell>
          <cell r="AT70">
            <v>3</v>
          </cell>
          <cell r="AU70">
            <v>4</v>
          </cell>
          <cell r="AV70">
            <v>4</v>
          </cell>
          <cell r="AW70">
            <v>4</v>
          </cell>
          <cell r="AX70">
            <v>4</v>
          </cell>
          <cell r="AY70">
            <v>4</v>
          </cell>
          <cell r="AZ70">
            <v>4</v>
          </cell>
          <cell r="BA70">
            <v>4</v>
          </cell>
          <cell r="BB70">
            <v>4</v>
          </cell>
          <cell r="BC70">
            <v>4</v>
          </cell>
          <cell r="BD70">
            <v>3</v>
          </cell>
          <cell r="BE70">
            <v>3</v>
          </cell>
          <cell r="BF70">
            <v>3</v>
          </cell>
          <cell r="BG70">
            <v>3</v>
          </cell>
          <cell r="BH70">
            <v>4</v>
          </cell>
          <cell r="BI70">
            <v>4</v>
          </cell>
          <cell r="BJ70">
            <v>4</v>
          </cell>
          <cell r="BK70">
            <v>4</v>
          </cell>
          <cell r="BL70">
            <v>4</v>
          </cell>
          <cell r="BM70">
            <v>4</v>
          </cell>
          <cell r="BN70">
            <v>4</v>
          </cell>
          <cell r="BO70">
            <v>4</v>
          </cell>
        </row>
        <row r="71">
          <cell r="C71" t="str">
            <v>10120Intern</v>
          </cell>
          <cell r="E71" t="str">
            <v>Intern</v>
          </cell>
          <cell r="Y71">
            <v>0</v>
          </cell>
          <cell r="Z71">
            <v>1</v>
          </cell>
          <cell r="AA71">
            <v>1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</row>
        <row r="72">
          <cell r="C72" t="str">
            <v>10120Temp</v>
          </cell>
          <cell r="E72" t="str">
            <v>Temp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</row>
        <row r="73">
          <cell r="C73" t="str">
            <v>10120</v>
          </cell>
          <cell r="F73">
            <v>4</v>
          </cell>
          <cell r="G73">
            <v>4</v>
          </cell>
          <cell r="H73">
            <v>4</v>
          </cell>
          <cell r="I73">
            <v>4</v>
          </cell>
          <cell r="J73">
            <v>4</v>
          </cell>
          <cell r="K73">
            <v>4</v>
          </cell>
          <cell r="L73">
            <v>4</v>
          </cell>
          <cell r="M73">
            <v>4</v>
          </cell>
          <cell r="N73">
            <v>4</v>
          </cell>
          <cell r="O73">
            <v>4</v>
          </cell>
          <cell r="P73">
            <v>4</v>
          </cell>
          <cell r="Q73">
            <v>4</v>
          </cell>
          <cell r="R73">
            <v>4</v>
          </cell>
          <cell r="S73">
            <v>4</v>
          </cell>
          <cell r="T73">
            <v>4</v>
          </cell>
          <cell r="U73">
            <v>4</v>
          </cell>
          <cell r="V73">
            <v>4</v>
          </cell>
          <cell r="W73">
            <v>4</v>
          </cell>
          <cell r="X73">
            <v>4</v>
          </cell>
          <cell r="Y73">
            <v>4.2</v>
          </cell>
          <cell r="Z73">
            <v>5</v>
          </cell>
          <cell r="AA73">
            <v>5</v>
          </cell>
          <cell r="AB73">
            <v>4</v>
          </cell>
          <cell r="AC73">
            <v>4</v>
          </cell>
          <cell r="AD73">
            <v>4</v>
          </cell>
          <cell r="AE73">
            <v>4</v>
          </cell>
          <cell r="AF73">
            <v>4</v>
          </cell>
          <cell r="AG73">
            <v>4</v>
          </cell>
          <cell r="AH73">
            <v>4</v>
          </cell>
          <cell r="AI73">
            <v>4</v>
          </cell>
          <cell r="AJ73">
            <v>4</v>
          </cell>
          <cell r="AK73">
            <v>4</v>
          </cell>
          <cell r="AL73">
            <v>4</v>
          </cell>
          <cell r="AM73">
            <v>4</v>
          </cell>
          <cell r="AN73">
            <v>4</v>
          </cell>
          <cell r="AO73">
            <v>4</v>
          </cell>
          <cell r="AP73">
            <v>4</v>
          </cell>
          <cell r="AQ73">
            <v>4</v>
          </cell>
          <cell r="AR73">
            <v>4</v>
          </cell>
          <cell r="AS73">
            <v>4</v>
          </cell>
          <cell r="AT73">
            <v>5</v>
          </cell>
          <cell r="AU73">
            <v>6</v>
          </cell>
          <cell r="AV73">
            <v>6</v>
          </cell>
          <cell r="AW73">
            <v>6</v>
          </cell>
          <cell r="AX73">
            <v>6</v>
          </cell>
          <cell r="AY73">
            <v>6</v>
          </cell>
          <cell r="AZ73">
            <v>6</v>
          </cell>
          <cell r="BA73">
            <v>6</v>
          </cell>
          <cell r="BB73">
            <v>6</v>
          </cell>
          <cell r="BC73">
            <v>6</v>
          </cell>
          <cell r="BD73">
            <v>4</v>
          </cell>
          <cell r="BE73">
            <v>4</v>
          </cell>
          <cell r="BF73">
            <v>4</v>
          </cell>
          <cell r="BG73">
            <v>4</v>
          </cell>
          <cell r="BH73">
            <v>6</v>
          </cell>
          <cell r="BI73">
            <v>6</v>
          </cell>
          <cell r="BJ73">
            <v>6</v>
          </cell>
          <cell r="BK73">
            <v>6</v>
          </cell>
          <cell r="BL73">
            <v>6</v>
          </cell>
          <cell r="BM73">
            <v>6</v>
          </cell>
          <cell r="BN73">
            <v>6</v>
          </cell>
          <cell r="BO73">
            <v>6</v>
          </cell>
        </row>
        <row r="74">
          <cell r="C74">
            <v>0</v>
          </cell>
        </row>
        <row r="75">
          <cell r="C75" t="str">
            <v>10119Exempt</v>
          </cell>
          <cell r="D75" t="str">
            <v>Admin</v>
          </cell>
          <cell r="E75" t="str">
            <v>Exempt</v>
          </cell>
          <cell r="J75">
            <v>3</v>
          </cell>
          <cell r="K75">
            <v>3</v>
          </cell>
          <cell r="L75">
            <v>3</v>
          </cell>
          <cell r="M75">
            <v>3</v>
          </cell>
          <cell r="N75">
            <v>4</v>
          </cell>
          <cell r="O75">
            <v>5</v>
          </cell>
          <cell r="P75">
            <v>5</v>
          </cell>
          <cell r="Q75">
            <v>6</v>
          </cell>
          <cell r="R75">
            <v>6</v>
          </cell>
          <cell r="S75">
            <v>6</v>
          </cell>
          <cell r="T75">
            <v>2</v>
          </cell>
          <cell r="U75">
            <v>5</v>
          </cell>
          <cell r="V75">
            <v>5</v>
          </cell>
          <cell r="W75">
            <v>5</v>
          </cell>
          <cell r="X75">
            <v>5</v>
          </cell>
          <cell r="Y75">
            <v>5</v>
          </cell>
          <cell r="Z75">
            <v>5</v>
          </cell>
          <cell r="AA75">
            <v>5</v>
          </cell>
          <cell r="AB75">
            <v>5</v>
          </cell>
          <cell r="AC75">
            <v>4</v>
          </cell>
          <cell r="AD75">
            <v>4</v>
          </cell>
          <cell r="AE75">
            <v>5</v>
          </cell>
          <cell r="AF75">
            <v>5</v>
          </cell>
          <cell r="AG75">
            <v>5</v>
          </cell>
          <cell r="AH75">
            <v>6</v>
          </cell>
          <cell r="AI75">
            <v>6</v>
          </cell>
          <cell r="AJ75">
            <v>6</v>
          </cell>
          <cell r="AK75">
            <v>6</v>
          </cell>
          <cell r="AL75">
            <v>6</v>
          </cell>
          <cell r="AM75">
            <v>6</v>
          </cell>
          <cell r="AN75">
            <v>6</v>
          </cell>
          <cell r="AO75">
            <v>6</v>
          </cell>
          <cell r="AP75">
            <v>6</v>
          </cell>
          <cell r="AQ75">
            <v>6</v>
          </cell>
          <cell r="AR75">
            <v>5</v>
          </cell>
          <cell r="AS75">
            <v>5</v>
          </cell>
          <cell r="AT75">
            <v>6</v>
          </cell>
          <cell r="AU75">
            <v>6</v>
          </cell>
          <cell r="AV75">
            <v>6</v>
          </cell>
          <cell r="AW75">
            <v>6</v>
          </cell>
          <cell r="AX75">
            <v>6</v>
          </cell>
          <cell r="AY75">
            <v>6</v>
          </cell>
          <cell r="AZ75">
            <v>6</v>
          </cell>
          <cell r="BA75">
            <v>6</v>
          </cell>
          <cell r="BB75">
            <v>6</v>
          </cell>
          <cell r="BC75">
            <v>6</v>
          </cell>
          <cell r="BD75">
            <v>5</v>
          </cell>
          <cell r="BE75">
            <v>5</v>
          </cell>
          <cell r="BF75">
            <v>5</v>
          </cell>
          <cell r="BG75">
            <v>5</v>
          </cell>
          <cell r="BH75">
            <v>6</v>
          </cell>
          <cell r="BI75">
            <v>6</v>
          </cell>
          <cell r="BJ75">
            <v>6</v>
          </cell>
          <cell r="BK75">
            <v>6</v>
          </cell>
          <cell r="BL75">
            <v>6</v>
          </cell>
          <cell r="BM75">
            <v>6</v>
          </cell>
          <cell r="BN75">
            <v>6</v>
          </cell>
          <cell r="BO75">
            <v>6</v>
          </cell>
        </row>
        <row r="76">
          <cell r="C76" t="str">
            <v>10119Non-Exempt</v>
          </cell>
          <cell r="E76" t="str">
            <v>Non-Exempt</v>
          </cell>
          <cell r="N76">
            <v>0</v>
          </cell>
          <cell r="O76">
            <v>0</v>
          </cell>
          <cell r="P76">
            <v>0</v>
          </cell>
          <cell r="Q76">
            <v>1</v>
          </cell>
          <cell r="R76">
            <v>1</v>
          </cell>
          <cell r="S76">
            <v>1.8</v>
          </cell>
          <cell r="T76">
            <v>2</v>
          </cell>
          <cell r="U76">
            <v>3</v>
          </cell>
          <cell r="V76">
            <v>2.9</v>
          </cell>
          <cell r="W76">
            <v>3.1</v>
          </cell>
          <cell r="X76">
            <v>3.3</v>
          </cell>
          <cell r="Y76">
            <v>2.9</v>
          </cell>
          <cell r="Z76">
            <v>3.7</v>
          </cell>
          <cell r="AA76">
            <v>3.9</v>
          </cell>
          <cell r="AB76">
            <v>4</v>
          </cell>
          <cell r="AC76">
            <v>4</v>
          </cell>
          <cell r="AD76">
            <v>4</v>
          </cell>
          <cell r="AE76">
            <v>4</v>
          </cell>
          <cell r="AF76">
            <v>3</v>
          </cell>
          <cell r="AG76">
            <v>3</v>
          </cell>
          <cell r="AH76">
            <v>3</v>
          </cell>
          <cell r="AI76">
            <v>3</v>
          </cell>
          <cell r="AJ76">
            <v>3</v>
          </cell>
          <cell r="AK76">
            <v>3</v>
          </cell>
          <cell r="AL76">
            <v>3</v>
          </cell>
          <cell r="AM76">
            <v>3</v>
          </cell>
          <cell r="AN76">
            <v>3</v>
          </cell>
          <cell r="AO76">
            <v>3</v>
          </cell>
          <cell r="AP76">
            <v>3</v>
          </cell>
          <cell r="AQ76">
            <v>3</v>
          </cell>
          <cell r="AR76">
            <v>8.6</v>
          </cell>
          <cell r="AS76">
            <v>2</v>
          </cell>
          <cell r="AT76">
            <v>3</v>
          </cell>
          <cell r="AU76">
            <v>3</v>
          </cell>
          <cell r="AV76">
            <v>3</v>
          </cell>
          <cell r="AW76">
            <v>3</v>
          </cell>
          <cell r="AX76">
            <v>3</v>
          </cell>
          <cell r="AY76">
            <v>3</v>
          </cell>
          <cell r="AZ76">
            <v>3</v>
          </cell>
          <cell r="BA76">
            <v>3</v>
          </cell>
          <cell r="BB76">
            <v>3</v>
          </cell>
          <cell r="BC76">
            <v>3</v>
          </cell>
          <cell r="BD76">
            <v>8.6</v>
          </cell>
          <cell r="BE76">
            <v>2</v>
          </cell>
          <cell r="BF76">
            <v>2</v>
          </cell>
          <cell r="BG76">
            <v>2.2999999999999998</v>
          </cell>
          <cell r="BH76">
            <v>3</v>
          </cell>
          <cell r="BI76">
            <v>3</v>
          </cell>
          <cell r="BJ76">
            <v>4</v>
          </cell>
          <cell r="BK76">
            <v>4</v>
          </cell>
          <cell r="BL76">
            <v>4</v>
          </cell>
          <cell r="BM76">
            <v>4</v>
          </cell>
          <cell r="BN76">
            <v>4</v>
          </cell>
          <cell r="BO76">
            <v>4</v>
          </cell>
        </row>
        <row r="77">
          <cell r="C77" t="str">
            <v>10119Intern</v>
          </cell>
          <cell r="E77" t="str">
            <v>Intern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</row>
        <row r="78">
          <cell r="C78" t="str">
            <v>10119Temp</v>
          </cell>
          <cell r="E78" t="str">
            <v>Temp</v>
          </cell>
          <cell r="N78">
            <v>0</v>
          </cell>
          <cell r="O78">
            <v>0.5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0.1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0.1</v>
          </cell>
          <cell r="BE78">
            <v>0</v>
          </cell>
          <cell r="BF78">
            <v>0</v>
          </cell>
          <cell r="BG78">
            <v>1</v>
          </cell>
          <cell r="BH78">
            <v>1</v>
          </cell>
          <cell r="BI78">
            <v>1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C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3</v>
          </cell>
          <cell r="K79">
            <v>3</v>
          </cell>
          <cell r="L79">
            <v>3</v>
          </cell>
          <cell r="M79">
            <v>3</v>
          </cell>
          <cell r="N79">
            <v>4</v>
          </cell>
          <cell r="O79">
            <v>5.5</v>
          </cell>
          <cell r="P79">
            <v>5</v>
          </cell>
          <cell r="Q79">
            <v>7</v>
          </cell>
          <cell r="R79">
            <v>7</v>
          </cell>
          <cell r="S79">
            <v>7.8</v>
          </cell>
          <cell r="T79">
            <v>4</v>
          </cell>
          <cell r="U79">
            <v>8</v>
          </cell>
          <cell r="V79">
            <v>7.9</v>
          </cell>
          <cell r="W79">
            <v>8.1</v>
          </cell>
          <cell r="X79">
            <v>8.3000000000000007</v>
          </cell>
          <cell r="Y79">
            <v>7.9</v>
          </cell>
          <cell r="Z79">
            <v>8.6999999999999993</v>
          </cell>
          <cell r="AA79">
            <v>8.9</v>
          </cell>
          <cell r="AB79">
            <v>9</v>
          </cell>
          <cell r="AC79">
            <v>8</v>
          </cell>
          <cell r="AD79">
            <v>8</v>
          </cell>
          <cell r="AE79">
            <v>9</v>
          </cell>
          <cell r="AF79">
            <v>8</v>
          </cell>
          <cell r="AG79">
            <v>8</v>
          </cell>
          <cell r="AH79">
            <v>9</v>
          </cell>
          <cell r="AI79">
            <v>9</v>
          </cell>
          <cell r="AJ79">
            <v>9</v>
          </cell>
          <cell r="AK79">
            <v>9</v>
          </cell>
          <cell r="AL79">
            <v>9</v>
          </cell>
          <cell r="AM79">
            <v>9</v>
          </cell>
          <cell r="AN79">
            <v>9</v>
          </cell>
          <cell r="AO79">
            <v>9</v>
          </cell>
          <cell r="AP79">
            <v>9</v>
          </cell>
          <cell r="AQ79">
            <v>9</v>
          </cell>
          <cell r="AR79">
            <v>13.7</v>
          </cell>
          <cell r="AS79">
            <v>7</v>
          </cell>
          <cell r="AT79">
            <v>9</v>
          </cell>
          <cell r="AU79">
            <v>9</v>
          </cell>
          <cell r="AV79">
            <v>9</v>
          </cell>
          <cell r="AW79">
            <v>9</v>
          </cell>
          <cell r="AX79">
            <v>9</v>
          </cell>
          <cell r="AY79">
            <v>9</v>
          </cell>
          <cell r="AZ79">
            <v>9</v>
          </cell>
          <cell r="BA79">
            <v>9</v>
          </cell>
          <cell r="BB79">
            <v>9</v>
          </cell>
          <cell r="BC79">
            <v>9</v>
          </cell>
          <cell r="BD79">
            <v>13.7</v>
          </cell>
          <cell r="BE79">
            <v>7</v>
          </cell>
          <cell r="BF79">
            <v>7</v>
          </cell>
          <cell r="BG79">
            <v>8.3000000000000007</v>
          </cell>
          <cell r="BH79">
            <v>10</v>
          </cell>
          <cell r="BI79">
            <v>10</v>
          </cell>
          <cell r="BJ79">
            <v>10</v>
          </cell>
          <cell r="BK79">
            <v>10</v>
          </cell>
          <cell r="BL79">
            <v>10</v>
          </cell>
          <cell r="BM79">
            <v>10</v>
          </cell>
          <cell r="BN79">
            <v>10</v>
          </cell>
          <cell r="BO79">
            <v>10</v>
          </cell>
        </row>
        <row r="80">
          <cell r="C80">
            <v>0</v>
          </cell>
        </row>
        <row r="81">
          <cell r="C81" t="str">
            <v>10124Exempt</v>
          </cell>
          <cell r="D81" t="str">
            <v>Human Resources</v>
          </cell>
          <cell r="E81" t="str">
            <v>Exempt</v>
          </cell>
          <cell r="F81">
            <v>7</v>
          </cell>
          <cell r="G81">
            <v>6</v>
          </cell>
          <cell r="H81">
            <v>5</v>
          </cell>
          <cell r="I81">
            <v>5</v>
          </cell>
          <cell r="J81">
            <v>5</v>
          </cell>
          <cell r="K81">
            <v>5</v>
          </cell>
          <cell r="L81">
            <v>6</v>
          </cell>
          <cell r="M81">
            <v>6</v>
          </cell>
          <cell r="N81">
            <v>6</v>
          </cell>
          <cell r="O81">
            <v>6</v>
          </cell>
          <cell r="P81">
            <v>7</v>
          </cell>
          <cell r="Q81">
            <v>7</v>
          </cell>
          <cell r="R81">
            <v>7</v>
          </cell>
          <cell r="S81">
            <v>7</v>
          </cell>
          <cell r="T81">
            <v>7</v>
          </cell>
          <cell r="U81">
            <v>7</v>
          </cell>
          <cell r="V81">
            <v>7</v>
          </cell>
          <cell r="W81">
            <v>7</v>
          </cell>
          <cell r="X81">
            <v>7</v>
          </cell>
          <cell r="Y81">
            <v>7</v>
          </cell>
          <cell r="Z81">
            <v>7</v>
          </cell>
          <cell r="AA81">
            <v>7</v>
          </cell>
          <cell r="AB81">
            <v>7</v>
          </cell>
          <cell r="AC81">
            <v>7</v>
          </cell>
          <cell r="AD81">
            <v>7</v>
          </cell>
          <cell r="AE81">
            <v>7</v>
          </cell>
          <cell r="AF81">
            <v>7</v>
          </cell>
          <cell r="AG81">
            <v>7</v>
          </cell>
          <cell r="AH81">
            <v>7</v>
          </cell>
          <cell r="AI81">
            <v>7</v>
          </cell>
          <cell r="AJ81">
            <v>7</v>
          </cell>
          <cell r="AK81">
            <v>7</v>
          </cell>
          <cell r="AL81">
            <v>7</v>
          </cell>
          <cell r="AM81">
            <v>7</v>
          </cell>
          <cell r="AN81">
            <v>7</v>
          </cell>
          <cell r="AO81">
            <v>7</v>
          </cell>
          <cell r="AP81">
            <v>7</v>
          </cell>
          <cell r="AQ81">
            <v>7</v>
          </cell>
          <cell r="AR81">
            <v>7</v>
          </cell>
          <cell r="AS81">
            <v>7</v>
          </cell>
          <cell r="AT81">
            <v>7</v>
          </cell>
          <cell r="AU81">
            <v>7</v>
          </cell>
          <cell r="AV81">
            <v>7</v>
          </cell>
          <cell r="AW81">
            <v>7</v>
          </cell>
          <cell r="AX81">
            <v>7</v>
          </cell>
          <cell r="AY81">
            <v>7</v>
          </cell>
          <cell r="AZ81">
            <v>7</v>
          </cell>
          <cell r="BA81">
            <v>7</v>
          </cell>
          <cell r="BB81">
            <v>7</v>
          </cell>
          <cell r="BC81">
            <v>7</v>
          </cell>
          <cell r="BD81">
            <v>7</v>
          </cell>
          <cell r="BE81">
            <v>7</v>
          </cell>
          <cell r="BF81">
            <v>7</v>
          </cell>
          <cell r="BG81">
            <v>7</v>
          </cell>
          <cell r="BH81">
            <v>7</v>
          </cell>
          <cell r="BI81">
            <v>6</v>
          </cell>
          <cell r="BJ81">
            <v>6</v>
          </cell>
          <cell r="BK81">
            <v>6</v>
          </cell>
          <cell r="BL81">
            <v>5</v>
          </cell>
          <cell r="BM81">
            <v>5</v>
          </cell>
          <cell r="BN81">
            <v>5</v>
          </cell>
          <cell r="BO81">
            <v>5</v>
          </cell>
        </row>
        <row r="82">
          <cell r="C82" t="str">
            <v>10124Non-Exempt</v>
          </cell>
          <cell r="E82" t="str">
            <v>Non-Exempt</v>
          </cell>
          <cell r="F82">
            <v>0</v>
          </cell>
          <cell r="G82">
            <v>2</v>
          </cell>
          <cell r="H82">
            <v>2</v>
          </cell>
          <cell r="I82">
            <v>2</v>
          </cell>
          <cell r="J82">
            <v>2</v>
          </cell>
          <cell r="K82">
            <v>2</v>
          </cell>
          <cell r="L82">
            <v>1</v>
          </cell>
          <cell r="M82">
            <v>1</v>
          </cell>
          <cell r="N82">
            <v>1</v>
          </cell>
          <cell r="O82">
            <v>1</v>
          </cell>
          <cell r="P82">
            <v>1</v>
          </cell>
          <cell r="Q82">
            <v>1</v>
          </cell>
          <cell r="R82">
            <v>1</v>
          </cell>
          <cell r="S82">
            <v>1</v>
          </cell>
          <cell r="T82">
            <v>1.1000000000000001</v>
          </cell>
          <cell r="U82">
            <v>2</v>
          </cell>
          <cell r="V82">
            <v>2</v>
          </cell>
          <cell r="W82">
            <v>2</v>
          </cell>
          <cell r="X82">
            <v>2</v>
          </cell>
          <cell r="Y82">
            <v>2</v>
          </cell>
          <cell r="Z82">
            <v>3</v>
          </cell>
          <cell r="AA82">
            <v>3</v>
          </cell>
          <cell r="AB82">
            <v>2</v>
          </cell>
          <cell r="AC82">
            <v>2</v>
          </cell>
          <cell r="AD82">
            <v>2.6</v>
          </cell>
          <cell r="AE82">
            <v>3</v>
          </cell>
          <cell r="AF82">
            <v>2</v>
          </cell>
          <cell r="AG82">
            <v>2</v>
          </cell>
          <cell r="AH82">
            <v>2</v>
          </cell>
          <cell r="AI82">
            <v>2</v>
          </cell>
          <cell r="AJ82">
            <v>2</v>
          </cell>
          <cell r="AK82">
            <v>2</v>
          </cell>
          <cell r="AL82">
            <v>2</v>
          </cell>
          <cell r="AM82">
            <v>2</v>
          </cell>
          <cell r="AN82">
            <v>2</v>
          </cell>
          <cell r="AO82">
            <v>2</v>
          </cell>
          <cell r="AP82">
            <v>2</v>
          </cell>
          <cell r="AQ82">
            <v>2</v>
          </cell>
          <cell r="AR82">
            <v>3</v>
          </cell>
          <cell r="AS82">
            <v>3</v>
          </cell>
          <cell r="AT82">
            <v>3</v>
          </cell>
          <cell r="AU82">
            <v>3</v>
          </cell>
          <cell r="AV82">
            <v>3</v>
          </cell>
          <cell r="AW82">
            <v>3</v>
          </cell>
          <cell r="AX82">
            <v>3</v>
          </cell>
          <cell r="AY82">
            <v>3</v>
          </cell>
          <cell r="AZ82">
            <v>3</v>
          </cell>
          <cell r="BA82">
            <v>3</v>
          </cell>
          <cell r="BB82">
            <v>3</v>
          </cell>
          <cell r="BC82">
            <v>3</v>
          </cell>
          <cell r="BD82">
            <v>3</v>
          </cell>
          <cell r="BE82">
            <v>3</v>
          </cell>
          <cell r="BF82">
            <v>3</v>
          </cell>
          <cell r="BG82">
            <v>3</v>
          </cell>
          <cell r="BH82">
            <v>2</v>
          </cell>
          <cell r="BI82">
            <v>1</v>
          </cell>
          <cell r="BJ82">
            <v>1</v>
          </cell>
          <cell r="BK82">
            <v>1</v>
          </cell>
          <cell r="BL82">
            <v>1</v>
          </cell>
          <cell r="BM82">
            <v>1</v>
          </cell>
          <cell r="BN82">
            <v>1</v>
          </cell>
          <cell r="BO82">
            <v>1</v>
          </cell>
        </row>
        <row r="83">
          <cell r="C83" t="str">
            <v>10124Intern</v>
          </cell>
          <cell r="E83" t="str">
            <v>Intern</v>
          </cell>
          <cell r="Y83">
            <v>0.8</v>
          </cell>
          <cell r="Z83">
            <v>1</v>
          </cell>
          <cell r="AA83">
            <v>0.7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1</v>
          </cell>
          <cell r="AL83">
            <v>1</v>
          </cell>
          <cell r="AM83">
            <v>0.5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1</v>
          </cell>
          <cell r="AX83">
            <v>1</v>
          </cell>
          <cell r="AY83">
            <v>0.5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2</v>
          </cell>
          <cell r="BJ83">
            <v>2</v>
          </cell>
          <cell r="BK83">
            <v>1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</row>
        <row r="84">
          <cell r="C84" t="str">
            <v>10124Temp</v>
          </cell>
          <cell r="E84" t="str">
            <v>Temp</v>
          </cell>
          <cell r="F84">
            <v>1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1.5</v>
          </cell>
          <cell r="P84">
            <v>1</v>
          </cell>
          <cell r="Q84">
            <v>1</v>
          </cell>
          <cell r="R84">
            <v>1</v>
          </cell>
          <cell r="S84">
            <v>1</v>
          </cell>
          <cell r="T84">
            <v>0.9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1</v>
          </cell>
          <cell r="AC84">
            <v>1</v>
          </cell>
          <cell r="AD84">
            <v>0</v>
          </cell>
          <cell r="AE84">
            <v>0</v>
          </cell>
          <cell r="AF84">
            <v>1</v>
          </cell>
          <cell r="AG84">
            <v>1</v>
          </cell>
          <cell r="AH84">
            <v>1</v>
          </cell>
          <cell r="AI84">
            <v>1</v>
          </cell>
          <cell r="AJ84">
            <v>1</v>
          </cell>
          <cell r="AK84">
            <v>1</v>
          </cell>
          <cell r="AL84">
            <v>1</v>
          </cell>
          <cell r="AM84">
            <v>1</v>
          </cell>
          <cell r="AN84">
            <v>1</v>
          </cell>
          <cell r="AO84">
            <v>1</v>
          </cell>
          <cell r="AP84">
            <v>1</v>
          </cell>
          <cell r="AQ84">
            <v>1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</row>
        <row r="85">
          <cell r="C85">
            <v>0</v>
          </cell>
          <cell r="F85">
            <v>8</v>
          </cell>
          <cell r="G85">
            <v>8</v>
          </cell>
          <cell r="H85">
            <v>7</v>
          </cell>
          <cell r="I85">
            <v>7</v>
          </cell>
          <cell r="J85">
            <v>7</v>
          </cell>
          <cell r="K85">
            <v>7</v>
          </cell>
          <cell r="L85">
            <v>7</v>
          </cell>
          <cell r="M85">
            <v>7</v>
          </cell>
          <cell r="N85">
            <v>7</v>
          </cell>
          <cell r="O85">
            <v>8.5</v>
          </cell>
          <cell r="P85">
            <v>9</v>
          </cell>
          <cell r="Q85">
            <v>9</v>
          </cell>
          <cell r="R85">
            <v>9</v>
          </cell>
          <cell r="S85">
            <v>9</v>
          </cell>
          <cell r="T85">
            <v>9</v>
          </cell>
          <cell r="U85">
            <v>9</v>
          </cell>
          <cell r="V85">
            <v>9</v>
          </cell>
          <cell r="W85">
            <v>9</v>
          </cell>
          <cell r="X85">
            <v>9</v>
          </cell>
          <cell r="Y85">
            <v>9.8000000000000007</v>
          </cell>
          <cell r="Z85">
            <v>11</v>
          </cell>
          <cell r="AA85">
            <v>10.7</v>
          </cell>
          <cell r="AB85">
            <v>10</v>
          </cell>
          <cell r="AC85">
            <v>10</v>
          </cell>
          <cell r="AD85">
            <v>9.6</v>
          </cell>
          <cell r="AE85">
            <v>10</v>
          </cell>
          <cell r="AF85">
            <v>10</v>
          </cell>
          <cell r="AG85">
            <v>10</v>
          </cell>
          <cell r="AH85">
            <v>10</v>
          </cell>
          <cell r="AI85">
            <v>10</v>
          </cell>
          <cell r="AJ85">
            <v>10</v>
          </cell>
          <cell r="AK85">
            <v>11</v>
          </cell>
          <cell r="AL85">
            <v>11</v>
          </cell>
          <cell r="AM85">
            <v>10.5</v>
          </cell>
          <cell r="AN85">
            <v>10</v>
          </cell>
          <cell r="AO85">
            <v>10</v>
          </cell>
          <cell r="AP85">
            <v>10</v>
          </cell>
          <cell r="AQ85">
            <v>10</v>
          </cell>
          <cell r="AR85">
            <v>10</v>
          </cell>
          <cell r="AS85">
            <v>10</v>
          </cell>
          <cell r="AT85">
            <v>10</v>
          </cell>
          <cell r="AU85">
            <v>10</v>
          </cell>
          <cell r="AV85">
            <v>10</v>
          </cell>
          <cell r="AW85">
            <v>11</v>
          </cell>
          <cell r="AX85">
            <v>11</v>
          </cell>
          <cell r="AY85">
            <v>10.5</v>
          </cell>
          <cell r="AZ85">
            <v>10</v>
          </cell>
          <cell r="BA85">
            <v>10</v>
          </cell>
          <cell r="BB85">
            <v>10</v>
          </cell>
          <cell r="BC85">
            <v>10</v>
          </cell>
          <cell r="BD85">
            <v>10</v>
          </cell>
          <cell r="BE85">
            <v>10</v>
          </cell>
          <cell r="BF85">
            <v>10</v>
          </cell>
          <cell r="BG85">
            <v>10</v>
          </cell>
          <cell r="BH85">
            <v>9</v>
          </cell>
          <cell r="BI85">
            <v>9</v>
          </cell>
          <cell r="BJ85">
            <v>9</v>
          </cell>
          <cell r="BK85">
            <v>8</v>
          </cell>
          <cell r="BL85">
            <v>6</v>
          </cell>
          <cell r="BM85">
            <v>6</v>
          </cell>
          <cell r="BN85">
            <v>6</v>
          </cell>
          <cell r="BO85">
            <v>6</v>
          </cell>
        </row>
        <row r="86">
          <cell r="C86">
            <v>0</v>
          </cell>
        </row>
        <row r="87">
          <cell r="C87" t="str">
            <v>10125Exempt</v>
          </cell>
          <cell r="D87" t="str">
            <v>Finance</v>
          </cell>
          <cell r="E87" t="str">
            <v>Exempt</v>
          </cell>
          <cell r="F87">
            <v>5</v>
          </cell>
          <cell r="G87">
            <v>5</v>
          </cell>
          <cell r="H87">
            <v>5</v>
          </cell>
          <cell r="I87">
            <v>6</v>
          </cell>
          <cell r="J87">
            <v>7</v>
          </cell>
          <cell r="K87">
            <v>6</v>
          </cell>
          <cell r="L87">
            <v>7</v>
          </cell>
          <cell r="M87">
            <v>7</v>
          </cell>
          <cell r="N87">
            <v>7</v>
          </cell>
          <cell r="O87">
            <v>8</v>
          </cell>
          <cell r="P87">
            <v>8</v>
          </cell>
          <cell r="Q87">
            <v>8</v>
          </cell>
          <cell r="R87">
            <v>8</v>
          </cell>
          <cell r="S87">
            <v>8</v>
          </cell>
          <cell r="T87">
            <v>7</v>
          </cell>
          <cell r="U87">
            <v>7</v>
          </cell>
          <cell r="V87">
            <v>7</v>
          </cell>
          <cell r="W87">
            <v>7</v>
          </cell>
          <cell r="X87">
            <v>7.3</v>
          </cell>
          <cell r="Y87">
            <v>8</v>
          </cell>
          <cell r="Z87">
            <v>7.5</v>
          </cell>
          <cell r="AA87">
            <v>7.5</v>
          </cell>
          <cell r="AB87">
            <v>7</v>
          </cell>
          <cell r="AC87">
            <v>7</v>
          </cell>
          <cell r="AD87">
            <v>7.6</v>
          </cell>
          <cell r="AE87">
            <v>8</v>
          </cell>
          <cell r="AF87">
            <v>8</v>
          </cell>
          <cell r="AG87">
            <v>8</v>
          </cell>
          <cell r="AH87">
            <v>8</v>
          </cell>
          <cell r="AI87">
            <v>8</v>
          </cell>
          <cell r="AJ87">
            <v>8</v>
          </cell>
          <cell r="AK87">
            <v>8</v>
          </cell>
          <cell r="AL87">
            <v>8</v>
          </cell>
          <cell r="AM87">
            <v>8</v>
          </cell>
          <cell r="AN87">
            <v>8</v>
          </cell>
          <cell r="AO87">
            <v>8</v>
          </cell>
          <cell r="AP87">
            <v>8</v>
          </cell>
          <cell r="AQ87">
            <v>8</v>
          </cell>
          <cell r="AR87">
            <v>8</v>
          </cell>
          <cell r="AS87">
            <v>6</v>
          </cell>
          <cell r="AT87">
            <v>6</v>
          </cell>
          <cell r="AU87">
            <v>6</v>
          </cell>
          <cell r="AV87">
            <v>6</v>
          </cell>
          <cell r="AW87">
            <v>6</v>
          </cell>
          <cell r="AX87">
            <v>6</v>
          </cell>
          <cell r="AY87">
            <v>6</v>
          </cell>
          <cell r="AZ87">
            <v>6</v>
          </cell>
          <cell r="BA87">
            <v>6</v>
          </cell>
          <cell r="BB87">
            <v>6</v>
          </cell>
          <cell r="BC87">
            <v>6</v>
          </cell>
          <cell r="BD87">
            <v>8</v>
          </cell>
          <cell r="BE87">
            <v>6</v>
          </cell>
          <cell r="BF87">
            <v>6</v>
          </cell>
          <cell r="BG87">
            <v>6</v>
          </cell>
          <cell r="BH87">
            <v>6</v>
          </cell>
          <cell r="BI87">
            <v>6</v>
          </cell>
          <cell r="BJ87">
            <v>6</v>
          </cell>
          <cell r="BK87">
            <v>6</v>
          </cell>
          <cell r="BL87">
            <v>6</v>
          </cell>
          <cell r="BM87">
            <v>6</v>
          </cell>
          <cell r="BN87">
            <v>6</v>
          </cell>
          <cell r="BO87">
            <v>6</v>
          </cell>
        </row>
        <row r="88">
          <cell r="C88" t="str">
            <v>10125Non-Exempt</v>
          </cell>
          <cell r="E88" t="str">
            <v>Non-Exempt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</row>
        <row r="89">
          <cell r="C89" t="str">
            <v>10125Intern</v>
          </cell>
          <cell r="E89" t="str">
            <v>Intern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</row>
        <row r="90">
          <cell r="C90" t="str">
            <v>10125Temp</v>
          </cell>
          <cell r="E90" t="str">
            <v>Temp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0.5</v>
          </cell>
          <cell r="T90">
            <v>1</v>
          </cell>
          <cell r="U90">
            <v>1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</row>
        <row r="91">
          <cell r="C91">
            <v>0</v>
          </cell>
          <cell r="F91">
            <v>5</v>
          </cell>
          <cell r="G91">
            <v>5</v>
          </cell>
          <cell r="H91">
            <v>5</v>
          </cell>
          <cell r="I91">
            <v>6</v>
          </cell>
          <cell r="J91">
            <v>7</v>
          </cell>
          <cell r="K91">
            <v>6</v>
          </cell>
          <cell r="L91">
            <v>7</v>
          </cell>
          <cell r="M91">
            <v>7</v>
          </cell>
          <cell r="N91">
            <v>7</v>
          </cell>
          <cell r="O91">
            <v>8</v>
          </cell>
          <cell r="P91">
            <v>8</v>
          </cell>
          <cell r="Q91">
            <v>8</v>
          </cell>
          <cell r="R91">
            <v>8</v>
          </cell>
          <cell r="S91">
            <v>8.5</v>
          </cell>
          <cell r="T91">
            <v>8</v>
          </cell>
          <cell r="U91">
            <v>8</v>
          </cell>
          <cell r="V91">
            <v>7</v>
          </cell>
          <cell r="W91">
            <v>7</v>
          </cell>
          <cell r="X91">
            <v>7.3</v>
          </cell>
          <cell r="Y91">
            <v>8</v>
          </cell>
          <cell r="Z91">
            <v>7.5</v>
          </cell>
          <cell r="AA91">
            <v>7.5</v>
          </cell>
          <cell r="AB91">
            <v>7</v>
          </cell>
          <cell r="AC91">
            <v>7</v>
          </cell>
          <cell r="AD91">
            <v>7.6</v>
          </cell>
          <cell r="AE91">
            <v>8</v>
          </cell>
          <cell r="AF91">
            <v>8</v>
          </cell>
          <cell r="AG91">
            <v>8</v>
          </cell>
          <cell r="AH91">
            <v>8</v>
          </cell>
          <cell r="AI91">
            <v>8</v>
          </cell>
          <cell r="AJ91">
            <v>8</v>
          </cell>
          <cell r="AK91">
            <v>8</v>
          </cell>
          <cell r="AL91">
            <v>8</v>
          </cell>
          <cell r="AM91">
            <v>8</v>
          </cell>
          <cell r="AN91">
            <v>8</v>
          </cell>
          <cell r="AO91">
            <v>8</v>
          </cell>
          <cell r="AP91">
            <v>8</v>
          </cell>
          <cell r="AQ91">
            <v>8</v>
          </cell>
          <cell r="AR91">
            <v>8</v>
          </cell>
          <cell r="AS91">
            <v>6</v>
          </cell>
          <cell r="AT91">
            <v>6</v>
          </cell>
          <cell r="AU91">
            <v>6</v>
          </cell>
          <cell r="AV91">
            <v>6</v>
          </cell>
          <cell r="AW91">
            <v>6</v>
          </cell>
          <cell r="AX91">
            <v>6</v>
          </cell>
          <cell r="AY91">
            <v>6</v>
          </cell>
          <cell r="AZ91">
            <v>6</v>
          </cell>
          <cell r="BA91">
            <v>6</v>
          </cell>
          <cell r="BB91">
            <v>6</v>
          </cell>
          <cell r="BC91">
            <v>6</v>
          </cell>
          <cell r="BD91">
            <v>8</v>
          </cell>
          <cell r="BE91">
            <v>6</v>
          </cell>
          <cell r="BF91">
            <v>6</v>
          </cell>
          <cell r="BG91">
            <v>6</v>
          </cell>
          <cell r="BH91">
            <v>6</v>
          </cell>
          <cell r="BI91">
            <v>6</v>
          </cell>
          <cell r="BJ91">
            <v>6</v>
          </cell>
          <cell r="BK91">
            <v>6</v>
          </cell>
          <cell r="BL91">
            <v>6</v>
          </cell>
          <cell r="BM91">
            <v>6</v>
          </cell>
          <cell r="BN91">
            <v>6</v>
          </cell>
          <cell r="BO91">
            <v>6</v>
          </cell>
        </row>
        <row r="92">
          <cell r="C92">
            <v>0</v>
          </cell>
        </row>
        <row r="93">
          <cell r="C93" t="str">
            <v>10139Exempt</v>
          </cell>
          <cell r="D93" t="str">
            <v>Marketing Literature</v>
          </cell>
          <cell r="E93" t="str">
            <v>Exempt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</row>
        <row r="94">
          <cell r="C94" t="str">
            <v>10139Non-Exempt</v>
          </cell>
          <cell r="E94" t="str">
            <v>Non-Exempt</v>
          </cell>
          <cell r="F94">
            <v>5</v>
          </cell>
          <cell r="G94">
            <v>5</v>
          </cell>
          <cell r="H94">
            <v>5</v>
          </cell>
          <cell r="I94">
            <v>5</v>
          </cell>
          <cell r="J94">
            <v>5</v>
          </cell>
          <cell r="K94">
            <v>6</v>
          </cell>
          <cell r="L94">
            <v>6</v>
          </cell>
          <cell r="M94">
            <v>6</v>
          </cell>
          <cell r="N94">
            <v>6</v>
          </cell>
          <cell r="O94">
            <v>6</v>
          </cell>
          <cell r="P94">
            <v>6</v>
          </cell>
          <cell r="Q94">
            <v>6</v>
          </cell>
          <cell r="R94">
            <v>6</v>
          </cell>
          <cell r="S94">
            <v>6</v>
          </cell>
          <cell r="T94">
            <v>5.8</v>
          </cell>
          <cell r="U94">
            <v>6</v>
          </cell>
          <cell r="V94">
            <v>6</v>
          </cell>
          <cell r="W94">
            <v>6</v>
          </cell>
          <cell r="X94">
            <v>6</v>
          </cell>
          <cell r="Y94">
            <v>6</v>
          </cell>
          <cell r="Z94">
            <v>6</v>
          </cell>
          <cell r="AA94">
            <v>6</v>
          </cell>
          <cell r="AB94">
            <v>6</v>
          </cell>
          <cell r="AC94">
            <v>6</v>
          </cell>
          <cell r="AD94">
            <v>6</v>
          </cell>
          <cell r="AE94">
            <v>6</v>
          </cell>
          <cell r="AF94">
            <v>6</v>
          </cell>
          <cell r="AG94">
            <v>6</v>
          </cell>
          <cell r="AH94">
            <v>6</v>
          </cell>
          <cell r="AI94">
            <v>6</v>
          </cell>
          <cell r="AJ94">
            <v>6</v>
          </cell>
          <cell r="AK94">
            <v>6</v>
          </cell>
          <cell r="AL94">
            <v>6</v>
          </cell>
          <cell r="AM94">
            <v>6</v>
          </cell>
          <cell r="AN94">
            <v>6</v>
          </cell>
          <cell r="AO94">
            <v>6</v>
          </cell>
          <cell r="AP94">
            <v>6</v>
          </cell>
          <cell r="AQ94">
            <v>6</v>
          </cell>
          <cell r="AR94">
            <v>6</v>
          </cell>
          <cell r="AS94">
            <v>5.9</v>
          </cell>
          <cell r="AT94">
            <v>6</v>
          </cell>
          <cell r="AU94">
            <v>6</v>
          </cell>
          <cell r="AV94">
            <v>6</v>
          </cell>
          <cell r="AW94">
            <v>6</v>
          </cell>
          <cell r="AX94">
            <v>6</v>
          </cell>
          <cell r="AY94">
            <v>6</v>
          </cell>
          <cell r="AZ94">
            <v>6</v>
          </cell>
          <cell r="BA94">
            <v>6</v>
          </cell>
          <cell r="BB94">
            <v>6</v>
          </cell>
          <cell r="BC94">
            <v>6</v>
          </cell>
          <cell r="BD94">
            <v>6</v>
          </cell>
          <cell r="BE94">
            <v>5.9</v>
          </cell>
          <cell r="BF94">
            <v>5</v>
          </cell>
          <cell r="BG94">
            <v>5</v>
          </cell>
          <cell r="BH94">
            <v>6</v>
          </cell>
          <cell r="BI94">
            <v>6</v>
          </cell>
          <cell r="BJ94">
            <v>6</v>
          </cell>
          <cell r="BK94">
            <v>6</v>
          </cell>
          <cell r="BL94">
            <v>6</v>
          </cell>
          <cell r="BM94">
            <v>6</v>
          </cell>
          <cell r="BN94">
            <v>6</v>
          </cell>
          <cell r="BO94">
            <v>6</v>
          </cell>
        </row>
        <row r="95">
          <cell r="C95" t="str">
            <v>10139Intern</v>
          </cell>
          <cell r="E95" t="str">
            <v>Intern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</row>
        <row r="96">
          <cell r="C96" t="str">
            <v>10139Temp</v>
          </cell>
          <cell r="E96" t="str">
            <v>Temp</v>
          </cell>
          <cell r="F96">
            <v>0</v>
          </cell>
          <cell r="G96">
            <v>1</v>
          </cell>
          <cell r="H96">
            <v>1</v>
          </cell>
          <cell r="I96">
            <v>1</v>
          </cell>
          <cell r="J96">
            <v>1</v>
          </cell>
          <cell r="K96">
            <v>1</v>
          </cell>
          <cell r="L96">
            <v>0</v>
          </cell>
          <cell r="M96">
            <v>0</v>
          </cell>
          <cell r="N96">
            <v>0</v>
          </cell>
          <cell r="O96">
            <v>0.4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0.2</v>
          </cell>
          <cell r="U96">
            <v>1</v>
          </cell>
          <cell r="V96">
            <v>2.1</v>
          </cell>
          <cell r="W96">
            <v>1</v>
          </cell>
          <cell r="X96">
            <v>1</v>
          </cell>
          <cell r="Y96">
            <v>0.7</v>
          </cell>
          <cell r="Z96">
            <v>0.8</v>
          </cell>
          <cell r="AA96">
            <v>1.2</v>
          </cell>
          <cell r="AB96">
            <v>2.8</v>
          </cell>
          <cell r="AC96">
            <v>3</v>
          </cell>
          <cell r="AD96">
            <v>2.8</v>
          </cell>
          <cell r="AE96">
            <v>2.4</v>
          </cell>
          <cell r="AF96">
            <v>4</v>
          </cell>
          <cell r="AG96">
            <v>4</v>
          </cell>
          <cell r="AH96">
            <v>4</v>
          </cell>
          <cell r="AI96">
            <v>4</v>
          </cell>
          <cell r="AJ96">
            <v>4</v>
          </cell>
          <cell r="AK96">
            <v>5</v>
          </cell>
          <cell r="AL96">
            <v>5</v>
          </cell>
          <cell r="AM96">
            <v>5</v>
          </cell>
          <cell r="AN96">
            <v>4</v>
          </cell>
          <cell r="AO96">
            <v>4</v>
          </cell>
          <cell r="AP96">
            <v>4</v>
          </cell>
          <cell r="AQ96">
            <v>4</v>
          </cell>
          <cell r="AR96">
            <v>2.2999999999999998</v>
          </cell>
          <cell r="AS96">
            <v>2.8</v>
          </cell>
          <cell r="AT96">
            <v>4</v>
          </cell>
          <cell r="AU96">
            <v>4</v>
          </cell>
          <cell r="AV96">
            <v>4</v>
          </cell>
          <cell r="AW96">
            <v>5</v>
          </cell>
          <cell r="AX96">
            <v>5</v>
          </cell>
          <cell r="AY96">
            <v>5</v>
          </cell>
          <cell r="AZ96">
            <v>4</v>
          </cell>
          <cell r="BA96">
            <v>4</v>
          </cell>
          <cell r="BB96">
            <v>4</v>
          </cell>
          <cell r="BC96">
            <v>4</v>
          </cell>
          <cell r="BD96">
            <v>2.2999999999999998</v>
          </cell>
          <cell r="BE96">
            <v>2.8</v>
          </cell>
          <cell r="BF96">
            <v>1.9</v>
          </cell>
          <cell r="BG96">
            <v>2.5</v>
          </cell>
          <cell r="BH96">
            <v>4</v>
          </cell>
          <cell r="BI96">
            <v>5</v>
          </cell>
          <cell r="BJ96">
            <v>5</v>
          </cell>
          <cell r="BK96">
            <v>5</v>
          </cell>
          <cell r="BL96">
            <v>4</v>
          </cell>
          <cell r="BM96">
            <v>4</v>
          </cell>
          <cell r="BN96">
            <v>4</v>
          </cell>
          <cell r="BO96">
            <v>4</v>
          </cell>
        </row>
        <row r="97">
          <cell r="C97" t="str">
            <v>10139</v>
          </cell>
          <cell r="F97">
            <v>5</v>
          </cell>
          <cell r="G97">
            <v>6</v>
          </cell>
          <cell r="H97">
            <v>6</v>
          </cell>
          <cell r="I97">
            <v>6</v>
          </cell>
          <cell r="J97">
            <v>6</v>
          </cell>
          <cell r="K97">
            <v>7</v>
          </cell>
          <cell r="L97">
            <v>6</v>
          </cell>
          <cell r="M97">
            <v>6</v>
          </cell>
          <cell r="N97">
            <v>6</v>
          </cell>
          <cell r="O97">
            <v>6.4</v>
          </cell>
          <cell r="P97">
            <v>6</v>
          </cell>
          <cell r="Q97">
            <v>6</v>
          </cell>
          <cell r="R97">
            <v>6</v>
          </cell>
          <cell r="S97">
            <v>6</v>
          </cell>
          <cell r="T97">
            <v>6</v>
          </cell>
          <cell r="U97">
            <v>7</v>
          </cell>
          <cell r="V97">
            <v>8.1</v>
          </cell>
          <cell r="W97">
            <v>7</v>
          </cell>
          <cell r="X97">
            <v>7</v>
          </cell>
          <cell r="Y97">
            <v>6.7</v>
          </cell>
          <cell r="Z97">
            <v>6.8</v>
          </cell>
          <cell r="AA97">
            <v>7.2</v>
          </cell>
          <cell r="AB97">
            <v>8.8000000000000007</v>
          </cell>
          <cell r="AC97">
            <v>9</v>
          </cell>
          <cell r="AD97">
            <v>8.8000000000000007</v>
          </cell>
          <cell r="AE97">
            <v>8.4</v>
          </cell>
          <cell r="AF97">
            <v>10</v>
          </cell>
          <cell r="AG97">
            <v>10</v>
          </cell>
          <cell r="AH97">
            <v>10</v>
          </cell>
          <cell r="AI97">
            <v>10</v>
          </cell>
          <cell r="AJ97">
            <v>10</v>
          </cell>
          <cell r="AK97">
            <v>11</v>
          </cell>
          <cell r="AL97">
            <v>11</v>
          </cell>
          <cell r="AM97">
            <v>11</v>
          </cell>
          <cell r="AN97">
            <v>10</v>
          </cell>
          <cell r="AO97">
            <v>10</v>
          </cell>
          <cell r="AP97">
            <v>10</v>
          </cell>
          <cell r="AQ97">
            <v>10</v>
          </cell>
          <cell r="AR97">
            <v>8.3000000000000007</v>
          </cell>
          <cell r="AS97">
            <v>8.6999999999999993</v>
          </cell>
          <cell r="AT97">
            <v>10</v>
          </cell>
          <cell r="AU97">
            <v>10</v>
          </cell>
          <cell r="AV97">
            <v>10</v>
          </cell>
          <cell r="AW97">
            <v>11</v>
          </cell>
          <cell r="AX97">
            <v>11</v>
          </cell>
          <cell r="AY97">
            <v>11</v>
          </cell>
          <cell r="AZ97">
            <v>10</v>
          </cell>
          <cell r="BA97">
            <v>10</v>
          </cell>
          <cell r="BB97">
            <v>10</v>
          </cell>
          <cell r="BC97">
            <v>10</v>
          </cell>
          <cell r="BD97">
            <v>8.3000000000000007</v>
          </cell>
          <cell r="BE97">
            <v>8.6999999999999993</v>
          </cell>
          <cell r="BF97">
            <v>6.9</v>
          </cell>
          <cell r="BG97">
            <v>7.5</v>
          </cell>
          <cell r="BH97">
            <v>10</v>
          </cell>
          <cell r="BI97">
            <v>11</v>
          </cell>
          <cell r="BJ97">
            <v>11</v>
          </cell>
          <cell r="BK97">
            <v>11</v>
          </cell>
          <cell r="BL97">
            <v>10</v>
          </cell>
          <cell r="BM97">
            <v>10</v>
          </cell>
          <cell r="BN97">
            <v>10</v>
          </cell>
          <cell r="BO97">
            <v>10</v>
          </cell>
        </row>
        <row r="98">
          <cell r="C98">
            <v>0</v>
          </cell>
        </row>
        <row r="99">
          <cell r="C99" t="str">
            <v>13134Exempt</v>
          </cell>
          <cell r="D99" t="str">
            <v>Quincy IT</v>
          </cell>
          <cell r="E99" t="str">
            <v>Exempt</v>
          </cell>
          <cell r="F99">
            <v>5</v>
          </cell>
          <cell r="G99">
            <v>5</v>
          </cell>
          <cell r="H99">
            <v>5</v>
          </cell>
          <cell r="I99">
            <v>6</v>
          </cell>
          <cell r="J99">
            <v>7</v>
          </cell>
          <cell r="K99">
            <v>6</v>
          </cell>
          <cell r="L99">
            <v>7</v>
          </cell>
          <cell r="M99">
            <v>7</v>
          </cell>
          <cell r="N99">
            <v>7</v>
          </cell>
          <cell r="O99">
            <v>8</v>
          </cell>
          <cell r="P99">
            <v>8</v>
          </cell>
          <cell r="Q99">
            <v>8</v>
          </cell>
          <cell r="R99">
            <v>8</v>
          </cell>
          <cell r="S99">
            <v>8</v>
          </cell>
          <cell r="T99">
            <v>2</v>
          </cell>
          <cell r="U99">
            <v>2</v>
          </cell>
          <cell r="V99">
            <v>2</v>
          </cell>
          <cell r="W99">
            <v>2</v>
          </cell>
          <cell r="X99">
            <v>2</v>
          </cell>
          <cell r="Y99">
            <v>2</v>
          </cell>
          <cell r="Z99">
            <v>2</v>
          </cell>
          <cell r="AA99">
            <v>2</v>
          </cell>
          <cell r="AB99">
            <v>2</v>
          </cell>
          <cell r="AC99">
            <v>2</v>
          </cell>
          <cell r="AD99">
            <v>2</v>
          </cell>
          <cell r="AE99">
            <v>1</v>
          </cell>
          <cell r="AF99">
            <v>2</v>
          </cell>
          <cell r="AG99">
            <v>2</v>
          </cell>
          <cell r="AH99">
            <v>2</v>
          </cell>
          <cell r="AI99">
            <v>2</v>
          </cell>
          <cell r="AJ99">
            <v>2</v>
          </cell>
          <cell r="AK99">
            <v>2</v>
          </cell>
          <cell r="AL99">
            <v>2</v>
          </cell>
          <cell r="AM99">
            <v>2</v>
          </cell>
          <cell r="AN99">
            <v>2</v>
          </cell>
          <cell r="AO99">
            <v>2</v>
          </cell>
          <cell r="AP99">
            <v>2</v>
          </cell>
          <cell r="AQ99">
            <v>2</v>
          </cell>
          <cell r="AR99">
            <v>1.2</v>
          </cell>
          <cell r="AS99">
            <v>2</v>
          </cell>
          <cell r="AT99">
            <v>2</v>
          </cell>
          <cell r="AU99">
            <v>2</v>
          </cell>
          <cell r="AV99">
            <v>2</v>
          </cell>
          <cell r="AW99">
            <v>2</v>
          </cell>
          <cell r="AX99">
            <v>2</v>
          </cell>
          <cell r="AY99">
            <v>2</v>
          </cell>
          <cell r="AZ99">
            <v>2</v>
          </cell>
          <cell r="BA99">
            <v>2</v>
          </cell>
          <cell r="BB99">
            <v>2</v>
          </cell>
          <cell r="BC99">
            <v>2</v>
          </cell>
          <cell r="BD99">
            <v>1.2</v>
          </cell>
          <cell r="BE99">
            <v>2</v>
          </cell>
          <cell r="BF99">
            <v>2</v>
          </cell>
          <cell r="BG99">
            <v>2</v>
          </cell>
          <cell r="BH99">
            <v>2</v>
          </cell>
          <cell r="BI99">
            <v>2</v>
          </cell>
          <cell r="BJ99">
            <v>2</v>
          </cell>
          <cell r="BK99">
            <v>2</v>
          </cell>
          <cell r="BL99">
            <v>2</v>
          </cell>
          <cell r="BM99">
            <v>2</v>
          </cell>
          <cell r="BN99">
            <v>2</v>
          </cell>
          <cell r="BO99">
            <v>2</v>
          </cell>
        </row>
        <row r="100">
          <cell r="C100" t="str">
            <v>13134Non-Exempt</v>
          </cell>
          <cell r="E100" t="str">
            <v>Non-Exempt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2</v>
          </cell>
          <cell r="U100">
            <v>2</v>
          </cell>
          <cell r="V100">
            <v>2</v>
          </cell>
          <cell r="W100">
            <v>2</v>
          </cell>
          <cell r="X100">
            <v>2</v>
          </cell>
          <cell r="Y100">
            <v>2</v>
          </cell>
          <cell r="Z100">
            <v>2</v>
          </cell>
          <cell r="AA100">
            <v>2</v>
          </cell>
          <cell r="AB100">
            <v>2</v>
          </cell>
          <cell r="AC100">
            <v>2</v>
          </cell>
          <cell r="AD100">
            <v>2</v>
          </cell>
          <cell r="AE100">
            <v>2</v>
          </cell>
          <cell r="AF100">
            <v>2</v>
          </cell>
          <cell r="AG100">
            <v>2</v>
          </cell>
          <cell r="AH100">
            <v>2</v>
          </cell>
          <cell r="AI100">
            <v>2</v>
          </cell>
          <cell r="AJ100">
            <v>2</v>
          </cell>
          <cell r="AK100">
            <v>2</v>
          </cell>
          <cell r="AL100">
            <v>2</v>
          </cell>
          <cell r="AM100">
            <v>2</v>
          </cell>
          <cell r="AN100">
            <v>2</v>
          </cell>
          <cell r="AO100">
            <v>2</v>
          </cell>
          <cell r="AP100">
            <v>2</v>
          </cell>
          <cell r="AQ100">
            <v>2</v>
          </cell>
          <cell r="AR100">
            <v>2</v>
          </cell>
          <cell r="AS100">
            <v>2</v>
          </cell>
          <cell r="AT100">
            <v>2</v>
          </cell>
          <cell r="AU100">
            <v>2</v>
          </cell>
          <cell r="AV100">
            <v>2</v>
          </cell>
          <cell r="AW100">
            <v>2</v>
          </cell>
          <cell r="AX100">
            <v>2</v>
          </cell>
          <cell r="AY100">
            <v>2</v>
          </cell>
          <cell r="AZ100">
            <v>2</v>
          </cell>
          <cell r="BA100">
            <v>2</v>
          </cell>
          <cell r="BB100">
            <v>2</v>
          </cell>
          <cell r="BC100">
            <v>2</v>
          </cell>
          <cell r="BD100">
            <v>2</v>
          </cell>
          <cell r="BE100">
            <v>2</v>
          </cell>
          <cell r="BF100">
            <v>2</v>
          </cell>
          <cell r="BG100">
            <v>2</v>
          </cell>
          <cell r="BH100">
            <v>2</v>
          </cell>
          <cell r="BI100">
            <v>2</v>
          </cell>
          <cell r="BJ100">
            <v>2</v>
          </cell>
          <cell r="BK100">
            <v>2</v>
          </cell>
          <cell r="BL100">
            <v>2</v>
          </cell>
          <cell r="BM100">
            <v>2</v>
          </cell>
          <cell r="BN100">
            <v>2</v>
          </cell>
          <cell r="BO100">
            <v>2</v>
          </cell>
        </row>
        <row r="101">
          <cell r="C101" t="str">
            <v>13134Intern</v>
          </cell>
          <cell r="E101" t="str">
            <v>Intern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1</v>
          </cell>
          <cell r="BJ101">
            <v>1</v>
          </cell>
          <cell r="BK101">
            <v>0.5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</row>
        <row r="102">
          <cell r="C102" t="str">
            <v>13134Temp</v>
          </cell>
          <cell r="E102" t="str">
            <v>Temp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0.5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</row>
        <row r="103">
          <cell r="C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8</v>
          </cell>
          <cell r="R103">
            <v>8</v>
          </cell>
          <cell r="S103">
            <v>0</v>
          </cell>
          <cell r="T103">
            <v>4</v>
          </cell>
          <cell r="U103">
            <v>4</v>
          </cell>
          <cell r="V103">
            <v>4</v>
          </cell>
          <cell r="W103">
            <v>4</v>
          </cell>
          <cell r="X103">
            <v>4</v>
          </cell>
          <cell r="Y103">
            <v>4</v>
          </cell>
          <cell r="Z103">
            <v>4</v>
          </cell>
          <cell r="AA103">
            <v>4</v>
          </cell>
          <cell r="AB103">
            <v>4</v>
          </cell>
          <cell r="AC103">
            <v>4</v>
          </cell>
          <cell r="AD103">
            <v>4</v>
          </cell>
          <cell r="AE103">
            <v>3</v>
          </cell>
          <cell r="AF103">
            <v>4</v>
          </cell>
          <cell r="AG103">
            <v>4</v>
          </cell>
          <cell r="AH103">
            <v>4</v>
          </cell>
          <cell r="AI103">
            <v>4</v>
          </cell>
          <cell r="AJ103">
            <v>4</v>
          </cell>
          <cell r="AK103">
            <v>4</v>
          </cell>
          <cell r="AL103">
            <v>4</v>
          </cell>
          <cell r="AM103">
            <v>4</v>
          </cell>
          <cell r="AN103">
            <v>4</v>
          </cell>
          <cell r="AO103">
            <v>4</v>
          </cell>
          <cell r="AP103">
            <v>4</v>
          </cell>
          <cell r="AQ103">
            <v>4</v>
          </cell>
          <cell r="AR103">
            <v>3.2</v>
          </cell>
          <cell r="AS103">
            <v>4</v>
          </cell>
          <cell r="AT103">
            <v>4</v>
          </cell>
          <cell r="AU103">
            <v>4</v>
          </cell>
          <cell r="AV103">
            <v>4</v>
          </cell>
          <cell r="AW103">
            <v>4</v>
          </cell>
          <cell r="AX103">
            <v>4</v>
          </cell>
          <cell r="AY103">
            <v>4</v>
          </cell>
          <cell r="AZ103">
            <v>4</v>
          </cell>
          <cell r="BA103">
            <v>4</v>
          </cell>
          <cell r="BB103">
            <v>4</v>
          </cell>
          <cell r="BC103">
            <v>4</v>
          </cell>
          <cell r="BD103">
            <v>3.2</v>
          </cell>
          <cell r="BE103">
            <v>4</v>
          </cell>
          <cell r="BF103">
            <v>4</v>
          </cell>
          <cell r="BG103">
            <v>4</v>
          </cell>
          <cell r="BH103">
            <v>4</v>
          </cell>
          <cell r="BI103">
            <v>5</v>
          </cell>
          <cell r="BJ103">
            <v>5</v>
          </cell>
          <cell r="BK103">
            <v>4.5</v>
          </cell>
          <cell r="BL103">
            <v>4</v>
          </cell>
          <cell r="BM103">
            <v>4</v>
          </cell>
          <cell r="BN103">
            <v>4</v>
          </cell>
          <cell r="BO103">
            <v>4</v>
          </cell>
        </row>
        <row r="104">
          <cell r="C104">
            <v>0</v>
          </cell>
        </row>
        <row r="105">
          <cell r="C105" t="str">
            <v>13137Exempt</v>
          </cell>
          <cell r="D105" t="str">
            <v>Training &amp; Development</v>
          </cell>
          <cell r="E105" t="str">
            <v>Exempt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6</v>
          </cell>
          <cell r="BJ105">
            <v>7</v>
          </cell>
          <cell r="BK105">
            <v>7</v>
          </cell>
          <cell r="BL105">
            <v>7</v>
          </cell>
          <cell r="BM105">
            <v>7</v>
          </cell>
          <cell r="BN105">
            <v>7</v>
          </cell>
          <cell r="BO105">
            <v>7</v>
          </cell>
        </row>
        <row r="106">
          <cell r="C106" t="str">
            <v>13137Non-Exempt</v>
          </cell>
          <cell r="E106" t="str">
            <v>Non-Exempt</v>
          </cell>
          <cell r="F106">
            <v>5</v>
          </cell>
          <cell r="G106">
            <v>5</v>
          </cell>
          <cell r="H106">
            <v>5</v>
          </cell>
          <cell r="I106">
            <v>5</v>
          </cell>
          <cell r="J106">
            <v>5</v>
          </cell>
          <cell r="K106">
            <v>6</v>
          </cell>
          <cell r="L106">
            <v>6</v>
          </cell>
          <cell r="M106">
            <v>6</v>
          </cell>
          <cell r="N106">
            <v>6</v>
          </cell>
          <cell r="O106">
            <v>6</v>
          </cell>
          <cell r="P106">
            <v>6</v>
          </cell>
          <cell r="Q106">
            <v>6</v>
          </cell>
          <cell r="R106">
            <v>6</v>
          </cell>
          <cell r="S106">
            <v>6</v>
          </cell>
          <cell r="T106">
            <v>5.8</v>
          </cell>
          <cell r="U106">
            <v>6</v>
          </cell>
          <cell r="V106">
            <v>6</v>
          </cell>
          <cell r="W106">
            <v>6</v>
          </cell>
          <cell r="X106">
            <v>6</v>
          </cell>
          <cell r="Y106">
            <v>6</v>
          </cell>
          <cell r="Z106">
            <v>6</v>
          </cell>
          <cell r="AA106">
            <v>6</v>
          </cell>
          <cell r="AB106">
            <v>6</v>
          </cell>
          <cell r="AC106">
            <v>6</v>
          </cell>
          <cell r="AD106">
            <v>6</v>
          </cell>
          <cell r="AE106">
            <v>6</v>
          </cell>
          <cell r="AF106">
            <v>6</v>
          </cell>
          <cell r="AG106">
            <v>6</v>
          </cell>
          <cell r="AH106">
            <v>6</v>
          </cell>
          <cell r="AI106">
            <v>6</v>
          </cell>
          <cell r="AJ106">
            <v>6</v>
          </cell>
          <cell r="AK106">
            <v>6</v>
          </cell>
          <cell r="AL106">
            <v>6</v>
          </cell>
          <cell r="AM106">
            <v>6</v>
          </cell>
          <cell r="AN106">
            <v>6</v>
          </cell>
          <cell r="AO106">
            <v>6</v>
          </cell>
          <cell r="AP106">
            <v>6</v>
          </cell>
          <cell r="AQ106">
            <v>6</v>
          </cell>
          <cell r="AR106">
            <v>6</v>
          </cell>
          <cell r="AS106">
            <v>5.9</v>
          </cell>
          <cell r="AT106">
            <v>6</v>
          </cell>
          <cell r="AU106">
            <v>6</v>
          </cell>
          <cell r="AV106">
            <v>6</v>
          </cell>
          <cell r="AW106">
            <v>6</v>
          </cell>
          <cell r="AX106">
            <v>6</v>
          </cell>
          <cell r="AY106">
            <v>6</v>
          </cell>
          <cell r="AZ106">
            <v>6</v>
          </cell>
          <cell r="BA106">
            <v>6</v>
          </cell>
          <cell r="BB106">
            <v>6</v>
          </cell>
          <cell r="BC106">
            <v>6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</row>
        <row r="107">
          <cell r="C107" t="str">
            <v>13137Intern</v>
          </cell>
          <cell r="E107" t="str">
            <v>Intern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</row>
        <row r="108">
          <cell r="C108" t="str">
            <v>13137Temp</v>
          </cell>
          <cell r="E108" t="str">
            <v>Temp</v>
          </cell>
          <cell r="F108">
            <v>0</v>
          </cell>
          <cell r="G108">
            <v>1</v>
          </cell>
          <cell r="H108">
            <v>1</v>
          </cell>
          <cell r="I108">
            <v>1</v>
          </cell>
          <cell r="J108">
            <v>1</v>
          </cell>
          <cell r="K108">
            <v>1</v>
          </cell>
          <cell r="L108">
            <v>0</v>
          </cell>
          <cell r="M108">
            <v>0</v>
          </cell>
          <cell r="N108">
            <v>0</v>
          </cell>
          <cell r="O108">
            <v>0.4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0.2</v>
          </cell>
          <cell r="U108">
            <v>1</v>
          </cell>
          <cell r="V108">
            <v>2.1</v>
          </cell>
          <cell r="W108">
            <v>1</v>
          </cell>
          <cell r="X108">
            <v>1</v>
          </cell>
          <cell r="Y108">
            <v>0.7</v>
          </cell>
          <cell r="Z108">
            <v>0.8</v>
          </cell>
          <cell r="AA108">
            <v>1.2</v>
          </cell>
          <cell r="AB108">
            <v>2.8</v>
          </cell>
          <cell r="AC108">
            <v>3</v>
          </cell>
          <cell r="AD108">
            <v>2.8</v>
          </cell>
          <cell r="AE108">
            <v>2.4</v>
          </cell>
          <cell r="AF108">
            <v>4</v>
          </cell>
          <cell r="AG108">
            <v>4</v>
          </cell>
          <cell r="AH108">
            <v>4</v>
          </cell>
          <cell r="AI108">
            <v>4</v>
          </cell>
          <cell r="AJ108">
            <v>4</v>
          </cell>
          <cell r="AK108">
            <v>5</v>
          </cell>
          <cell r="AL108">
            <v>5</v>
          </cell>
          <cell r="AM108">
            <v>5</v>
          </cell>
          <cell r="AN108">
            <v>4</v>
          </cell>
          <cell r="AO108">
            <v>4</v>
          </cell>
          <cell r="AP108">
            <v>4</v>
          </cell>
          <cell r="AQ108">
            <v>4</v>
          </cell>
          <cell r="AR108">
            <v>2.2999999999999998</v>
          </cell>
          <cell r="AS108">
            <v>2.8</v>
          </cell>
          <cell r="AT108">
            <v>4</v>
          </cell>
          <cell r="AU108">
            <v>4</v>
          </cell>
          <cell r="AV108">
            <v>4</v>
          </cell>
          <cell r="AW108">
            <v>5</v>
          </cell>
          <cell r="AX108">
            <v>5</v>
          </cell>
          <cell r="AY108">
            <v>5</v>
          </cell>
          <cell r="AZ108">
            <v>4</v>
          </cell>
          <cell r="BA108">
            <v>4</v>
          </cell>
          <cell r="BB108">
            <v>4</v>
          </cell>
          <cell r="BC108">
            <v>4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</row>
        <row r="109">
          <cell r="F109">
            <v>5</v>
          </cell>
          <cell r="G109">
            <v>6</v>
          </cell>
          <cell r="H109">
            <v>6</v>
          </cell>
          <cell r="I109">
            <v>6</v>
          </cell>
          <cell r="J109">
            <v>6</v>
          </cell>
          <cell r="K109">
            <v>7</v>
          </cell>
          <cell r="L109">
            <v>6</v>
          </cell>
          <cell r="M109">
            <v>6</v>
          </cell>
          <cell r="N109">
            <v>6</v>
          </cell>
          <cell r="O109">
            <v>6.4</v>
          </cell>
          <cell r="P109">
            <v>6</v>
          </cell>
          <cell r="Q109">
            <v>6</v>
          </cell>
          <cell r="R109">
            <v>6</v>
          </cell>
          <cell r="S109">
            <v>6</v>
          </cell>
          <cell r="T109">
            <v>6</v>
          </cell>
          <cell r="U109">
            <v>7</v>
          </cell>
          <cell r="V109">
            <v>8.1</v>
          </cell>
          <cell r="W109">
            <v>7</v>
          </cell>
          <cell r="X109">
            <v>7</v>
          </cell>
          <cell r="Y109">
            <v>6.7</v>
          </cell>
          <cell r="Z109">
            <v>6.8</v>
          </cell>
          <cell r="AA109">
            <v>7.2</v>
          </cell>
          <cell r="AB109">
            <v>8.8000000000000007</v>
          </cell>
          <cell r="AC109">
            <v>9</v>
          </cell>
          <cell r="AD109">
            <v>8.8000000000000007</v>
          </cell>
          <cell r="AE109">
            <v>8.4</v>
          </cell>
          <cell r="AF109">
            <v>10</v>
          </cell>
          <cell r="AG109">
            <v>10</v>
          </cell>
          <cell r="AH109">
            <v>10</v>
          </cell>
          <cell r="AI109">
            <v>10</v>
          </cell>
          <cell r="AJ109">
            <v>10</v>
          </cell>
          <cell r="AK109">
            <v>11</v>
          </cell>
          <cell r="AL109">
            <v>11</v>
          </cell>
          <cell r="AM109">
            <v>11</v>
          </cell>
          <cell r="AN109">
            <v>10</v>
          </cell>
          <cell r="AO109">
            <v>10</v>
          </cell>
          <cell r="AP109">
            <v>10</v>
          </cell>
          <cell r="AQ109">
            <v>10</v>
          </cell>
          <cell r="AR109">
            <v>8.3000000000000007</v>
          </cell>
          <cell r="AS109">
            <v>8.6999999999999993</v>
          </cell>
          <cell r="AT109">
            <v>10</v>
          </cell>
          <cell r="AU109">
            <v>10</v>
          </cell>
          <cell r="AV109">
            <v>10</v>
          </cell>
          <cell r="AW109">
            <v>11</v>
          </cell>
          <cell r="AX109">
            <v>11</v>
          </cell>
          <cell r="AY109">
            <v>11</v>
          </cell>
          <cell r="AZ109">
            <v>10</v>
          </cell>
          <cell r="BA109">
            <v>10</v>
          </cell>
          <cell r="BB109">
            <v>10</v>
          </cell>
          <cell r="BC109">
            <v>10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</row>
        <row r="110">
          <cell r="C110">
            <v>0</v>
          </cell>
        </row>
        <row r="111">
          <cell r="C111" t="str">
            <v>13138Non-Exempt</v>
          </cell>
          <cell r="D111" t="str">
            <v>Project Horizon</v>
          </cell>
          <cell r="E111" t="str">
            <v>Exempt</v>
          </cell>
          <cell r="T111">
            <v>2</v>
          </cell>
          <cell r="U111">
            <v>2</v>
          </cell>
          <cell r="V111">
            <v>2</v>
          </cell>
          <cell r="W111">
            <v>2</v>
          </cell>
          <cell r="X111">
            <v>2</v>
          </cell>
          <cell r="Y111">
            <v>2</v>
          </cell>
          <cell r="Z111">
            <v>2</v>
          </cell>
          <cell r="AA111">
            <v>2</v>
          </cell>
          <cell r="AB111">
            <v>2</v>
          </cell>
          <cell r="AC111">
            <v>2</v>
          </cell>
          <cell r="AD111">
            <v>2</v>
          </cell>
          <cell r="AE111">
            <v>1</v>
          </cell>
          <cell r="AF111">
            <v>2</v>
          </cell>
          <cell r="AG111">
            <v>2</v>
          </cell>
          <cell r="AH111">
            <v>2</v>
          </cell>
          <cell r="AI111">
            <v>2</v>
          </cell>
          <cell r="AJ111">
            <v>2</v>
          </cell>
          <cell r="AK111">
            <v>2</v>
          </cell>
          <cell r="AL111">
            <v>2</v>
          </cell>
          <cell r="AM111">
            <v>2</v>
          </cell>
          <cell r="AN111">
            <v>2</v>
          </cell>
          <cell r="AO111">
            <v>2</v>
          </cell>
          <cell r="AP111">
            <v>2</v>
          </cell>
          <cell r="AQ111">
            <v>2</v>
          </cell>
          <cell r="AR111">
            <v>1.2</v>
          </cell>
          <cell r="AS111">
            <v>2</v>
          </cell>
          <cell r="AT111">
            <v>2</v>
          </cell>
          <cell r="AU111">
            <v>2</v>
          </cell>
          <cell r="AV111">
            <v>2</v>
          </cell>
          <cell r="AW111">
            <v>2</v>
          </cell>
          <cell r="AX111">
            <v>2</v>
          </cell>
          <cell r="AY111">
            <v>2</v>
          </cell>
          <cell r="AZ111">
            <v>2</v>
          </cell>
          <cell r="BA111">
            <v>2</v>
          </cell>
          <cell r="BB111">
            <v>2</v>
          </cell>
          <cell r="BC111">
            <v>2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6</v>
          </cell>
          <cell r="BJ111">
            <v>7</v>
          </cell>
          <cell r="BK111">
            <v>7</v>
          </cell>
          <cell r="BL111">
            <v>7</v>
          </cell>
          <cell r="BM111">
            <v>7</v>
          </cell>
          <cell r="BN111">
            <v>7</v>
          </cell>
          <cell r="BO111">
            <v>7</v>
          </cell>
        </row>
        <row r="112">
          <cell r="C112" t="str">
            <v>13138Intern</v>
          </cell>
          <cell r="E112" t="str">
            <v>Non-Exempt</v>
          </cell>
          <cell r="T112">
            <v>2</v>
          </cell>
          <cell r="U112">
            <v>2</v>
          </cell>
          <cell r="V112">
            <v>2</v>
          </cell>
          <cell r="W112">
            <v>2</v>
          </cell>
          <cell r="X112">
            <v>2</v>
          </cell>
          <cell r="Y112">
            <v>2</v>
          </cell>
          <cell r="Z112">
            <v>2</v>
          </cell>
          <cell r="AA112">
            <v>2</v>
          </cell>
          <cell r="AB112">
            <v>2</v>
          </cell>
          <cell r="AC112">
            <v>2</v>
          </cell>
          <cell r="AD112">
            <v>2</v>
          </cell>
          <cell r="AE112">
            <v>2</v>
          </cell>
          <cell r="AF112">
            <v>2</v>
          </cell>
          <cell r="AG112">
            <v>2</v>
          </cell>
          <cell r="AH112">
            <v>2</v>
          </cell>
          <cell r="AI112">
            <v>2</v>
          </cell>
          <cell r="AJ112">
            <v>2</v>
          </cell>
          <cell r="AK112">
            <v>2</v>
          </cell>
          <cell r="AL112">
            <v>2</v>
          </cell>
          <cell r="AM112">
            <v>2</v>
          </cell>
          <cell r="AN112">
            <v>2</v>
          </cell>
          <cell r="AO112">
            <v>2</v>
          </cell>
          <cell r="AP112">
            <v>2</v>
          </cell>
          <cell r="AQ112">
            <v>2</v>
          </cell>
          <cell r="AR112">
            <v>2</v>
          </cell>
          <cell r="AS112">
            <v>2</v>
          </cell>
          <cell r="AT112">
            <v>2</v>
          </cell>
          <cell r="AU112">
            <v>2</v>
          </cell>
          <cell r="AV112">
            <v>2</v>
          </cell>
          <cell r="AW112">
            <v>2</v>
          </cell>
          <cell r="AX112">
            <v>2</v>
          </cell>
          <cell r="AY112">
            <v>2</v>
          </cell>
          <cell r="AZ112">
            <v>2</v>
          </cell>
          <cell r="BA112">
            <v>2</v>
          </cell>
          <cell r="BB112">
            <v>2</v>
          </cell>
          <cell r="BC112">
            <v>2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</row>
        <row r="113">
          <cell r="C113" t="str">
            <v>13138Temp</v>
          </cell>
          <cell r="E113" t="str">
            <v>Intern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</row>
        <row r="114">
          <cell r="C114" t="str">
            <v>13138Exempt</v>
          </cell>
          <cell r="E114" t="str">
            <v>Temp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</row>
        <row r="115">
          <cell r="C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S115">
            <v>0</v>
          </cell>
          <cell r="T115">
            <v>4</v>
          </cell>
          <cell r="U115">
            <v>4</v>
          </cell>
          <cell r="V115">
            <v>4</v>
          </cell>
          <cell r="W115">
            <v>4</v>
          </cell>
          <cell r="X115">
            <v>4</v>
          </cell>
          <cell r="Y115">
            <v>4</v>
          </cell>
          <cell r="Z115">
            <v>4</v>
          </cell>
          <cell r="AA115">
            <v>4</v>
          </cell>
          <cell r="AB115">
            <v>4</v>
          </cell>
          <cell r="AC115">
            <v>4</v>
          </cell>
          <cell r="AD115">
            <v>4</v>
          </cell>
          <cell r="AE115">
            <v>3</v>
          </cell>
          <cell r="AF115">
            <v>4</v>
          </cell>
          <cell r="AG115">
            <v>4</v>
          </cell>
          <cell r="AH115">
            <v>4</v>
          </cell>
          <cell r="AI115">
            <v>4</v>
          </cell>
          <cell r="AJ115">
            <v>4</v>
          </cell>
          <cell r="AK115">
            <v>4</v>
          </cell>
          <cell r="AL115">
            <v>4</v>
          </cell>
          <cell r="AM115">
            <v>4</v>
          </cell>
          <cell r="AN115">
            <v>4</v>
          </cell>
          <cell r="AO115">
            <v>4</v>
          </cell>
          <cell r="AP115">
            <v>4</v>
          </cell>
          <cell r="AQ115">
            <v>4</v>
          </cell>
          <cell r="AR115">
            <v>3.2</v>
          </cell>
          <cell r="AS115">
            <v>4</v>
          </cell>
          <cell r="AT115">
            <v>4</v>
          </cell>
          <cell r="AU115">
            <v>4</v>
          </cell>
          <cell r="AV115">
            <v>4</v>
          </cell>
          <cell r="AW115">
            <v>4</v>
          </cell>
          <cell r="AX115">
            <v>4</v>
          </cell>
          <cell r="AY115">
            <v>4</v>
          </cell>
          <cell r="AZ115">
            <v>4</v>
          </cell>
          <cell r="BA115">
            <v>4</v>
          </cell>
          <cell r="BB115">
            <v>4</v>
          </cell>
          <cell r="BC115">
            <v>4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6</v>
          </cell>
          <cell r="BJ115">
            <v>7</v>
          </cell>
          <cell r="BK115">
            <v>7</v>
          </cell>
          <cell r="BL115">
            <v>7</v>
          </cell>
          <cell r="BM115">
            <v>7</v>
          </cell>
          <cell r="BN115">
            <v>7</v>
          </cell>
          <cell r="BO115">
            <v>7</v>
          </cell>
        </row>
        <row r="117">
          <cell r="C117" t="str">
            <v>13139Non-Exempt</v>
          </cell>
          <cell r="D117" t="str">
            <v>BPM</v>
          </cell>
          <cell r="E117" t="str">
            <v>Exempt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3</v>
          </cell>
          <cell r="AL117">
            <v>3</v>
          </cell>
          <cell r="AM117">
            <v>3</v>
          </cell>
          <cell r="AN117">
            <v>3</v>
          </cell>
          <cell r="AO117">
            <v>3</v>
          </cell>
          <cell r="AP117">
            <v>2</v>
          </cell>
          <cell r="AQ117">
            <v>3</v>
          </cell>
          <cell r="AR117">
            <v>3</v>
          </cell>
          <cell r="AS117">
            <v>3</v>
          </cell>
          <cell r="AT117">
            <v>3</v>
          </cell>
          <cell r="AU117">
            <v>3</v>
          </cell>
          <cell r="AV117">
            <v>3</v>
          </cell>
          <cell r="AW117">
            <v>3</v>
          </cell>
          <cell r="AX117">
            <v>3</v>
          </cell>
          <cell r="AY117">
            <v>3</v>
          </cell>
          <cell r="AZ117">
            <v>3</v>
          </cell>
          <cell r="BA117">
            <v>3</v>
          </cell>
          <cell r="BB117">
            <v>3</v>
          </cell>
          <cell r="BC117">
            <v>3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1</v>
          </cell>
          <cell r="BI117">
            <v>1</v>
          </cell>
          <cell r="BJ117">
            <v>5</v>
          </cell>
          <cell r="BK117">
            <v>5</v>
          </cell>
          <cell r="BL117">
            <v>5</v>
          </cell>
          <cell r="BM117">
            <v>5</v>
          </cell>
          <cell r="BN117">
            <v>5</v>
          </cell>
          <cell r="BO117">
            <v>5</v>
          </cell>
        </row>
        <row r="118">
          <cell r="C118" t="str">
            <v>13139Intern</v>
          </cell>
          <cell r="E118" t="str">
            <v>Non-Exempt</v>
          </cell>
          <cell r="F118">
            <v>15</v>
          </cell>
          <cell r="G118">
            <v>15</v>
          </cell>
          <cell r="H118">
            <v>14</v>
          </cell>
          <cell r="I118">
            <v>15</v>
          </cell>
          <cell r="J118">
            <v>19</v>
          </cell>
          <cell r="K118">
            <v>18</v>
          </cell>
          <cell r="L118">
            <v>20</v>
          </cell>
          <cell r="M118">
            <v>20</v>
          </cell>
          <cell r="N118">
            <v>21</v>
          </cell>
          <cell r="O118">
            <v>22</v>
          </cell>
          <cell r="P118">
            <v>24</v>
          </cell>
          <cell r="Q118">
            <v>25</v>
          </cell>
          <cell r="R118">
            <v>25</v>
          </cell>
          <cell r="S118">
            <v>25</v>
          </cell>
          <cell r="T118">
            <v>22</v>
          </cell>
          <cell r="U118">
            <v>25</v>
          </cell>
          <cell r="V118">
            <v>25</v>
          </cell>
          <cell r="W118">
            <v>25</v>
          </cell>
          <cell r="X118">
            <v>25.3</v>
          </cell>
          <cell r="Y118">
            <v>26</v>
          </cell>
          <cell r="Z118">
            <v>25.5</v>
          </cell>
          <cell r="AA118">
            <v>25.5</v>
          </cell>
          <cell r="AB118">
            <v>26</v>
          </cell>
          <cell r="AC118">
            <v>25</v>
          </cell>
          <cell r="AD118">
            <v>25.6</v>
          </cell>
          <cell r="AE118">
            <v>26</v>
          </cell>
          <cell r="AF118">
            <v>28</v>
          </cell>
          <cell r="AG118">
            <v>28</v>
          </cell>
          <cell r="AH118">
            <v>29</v>
          </cell>
          <cell r="AI118">
            <v>29</v>
          </cell>
          <cell r="AJ118">
            <v>29</v>
          </cell>
          <cell r="AK118">
            <v>29</v>
          </cell>
          <cell r="AL118">
            <v>28</v>
          </cell>
          <cell r="AM118">
            <v>28</v>
          </cell>
          <cell r="AN118">
            <v>28</v>
          </cell>
          <cell r="AO118">
            <v>28</v>
          </cell>
          <cell r="AP118">
            <v>28</v>
          </cell>
          <cell r="AQ118">
            <v>28</v>
          </cell>
          <cell r="AR118">
            <v>26.2</v>
          </cell>
          <cell r="AS118">
            <v>25</v>
          </cell>
          <cell r="AT118">
            <v>28</v>
          </cell>
          <cell r="AU118">
            <v>29</v>
          </cell>
          <cell r="AV118">
            <v>29</v>
          </cell>
          <cell r="AW118">
            <v>29</v>
          </cell>
          <cell r="AX118">
            <v>28</v>
          </cell>
          <cell r="AY118">
            <v>28</v>
          </cell>
          <cell r="AZ118">
            <v>28</v>
          </cell>
          <cell r="BA118">
            <v>28</v>
          </cell>
          <cell r="BB118">
            <v>28</v>
          </cell>
          <cell r="BC118">
            <v>28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</row>
        <row r="119">
          <cell r="C119" t="str">
            <v>13139Temp</v>
          </cell>
          <cell r="E119" t="str">
            <v>Intern</v>
          </cell>
          <cell r="F119">
            <v>8</v>
          </cell>
          <cell r="G119">
            <v>10</v>
          </cell>
          <cell r="H119">
            <v>10</v>
          </cell>
          <cell r="I119">
            <v>10</v>
          </cell>
          <cell r="J119">
            <v>10</v>
          </cell>
          <cell r="K119">
            <v>11</v>
          </cell>
          <cell r="L119">
            <v>10</v>
          </cell>
          <cell r="M119">
            <v>10</v>
          </cell>
          <cell r="N119">
            <v>10</v>
          </cell>
          <cell r="O119">
            <v>10</v>
          </cell>
          <cell r="P119">
            <v>10</v>
          </cell>
          <cell r="Q119">
            <v>11</v>
          </cell>
          <cell r="R119">
            <v>11</v>
          </cell>
          <cell r="S119">
            <v>11.8</v>
          </cell>
          <cell r="T119">
            <v>13.899999999999999</v>
          </cell>
          <cell r="U119">
            <v>16</v>
          </cell>
          <cell r="V119">
            <v>15.9</v>
          </cell>
          <cell r="W119">
            <v>16.100000000000001</v>
          </cell>
          <cell r="X119">
            <v>16.3</v>
          </cell>
          <cell r="Y119">
            <v>16.100000000000001</v>
          </cell>
          <cell r="Z119">
            <v>17.7</v>
          </cell>
          <cell r="AA119">
            <v>17.899999999999999</v>
          </cell>
          <cell r="AB119">
            <v>17</v>
          </cell>
          <cell r="AC119">
            <v>17</v>
          </cell>
          <cell r="AD119">
            <v>17.600000000000001</v>
          </cell>
          <cell r="AE119">
            <v>18</v>
          </cell>
          <cell r="AF119">
            <v>16</v>
          </cell>
          <cell r="AG119">
            <v>16</v>
          </cell>
          <cell r="AH119">
            <v>16</v>
          </cell>
          <cell r="AI119">
            <v>16</v>
          </cell>
          <cell r="AJ119">
            <v>16</v>
          </cell>
          <cell r="AK119">
            <v>16</v>
          </cell>
          <cell r="AL119">
            <v>16</v>
          </cell>
          <cell r="AM119">
            <v>16</v>
          </cell>
          <cell r="AN119">
            <v>16</v>
          </cell>
          <cell r="AO119">
            <v>16</v>
          </cell>
          <cell r="AP119">
            <v>16</v>
          </cell>
          <cell r="AQ119">
            <v>16</v>
          </cell>
          <cell r="AR119">
            <v>22.6</v>
          </cell>
          <cell r="AS119">
            <v>15.9</v>
          </cell>
          <cell r="AT119">
            <v>17</v>
          </cell>
          <cell r="AU119">
            <v>18</v>
          </cell>
          <cell r="AV119">
            <v>18</v>
          </cell>
          <cell r="AW119">
            <v>18</v>
          </cell>
          <cell r="AX119">
            <v>18</v>
          </cell>
          <cell r="AY119">
            <v>18</v>
          </cell>
          <cell r="AZ119">
            <v>18</v>
          </cell>
          <cell r="BA119">
            <v>18</v>
          </cell>
          <cell r="BB119">
            <v>18</v>
          </cell>
          <cell r="BC119">
            <v>18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</row>
        <row r="120">
          <cell r="C120" t="str">
            <v>13139Exempt</v>
          </cell>
          <cell r="E120" t="str">
            <v>Temp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0.8</v>
          </cell>
          <cell r="Z120">
            <v>2</v>
          </cell>
          <cell r="AA120">
            <v>1.7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1</v>
          </cell>
          <cell r="AL120">
            <v>1</v>
          </cell>
          <cell r="AM120">
            <v>0.5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1</v>
          </cell>
          <cell r="AX120">
            <v>1</v>
          </cell>
          <cell r="AY120">
            <v>0.5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</row>
        <row r="121">
          <cell r="C121" t="str">
            <v>Temp</v>
          </cell>
          <cell r="E121" t="str">
            <v>Temp</v>
          </cell>
          <cell r="F121">
            <v>1</v>
          </cell>
          <cell r="G121">
            <v>1</v>
          </cell>
          <cell r="H121">
            <v>1</v>
          </cell>
          <cell r="I121">
            <v>1</v>
          </cell>
          <cell r="J121">
            <v>1</v>
          </cell>
          <cell r="K121">
            <v>1</v>
          </cell>
          <cell r="L121">
            <v>0</v>
          </cell>
          <cell r="M121">
            <v>0</v>
          </cell>
          <cell r="N121">
            <v>0</v>
          </cell>
          <cell r="O121">
            <v>2.4</v>
          </cell>
          <cell r="P121">
            <v>1</v>
          </cell>
          <cell r="Q121">
            <v>1</v>
          </cell>
          <cell r="R121">
            <v>1</v>
          </cell>
          <cell r="S121">
            <v>1.5</v>
          </cell>
          <cell r="T121">
            <v>2.1</v>
          </cell>
          <cell r="U121">
            <v>2</v>
          </cell>
          <cell r="V121">
            <v>2.1</v>
          </cell>
          <cell r="W121">
            <v>1</v>
          </cell>
          <cell r="X121">
            <v>1</v>
          </cell>
          <cell r="Y121">
            <v>0.7</v>
          </cell>
          <cell r="Z121">
            <v>0.8</v>
          </cell>
          <cell r="AA121">
            <v>1.2</v>
          </cell>
          <cell r="AB121">
            <v>4.8</v>
          </cell>
          <cell r="AC121">
            <v>5</v>
          </cell>
          <cell r="AD121">
            <v>2.8</v>
          </cell>
          <cell r="AE121">
            <v>2.4</v>
          </cell>
          <cell r="AF121">
            <v>5</v>
          </cell>
          <cell r="AG121">
            <v>5</v>
          </cell>
          <cell r="AH121">
            <v>5</v>
          </cell>
          <cell r="AI121">
            <v>5</v>
          </cell>
          <cell r="AJ121">
            <v>5</v>
          </cell>
          <cell r="AK121">
            <v>6</v>
          </cell>
          <cell r="AL121">
            <v>6</v>
          </cell>
          <cell r="AM121">
            <v>6</v>
          </cell>
          <cell r="AN121">
            <v>5</v>
          </cell>
          <cell r="AO121">
            <v>5</v>
          </cell>
          <cell r="AP121">
            <v>5</v>
          </cell>
          <cell r="AQ121">
            <v>5</v>
          </cell>
          <cell r="AR121">
            <v>2.4</v>
          </cell>
          <cell r="AS121">
            <v>2.8</v>
          </cell>
          <cell r="AT121">
            <v>4</v>
          </cell>
          <cell r="AU121">
            <v>4</v>
          </cell>
          <cell r="AV121">
            <v>4</v>
          </cell>
          <cell r="AW121">
            <v>5</v>
          </cell>
          <cell r="AX121">
            <v>5</v>
          </cell>
          <cell r="AY121">
            <v>5</v>
          </cell>
          <cell r="AZ121">
            <v>4</v>
          </cell>
          <cell r="BA121">
            <v>4</v>
          </cell>
          <cell r="BB121">
            <v>4</v>
          </cell>
          <cell r="BC121">
            <v>4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1</v>
          </cell>
          <cell r="BI121">
            <v>1</v>
          </cell>
          <cell r="BJ121">
            <v>5</v>
          </cell>
          <cell r="BK121">
            <v>5</v>
          </cell>
          <cell r="BL121">
            <v>5</v>
          </cell>
          <cell r="BM121">
            <v>5</v>
          </cell>
          <cell r="BN121">
            <v>5</v>
          </cell>
          <cell r="BO121">
            <v>5</v>
          </cell>
        </row>
        <row r="122">
          <cell r="C122">
            <v>0</v>
          </cell>
          <cell r="D122" t="str">
            <v>Subtotal Support Functions</v>
          </cell>
          <cell r="F122">
            <v>24</v>
          </cell>
          <cell r="G122">
            <v>26</v>
          </cell>
          <cell r="H122">
            <v>25</v>
          </cell>
          <cell r="I122">
            <v>26</v>
          </cell>
          <cell r="J122">
            <v>30</v>
          </cell>
          <cell r="K122">
            <v>30</v>
          </cell>
          <cell r="L122">
            <v>30</v>
          </cell>
          <cell r="M122">
            <v>30</v>
          </cell>
          <cell r="N122">
            <v>31</v>
          </cell>
          <cell r="O122">
            <v>34.4</v>
          </cell>
          <cell r="P122">
            <v>35</v>
          </cell>
          <cell r="Q122">
            <v>37</v>
          </cell>
          <cell r="R122">
            <v>37</v>
          </cell>
          <cell r="S122">
            <v>38.299999999999997</v>
          </cell>
          <cell r="T122">
            <v>38</v>
          </cell>
          <cell r="U122">
            <v>43</v>
          </cell>
          <cell r="V122">
            <v>43</v>
          </cell>
          <cell r="W122">
            <v>42.1</v>
          </cell>
          <cell r="X122">
            <v>42.6</v>
          </cell>
          <cell r="Y122">
            <v>43.6</v>
          </cell>
          <cell r="Z122">
            <v>46</v>
          </cell>
          <cell r="AA122">
            <v>46.300000000000004</v>
          </cell>
          <cell r="AB122">
            <v>47.8</v>
          </cell>
          <cell r="AC122">
            <v>47</v>
          </cell>
          <cell r="AD122">
            <v>46</v>
          </cell>
          <cell r="AE122">
            <v>46.4</v>
          </cell>
          <cell r="AF122">
            <v>49</v>
          </cell>
          <cell r="AG122">
            <v>49</v>
          </cell>
          <cell r="AH122">
            <v>50</v>
          </cell>
          <cell r="AI122">
            <v>50</v>
          </cell>
          <cell r="AJ122">
            <v>50</v>
          </cell>
          <cell r="AK122">
            <v>52</v>
          </cell>
          <cell r="AL122">
            <v>51</v>
          </cell>
          <cell r="AM122">
            <v>50.5</v>
          </cell>
          <cell r="AN122">
            <v>49</v>
          </cell>
          <cell r="AO122">
            <v>49</v>
          </cell>
          <cell r="AP122">
            <v>49</v>
          </cell>
          <cell r="AQ122">
            <v>49</v>
          </cell>
          <cell r="AR122">
            <v>51.2</v>
          </cell>
          <cell r="AS122">
            <v>43.7</v>
          </cell>
          <cell r="AT122">
            <v>49</v>
          </cell>
          <cell r="AU122">
            <v>51</v>
          </cell>
          <cell r="AV122">
            <v>51</v>
          </cell>
          <cell r="AW122">
            <v>53</v>
          </cell>
          <cell r="AX122">
            <v>52</v>
          </cell>
          <cell r="AY122">
            <v>51.5</v>
          </cell>
          <cell r="AZ122">
            <v>50</v>
          </cell>
          <cell r="BA122">
            <v>50</v>
          </cell>
          <cell r="BB122">
            <v>50</v>
          </cell>
          <cell r="BC122">
            <v>50</v>
          </cell>
          <cell r="BD122">
            <v>51.2</v>
          </cell>
          <cell r="BE122">
            <v>43.7</v>
          </cell>
          <cell r="BF122">
            <v>41.9</v>
          </cell>
          <cell r="BG122">
            <v>43.8</v>
          </cell>
          <cell r="BH122">
            <v>52</v>
          </cell>
          <cell r="BI122">
            <v>60</v>
          </cell>
          <cell r="BJ122">
            <v>66</v>
          </cell>
          <cell r="BK122">
            <v>64.5</v>
          </cell>
          <cell r="BL122">
            <v>61</v>
          </cell>
          <cell r="BM122">
            <v>61</v>
          </cell>
          <cell r="BN122">
            <v>61</v>
          </cell>
          <cell r="BO122">
            <v>61</v>
          </cell>
        </row>
        <row r="123">
          <cell r="C123">
            <v>0</v>
          </cell>
          <cell r="D123" t="str">
            <v>Project Horizon</v>
          </cell>
          <cell r="E123" t="str">
            <v>Exempt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6</v>
          </cell>
          <cell r="BJ123">
            <v>7</v>
          </cell>
          <cell r="BK123">
            <v>7</v>
          </cell>
          <cell r="BL123">
            <v>7</v>
          </cell>
          <cell r="BM123">
            <v>7</v>
          </cell>
          <cell r="BN123">
            <v>7</v>
          </cell>
          <cell r="BO123">
            <v>7</v>
          </cell>
        </row>
        <row r="124">
          <cell r="C124" t="str">
            <v>Exempt</v>
          </cell>
          <cell r="D124" t="str">
            <v>Customer Service</v>
          </cell>
          <cell r="E124" t="str">
            <v>Exempt</v>
          </cell>
          <cell r="F124">
            <v>15</v>
          </cell>
          <cell r="G124">
            <v>15</v>
          </cell>
          <cell r="H124">
            <v>14</v>
          </cell>
          <cell r="I124">
            <v>15</v>
          </cell>
          <cell r="J124">
            <v>19</v>
          </cell>
          <cell r="K124">
            <v>18</v>
          </cell>
          <cell r="L124">
            <v>20</v>
          </cell>
          <cell r="M124">
            <v>20</v>
          </cell>
          <cell r="N124">
            <v>21</v>
          </cell>
          <cell r="O124">
            <v>22</v>
          </cell>
          <cell r="P124">
            <v>24</v>
          </cell>
          <cell r="Q124">
            <v>25</v>
          </cell>
          <cell r="R124">
            <v>25</v>
          </cell>
          <cell r="S124">
            <v>25</v>
          </cell>
          <cell r="T124">
            <v>22</v>
          </cell>
          <cell r="U124">
            <v>25</v>
          </cell>
          <cell r="V124">
            <v>25</v>
          </cell>
          <cell r="W124">
            <v>25</v>
          </cell>
          <cell r="X124">
            <v>25.3</v>
          </cell>
          <cell r="Y124">
            <v>26</v>
          </cell>
          <cell r="Z124">
            <v>25.5</v>
          </cell>
          <cell r="AA124">
            <v>25.5</v>
          </cell>
          <cell r="AB124">
            <v>26</v>
          </cell>
          <cell r="AC124">
            <v>25</v>
          </cell>
          <cell r="AD124">
            <v>25.6</v>
          </cell>
          <cell r="AE124">
            <v>26</v>
          </cell>
          <cell r="AF124">
            <v>28</v>
          </cell>
          <cell r="AG124">
            <v>28</v>
          </cell>
          <cell r="AH124">
            <v>29</v>
          </cell>
          <cell r="AI124">
            <v>29</v>
          </cell>
          <cell r="AJ124">
            <v>29</v>
          </cell>
          <cell r="AK124">
            <v>29</v>
          </cell>
          <cell r="AL124">
            <v>28</v>
          </cell>
          <cell r="AM124">
            <v>28</v>
          </cell>
          <cell r="AN124">
            <v>28</v>
          </cell>
          <cell r="AO124">
            <v>28</v>
          </cell>
          <cell r="AP124">
            <v>28</v>
          </cell>
          <cell r="AQ124">
            <v>28</v>
          </cell>
          <cell r="AR124">
            <v>26.2</v>
          </cell>
          <cell r="AS124">
            <v>25</v>
          </cell>
          <cell r="AT124">
            <v>28</v>
          </cell>
          <cell r="AU124">
            <v>29</v>
          </cell>
          <cell r="AV124">
            <v>29</v>
          </cell>
          <cell r="AW124">
            <v>29</v>
          </cell>
          <cell r="AX124">
            <v>28</v>
          </cell>
          <cell r="AY124">
            <v>28</v>
          </cell>
          <cell r="AZ124">
            <v>28</v>
          </cell>
          <cell r="BA124">
            <v>28</v>
          </cell>
          <cell r="BB124">
            <v>28</v>
          </cell>
          <cell r="BC124">
            <v>28</v>
          </cell>
          <cell r="BD124">
            <v>26.2</v>
          </cell>
          <cell r="BE124">
            <v>25</v>
          </cell>
          <cell r="BF124">
            <v>25</v>
          </cell>
          <cell r="BG124">
            <v>25</v>
          </cell>
          <cell r="BH124">
            <v>30</v>
          </cell>
          <cell r="BI124">
            <v>35</v>
          </cell>
          <cell r="BJ124">
            <v>42</v>
          </cell>
          <cell r="BK124">
            <v>43</v>
          </cell>
          <cell r="BL124">
            <v>42</v>
          </cell>
          <cell r="BM124">
            <v>42</v>
          </cell>
          <cell r="BN124">
            <v>42</v>
          </cell>
          <cell r="BO124">
            <v>42</v>
          </cell>
        </row>
        <row r="125">
          <cell r="C125" t="str">
            <v>Non-Exempt</v>
          </cell>
          <cell r="E125" t="str">
            <v>Non-Exempt</v>
          </cell>
          <cell r="F125">
            <v>8</v>
          </cell>
          <cell r="G125">
            <v>10</v>
          </cell>
          <cell r="H125">
            <v>10</v>
          </cell>
          <cell r="I125">
            <v>10</v>
          </cell>
          <cell r="J125">
            <v>10</v>
          </cell>
          <cell r="K125">
            <v>11</v>
          </cell>
          <cell r="L125">
            <v>10</v>
          </cell>
          <cell r="M125">
            <v>10</v>
          </cell>
          <cell r="N125">
            <v>10</v>
          </cell>
          <cell r="O125">
            <v>10</v>
          </cell>
          <cell r="P125">
            <v>10</v>
          </cell>
          <cell r="Q125">
            <v>11</v>
          </cell>
          <cell r="R125">
            <v>11</v>
          </cell>
          <cell r="S125">
            <v>11.8</v>
          </cell>
          <cell r="T125">
            <v>13.899999999999999</v>
          </cell>
          <cell r="U125">
            <v>16</v>
          </cell>
          <cell r="V125">
            <v>15.9</v>
          </cell>
          <cell r="W125">
            <v>16.100000000000001</v>
          </cell>
          <cell r="X125">
            <v>16.3</v>
          </cell>
          <cell r="Y125">
            <v>16.100000000000001</v>
          </cell>
          <cell r="Z125">
            <v>17.7</v>
          </cell>
          <cell r="AA125">
            <v>17.899999999999999</v>
          </cell>
          <cell r="AB125">
            <v>17</v>
          </cell>
          <cell r="AC125">
            <v>17</v>
          </cell>
          <cell r="AD125">
            <v>17.600000000000001</v>
          </cell>
          <cell r="AE125">
            <v>18</v>
          </cell>
          <cell r="AF125">
            <v>16</v>
          </cell>
          <cell r="AG125">
            <v>16</v>
          </cell>
          <cell r="AH125">
            <v>16</v>
          </cell>
          <cell r="AI125">
            <v>16</v>
          </cell>
          <cell r="AJ125">
            <v>16</v>
          </cell>
          <cell r="AK125">
            <v>16</v>
          </cell>
          <cell r="AL125">
            <v>16</v>
          </cell>
          <cell r="AM125">
            <v>16</v>
          </cell>
          <cell r="AN125">
            <v>16</v>
          </cell>
          <cell r="AO125">
            <v>16</v>
          </cell>
          <cell r="AP125">
            <v>16</v>
          </cell>
          <cell r="AQ125">
            <v>16</v>
          </cell>
          <cell r="AR125">
            <v>22.6</v>
          </cell>
          <cell r="AS125">
            <v>15.9</v>
          </cell>
          <cell r="AT125">
            <v>17</v>
          </cell>
          <cell r="AU125">
            <v>18</v>
          </cell>
          <cell r="AV125">
            <v>18</v>
          </cell>
          <cell r="AW125">
            <v>18</v>
          </cell>
          <cell r="AX125">
            <v>18</v>
          </cell>
          <cell r="AY125">
            <v>18</v>
          </cell>
          <cell r="AZ125">
            <v>18</v>
          </cell>
          <cell r="BA125">
            <v>18</v>
          </cell>
          <cell r="BB125">
            <v>18</v>
          </cell>
          <cell r="BC125">
            <v>18</v>
          </cell>
          <cell r="BD125">
            <v>22.6</v>
          </cell>
          <cell r="BE125">
            <v>15.9</v>
          </cell>
          <cell r="BF125">
            <v>15</v>
          </cell>
          <cell r="BG125">
            <v>15.3</v>
          </cell>
          <cell r="BH125">
            <v>17</v>
          </cell>
          <cell r="BI125">
            <v>16</v>
          </cell>
          <cell r="BJ125">
            <v>17</v>
          </cell>
          <cell r="BK125">
            <v>17</v>
          </cell>
          <cell r="BL125">
            <v>17</v>
          </cell>
          <cell r="BM125">
            <v>17</v>
          </cell>
          <cell r="BN125">
            <v>17</v>
          </cell>
          <cell r="BO125">
            <v>17</v>
          </cell>
        </row>
        <row r="126">
          <cell r="C126" t="str">
            <v>Intern</v>
          </cell>
          <cell r="E126" t="str">
            <v>Intern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0.8</v>
          </cell>
          <cell r="Z126">
            <v>2</v>
          </cell>
          <cell r="AA126">
            <v>1.7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1</v>
          </cell>
          <cell r="AL126">
            <v>1</v>
          </cell>
          <cell r="AM126">
            <v>0.5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1</v>
          </cell>
          <cell r="AX126">
            <v>1</v>
          </cell>
          <cell r="AY126">
            <v>0.5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3</v>
          </cell>
          <cell r="BJ126">
            <v>3</v>
          </cell>
          <cell r="BK126">
            <v>1.5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</row>
        <row r="127">
          <cell r="C127" t="str">
            <v>Temp</v>
          </cell>
          <cell r="E127" t="str">
            <v>Temp</v>
          </cell>
          <cell r="F127">
            <v>1</v>
          </cell>
          <cell r="G127">
            <v>1</v>
          </cell>
          <cell r="H127">
            <v>1</v>
          </cell>
          <cell r="I127">
            <v>1</v>
          </cell>
          <cell r="J127">
            <v>1</v>
          </cell>
          <cell r="K127">
            <v>1</v>
          </cell>
          <cell r="L127">
            <v>0</v>
          </cell>
          <cell r="M127">
            <v>0</v>
          </cell>
          <cell r="N127">
            <v>0</v>
          </cell>
          <cell r="O127">
            <v>2.4</v>
          </cell>
          <cell r="P127">
            <v>1</v>
          </cell>
          <cell r="Q127">
            <v>1</v>
          </cell>
          <cell r="R127">
            <v>1</v>
          </cell>
          <cell r="S127">
            <v>1.5</v>
          </cell>
          <cell r="T127">
            <v>2.1</v>
          </cell>
          <cell r="U127">
            <v>2</v>
          </cell>
          <cell r="V127">
            <v>2.1</v>
          </cell>
          <cell r="W127">
            <v>1</v>
          </cell>
          <cell r="X127">
            <v>1</v>
          </cell>
          <cell r="Y127">
            <v>0.7</v>
          </cell>
          <cell r="Z127">
            <v>0.8</v>
          </cell>
          <cell r="AA127">
            <v>1.2</v>
          </cell>
          <cell r="AB127">
            <v>4.8</v>
          </cell>
          <cell r="AC127">
            <v>5</v>
          </cell>
          <cell r="AD127">
            <v>2.8</v>
          </cell>
          <cell r="AE127">
            <v>2.4</v>
          </cell>
          <cell r="AF127">
            <v>5</v>
          </cell>
          <cell r="AG127">
            <v>5</v>
          </cell>
          <cell r="AH127">
            <v>5</v>
          </cell>
          <cell r="AI127">
            <v>5</v>
          </cell>
          <cell r="AJ127">
            <v>5</v>
          </cell>
          <cell r="AK127">
            <v>6</v>
          </cell>
          <cell r="AL127">
            <v>6</v>
          </cell>
          <cell r="AM127">
            <v>6</v>
          </cell>
          <cell r="AN127">
            <v>5</v>
          </cell>
          <cell r="AO127">
            <v>5</v>
          </cell>
          <cell r="AP127">
            <v>5</v>
          </cell>
          <cell r="AQ127">
            <v>5</v>
          </cell>
          <cell r="AR127">
            <v>2.4</v>
          </cell>
          <cell r="AS127">
            <v>2.8</v>
          </cell>
          <cell r="AT127">
            <v>4</v>
          </cell>
          <cell r="AU127">
            <v>4</v>
          </cell>
          <cell r="AV127">
            <v>4</v>
          </cell>
          <cell r="AW127">
            <v>5</v>
          </cell>
          <cell r="AX127">
            <v>5</v>
          </cell>
          <cell r="AY127">
            <v>5</v>
          </cell>
          <cell r="AZ127">
            <v>4</v>
          </cell>
          <cell r="BA127">
            <v>4</v>
          </cell>
          <cell r="BB127">
            <v>4</v>
          </cell>
          <cell r="BC127">
            <v>4</v>
          </cell>
          <cell r="BD127">
            <v>2.4</v>
          </cell>
          <cell r="BE127">
            <v>2.8</v>
          </cell>
          <cell r="BF127">
            <v>1.9</v>
          </cell>
          <cell r="BG127">
            <v>3.5</v>
          </cell>
          <cell r="BH127">
            <v>5</v>
          </cell>
          <cell r="BI127">
            <v>6</v>
          </cell>
          <cell r="BJ127">
            <v>5</v>
          </cell>
          <cell r="BK127">
            <v>5</v>
          </cell>
          <cell r="BL127">
            <v>4</v>
          </cell>
          <cell r="BM127">
            <v>4</v>
          </cell>
          <cell r="BN127">
            <v>4</v>
          </cell>
          <cell r="BO127">
            <v>4</v>
          </cell>
        </row>
        <row r="128">
          <cell r="C128">
            <v>0</v>
          </cell>
          <cell r="D128" t="str">
            <v>Subtotal Support Functions</v>
          </cell>
          <cell r="F128">
            <v>24</v>
          </cell>
          <cell r="G128">
            <v>26</v>
          </cell>
          <cell r="H128">
            <v>25</v>
          </cell>
          <cell r="I128">
            <v>26</v>
          </cell>
          <cell r="J128">
            <v>30</v>
          </cell>
          <cell r="K128">
            <v>30</v>
          </cell>
          <cell r="L128">
            <v>30</v>
          </cell>
          <cell r="M128">
            <v>30</v>
          </cell>
          <cell r="N128">
            <v>31</v>
          </cell>
          <cell r="O128">
            <v>34.4</v>
          </cell>
          <cell r="P128">
            <v>35</v>
          </cell>
          <cell r="Q128">
            <v>37</v>
          </cell>
          <cell r="R128">
            <v>37</v>
          </cell>
          <cell r="S128">
            <v>38.299999999999997</v>
          </cell>
          <cell r="T128">
            <v>38</v>
          </cell>
          <cell r="U128">
            <v>43</v>
          </cell>
          <cell r="V128">
            <v>43</v>
          </cell>
          <cell r="W128">
            <v>42.1</v>
          </cell>
          <cell r="X128">
            <v>42.6</v>
          </cell>
          <cell r="Y128">
            <v>43.6</v>
          </cell>
          <cell r="Z128">
            <v>46</v>
          </cell>
          <cell r="AA128">
            <v>46.300000000000004</v>
          </cell>
          <cell r="AB128">
            <v>47.8</v>
          </cell>
          <cell r="AC128">
            <v>47</v>
          </cell>
          <cell r="AD128">
            <v>46</v>
          </cell>
          <cell r="AE128">
            <v>46.4</v>
          </cell>
          <cell r="AF128">
            <v>49</v>
          </cell>
          <cell r="AG128">
            <v>49</v>
          </cell>
          <cell r="AH128">
            <v>50</v>
          </cell>
          <cell r="AI128">
            <v>50</v>
          </cell>
          <cell r="AJ128">
            <v>50</v>
          </cell>
          <cell r="AK128">
            <v>52</v>
          </cell>
          <cell r="AL128">
            <v>51</v>
          </cell>
          <cell r="AM128">
            <v>50.5</v>
          </cell>
          <cell r="AN128">
            <v>49</v>
          </cell>
          <cell r="AO128">
            <v>49</v>
          </cell>
          <cell r="AP128">
            <v>49</v>
          </cell>
          <cell r="AQ128">
            <v>49</v>
          </cell>
          <cell r="AR128">
            <v>51.2</v>
          </cell>
          <cell r="AS128">
            <v>43.7</v>
          </cell>
          <cell r="AT128">
            <v>49</v>
          </cell>
          <cell r="AU128">
            <v>51</v>
          </cell>
          <cell r="AV128">
            <v>51</v>
          </cell>
          <cell r="AW128">
            <v>53</v>
          </cell>
          <cell r="AX128">
            <v>52</v>
          </cell>
          <cell r="AY128">
            <v>51.5</v>
          </cell>
          <cell r="AZ128">
            <v>50</v>
          </cell>
          <cell r="BA128">
            <v>50</v>
          </cell>
          <cell r="BB128">
            <v>50</v>
          </cell>
          <cell r="BC128">
            <v>50</v>
          </cell>
          <cell r="BD128">
            <v>51.2</v>
          </cell>
          <cell r="BE128">
            <v>43.7</v>
          </cell>
          <cell r="BF128">
            <v>41.9</v>
          </cell>
          <cell r="BG128">
            <v>43.8</v>
          </cell>
          <cell r="BH128">
            <v>52</v>
          </cell>
          <cell r="BI128">
            <v>60</v>
          </cell>
          <cell r="BJ128">
            <v>67</v>
          </cell>
          <cell r="BK128">
            <v>66.5</v>
          </cell>
          <cell r="BL128">
            <v>63</v>
          </cell>
          <cell r="BM128">
            <v>63</v>
          </cell>
          <cell r="BN128">
            <v>63</v>
          </cell>
          <cell r="BO128">
            <v>63</v>
          </cell>
        </row>
        <row r="129">
          <cell r="C129">
            <v>0</v>
          </cell>
          <cell r="D129" t="str">
            <v xml:space="preserve">QA Project Mgmt </v>
          </cell>
          <cell r="E129" t="str">
            <v>Exempt</v>
          </cell>
          <cell r="AR129">
            <v>4</v>
          </cell>
          <cell r="AS129">
            <v>4</v>
          </cell>
          <cell r="AT129">
            <v>4</v>
          </cell>
          <cell r="AU129">
            <v>4</v>
          </cell>
          <cell r="AV129">
            <v>4</v>
          </cell>
          <cell r="AW129">
            <v>4</v>
          </cell>
          <cell r="AX129">
            <v>4</v>
          </cell>
          <cell r="AY129">
            <v>4</v>
          </cell>
          <cell r="AZ129">
            <v>4</v>
          </cell>
          <cell r="BA129">
            <v>4</v>
          </cell>
          <cell r="BB129">
            <v>4</v>
          </cell>
          <cell r="BC129">
            <v>4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</row>
        <row r="130">
          <cell r="C130" t="str">
            <v>10140Exempt</v>
          </cell>
          <cell r="D130" t="str">
            <v>Customer Service</v>
          </cell>
          <cell r="E130" t="str">
            <v>Exempt</v>
          </cell>
          <cell r="F130">
            <v>11</v>
          </cell>
          <cell r="G130">
            <v>11</v>
          </cell>
          <cell r="H130">
            <v>10</v>
          </cell>
          <cell r="I130">
            <v>11</v>
          </cell>
          <cell r="J130">
            <v>12</v>
          </cell>
          <cell r="K130">
            <v>3</v>
          </cell>
          <cell r="L130">
            <v>3</v>
          </cell>
          <cell r="M130">
            <v>3</v>
          </cell>
          <cell r="N130">
            <v>3</v>
          </cell>
          <cell r="O130">
            <v>2</v>
          </cell>
          <cell r="P130">
            <v>2</v>
          </cell>
          <cell r="Q130">
            <v>3</v>
          </cell>
          <cell r="R130">
            <v>4</v>
          </cell>
          <cell r="S130">
            <v>4</v>
          </cell>
          <cell r="T130">
            <v>4</v>
          </cell>
          <cell r="U130">
            <v>4</v>
          </cell>
          <cell r="V130">
            <v>4</v>
          </cell>
          <cell r="W130">
            <v>3.5</v>
          </cell>
          <cell r="X130">
            <v>3</v>
          </cell>
          <cell r="Y130">
            <v>3</v>
          </cell>
          <cell r="Z130">
            <v>3</v>
          </cell>
          <cell r="AA130">
            <v>3</v>
          </cell>
          <cell r="AB130">
            <v>4</v>
          </cell>
          <cell r="AC130">
            <v>4</v>
          </cell>
          <cell r="AD130">
            <v>4</v>
          </cell>
          <cell r="AE130">
            <v>4</v>
          </cell>
          <cell r="AF130">
            <v>4</v>
          </cell>
          <cell r="AG130">
            <v>4</v>
          </cell>
          <cell r="AH130">
            <v>4</v>
          </cell>
          <cell r="AI130">
            <v>4</v>
          </cell>
          <cell r="AJ130">
            <v>4</v>
          </cell>
          <cell r="AK130">
            <v>4</v>
          </cell>
          <cell r="AL130">
            <v>4</v>
          </cell>
          <cell r="AM130">
            <v>4</v>
          </cell>
          <cell r="AN130">
            <v>4</v>
          </cell>
          <cell r="AO130">
            <v>4</v>
          </cell>
          <cell r="AP130">
            <v>4</v>
          </cell>
          <cell r="AQ130">
            <v>4</v>
          </cell>
          <cell r="AR130">
            <v>4</v>
          </cell>
          <cell r="AS130">
            <v>4</v>
          </cell>
          <cell r="AT130">
            <v>4</v>
          </cell>
          <cell r="AU130">
            <v>4</v>
          </cell>
          <cell r="AV130">
            <v>4</v>
          </cell>
          <cell r="AW130">
            <v>4</v>
          </cell>
          <cell r="AX130">
            <v>4</v>
          </cell>
          <cell r="AY130">
            <v>4</v>
          </cell>
          <cell r="AZ130">
            <v>4</v>
          </cell>
          <cell r="BA130">
            <v>4</v>
          </cell>
          <cell r="BB130">
            <v>4</v>
          </cell>
          <cell r="BC130">
            <v>4</v>
          </cell>
          <cell r="BD130">
            <v>4</v>
          </cell>
          <cell r="BE130">
            <v>4</v>
          </cell>
          <cell r="BF130">
            <v>4</v>
          </cell>
          <cell r="BG130">
            <v>4</v>
          </cell>
          <cell r="BH130">
            <v>4</v>
          </cell>
          <cell r="BI130">
            <v>4</v>
          </cell>
          <cell r="BJ130">
            <v>2</v>
          </cell>
          <cell r="BK130">
            <v>2</v>
          </cell>
          <cell r="BL130">
            <v>2</v>
          </cell>
          <cell r="BM130">
            <v>2</v>
          </cell>
          <cell r="BN130">
            <v>2</v>
          </cell>
          <cell r="BO130">
            <v>2</v>
          </cell>
        </row>
        <row r="131">
          <cell r="C131" t="str">
            <v>10140Non-Exempt</v>
          </cell>
          <cell r="E131" t="str">
            <v>Non-Exempt</v>
          </cell>
          <cell r="F131">
            <v>69</v>
          </cell>
          <cell r="G131">
            <v>70</v>
          </cell>
          <cell r="H131">
            <v>70</v>
          </cell>
          <cell r="I131">
            <v>69.8</v>
          </cell>
          <cell r="J131">
            <v>70.3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</row>
        <row r="132">
          <cell r="C132" t="str">
            <v>10140Intern</v>
          </cell>
          <cell r="D132" t="str">
            <v>eCommerce</v>
          </cell>
          <cell r="E132" t="str">
            <v>Intern</v>
          </cell>
          <cell r="J132">
            <v>0</v>
          </cell>
          <cell r="K132">
            <v>3</v>
          </cell>
          <cell r="L132">
            <v>3</v>
          </cell>
          <cell r="M132">
            <v>3</v>
          </cell>
          <cell r="N132">
            <v>3</v>
          </cell>
          <cell r="O132">
            <v>3.5</v>
          </cell>
          <cell r="P132">
            <v>2</v>
          </cell>
          <cell r="Q132">
            <v>2</v>
          </cell>
          <cell r="R132">
            <v>2</v>
          </cell>
          <cell r="S132">
            <v>1</v>
          </cell>
          <cell r="T132">
            <v>4</v>
          </cell>
          <cell r="U132">
            <v>4</v>
          </cell>
          <cell r="V132">
            <v>4</v>
          </cell>
          <cell r="W132">
            <v>4</v>
          </cell>
          <cell r="X132">
            <v>4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C133" t="str">
            <v>10140Temp</v>
          </cell>
          <cell r="E133" t="str">
            <v>Temp</v>
          </cell>
          <cell r="F133">
            <v>3</v>
          </cell>
          <cell r="G133">
            <v>3</v>
          </cell>
          <cell r="H133">
            <v>0</v>
          </cell>
          <cell r="I133">
            <v>4</v>
          </cell>
          <cell r="J133">
            <v>2.7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C134" t="str">
            <v>10140</v>
          </cell>
          <cell r="E134" t="str">
            <v>Intern</v>
          </cell>
          <cell r="F134">
            <v>83</v>
          </cell>
          <cell r="G134">
            <v>84</v>
          </cell>
          <cell r="H134">
            <v>80</v>
          </cell>
          <cell r="I134">
            <v>84.8</v>
          </cell>
          <cell r="J134">
            <v>85</v>
          </cell>
          <cell r="K134">
            <v>3</v>
          </cell>
          <cell r="L134">
            <v>3</v>
          </cell>
          <cell r="M134">
            <v>3</v>
          </cell>
          <cell r="N134">
            <v>3</v>
          </cell>
          <cell r="O134">
            <v>2</v>
          </cell>
          <cell r="P134">
            <v>2</v>
          </cell>
          <cell r="Q134">
            <v>3</v>
          </cell>
          <cell r="R134">
            <v>4</v>
          </cell>
          <cell r="S134">
            <v>4</v>
          </cell>
          <cell r="T134">
            <v>4</v>
          </cell>
          <cell r="U134">
            <v>4</v>
          </cell>
          <cell r="V134">
            <v>4</v>
          </cell>
          <cell r="W134">
            <v>3.5</v>
          </cell>
          <cell r="X134">
            <v>3</v>
          </cell>
          <cell r="Y134">
            <v>3</v>
          </cell>
          <cell r="Z134">
            <v>3</v>
          </cell>
          <cell r="AA134">
            <v>3</v>
          </cell>
          <cell r="AB134">
            <v>4</v>
          </cell>
          <cell r="AC134">
            <v>4</v>
          </cell>
          <cell r="AD134">
            <v>4</v>
          </cell>
          <cell r="AE134">
            <v>4</v>
          </cell>
          <cell r="AF134">
            <v>4</v>
          </cell>
          <cell r="AG134">
            <v>4</v>
          </cell>
          <cell r="AH134">
            <v>4</v>
          </cell>
          <cell r="AI134">
            <v>4</v>
          </cell>
          <cell r="AJ134">
            <v>4</v>
          </cell>
          <cell r="AK134">
            <v>4</v>
          </cell>
          <cell r="AL134">
            <v>4</v>
          </cell>
          <cell r="AM134">
            <v>4</v>
          </cell>
          <cell r="AN134">
            <v>4</v>
          </cell>
          <cell r="AO134">
            <v>4</v>
          </cell>
          <cell r="AP134">
            <v>4</v>
          </cell>
          <cell r="AQ134">
            <v>4</v>
          </cell>
          <cell r="AR134">
            <v>4</v>
          </cell>
          <cell r="AS134">
            <v>4</v>
          </cell>
          <cell r="AT134">
            <v>4</v>
          </cell>
          <cell r="AU134">
            <v>4</v>
          </cell>
          <cell r="AV134">
            <v>4</v>
          </cell>
          <cell r="AW134">
            <v>4</v>
          </cell>
          <cell r="AX134">
            <v>4</v>
          </cell>
          <cell r="AY134">
            <v>4</v>
          </cell>
          <cell r="AZ134">
            <v>4</v>
          </cell>
          <cell r="BA134">
            <v>4</v>
          </cell>
          <cell r="BB134">
            <v>4</v>
          </cell>
          <cell r="BC134">
            <v>4</v>
          </cell>
          <cell r="BD134">
            <v>4</v>
          </cell>
          <cell r="BE134">
            <v>4</v>
          </cell>
          <cell r="BF134">
            <v>4</v>
          </cell>
          <cell r="BG134">
            <v>4</v>
          </cell>
          <cell r="BH134">
            <v>4</v>
          </cell>
          <cell r="BI134">
            <v>4</v>
          </cell>
          <cell r="BJ134">
            <v>2</v>
          </cell>
          <cell r="BK134">
            <v>2</v>
          </cell>
          <cell r="BL134">
            <v>2</v>
          </cell>
          <cell r="BM134">
            <v>2</v>
          </cell>
          <cell r="BN134">
            <v>2</v>
          </cell>
          <cell r="BO134">
            <v>2</v>
          </cell>
        </row>
        <row r="135">
          <cell r="C135">
            <v>0</v>
          </cell>
          <cell r="D135" t="str">
            <v>BPM</v>
          </cell>
          <cell r="E135" t="str">
            <v>Temp</v>
          </cell>
          <cell r="J135">
            <v>0</v>
          </cell>
          <cell r="K135">
            <v>3.2</v>
          </cell>
          <cell r="L135">
            <v>5.75</v>
          </cell>
          <cell r="M135">
            <v>4.3</v>
          </cell>
          <cell r="N135">
            <v>3.25</v>
          </cell>
          <cell r="O135">
            <v>3.25</v>
          </cell>
          <cell r="P135">
            <v>3.25</v>
          </cell>
          <cell r="Q135">
            <v>4</v>
          </cell>
          <cell r="R135">
            <v>3.4</v>
          </cell>
          <cell r="S135">
            <v>3.2</v>
          </cell>
          <cell r="T135">
            <v>1.9</v>
          </cell>
          <cell r="U135">
            <v>1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</row>
        <row r="136">
          <cell r="C136">
            <v>0</v>
          </cell>
          <cell r="E136" t="str">
            <v>Non-Exempt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26</v>
          </cell>
          <cell r="L136">
            <v>28.925000000000001</v>
          </cell>
          <cell r="M136">
            <v>28.2</v>
          </cell>
          <cell r="N136">
            <v>14</v>
          </cell>
          <cell r="O136">
            <v>19.5</v>
          </cell>
          <cell r="P136">
            <v>14.25</v>
          </cell>
          <cell r="Q136">
            <v>13.8</v>
          </cell>
          <cell r="R136">
            <v>13.1</v>
          </cell>
          <cell r="S136">
            <v>11.2</v>
          </cell>
          <cell r="T136">
            <v>13.1</v>
          </cell>
          <cell r="U136">
            <v>12.3</v>
          </cell>
          <cell r="V136">
            <v>11.28</v>
          </cell>
          <cell r="W136">
            <v>10.199999999999999</v>
          </cell>
          <cell r="X136">
            <v>10.1</v>
          </cell>
          <cell r="Y136">
            <v>12.2</v>
          </cell>
          <cell r="Z136">
            <v>11.6</v>
          </cell>
          <cell r="AA136">
            <v>10.5</v>
          </cell>
          <cell r="AB136">
            <v>10</v>
          </cell>
          <cell r="AC136">
            <v>9</v>
          </cell>
          <cell r="AD136">
            <v>9.4</v>
          </cell>
          <cell r="AE136">
            <v>9.6</v>
          </cell>
          <cell r="AF136">
            <v>11.75</v>
          </cell>
          <cell r="AG136">
            <v>11.75</v>
          </cell>
          <cell r="AH136">
            <v>11.75</v>
          </cell>
          <cell r="AI136">
            <v>11.75</v>
          </cell>
          <cell r="AJ136">
            <v>13.75</v>
          </cell>
          <cell r="AK136">
            <v>13.75</v>
          </cell>
          <cell r="AL136">
            <v>13.75</v>
          </cell>
          <cell r="AM136">
            <v>13.75</v>
          </cell>
          <cell r="AN136">
            <v>11.75</v>
          </cell>
          <cell r="AO136">
            <v>11.75</v>
          </cell>
          <cell r="AP136">
            <v>11.75</v>
          </cell>
          <cell r="AQ136">
            <v>11.75</v>
          </cell>
          <cell r="AR136">
            <v>10.5</v>
          </cell>
          <cell r="AS136">
            <v>10.6</v>
          </cell>
          <cell r="AT136">
            <v>9.75</v>
          </cell>
          <cell r="AU136">
            <v>10.75</v>
          </cell>
          <cell r="AV136">
            <v>12.75</v>
          </cell>
          <cell r="AW136">
            <v>12.75</v>
          </cell>
          <cell r="AX136">
            <v>12.75</v>
          </cell>
          <cell r="AY136">
            <v>12.75</v>
          </cell>
          <cell r="AZ136">
            <v>10.75</v>
          </cell>
          <cell r="BA136">
            <v>10.75</v>
          </cell>
          <cell r="BB136">
            <v>10.75</v>
          </cell>
          <cell r="BC136">
            <v>10.75</v>
          </cell>
          <cell r="BD136">
            <v>10.5</v>
          </cell>
          <cell r="BE136">
            <v>10.6</v>
          </cell>
          <cell r="BF136">
            <v>9.75</v>
          </cell>
          <cell r="BG136">
            <v>9.6</v>
          </cell>
          <cell r="BH136">
            <v>12.75</v>
          </cell>
          <cell r="BI136">
            <v>12.75</v>
          </cell>
          <cell r="BJ136">
            <v>12.75</v>
          </cell>
          <cell r="BK136">
            <v>12.75</v>
          </cell>
          <cell r="BL136">
            <v>10.75</v>
          </cell>
          <cell r="BM136">
            <v>10.75</v>
          </cell>
          <cell r="BN136">
            <v>10.75</v>
          </cell>
          <cell r="BO136">
            <v>10.75</v>
          </cell>
        </row>
        <row r="137">
          <cell r="C137">
            <v>0</v>
          </cell>
          <cell r="E137" t="str">
            <v>Intern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</row>
        <row r="138">
          <cell r="C138" t="str">
            <v>13126Exempt</v>
          </cell>
          <cell r="D138" t="str">
            <v>eCommerce</v>
          </cell>
          <cell r="E138" t="str">
            <v>Exempt</v>
          </cell>
          <cell r="J138">
            <v>0</v>
          </cell>
          <cell r="K138">
            <v>3</v>
          </cell>
          <cell r="L138">
            <v>3</v>
          </cell>
          <cell r="M138">
            <v>3</v>
          </cell>
          <cell r="N138">
            <v>3</v>
          </cell>
          <cell r="O138">
            <v>3.5</v>
          </cell>
          <cell r="P138">
            <v>2</v>
          </cell>
          <cell r="Q138">
            <v>2</v>
          </cell>
          <cell r="R138">
            <v>2</v>
          </cell>
          <cell r="S138">
            <v>1</v>
          </cell>
          <cell r="T138">
            <v>4</v>
          </cell>
          <cell r="U138">
            <v>4</v>
          </cell>
          <cell r="V138">
            <v>4</v>
          </cell>
          <cell r="W138">
            <v>4</v>
          </cell>
          <cell r="X138">
            <v>4</v>
          </cell>
          <cell r="Y138">
            <v>5</v>
          </cell>
          <cell r="Z138">
            <v>5</v>
          </cell>
          <cell r="AA138">
            <v>5</v>
          </cell>
          <cell r="AB138">
            <v>5</v>
          </cell>
          <cell r="AC138">
            <v>5</v>
          </cell>
          <cell r="AD138">
            <v>5</v>
          </cell>
          <cell r="AE138">
            <v>5</v>
          </cell>
          <cell r="AF138">
            <v>7</v>
          </cell>
          <cell r="AG138">
            <v>7</v>
          </cell>
          <cell r="AH138">
            <v>7</v>
          </cell>
          <cell r="AI138">
            <v>7</v>
          </cell>
          <cell r="AJ138">
            <v>7</v>
          </cell>
          <cell r="AK138">
            <v>7</v>
          </cell>
          <cell r="AL138">
            <v>7</v>
          </cell>
          <cell r="AM138">
            <v>7</v>
          </cell>
          <cell r="AN138">
            <v>7</v>
          </cell>
          <cell r="AO138">
            <v>7</v>
          </cell>
          <cell r="AP138">
            <v>7</v>
          </cell>
          <cell r="AQ138">
            <v>7</v>
          </cell>
          <cell r="AR138">
            <v>5</v>
          </cell>
          <cell r="AS138">
            <v>5</v>
          </cell>
          <cell r="AT138">
            <v>6</v>
          </cell>
          <cell r="AU138">
            <v>7</v>
          </cell>
          <cell r="AV138">
            <v>7</v>
          </cell>
          <cell r="AW138">
            <v>7</v>
          </cell>
          <cell r="AX138">
            <v>7</v>
          </cell>
          <cell r="AY138">
            <v>7</v>
          </cell>
          <cell r="AZ138">
            <v>7</v>
          </cell>
          <cell r="BA138">
            <v>7</v>
          </cell>
          <cell r="BB138">
            <v>7</v>
          </cell>
          <cell r="BC138">
            <v>7</v>
          </cell>
          <cell r="BD138">
            <v>5</v>
          </cell>
          <cell r="BE138">
            <v>5</v>
          </cell>
          <cell r="BF138">
            <v>5</v>
          </cell>
          <cell r="BG138">
            <v>5</v>
          </cell>
          <cell r="BH138">
            <v>7</v>
          </cell>
          <cell r="BI138">
            <v>7</v>
          </cell>
          <cell r="BJ138">
            <v>7</v>
          </cell>
          <cell r="BK138">
            <v>7</v>
          </cell>
          <cell r="BL138">
            <v>7</v>
          </cell>
          <cell r="BM138">
            <v>7</v>
          </cell>
          <cell r="BN138">
            <v>7</v>
          </cell>
          <cell r="BO138">
            <v>7</v>
          </cell>
        </row>
        <row r="139">
          <cell r="C139" t="str">
            <v>13126Non-Exempt</v>
          </cell>
          <cell r="D139" t="str">
            <v>Call Service</v>
          </cell>
          <cell r="E139" t="str">
            <v>Non-Exempt</v>
          </cell>
          <cell r="J139">
            <v>0</v>
          </cell>
          <cell r="K139">
            <v>19.8</v>
          </cell>
          <cell r="L139">
            <v>20.175000000000001</v>
          </cell>
          <cell r="M139">
            <v>20.9</v>
          </cell>
          <cell r="N139">
            <v>7.75</v>
          </cell>
          <cell r="O139">
            <v>12.75</v>
          </cell>
          <cell r="P139">
            <v>9</v>
          </cell>
          <cell r="Q139">
            <v>7.8</v>
          </cell>
          <cell r="R139">
            <v>7.7</v>
          </cell>
          <cell r="S139">
            <v>7</v>
          </cell>
          <cell r="T139">
            <v>7.2</v>
          </cell>
          <cell r="U139">
            <v>7.3</v>
          </cell>
          <cell r="V139">
            <v>7.28</v>
          </cell>
          <cell r="W139">
            <v>6.2</v>
          </cell>
          <cell r="X139">
            <v>6.1</v>
          </cell>
          <cell r="Y139">
            <v>5.7</v>
          </cell>
          <cell r="Z139">
            <v>5.6</v>
          </cell>
          <cell r="AA139">
            <v>5.5</v>
          </cell>
          <cell r="AB139">
            <v>5</v>
          </cell>
          <cell r="AC139">
            <v>4</v>
          </cell>
          <cell r="AD139">
            <v>4.4000000000000004</v>
          </cell>
          <cell r="AE139">
            <v>4.5999999999999996</v>
          </cell>
          <cell r="AF139">
            <v>4.75</v>
          </cell>
          <cell r="AG139">
            <v>4.75</v>
          </cell>
          <cell r="AH139">
            <v>4.75</v>
          </cell>
          <cell r="AI139">
            <v>4.75</v>
          </cell>
          <cell r="AJ139">
            <v>4.75</v>
          </cell>
          <cell r="AK139">
            <v>4.75</v>
          </cell>
          <cell r="AL139">
            <v>4.75</v>
          </cell>
          <cell r="AM139">
            <v>4.75</v>
          </cell>
          <cell r="AN139">
            <v>4.75</v>
          </cell>
          <cell r="AO139">
            <v>4.75</v>
          </cell>
          <cell r="AP139">
            <v>4.75</v>
          </cell>
          <cell r="AQ139">
            <v>4.75</v>
          </cell>
          <cell r="AR139">
            <v>4.8</v>
          </cell>
          <cell r="AS139">
            <v>4.9000000000000004</v>
          </cell>
          <cell r="AT139">
            <v>3.75</v>
          </cell>
          <cell r="AU139">
            <v>3.75</v>
          </cell>
          <cell r="AV139">
            <v>3.75</v>
          </cell>
          <cell r="AW139">
            <v>3.75</v>
          </cell>
          <cell r="AX139">
            <v>3.75</v>
          </cell>
          <cell r="AY139">
            <v>3.75</v>
          </cell>
          <cell r="AZ139">
            <v>3.75</v>
          </cell>
          <cell r="BA139">
            <v>3.75</v>
          </cell>
          <cell r="BB139">
            <v>3.75</v>
          </cell>
          <cell r="BC139">
            <v>3.75</v>
          </cell>
          <cell r="BD139">
            <v>4.8</v>
          </cell>
          <cell r="BE139">
            <v>4.9000000000000004</v>
          </cell>
          <cell r="BF139">
            <v>4.75</v>
          </cell>
          <cell r="BG139">
            <v>4.5999999999999996</v>
          </cell>
          <cell r="BH139">
            <v>3.75</v>
          </cell>
          <cell r="BI139">
            <v>3.75</v>
          </cell>
          <cell r="BJ139">
            <v>3.75</v>
          </cell>
          <cell r="BK139">
            <v>3.75</v>
          </cell>
          <cell r="BL139">
            <v>3.75</v>
          </cell>
          <cell r="BM139">
            <v>3.75</v>
          </cell>
          <cell r="BN139">
            <v>3.75</v>
          </cell>
          <cell r="BO139">
            <v>3.75</v>
          </cell>
        </row>
        <row r="140">
          <cell r="C140" t="str">
            <v>13126Intern</v>
          </cell>
          <cell r="E140" t="str">
            <v>Intern</v>
          </cell>
          <cell r="J140">
            <v>0</v>
          </cell>
          <cell r="K140">
            <v>27</v>
          </cell>
          <cell r="L140">
            <v>28</v>
          </cell>
          <cell r="M140">
            <v>30</v>
          </cell>
          <cell r="N140">
            <v>42.06</v>
          </cell>
          <cell r="O140">
            <v>45.1</v>
          </cell>
          <cell r="P140">
            <v>47.6</v>
          </cell>
          <cell r="Q140">
            <v>46.2</v>
          </cell>
          <cell r="R140">
            <v>46.9</v>
          </cell>
          <cell r="S140">
            <v>45.4</v>
          </cell>
          <cell r="T140">
            <v>46.3</v>
          </cell>
          <cell r="U140">
            <v>46.64</v>
          </cell>
          <cell r="V140">
            <v>46.3</v>
          </cell>
          <cell r="W140">
            <v>46.9</v>
          </cell>
          <cell r="X140">
            <v>46.4</v>
          </cell>
          <cell r="Y140">
            <v>1.5</v>
          </cell>
          <cell r="Z140">
            <v>1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2</v>
          </cell>
          <cell r="AK140">
            <v>2</v>
          </cell>
          <cell r="AL140">
            <v>2</v>
          </cell>
          <cell r="AM140">
            <v>2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0.7</v>
          </cell>
          <cell r="AS140">
            <v>0.7</v>
          </cell>
          <cell r="AT140">
            <v>0</v>
          </cell>
          <cell r="AU140">
            <v>0</v>
          </cell>
          <cell r="AV140">
            <v>2</v>
          </cell>
          <cell r="AW140">
            <v>2</v>
          </cell>
          <cell r="AX140">
            <v>2</v>
          </cell>
          <cell r="AY140">
            <v>2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0.7</v>
          </cell>
          <cell r="BE140">
            <v>0.7</v>
          </cell>
          <cell r="BF140">
            <v>0</v>
          </cell>
          <cell r="BG140">
            <v>0</v>
          </cell>
          <cell r="BH140">
            <v>2</v>
          </cell>
          <cell r="BI140">
            <v>2</v>
          </cell>
          <cell r="BJ140">
            <v>2</v>
          </cell>
          <cell r="BK140">
            <v>2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</row>
        <row r="141">
          <cell r="C141" t="str">
            <v>13126Temp</v>
          </cell>
          <cell r="E141" t="str">
            <v>Temp</v>
          </cell>
          <cell r="J141">
            <v>0</v>
          </cell>
          <cell r="K141">
            <v>3.2</v>
          </cell>
          <cell r="L141">
            <v>5.75</v>
          </cell>
          <cell r="M141">
            <v>4.3</v>
          </cell>
          <cell r="N141">
            <v>3.25</v>
          </cell>
          <cell r="O141">
            <v>3.25</v>
          </cell>
          <cell r="P141">
            <v>3.25</v>
          </cell>
          <cell r="Q141">
            <v>4</v>
          </cell>
          <cell r="R141">
            <v>3.4</v>
          </cell>
          <cell r="S141">
            <v>3.2</v>
          </cell>
          <cell r="T141">
            <v>1.9</v>
          </cell>
          <cell r="U141">
            <v>1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</row>
        <row r="142">
          <cell r="C142" t="str">
            <v>13126</v>
          </cell>
          <cell r="E142" t="str">
            <v>Temp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26</v>
          </cell>
          <cell r="L142">
            <v>28.925000000000001</v>
          </cell>
          <cell r="M142">
            <v>28.2</v>
          </cell>
          <cell r="N142">
            <v>14</v>
          </cell>
          <cell r="O142">
            <v>19.5</v>
          </cell>
          <cell r="P142">
            <v>14.25</v>
          </cell>
          <cell r="Q142">
            <v>13.8</v>
          </cell>
          <cell r="R142">
            <v>13.1</v>
          </cell>
          <cell r="S142">
            <v>11.2</v>
          </cell>
          <cell r="T142">
            <v>13.1</v>
          </cell>
          <cell r="U142">
            <v>12.3</v>
          </cell>
          <cell r="V142">
            <v>11.28</v>
          </cell>
          <cell r="W142">
            <v>10.199999999999999</v>
          </cell>
          <cell r="X142">
            <v>10.1</v>
          </cell>
          <cell r="Y142">
            <v>12.2</v>
          </cell>
          <cell r="Z142">
            <v>11.6</v>
          </cell>
          <cell r="AA142">
            <v>10.5</v>
          </cell>
          <cell r="AB142">
            <v>10</v>
          </cell>
          <cell r="AC142">
            <v>9</v>
          </cell>
          <cell r="AD142">
            <v>9.4</v>
          </cell>
          <cell r="AE142">
            <v>9.6</v>
          </cell>
          <cell r="AF142">
            <v>11.75</v>
          </cell>
          <cell r="AG142">
            <v>11.75</v>
          </cell>
          <cell r="AH142">
            <v>11.75</v>
          </cell>
          <cell r="AI142">
            <v>11.75</v>
          </cell>
          <cell r="AJ142">
            <v>13.75</v>
          </cell>
          <cell r="AK142">
            <v>13.75</v>
          </cell>
          <cell r="AL142">
            <v>13.75</v>
          </cell>
          <cell r="AM142">
            <v>13.75</v>
          </cell>
          <cell r="AN142">
            <v>11.75</v>
          </cell>
          <cell r="AO142">
            <v>11.75</v>
          </cell>
          <cell r="AP142">
            <v>11.75</v>
          </cell>
          <cell r="AQ142">
            <v>11.75</v>
          </cell>
          <cell r="AR142">
            <v>10.5</v>
          </cell>
          <cell r="AS142">
            <v>10.6</v>
          </cell>
          <cell r="AT142">
            <v>9.75</v>
          </cell>
          <cell r="AU142">
            <v>10.75</v>
          </cell>
          <cell r="AV142">
            <v>12.75</v>
          </cell>
          <cell r="AW142">
            <v>12.75</v>
          </cell>
          <cell r="AX142">
            <v>12.75</v>
          </cell>
          <cell r="AY142">
            <v>12.75</v>
          </cell>
          <cell r="AZ142">
            <v>10.75</v>
          </cell>
          <cell r="BA142">
            <v>10.75</v>
          </cell>
          <cell r="BB142">
            <v>10.75</v>
          </cell>
          <cell r="BC142">
            <v>10.75</v>
          </cell>
          <cell r="BD142">
            <v>10.5</v>
          </cell>
          <cell r="BE142">
            <v>10.6</v>
          </cell>
          <cell r="BF142">
            <v>9.75</v>
          </cell>
          <cell r="BG142">
            <v>9.6</v>
          </cell>
          <cell r="BH142">
            <v>12.75</v>
          </cell>
          <cell r="BI142">
            <v>12.75</v>
          </cell>
          <cell r="BJ142">
            <v>12.75</v>
          </cell>
          <cell r="BK142">
            <v>12.75</v>
          </cell>
          <cell r="BL142">
            <v>10.75</v>
          </cell>
          <cell r="BM142">
            <v>10.75</v>
          </cell>
          <cell r="BN142">
            <v>10.75</v>
          </cell>
          <cell r="BO142">
            <v>10.75</v>
          </cell>
        </row>
        <row r="143">
          <cell r="C143">
            <v>0</v>
          </cell>
          <cell r="E143" t="str">
            <v>Non-Exempt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33</v>
          </cell>
          <cell r="L143">
            <v>33</v>
          </cell>
          <cell r="M143">
            <v>33</v>
          </cell>
          <cell r="N143">
            <v>47.31</v>
          </cell>
          <cell r="O143">
            <v>52.85</v>
          </cell>
          <cell r="P143">
            <v>54.1</v>
          </cell>
          <cell r="Q143">
            <v>51.8</v>
          </cell>
          <cell r="R143">
            <v>52.2</v>
          </cell>
          <cell r="S143">
            <v>50.199999999999996</v>
          </cell>
          <cell r="T143">
            <v>51.1</v>
          </cell>
          <cell r="U143">
            <v>51.14</v>
          </cell>
          <cell r="V143">
            <v>50.8</v>
          </cell>
          <cell r="W143">
            <v>51.4</v>
          </cell>
          <cell r="X143">
            <v>50.9</v>
          </cell>
          <cell r="Y143">
            <v>50</v>
          </cell>
          <cell r="Z143">
            <v>48</v>
          </cell>
          <cell r="AA143">
            <v>48.2</v>
          </cell>
          <cell r="AB143">
            <v>51.2</v>
          </cell>
          <cell r="AC143">
            <v>52.2</v>
          </cell>
          <cell r="AD143">
            <v>51.6</v>
          </cell>
          <cell r="AE143">
            <v>50</v>
          </cell>
          <cell r="AF143">
            <v>53.362499999999997</v>
          </cell>
          <cell r="AG143">
            <v>53.362499999999997</v>
          </cell>
          <cell r="AH143">
            <v>53.362499999999997</v>
          </cell>
          <cell r="AI143">
            <v>53.362499999999997</v>
          </cell>
          <cell r="AJ143">
            <v>54.362499999999997</v>
          </cell>
          <cell r="AK143">
            <v>54.362499999999997</v>
          </cell>
          <cell r="AL143">
            <v>54.362499999999997</v>
          </cell>
          <cell r="AM143">
            <v>54.362499999999997</v>
          </cell>
          <cell r="AN143">
            <v>54.362499999999997</v>
          </cell>
          <cell r="AO143">
            <v>53.362499999999997</v>
          </cell>
          <cell r="AP143">
            <v>53.362499999999997</v>
          </cell>
          <cell r="AQ143">
            <v>53.362499999999997</v>
          </cell>
          <cell r="AR143">
            <v>51.6</v>
          </cell>
          <cell r="AS143">
            <v>49.6</v>
          </cell>
          <cell r="AT143">
            <v>52.674999999999997</v>
          </cell>
          <cell r="AU143">
            <v>52.674999999999997</v>
          </cell>
          <cell r="AV143">
            <v>53.674999999999997</v>
          </cell>
          <cell r="AW143">
            <v>53.674999999999997</v>
          </cell>
          <cell r="AX143">
            <v>53.674999999999997</v>
          </cell>
          <cell r="AY143">
            <v>53.674999999999997</v>
          </cell>
          <cell r="AZ143">
            <v>52.674999999999997</v>
          </cell>
          <cell r="BA143">
            <v>51.674999999999997</v>
          </cell>
          <cell r="BB143">
            <v>51.674999999999997</v>
          </cell>
          <cell r="BC143">
            <v>51.674999999999997</v>
          </cell>
          <cell r="BD143">
            <v>51.6</v>
          </cell>
          <cell r="BE143">
            <v>49.6</v>
          </cell>
          <cell r="BF143">
            <v>51.6</v>
          </cell>
          <cell r="BG143">
            <v>53.6</v>
          </cell>
          <cell r="BH143">
            <v>54.55</v>
          </cell>
          <cell r="BI143">
            <v>54.55</v>
          </cell>
          <cell r="BJ143">
            <v>54.55</v>
          </cell>
          <cell r="BK143">
            <v>54.55</v>
          </cell>
          <cell r="BL143">
            <v>53.55</v>
          </cell>
          <cell r="BM143">
            <v>52.55</v>
          </cell>
          <cell r="BN143">
            <v>52.55</v>
          </cell>
          <cell r="BO143">
            <v>52.55</v>
          </cell>
        </row>
        <row r="144">
          <cell r="C144">
            <v>0</v>
          </cell>
          <cell r="E144" t="str">
            <v>Intern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0.8</v>
          </cell>
          <cell r="Z144">
            <v>2</v>
          </cell>
          <cell r="AA144">
            <v>1.7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1</v>
          </cell>
          <cell r="AL144">
            <v>1</v>
          </cell>
          <cell r="AM144">
            <v>0.5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1</v>
          </cell>
          <cell r="AX144">
            <v>1</v>
          </cell>
          <cell r="AY144">
            <v>0.5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3</v>
          </cell>
          <cell r="BJ144">
            <v>3</v>
          </cell>
          <cell r="BK144">
            <v>1.5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</row>
        <row r="145">
          <cell r="C145" t="str">
            <v>13127Exempt</v>
          </cell>
          <cell r="D145" t="str">
            <v>Call Service</v>
          </cell>
          <cell r="E145" t="str">
            <v>Exempt</v>
          </cell>
          <cell r="F145">
            <v>1</v>
          </cell>
          <cell r="G145">
            <v>1</v>
          </cell>
          <cell r="H145">
            <v>1</v>
          </cell>
          <cell r="I145">
            <v>1</v>
          </cell>
          <cell r="J145">
            <v>0</v>
          </cell>
          <cell r="K145">
            <v>3</v>
          </cell>
          <cell r="L145">
            <v>3</v>
          </cell>
          <cell r="M145">
            <v>3</v>
          </cell>
          <cell r="N145">
            <v>4</v>
          </cell>
          <cell r="O145">
            <v>4</v>
          </cell>
          <cell r="P145">
            <v>4</v>
          </cell>
          <cell r="Q145">
            <v>4</v>
          </cell>
          <cell r="R145">
            <v>4</v>
          </cell>
          <cell r="S145">
            <v>4</v>
          </cell>
          <cell r="T145">
            <v>4</v>
          </cell>
          <cell r="U145">
            <v>4</v>
          </cell>
          <cell r="V145">
            <v>4</v>
          </cell>
          <cell r="W145">
            <v>4</v>
          </cell>
          <cell r="X145">
            <v>4</v>
          </cell>
          <cell r="Y145">
            <v>4</v>
          </cell>
          <cell r="Z145">
            <v>4</v>
          </cell>
          <cell r="AA145">
            <v>4</v>
          </cell>
          <cell r="AB145">
            <v>4</v>
          </cell>
          <cell r="AC145">
            <v>4</v>
          </cell>
          <cell r="AD145">
            <v>4</v>
          </cell>
          <cell r="AE145">
            <v>4</v>
          </cell>
          <cell r="AF145">
            <v>5</v>
          </cell>
          <cell r="AG145">
            <v>5</v>
          </cell>
          <cell r="AH145">
            <v>5</v>
          </cell>
          <cell r="AI145">
            <v>5</v>
          </cell>
          <cell r="AJ145">
            <v>5</v>
          </cell>
          <cell r="AK145">
            <v>5</v>
          </cell>
          <cell r="AL145">
            <v>5</v>
          </cell>
          <cell r="AM145">
            <v>5</v>
          </cell>
          <cell r="AN145">
            <v>5</v>
          </cell>
          <cell r="AO145">
            <v>5</v>
          </cell>
          <cell r="AP145">
            <v>5</v>
          </cell>
          <cell r="AQ145">
            <v>5</v>
          </cell>
          <cell r="AR145">
            <v>5</v>
          </cell>
          <cell r="AS145">
            <v>5</v>
          </cell>
          <cell r="AT145">
            <v>5</v>
          </cell>
          <cell r="AU145">
            <v>5</v>
          </cell>
          <cell r="AV145">
            <v>5</v>
          </cell>
          <cell r="AW145">
            <v>5</v>
          </cell>
          <cell r="AX145">
            <v>5</v>
          </cell>
          <cell r="AY145">
            <v>5</v>
          </cell>
          <cell r="AZ145">
            <v>5</v>
          </cell>
          <cell r="BA145">
            <v>5</v>
          </cell>
          <cell r="BB145">
            <v>5</v>
          </cell>
          <cell r="BC145">
            <v>5</v>
          </cell>
          <cell r="BD145">
            <v>5</v>
          </cell>
          <cell r="BE145">
            <v>5</v>
          </cell>
          <cell r="BF145">
            <v>5</v>
          </cell>
          <cell r="BG145">
            <v>5</v>
          </cell>
          <cell r="BH145">
            <v>5</v>
          </cell>
          <cell r="BI145">
            <v>5</v>
          </cell>
          <cell r="BJ145">
            <v>5</v>
          </cell>
          <cell r="BK145">
            <v>5</v>
          </cell>
          <cell r="BL145">
            <v>5</v>
          </cell>
          <cell r="BM145">
            <v>5</v>
          </cell>
          <cell r="BN145">
            <v>5</v>
          </cell>
          <cell r="BO145">
            <v>5</v>
          </cell>
        </row>
        <row r="146">
          <cell r="C146" t="str">
            <v>13127Non-Exempt</v>
          </cell>
          <cell r="D146" t="str">
            <v>CS Returns</v>
          </cell>
          <cell r="E146" t="str">
            <v>Non-Exempt</v>
          </cell>
          <cell r="F146">
            <v>24</v>
          </cell>
          <cell r="G146">
            <v>26</v>
          </cell>
          <cell r="H146">
            <v>25</v>
          </cell>
          <cell r="I146">
            <v>26</v>
          </cell>
          <cell r="J146">
            <v>0</v>
          </cell>
          <cell r="K146">
            <v>27</v>
          </cell>
          <cell r="L146">
            <v>28</v>
          </cell>
          <cell r="M146">
            <v>30</v>
          </cell>
          <cell r="N146">
            <v>42.06</v>
          </cell>
          <cell r="O146">
            <v>45.1</v>
          </cell>
          <cell r="P146">
            <v>47.6</v>
          </cell>
          <cell r="Q146">
            <v>46.2</v>
          </cell>
          <cell r="R146">
            <v>46.9</v>
          </cell>
          <cell r="S146">
            <v>45.4</v>
          </cell>
          <cell r="T146">
            <v>46.3</v>
          </cell>
          <cell r="U146">
            <v>46.64</v>
          </cell>
          <cell r="V146">
            <v>46.3</v>
          </cell>
          <cell r="W146">
            <v>46.9</v>
          </cell>
          <cell r="X146">
            <v>46.4</v>
          </cell>
          <cell r="Y146">
            <v>45.5</v>
          </cell>
          <cell r="Z146">
            <v>43.4</v>
          </cell>
          <cell r="AA146">
            <v>43.4</v>
          </cell>
          <cell r="AB146">
            <v>44.2</v>
          </cell>
          <cell r="AC146">
            <v>44.9</v>
          </cell>
          <cell r="AD146">
            <v>44.7</v>
          </cell>
          <cell r="AE146">
            <v>44</v>
          </cell>
          <cell r="AF146">
            <v>48.362499999999997</v>
          </cell>
          <cell r="AG146">
            <v>48.362499999999997</v>
          </cell>
          <cell r="AH146">
            <v>48.362499999999997</v>
          </cell>
          <cell r="AI146">
            <v>48.362499999999997</v>
          </cell>
          <cell r="AJ146">
            <v>48.362499999999997</v>
          </cell>
          <cell r="AK146">
            <v>48.362499999999997</v>
          </cell>
          <cell r="AL146">
            <v>48.362499999999997</v>
          </cell>
          <cell r="AM146">
            <v>48.362499999999997</v>
          </cell>
          <cell r="AN146">
            <v>48.362499999999997</v>
          </cell>
          <cell r="AO146">
            <v>48.362499999999997</v>
          </cell>
          <cell r="AP146">
            <v>48.362499999999997</v>
          </cell>
          <cell r="AQ146">
            <v>48.362499999999997</v>
          </cell>
          <cell r="AR146">
            <v>44.6</v>
          </cell>
          <cell r="AS146">
            <v>44.6</v>
          </cell>
          <cell r="AT146">
            <v>47.674999999999997</v>
          </cell>
          <cell r="AU146">
            <v>47.674999999999997</v>
          </cell>
          <cell r="AV146">
            <v>47.674999999999997</v>
          </cell>
          <cell r="AW146">
            <v>47.674999999999997</v>
          </cell>
          <cell r="AX146">
            <v>47.674999999999997</v>
          </cell>
          <cell r="AY146">
            <v>47.674999999999997</v>
          </cell>
          <cell r="AZ146">
            <v>46.674999999999997</v>
          </cell>
          <cell r="BA146">
            <v>46.674999999999997</v>
          </cell>
          <cell r="BB146">
            <v>46.674999999999997</v>
          </cell>
          <cell r="BC146">
            <v>46.674999999999997</v>
          </cell>
          <cell r="BD146">
            <v>44.6</v>
          </cell>
          <cell r="BE146">
            <v>44.6</v>
          </cell>
          <cell r="BF146">
            <v>46.6</v>
          </cell>
          <cell r="BG146">
            <v>48.6</v>
          </cell>
          <cell r="BH146">
            <v>48.55</v>
          </cell>
          <cell r="BI146">
            <v>48.55</v>
          </cell>
          <cell r="BJ146">
            <v>48.55</v>
          </cell>
          <cell r="BK146">
            <v>48.55</v>
          </cell>
          <cell r="BL146">
            <v>47.55</v>
          </cell>
          <cell r="BM146">
            <v>47.55</v>
          </cell>
          <cell r="BN146">
            <v>47.55</v>
          </cell>
          <cell r="BO146">
            <v>47.55</v>
          </cell>
        </row>
        <row r="147">
          <cell r="C147" t="str">
            <v>13127Intern</v>
          </cell>
          <cell r="E147" t="str">
            <v>Intern</v>
          </cell>
          <cell r="J147">
            <v>0</v>
          </cell>
          <cell r="K147">
            <v>8.6</v>
          </cell>
          <cell r="L147">
            <v>9.625</v>
          </cell>
          <cell r="M147">
            <v>8.9</v>
          </cell>
          <cell r="N147">
            <v>10.125</v>
          </cell>
          <cell r="O147">
            <v>9.8800000000000008</v>
          </cell>
          <cell r="P147">
            <v>7.88</v>
          </cell>
          <cell r="Q147">
            <v>10</v>
          </cell>
          <cell r="R147">
            <v>9.1999999999999993</v>
          </cell>
          <cell r="S147">
            <v>9.6</v>
          </cell>
          <cell r="T147">
            <v>9.1</v>
          </cell>
          <cell r="U147">
            <v>9.1999999999999993</v>
          </cell>
          <cell r="V147">
            <v>9.3000000000000007</v>
          </cell>
          <cell r="W147">
            <v>8.8000000000000007</v>
          </cell>
          <cell r="X147">
            <v>9.5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1</v>
          </cell>
          <cell r="AK147">
            <v>1</v>
          </cell>
          <cell r="AL147">
            <v>1</v>
          </cell>
          <cell r="AM147">
            <v>1</v>
          </cell>
          <cell r="AN147">
            <v>1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1</v>
          </cell>
          <cell r="AW147">
            <v>1</v>
          </cell>
          <cell r="AX147">
            <v>1</v>
          </cell>
          <cell r="AY147">
            <v>1</v>
          </cell>
          <cell r="AZ147">
            <v>1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1</v>
          </cell>
          <cell r="BI147">
            <v>1</v>
          </cell>
          <cell r="BJ147">
            <v>1</v>
          </cell>
          <cell r="BK147">
            <v>1</v>
          </cell>
          <cell r="BL147">
            <v>1</v>
          </cell>
          <cell r="BM147">
            <v>0</v>
          </cell>
          <cell r="BN147">
            <v>0</v>
          </cell>
          <cell r="BO147">
            <v>0</v>
          </cell>
        </row>
        <row r="148">
          <cell r="C148" t="str">
            <v>13127Temp</v>
          </cell>
          <cell r="D148" t="str">
            <v>Customer Service</v>
          </cell>
          <cell r="E148" t="str">
            <v>Temp</v>
          </cell>
          <cell r="F148">
            <v>11</v>
          </cell>
          <cell r="G148">
            <v>11</v>
          </cell>
          <cell r="H148">
            <v>10</v>
          </cell>
          <cell r="I148">
            <v>11</v>
          </cell>
          <cell r="J148">
            <v>0</v>
          </cell>
          <cell r="K148">
            <v>3</v>
          </cell>
          <cell r="L148">
            <v>2</v>
          </cell>
          <cell r="M148">
            <v>0</v>
          </cell>
          <cell r="N148">
            <v>1.25</v>
          </cell>
          <cell r="O148">
            <v>3.75</v>
          </cell>
          <cell r="P148">
            <v>2.5</v>
          </cell>
          <cell r="Q148">
            <v>1.6</v>
          </cell>
          <cell r="R148">
            <v>1.3</v>
          </cell>
          <cell r="S148">
            <v>0.8</v>
          </cell>
          <cell r="T148">
            <v>0.8</v>
          </cell>
          <cell r="U148">
            <v>0.5</v>
          </cell>
          <cell r="V148">
            <v>0.5</v>
          </cell>
          <cell r="W148">
            <v>0.5</v>
          </cell>
          <cell r="X148">
            <v>0.5</v>
          </cell>
          <cell r="Y148">
            <v>0.5</v>
          </cell>
          <cell r="Z148">
            <v>0.6</v>
          </cell>
          <cell r="AA148">
            <v>0.8</v>
          </cell>
          <cell r="AB148">
            <v>3</v>
          </cell>
          <cell r="AC148">
            <v>3.3</v>
          </cell>
          <cell r="AD148">
            <v>2.9</v>
          </cell>
          <cell r="AE148">
            <v>2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2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2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</row>
        <row r="149">
          <cell r="C149">
            <v>0</v>
          </cell>
          <cell r="E149" t="str">
            <v>Temp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33</v>
          </cell>
          <cell r="L149">
            <v>33</v>
          </cell>
          <cell r="M149">
            <v>33</v>
          </cell>
          <cell r="N149">
            <v>47.31</v>
          </cell>
          <cell r="O149">
            <v>52.85</v>
          </cell>
          <cell r="P149">
            <v>54.1</v>
          </cell>
          <cell r="Q149">
            <v>51.8</v>
          </cell>
          <cell r="R149">
            <v>52.2</v>
          </cell>
          <cell r="S149">
            <v>50.199999999999996</v>
          </cell>
          <cell r="T149">
            <v>51.1</v>
          </cell>
          <cell r="U149">
            <v>51.14</v>
          </cell>
          <cell r="V149">
            <v>50.8</v>
          </cell>
          <cell r="W149">
            <v>51.4</v>
          </cell>
          <cell r="X149">
            <v>50.9</v>
          </cell>
          <cell r="Y149">
            <v>50</v>
          </cell>
          <cell r="Z149">
            <v>48</v>
          </cell>
          <cell r="AA149">
            <v>48.2</v>
          </cell>
          <cell r="AB149">
            <v>51.2</v>
          </cell>
          <cell r="AC149">
            <v>52.2</v>
          </cell>
          <cell r="AD149">
            <v>51.6</v>
          </cell>
          <cell r="AE149">
            <v>50</v>
          </cell>
          <cell r="AF149">
            <v>53.362499999999997</v>
          </cell>
          <cell r="AG149">
            <v>53.362499999999997</v>
          </cell>
          <cell r="AH149">
            <v>53.362499999999997</v>
          </cell>
          <cell r="AI149">
            <v>53.362499999999997</v>
          </cell>
          <cell r="AJ149">
            <v>54.362499999999997</v>
          </cell>
          <cell r="AK149">
            <v>54.362499999999997</v>
          </cell>
          <cell r="AL149">
            <v>54.362499999999997</v>
          </cell>
          <cell r="AM149">
            <v>54.362499999999997</v>
          </cell>
          <cell r="AN149">
            <v>54.362499999999997</v>
          </cell>
          <cell r="AO149">
            <v>53.362499999999997</v>
          </cell>
          <cell r="AP149">
            <v>53.362499999999997</v>
          </cell>
          <cell r="AQ149">
            <v>53.362499999999997</v>
          </cell>
          <cell r="AR149">
            <v>51.6</v>
          </cell>
          <cell r="AS149">
            <v>49.6</v>
          </cell>
          <cell r="AT149">
            <v>52.674999999999997</v>
          </cell>
          <cell r="AU149">
            <v>52.674999999999997</v>
          </cell>
          <cell r="AV149">
            <v>53.674999999999997</v>
          </cell>
          <cell r="AW149">
            <v>53.674999999999997</v>
          </cell>
          <cell r="AX149">
            <v>53.674999999999997</v>
          </cell>
          <cell r="AY149">
            <v>53.674999999999997</v>
          </cell>
          <cell r="AZ149">
            <v>52.674999999999997</v>
          </cell>
          <cell r="BA149">
            <v>51.674999999999997</v>
          </cell>
          <cell r="BB149">
            <v>51.674999999999997</v>
          </cell>
          <cell r="BC149">
            <v>51.674999999999997</v>
          </cell>
          <cell r="BD149">
            <v>51.6</v>
          </cell>
          <cell r="BE149">
            <v>49.6</v>
          </cell>
          <cell r="BF149">
            <v>51.6</v>
          </cell>
          <cell r="BG149">
            <v>53.6</v>
          </cell>
          <cell r="BH149">
            <v>54.55</v>
          </cell>
          <cell r="BI149">
            <v>54.55</v>
          </cell>
          <cell r="BJ149">
            <v>54.55</v>
          </cell>
          <cell r="BK149">
            <v>54.55</v>
          </cell>
          <cell r="BL149">
            <v>53.55</v>
          </cell>
          <cell r="BM149">
            <v>52.55</v>
          </cell>
          <cell r="BN149">
            <v>52.55</v>
          </cell>
          <cell r="BO149">
            <v>52.55</v>
          </cell>
        </row>
        <row r="150">
          <cell r="C150">
            <v>0</v>
          </cell>
          <cell r="E150" t="str">
            <v>Intern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8.6</v>
          </cell>
          <cell r="L150">
            <v>10.625</v>
          </cell>
          <cell r="M150">
            <v>9.9</v>
          </cell>
          <cell r="N150">
            <v>11.125</v>
          </cell>
          <cell r="O150">
            <v>10.88</v>
          </cell>
          <cell r="P150">
            <v>8.879999999999999</v>
          </cell>
          <cell r="Q150">
            <v>11</v>
          </cell>
          <cell r="R150">
            <v>10.199999999999999</v>
          </cell>
          <cell r="S150">
            <v>10.6</v>
          </cell>
          <cell r="T150">
            <v>10.1</v>
          </cell>
          <cell r="U150">
            <v>10.199999999999999</v>
          </cell>
          <cell r="V150">
            <v>10.3</v>
          </cell>
          <cell r="W150">
            <v>9.8000000000000007</v>
          </cell>
          <cell r="X150">
            <v>10.5</v>
          </cell>
          <cell r="Y150">
            <v>10.9</v>
          </cell>
          <cell r="Z150">
            <v>10.9</v>
          </cell>
          <cell r="AA150">
            <v>10.199999999999999</v>
          </cell>
          <cell r="AB150">
            <v>10.199999999999999</v>
          </cell>
          <cell r="AC150">
            <v>9.5</v>
          </cell>
          <cell r="AD150">
            <v>9.6</v>
          </cell>
          <cell r="AE150">
            <v>9.6999999999999993</v>
          </cell>
          <cell r="AF150">
            <v>11</v>
          </cell>
          <cell r="AG150">
            <v>11</v>
          </cell>
          <cell r="AH150">
            <v>11</v>
          </cell>
          <cell r="AI150">
            <v>11</v>
          </cell>
          <cell r="AJ150">
            <v>11</v>
          </cell>
          <cell r="AK150">
            <v>11</v>
          </cell>
          <cell r="AL150">
            <v>11</v>
          </cell>
          <cell r="AM150">
            <v>11</v>
          </cell>
          <cell r="AN150">
            <v>11</v>
          </cell>
          <cell r="AO150">
            <v>11</v>
          </cell>
          <cell r="AP150">
            <v>11</v>
          </cell>
          <cell r="AQ150">
            <v>11</v>
          </cell>
          <cell r="AR150">
            <v>11</v>
          </cell>
          <cell r="AS150">
            <v>10.4</v>
          </cell>
          <cell r="AT150">
            <v>11</v>
          </cell>
          <cell r="AU150">
            <v>11</v>
          </cell>
          <cell r="AV150">
            <v>11</v>
          </cell>
          <cell r="AW150">
            <v>11</v>
          </cell>
          <cell r="AX150">
            <v>11</v>
          </cell>
          <cell r="AY150">
            <v>11</v>
          </cell>
          <cell r="AZ150">
            <v>11</v>
          </cell>
          <cell r="BA150">
            <v>11</v>
          </cell>
          <cell r="BB150">
            <v>11</v>
          </cell>
          <cell r="BC150">
            <v>11</v>
          </cell>
          <cell r="BD150">
            <v>11</v>
          </cell>
          <cell r="BE150">
            <v>10.4</v>
          </cell>
          <cell r="BF150">
            <v>10.9</v>
          </cell>
          <cell r="BG150">
            <v>9.9</v>
          </cell>
          <cell r="BH150">
            <v>11</v>
          </cell>
          <cell r="BI150">
            <v>11</v>
          </cell>
          <cell r="BJ150">
            <v>11</v>
          </cell>
          <cell r="BK150">
            <v>11</v>
          </cell>
          <cell r="BL150">
            <v>11</v>
          </cell>
          <cell r="BM150">
            <v>11</v>
          </cell>
          <cell r="BN150">
            <v>11</v>
          </cell>
          <cell r="BO150">
            <v>11</v>
          </cell>
        </row>
        <row r="151">
          <cell r="C151">
            <v>0</v>
          </cell>
          <cell r="E151" t="str">
            <v>Temp</v>
          </cell>
          <cell r="F151">
            <v>3</v>
          </cell>
          <cell r="G151">
            <v>3</v>
          </cell>
          <cell r="H151">
            <v>0</v>
          </cell>
          <cell r="I151">
            <v>4</v>
          </cell>
          <cell r="J151">
            <v>2.7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</row>
        <row r="152">
          <cell r="C152" t="str">
            <v>13128Exempt</v>
          </cell>
          <cell r="D152" t="str">
            <v>CS Returns</v>
          </cell>
          <cell r="E152" t="str">
            <v>Exempt</v>
          </cell>
          <cell r="F152">
            <v>83</v>
          </cell>
          <cell r="G152">
            <v>84</v>
          </cell>
          <cell r="H152">
            <v>80</v>
          </cell>
          <cell r="I152">
            <v>84.8</v>
          </cell>
          <cell r="J152">
            <v>0</v>
          </cell>
          <cell r="K152">
            <v>0</v>
          </cell>
          <cell r="L152">
            <v>1</v>
          </cell>
          <cell r="M152">
            <v>1</v>
          </cell>
          <cell r="N152">
            <v>1</v>
          </cell>
          <cell r="O152">
            <v>1</v>
          </cell>
          <cell r="P152">
            <v>1</v>
          </cell>
          <cell r="Q152">
            <v>1</v>
          </cell>
          <cell r="R152">
            <v>1</v>
          </cell>
          <cell r="S152">
            <v>1</v>
          </cell>
          <cell r="T152">
            <v>1</v>
          </cell>
          <cell r="U152">
            <v>1</v>
          </cell>
          <cell r="V152">
            <v>1</v>
          </cell>
          <cell r="W152">
            <v>1</v>
          </cell>
          <cell r="X152">
            <v>1</v>
          </cell>
          <cell r="Y152">
            <v>1</v>
          </cell>
          <cell r="Z152">
            <v>1</v>
          </cell>
          <cell r="AA152">
            <v>1</v>
          </cell>
          <cell r="AB152">
            <v>1</v>
          </cell>
          <cell r="AC152">
            <v>1</v>
          </cell>
          <cell r="AD152">
            <v>1</v>
          </cell>
          <cell r="AE152">
            <v>1</v>
          </cell>
          <cell r="AF152">
            <v>1</v>
          </cell>
          <cell r="AG152">
            <v>1</v>
          </cell>
          <cell r="AH152">
            <v>1</v>
          </cell>
          <cell r="AI152">
            <v>1</v>
          </cell>
          <cell r="AJ152">
            <v>1</v>
          </cell>
          <cell r="AK152">
            <v>1</v>
          </cell>
          <cell r="AL152">
            <v>1</v>
          </cell>
          <cell r="AM152">
            <v>1</v>
          </cell>
          <cell r="AN152">
            <v>1</v>
          </cell>
          <cell r="AO152">
            <v>1</v>
          </cell>
          <cell r="AP152">
            <v>1</v>
          </cell>
          <cell r="AQ152">
            <v>1</v>
          </cell>
          <cell r="AR152">
            <v>1</v>
          </cell>
          <cell r="AS152">
            <v>1</v>
          </cell>
          <cell r="AT152">
            <v>1</v>
          </cell>
          <cell r="AU152">
            <v>1</v>
          </cell>
          <cell r="AV152">
            <v>1</v>
          </cell>
          <cell r="AW152">
            <v>1</v>
          </cell>
          <cell r="AX152">
            <v>1</v>
          </cell>
          <cell r="AY152">
            <v>1</v>
          </cell>
          <cell r="AZ152">
            <v>1</v>
          </cell>
          <cell r="BA152">
            <v>1</v>
          </cell>
          <cell r="BB152">
            <v>1</v>
          </cell>
          <cell r="BC152">
            <v>1</v>
          </cell>
          <cell r="BD152">
            <v>1</v>
          </cell>
          <cell r="BE152">
            <v>1</v>
          </cell>
          <cell r="BF152">
            <v>1</v>
          </cell>
          <cell r="BG152">
            <v>1</v>
          </cell>
          <cell r="BH152">
            <v>1</v>
          </cell>
          <cell r="BI152">
            <v>1</v>
          </cell>
          <cell r="BJ152">
            <v>1</v>
          </cell>
          <cell r="BK152">
            <v>1</v>
          </cell>
          <cell r="BL152">
            <v>1</v>
          </cell>
          <cell r="BM152">
            <v>1</v>
          </cell>
          <cell r="BN152">
            <v>1</v>
          </cell>
          <cell r="BO152">
            <v>1</v>
          </cell>
        </row>
        <row r="153">
          <cell r="C153" t="str">
            <v>13128Non-Exempt</v>
          </cell>
          <cell r="E153" t="str">
            <v>Non-Exempt</v>
          </cell>
          <cell r="J153">
            <v>0</v>
          </cell>
          <cell r="K153">
            <v>8.6</v>
          </cell>
          <cell r="L153">
            <v>9.625</v>
          </cell>
          <cell r="M153">
            <v>8.9</v>
          </cell>
          <cell r="N153">
            <v>10.125</v>
          </cell>
          <cell r="O153">
            <v>9.8800000000000008</v>
          </cell>
          <cell r="P153">
            <v>7.88</v>
          </cell>
          <cell r="Q153">
            <v>10</v>
          </cell>
          <cell r="R153">
            <v>9.1999999999999993</v>
          </cell>
          <cell r="S153">
            <v>9.6</v>
          </cell>
          <cell r="T153">
            <v>9.1</v>
          </cell>
          <cell r="U153">
            <v>9.1999999999999993</v>
          </cell>
          <cell r="V153">
            <v>9.3000000000000007</v>
          </cell>
          <cell r="W153">
            <v>8.8000000000000007</v>
          </cell>
          <cell r="X153">
            <v>9.5</v>
          </cell>
          <cell r="Y153">
            <v>9.9</v>
          </cell>
          <cell r="Z153">
            <v>9.9</v>
          </cell>
          <cell r="AA153">
            <v>9.1999999999999993</v>
          </cell>
          <cell r="AB153">
            <v>9.1999999999999993</v>
          </cell>
          <cell r="AC153">
            <v>8.5</v>
          </cell>
          <cell r="AD153">
            <v>8.6</v>
          </cell>
          <cell r="AE153">
            <v>8.6999999999999993</v>
          </cell>
          <cell r="AF153">
            <v>10</v>
          </cell>
          <cell r="AG153">
            <v>10</v>
          </cell>
          <cell r="AH153">
            <v>10</v>
          </cell>
          <cell r="AI153">
            <v>10</v>
          </cell>
          <cell r="AJ153">
            <v>10</v>
          </cell>
          <cell r="AK153">
            <v>10</v>
          </cell>
          <cell r="AL153">
            <v>10</v>
          </cell>
          <cell r="AM153">
            <v>10</v>
          </cell>
          <cell r="AN153">
            <v>10</v>
          </cell>
          <cell r="AO153">
            <v>10</v>
          </cell>
          <cell r="AP153">
            <v>10</v>
          </cell>
          <cell r="AQ153">
            <v>10</v>
          </cell>
          <cell r="AR153">
            <v>10</v>
          </cell>
          <cell r="AS153">
            <v>9.4</v>
          </cell>
          <cell r="AT153">
            <v>10</v>
          </cell>
          <cell r="AU153">
            <v>10</v>
          </cell>
          <cell r="AV153">
            <v>10</v>
          </cell>
          <cell r="AW153">
            <v>10</v>
          </cell>
          <cell r="AX153">
            <v>10</v>
          </cell>
          <cell r="AY153">
            <v>10</v>
          </cell>
          <cell r="AZ153">
            <v>10</v>
          </cell>
          <cell r="BA153">
            <v>10</v>
          </cell>
          <cell r="BB153">
            <v>10</v>
          </cell>
          <cell r="BC153">
            <v>10</v>
          </cell>
          <cell r="BD153">
            <v>10</v>
          </cell>
          <cell r="BE153">
            <v>9.4</v>
          </cell>
          <cell r="BF153">
            <v>9.9</v>
          </cell>
          <cell r="BG153">
            <v>8.9</v>
          </cell>
          <cell r="BH153">
            <v>10</v>
          </cell>
          <cell r="BI153">
            <v>10</v>
          </cell>
          <cell r="BJ153">
            <v>10</v>
          </cell>
          <cell r="BK153">
            <v>10</v>
          </cell>
          <cell r="BL153">
            <v>10</v>
          </cell>
          <cell r="BM153">
            <v>10</v>
          </cell>
          <cell r="BN153">
            <v>10</v>
          </cell>
          <cell r="BO153">
            <v>10</v>
          </cell>
        </row>
        <row r="154">
          <cell r="C154" t="str">
            <v>13128Intern</v>
          </cell>
          <cell r="E154" t="str">
            <v>Intern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</row>
        <row r="155">
          <cell r="C155" t="str">
            <v>13128Temp</v>
          </cell>
          <cell r="E155" t="str">
            <v>Temp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</row>
        <row r="156">
          <cell r="C156">
            <v>0</v>
          </cell>
          <cell r="D156" t="str">
            <v>eCommerce</v>
          </cell>
          <cell r="E156" t="str">
            <v>Exempt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8.6</v>
          </cell>
          <cell r="L156">
            <v>10.625</v>
          </cell>
          <cell r="M156">
            <v>9.9</v>
          </cell>
          <cell r="N156">
            <v>11.125</v>
          </cell>
          <cell r="O156">
            <v>10.88</v>
          </cell>
          <cell r="P156">
            <v>8.879999999999999</v>
          </cell>
          <cell r="Q156">
            <v>11</v>
          </cell>
          <cell r="R156">
            <v>10.199999999999999</v>
          </cell>
          <cell r="S156">
            <v>10.6</v>
          </cell>
          <cell r="T156">
            <v>10.1</v>
          </cell>
          <cell r="U156">
            <v>10.199999999999999</v>
          </cell>
          <cell r="V156">
            <v>10.3</v>
          </cell>
          <cell r="W156">
            <v>9.8000000000000007</v>
          </cell>
          <cell r="X156">
            <v>10.5</v>
          </cell>
          <cell r="Y156">
            <v>10.9</v>
          </cell>
          <cell r="Z156">
            <v>10.9</v>
          </cell>
          <cell r="AA156">
            <v>10.199999999999999</v>
          </cell>
          <cell r="AB156">
            <v>10.199999999999999</v>
          </cell>
          <cell r="AC156">
            <v>9.5</v>
          </cell>
          <cell r="AD156">
            <v>9.6</v>
          </cell>
          <cell r="AE156">
            <v>9.6999999999999993</v>
          </cell>
          <cell r="AF156">
            <v>11</v>
          </cell>
          <cell r="AG156">
            <v>11</v>
          </cell>
          <cell r="AH156">
            <v>11</v>
          </cell>
          <cell r="AI156">
            <v>11</v>
          </cell>
          <cell r="AJ156">
            <v>11</v>
          </cell>
          <cell r="AK156">
            <v>11</v>
          </cell>
          <cell r="AL156">
            <v>11</v>
          </cell>
          <cell r="AM156">
            <v>11</v>
          </cell>
          <cell r="AN156">
            <v>11</v>
          </cell>
          <cell r="AO156">
            <v>11</v>
          </cell>
          <cell r="AP156">
            <v>11</v>
          </cell>
          <cell r="AQ156">
            <v>11</v>
          </cell>
          <cell r="AR156">
            <v>11</v>
          </cell>
          <cell r="AS156">
            <v>10.4</v>
          </cell>
          <cell r="AT156">
            <v>11</v>
          </cell>
          <cell r="AU156">
            <v>11</v>
          </cell>
          <cell r="AV156">
            <v>11</v>
          </cell>
          <cell r="AW156">
            <v>11</v>
          </cell>
          <cell r="AX156">
            <v>11</v>
          </cell>
          <cell r="AY156">
            <v>11</v>
          </cell>
          <cell r="AZ156">
            <v>11</v>
          </cell>
          <cell r="BA156">
            <v>11</v>
          </cell>
          <cell r="BB156">
            <v>11</v>
          </cell>
          <cell r="BC156">
            <v>11</v>
          </cell>
          <cell r="BD156">
            <v>11</v>
          </cell>
          <cell r="BE156">
            <v>10.4</v>
          </cell>
          <cell r="BF156">
            <v>10.9</v>
          </cell>
          <cell r="BG156">
            <v>9.9</v>
          </cell>
          <cell r="BH156">
            <v>11</v>
          </cell>
          <cell r="BI156">
            <v>11</v>
          </cell>
          <cell r="BJ156">
            <v>11</v>
          </cell>
          <cell r="BK156">
            <v>11</v>
          </cell>
          <cell r="BL156">
            <v>11</v>
          </cell>
          <cell r="BM156">
            <v>11</v>
          </cell>
          <cell r="BN156">
            <v>11</v>
          </cell>
          <cell r="BO156">
            <v>11</v>
          </cell>
        </row>
        <row r="157">
          <cell r="C157">
            <v>0</v>
          </cell>
          <cell r="E157" t="str">
            <v>Non-Exempt</v>
          </cell>
          <cell r="J157">
            <v>0</v>
          </cell>
          <cell r="K157">
            <v>19.8</v>
          </cell>
          <cell r="L157">
            <v>20.175000000000001</v>
          </cell>
          <cell r="M157">
            <v>20.9</v>
          </cell>
          <cell r="N157">
            <v>7.75</v>
          </cell>
          <cell r="O157">
            <v>12.75</v>
          </cell>
          <cell r="P157">
            <v>9</v>
          </cell>
          <cell r="Q157">
            <v>7.8</v>
          </cell>
          <cell r="R157">
            <v>7.7</v>
          </cell>
          <cell r="S157">
            <v>7</v>
          </cell>
          <cell r="T157">
            <v>7.2</v>
          </cell>
          <cell r="U157">
            <v>7.3</v>
          </cell>
          <cell r="V157">
            <v>7.28</v>
          </cell>
          <cell r="W157">
            <v>6.2</v>
          </cell>
          <cell r="X157">
            <v>6.1</v>
          </cell>
          <cell r="Y157">
            <v>5.7</v>
          </cell>
          <cell r="Z157">
            <v>5.6</v>
          </cell>
          <cell r="AA157">
            <v>5.5</v>
          </cell>
          <cell r="AB157">
            <v>5</v>
          </cell>
          <cell r="AC157">
            <v>4</v>
          </cell>
          <cell r="AD157">
            <v>4.4000000000000004</v>
          </cell>
          <cell r="AE157">
            <v>4.5999999999999996</v>
          </cell>
          <cell r="AF157">
            <v>4.75</v>
          </cell>
          <cell r="AG157">
            <v>4.75</v>
          </cell>
          <cell r="AH157">
            <v>4.75</v>
          </cell>
          <cell r="AI157">
            <v>4.75</v>
          </cell>
          <cell r="AJ157">
            <v>4.75</v>
          </cell>
          <cell r="AK157">
            <v>4.75</v>
          </cell>
          <cell r="AL157">
            <v>4.75</v>
          </cell>
          <cell r="AM157">
            <v>4.75</v>
          </cell>
          <cell r="AN157">
            <v>4.75</v>
          </cell>
          <cell r="AO157">
            <v>4.75</v>
          </cell>
          <cell r="AP157">
            <v>4.75</v>
          </cell>
          <cell r="AQ157">
            <v>4.75</v>
          </cell>
          <cell r="AR157">
            <v>4.8</v>
          </cell>
          <cell r="AS157">
            <v>4.9000000000000004</v>
          </cell>
          <cell r="AT157">
            <v>3.75</v>
          </cell>
          <cell r="AU157">
            <v>3.75</v>
          </cell>
          <cell r="AV157">
            <v>3.75</v>
          </cell>
          <cell r="AW157">
            <v>3.75</v>
          </cell>
          <cell r="AX157">
            <v>3.75</v>
          </cell>
          <cell r="AY157">
            <v>3.75</v>
          </cell>
          <cell r="AZ157">
            <v>3.75</v>
          </cell>
          <cell r="BA157">
            <v>3.75</v>
          </cell>
          <cell r="BB157">
            <v>3.75</v>
          </cell>
          <cell r="BC157">
            <v>3.75</v>
          </cell>
          <cell r="BD157">
            <v>4.8</v>
          </cell>
          <cell r="BE157">
            <v>4.9000000000000004</v>
          </cell>
          <cell r="BF157">
            <v>4.75</v>
          </cell>
          <cell r="BG157">
            <v>4.5999999999999996</v>
          </cell>
          <cell r="BH157">
            <v>3.75</v>
          </cell>
          <cell r="BI157">
            <v>3.75</v>
          </cell>
          <cell r="BJ157">
            <v>3.75</v>
          </cell>
          <cell r="BK157">
            <v>3.75</v>
          </cell>
          <cell r="BL157">
            <v>3.75</v>
          </cell>
          <cell r="BM157">
            <v>3.75</v>
          </cell>
          <cell r="BN157">
            <v>3.75</v>
          </cell>
          <cell r="BO157">
            <v>3.75</v>
          </cell>
        </row>
        <row r="158">
          <cell r="C158" t="str">
            <v>13129Exempt</v>
          </cell>
          <cell r="D158" t="str">
            <v>CS Sales Support</v>
          </cell>
          <cell r="E158" t="str">
            <v>Exempt</v>
          </cell>
          <cell r="F158">
            <v>2</v>
          </cell>
          <cell r="G158">
            <v>2</v>
          </cell>
          <cell r="H158">
            <v>2</v>
          </cell>
          <cell r="I158">
            <v>2</v>
          </cell>
          <cell r="J158">
            <v>0</v>
          </cell>
          <cell r="K158">
            <v>3</v>
          </cell>
          <cell r="L158">
            <v>2</v>
          </cell>
          <cell r="M158">
            <v>2</v>
          </cell>
          <cell r="N158">
            <v>2</v>
          </cell>
          <cell r="O158">
            <v>2</v>
          </cell>
          <cell r="P158">
            <v>2</v>
          </cell>
          <cell r="Q158">
            <v>2</v>
          </cell>
          <cell r="R158">
            <v>2</v>
          </cell>
          <cell r="S158">
            <v>2</v>
          </cell>
          <cell r="T158">
            <v>2</v>
          </cell>
          <cell r="U158">
            <v>2</v>
          </cell>
          <cell r="V158">
            <v>2</v>
          </cell>
          <cell r="W158">
            <v>2</v>
          </cell>
          <cell r="X158">
            <v>2</v>
          </cell>
          <cell r="Y158">
            <v>2</v>
          </cell>
          <cell r="Z158">
            <v>2</v>
          </cell>
          <cell r="AA158">
            <v>2</v>
          </cell>
          <cell r="AB158">
            <v>2</v>
          </cell>
          <cell r="AC158">
            <v>2</v>
          </cell>
          <cell r="AD158">
            <v>2</v>
          </cell>
          <cell r="AE158">
            <v>2</v>
          </cell>
          <cell r="AF158">
            <v>2</v>
          </cell>
          <cell r="AG158">
            <v>2</v>
          </cell>
          <cell r="AH158">
            <v>2</v>
          </cell>
          <cell r="AI158">
            <v>2</v>
          </cell>
          <cell r="AJ158">
            <v>2</v>
          </cell>
          <cell r="AK158">
            <v>2</v>
          </cell>
          <cell r="AL158">
            <v>2</v>
          </cell>
          <cell r="AM158">
            <v>2</v>
          </cell>
          <cell r="AN158">
            <v>2</v>
          </cell>
          <cell r="AO158">
            <v>2</v>
          </cell>
          <cell r="AP158">
            <v>2</v>
          </cell>
          <cell r="AQ158">
            <v>2</v>
          </cell>
          <cell r="AR158">
            <v>2</v>
          </cell>
          <cell r="AS158">
            <v>2</v>
          </cell>
          <cell r="AT158">
            <v>2</v>
          </cell>
          <cell r="AU158">
            <v>2</v>
          </cell>
          <cell r="AV158">
            <v>2</v>
          </cell>
          <cell r="AW158">
            <v>2</v>
          </cell>
          <cell r="AX158">
            <v>2</v>
          </cell>
          <cell r="AY158">
            <v>2</v>
          </cell>
          <cell r="AZ158">
            <v>2</v>
          </cell>
          <cell r="BA158">
            <v>2</v>
          </cell>
          <cell r="BB158">
            <v>2</v>
          </cell>
          <cell r="BC158">
            <v>2</v>
          </cell>
          <cell r="BD158">
            <v>2</v>
          </cell>
          <cell r="BE158">
            <v>2</v>
          </cell>
          <cell r="BF158">
            <v>2</v>
          </cell>
          <cell r="BG158">
            <v>2</v>
          </cell>
          <cell r="BH158">
            <v>2</v>
          </cell>
          <cell r="BI158">
            <v>2</v>
          </cell>
          <cell r="BJ158">
            <v>2</v>
          </cell>
          <cell r="BK158">
            <v>2</v>
          </cell>
          <cell r="BL158">
            <v>2</v>
          </cell>
          <cell r="BM158">
            <v>2</v>
          </cell>
          <cell r="BN158">
            <v>2</v>
          </cell>
          <cell r="BO158">
            <v>2</v>
          </cell>
        </row>
        <row r="159">
          <cell r="C159" t="str">
            <v>13129Non-Exempt</v>
          </cell>
          <cell r="E159" t="str">
            <v>Non-Exempt</v>
          </cell>
          <cell r="F159">
            <v>4</v>
          </cell>
          <cell r="G159">
            <v>4</v>
          </cell>
          <cell r="H159">
            <v>4</v>
          </cell>
          <cell r="I159">
            <v>4</v>
          </cell>
          <cell r="J159">
            <v>0</v>
          </cell>
          <cell r="K159">
            <v>13.875</v>
          </cell>
          <cell r="L159">
            <v>15</v>
          </cell>
          <cell r="M159">
            <v>16</v>
          </cell>
          <cell r="N159">
            <v>16</v>
          </cell>
          <cell r="O159">
            <v>16.75</v>
          </cell>
          <cell r="P159">
            <v>16.8</v>
          </cell>
          <cell r="Q159">
            <v>16.5</v>
          </cell>
          <cell r="R159">
            <v>16.100000000000001</v>
          </cell>
          <cell r="S159">
            <v>16.399999999999999</v>
          </cell>
          <cell r="T159">
            <v>16</v>
          </cell>
          <cell r="U159">
            <v>15.7</v>
          </cell>
          <cell r="V159">
            <v>17.3</v>
          </cell>
          <cell r="W159">
            <v>17.399999999999999</v>
          </cell>
          <cell r="X159">
            <v>16</v>
          </cell>
          <cell r="Y159">
            <v>16.8</v>
          </cell>
          <cell r="Z159">
            <v>17.899999999999999</v>
          </cell>
          <cell r="AA159">
            <v>16.899999999999999</v>
          </cell>
          <cell r="AB159">
            <v>17.399999999999999</v>
          </cell>
          <cell r="AC159">
            <v>16.7</v>
          </cell>
          <cell r="AD159">
            <v>18.399999999999999</v>
          </cell>
          <cell r="AE159">
            <v>16.7</v>
          </cell>
          <cell r="AF159">
            <v>18.75</v>
          </cell>
          <cell r="AG159">
            <v>18.75</v>
          </cell>
          <cell r="AH159">
            <v>18.75</v>
          </cell>
          <cell r="AI159">
            <v>18.75</v>
          </cell>
          <cell r="AJ159">
            <v>18.75</v>
          </cell>
          <cell r="AK159">
            <v>18.75</v>
          </cell>
          <cell r="AL159">
            <v>18.75</v>
          </cell>
          <cell r="AM159">
            <v>18.75</v>
          </cell>
          <cell r="AN159">
            <v>18.75</v>
          </cell>
          <cell r="AO159">
            <v>18.75</v>
          </cell>
          <cell r="AP159">
            <v>18.75</v>
          </cell>
          <cell r="AQ159">
            <v>18.75</v>
          </cell>
          <cell r="AR159">
            <v>17.100000000000001</v>
          </cell>
          <cell r="AS159">
            <v>18.75</v>
          </cell>
          <cell r="AT159">
            <v>18.75</v>
          </cell>
          <cell r="AU159">
            <v>18.75</v>
          </cell>
          <cell r="AV159">
            <v>18.75</v>
          </cell>
          <cell r="AW159">
            <v>18.75</v>
          </cell>
          <cell r="AX159">
            <v>18.75</v>
          </cell>
          <cell r="AY159">
            <v>18.75</v>
          </cell>
          <cell r="AZ159">
            <v>18.75</v>
          </cell>
          <cell r="BA159">
            <v>18.75</v>
          </cell>
          <cell r="BB159">
            <v>18.75</v>
          </cell>
          <cell r="BC159">
            <v>18.75</v>
          </cell>
          <cell r="BD159">
            <v>17.100000000000001</v>
          </cell>
          <cell r="BE159">
            <v>18.75</v>
          </cell>
          <cell r="BF159">
            <v>18.8</v>
          </cell>
          <cell r="BG159">
            <v>18.8</v>
          </cell>
          <cell r="BH159">
            <v>18.75</v>
          </cell>
          <cell r="BI159">
            <v>18.75</v>
          </cell>
          <cell r="BJ159">
            <v>18.75</v>
          </cell>
          <cell r="BK159">
            <v>18.75</v>
          </cell>
          <cell r="BL159">
            <v>18.75</v>
          </cell>
          <cell r="BM159">
            <v>18.75</v>
          </cell>
          <cell r="BN159">
            <v>18.75</v>
          </cell>
          <cell r="BO159">
            <v>18.75</v>
          </cell>
        </row>
        <row r="160">
          <cell r="C160" t="str">
            <v>13129Intern</v>
          </cell>
          <cell r="E160" t="str">
            <v>Intern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26</v>
          </cell>
          <cell r="L160">
            <v>28.925000000000001</v>
          </cell>
          <cell r="M160">
            <v>28.2</v>
          </cell>
          <cell r="N160">
            <v>14</v>
          </cell>
          <cell r="O160">
            <v>19.5</v>
          </cell>
          <cell r="P160">
            <v>14.25</v>
          </cell>
          <cell r="Q160">
            <v>13.8</v>
          </cell>
          <cell r="R160">
            <v>13.1</v>
          </cell>
          <cell r="S160">
            <v>11.2</v>
          </cell>
          <cell r="T160">
            <v>13.1</v>
          </cell>
          <cell r="U160">
            <v>12.3</v>
          </cell>
          <cell r="V160">
            <v>11.28</v>
          </cell>
          <cell r="W160">
            <v>10.199999999999999</v>
          </cell>
          <cell r="X160">
            <v>10.1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</row>
        <row r="161">
          <cell r="C161" t="str">
            <v>13129Temp</v>
          </cell>
          <cell r="E161" t="str">
            <v>Temp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</row>
        <row r="162">
          <cell r="C162" t="str">
            <v>13129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16.875</v>
          </cell>
          <cell r="L162">
            <v>17</v>
          </cell>
          <cell r="M162">
            <v>18</v>
          </cell>
          <cell r="N162">
            <v>18</v>
          </cell>
          <cell r="O162">
            <v>18.75</v>
          </cell>
          <cell r="P162">
            <v>18.8</v>
          </cell>
          <cell r="Q162">
            <v>18.5</v>
          </cell>
          <cell r="R162">
            <v>18.100000000000001</v>
          </cell>
          <cell r="S162">
            <v>18.399999999999999</v>
          </cell>
          <cell r="T162">
            <v>18</v>
          </cell>
          <cell r="U162">
            <v>17.7</v>
          </cell>
          <cell r="V162">
            <v>19.3</v>
          </cell>
          <cell r="W162">
            <v>19.399999999999999</v>
          </cell>
          <cell r="X162">
            <v>18</v>
          </cell>
          <cell r="Y162">
            <v>18.8</v>
          </cell>
          <cell r="Z162">
            <v>19.899999999999999</v>
          </cell>
          <cell r="AA162">
            <v>18.899999999999999</v>
          </cell>
          <cell r="AB162">
            <v>19.399999999999999</v>
          </cell>
          <cell r="AC162">
            <v>18.7</v>
          </cell>
          <cell r="AD162">
            <v>20.399999999999999</v>
          </cell>
          <cell r="AE162">
            <v>18.7</v>
          </cell>
          <cell r="AF162">
            <v>20.75</v>
          </cell>
          <cell r="AG162">
            <v>20.75</v>
          </cell>
          <cell r="AH162">
            <v>20.75</v>
          </cell>
          <cell r="AI162">
            <v>20.75</v>
          </cell>
          <cell r="AJ162">
            <v>20.75</v>
          </cell>
          <cell r="AK162">
            <v>20.75</v>
          </cell>
          <cell r="AL162">
            <v>20.75</v>
          </cell>
          <cell r="AM162">
            <v>20.75</v>
          </cell>
          <cell r="AN162">
            <v>20.75</v>
          </cell>
          <cell r="AO162">
            <v>20.75</v>
          </cell>
          <cell r="AP162">
            <v>20.75</v>
          </cell>
          <cell r="AQ162">
            <v>20.75</v>
          </cell>
          <cell r="AR162">
            <v>19.100000000000001</v>
          </cell>
          <cell r="AS162">
            <v>20.75</v>
          </cell>
          <cell r="AT162">
            <v>20.75</v>
          </cell>
          <cell r="AU162">
            <v>20.75</v>
          </cell>
          <cell r="AV162">
            <v>20.75</v>
          </cell>
          <cell r="AW162">
            <v>20.75</v>
          </cell>
          <cell r="AX162">
            <v>20.75</v>
          </cell>
          <cell r="AY162">
            <v>20.75</v>
          </cell>
          <cell r="AZ162">
            <v>20.75</v>
          </cell>
          <cell r="BA162">
            <v>20.75</v>
          </cell>
          <cell r="BB162">
            <v>20.75</v>
          </cell>
          <cell r="BC162">
            <v>20.75</v>
          </cell>
          <cell r="BD162">
            <v>19.100000000000001</v>
          </cell>
          <cell r="BE162">
            <v>20.75</v>
          </cell>
          <cell r="BF162">
            <v>20.8</v>
          </cell>
          <cell r="BG162">
            <v>20.8</v>
          </cell>
          <cell r="BH162">
            <v>20.75</v>
          </cell>
          <cell r="BI162">
            <v>20.75</v>
          </cell>
          <cell r="BJ162">
            <v>20.75</v>
          </cell>
          <cell r="BK162">
            <v>20.75</v>
          </cell>
          <cell r="BL162">
            <v>20.75</v>
          </cell>
          <cell r="BM162">
            <v>20.75</v>
          </cell>
          <cell r="BN162">
            <v>20.75</v>
          </cell>
          <cell r="BO162">
            <v>20.75</v>
          </cell>
        </row>
        <row r="163">
          <cell r="C163">
            <v>0</v>
          </cell>
          <cell r="D163" t="str">
            <v>Call Service</v>
          </cell>
          <cell r="E163" t="str">
            <v>Exempt</v>
          </cell>
          <cell r="J163">
            <v>0</v>
          </cell>
          <cell r="K163">
            <v>3</v>
          </cell>
          <cell r="L163">
            <v>3</v>
          </cell>
          <cell r="M163">
            <v>3</v>
          </cell>
          <cell r="N163">
            <v>4</v>
          </cell>
          <cell r="O163">
            <v>4</v>
          </cell>
          <cell r="P163">
            <v>4</v>
          </cell>
          <cell r="Q163">
            <v>4</v>
          </cell>
          <cell r="R163">
            <v>4</v>
          </cell>
          <cell r="S163">
            <v>4</v>
          </cell>
          <cell r="T163">
            <v>4</v>
          </cell>
          <cell r="U163">
            <v>4</v>
          </cell>
          <cell r="V163">
            <v>4</v>
          </cell>
          <cell r="W163">
            <v>4</v>
          </cell>
          <cell r="X163">
            <v>4</v>
          </cell>
          <cell r="Y163">
            <v>4</v>
          </cell>
          <cell r="Z163">
            <v>4</v>
          </cell>
          <cell r="AA163">
            <v>4</v>
          </cell>
          <cell r="AB163">
            <v>4</v>
          </cell>
          <cell r="AC163">
            <v>4</v>
          </cell>
          <cell r="AD163">
            <v>4</v>
          </cell>
          <cell r="AE163">
            <v>4</v>
          </cell>
          <cell r="AF163">
            <v>5</v>
          </cell>
          <cell r="AG163">
            <v>5</v>
          </cell>
          <cell r="AH163">
            <v>5</v>
          </cell>
          <cell r="AI163">
            <v>5</v>
          </cell>
          <cell r="AJ163">
            <v>5</v>
          </cell>
          <cell r="AK163">
            <v>5</v>
          </cell>
          <cell r="AL163">
            <v>5</v>
          </cell>
          <cell r="AM163">
            <v>5</v>
          </cell>
          <cell r="AN163">
            <v>5</v>
          </cell>
          <cell r="AO163">
            <v>5</v>
          </cell>
          <cell r="AP163">
            <v>5</v>
          </cell>
          <cell r="AQ163">
            <v>5</v>
          </cell>
          <cell r="AR163">
            <v>5</v>
          </cell>
          <cell r="AS163">
            <v>5</v>
          </cell>
          <cell r="AT163">
            <v>5</v>
          </cell>
          <cell r="AU163">
            <v>5</v>
          </cell>
          <cell r="AV163">
            <v>5</v>
          </cell>
          <cell r="AW163">
            <v>5</v>
          </cell>
          <cell r="AX163">
            <v>5</v>
          </cell>
          <cell r="AY163">
            <v>5</v>
          </cell>
          <cell r="AZ163">
            <v>5</v>
          </cell>
          <cell r="BA163">
            <v>5</v>
          </cell>
          <cell r="BB163">
            <v>5</v>
          </cell>
          <cell r="BC163">
            <v>5</v>
          </cell>
          <cell r="BD163">
            <v>5</v>
          </cell>
          <cell r="BE163">
            <v>5</v>
          </cell>
          <cell r="BF163">
            <v>5</v>
          </cell>
          <cell r="BG163">
            <v>5</v>
          </cell>
          <cell r="BH163">
            <v>5</v>
          </cell>
          <cell r="BI163">
            <v>5</v>
          </cell>
          <cell r="BJ163">
            <v>5</v>
          </cell>
          <cell r="BK163">
            <v>5</v>
          </cell>
          <cell r="BL163">
            <v>5</v>
          </cell>
          <cell r="BM163">
            <v>5</v>
          </cell>
          <cell r="BN163">
            <v>5</v>
          </cell>
          <cell r="BO163">
            <v>5</v>
          </cell>
        </row>
        <row r="164">
          <cell r="C164" t="str">
            <v>13155Exempt</v>
          </cell>
          <cell r="D164" t="str">
            <v>Int'l Customer Service</v>
          </cell>
          <cell r="E164" t="str">
            <v>Exempt</v>
          </cell>
          <cell r="F164">
            <v>2</v>
          </cell>
          <cell r="G164">
            <v>2</v>
          </cell>
          <cell r="H164">
            <v>2</v>
          </cell>
          <cell r="I164">
            <v>2</v>
          </cell>
          <cell r="J164">
            <v>3</v>
          </cell>
          <cell r="K164">
            <v>2</v>
          </cell>
          <cell r="L164">
            <v>2</v>
          </cell>
          <cell r="M164">
            <v>2</v>
          </cell>
          <cell r="N164">
            <v>2</v>
          </cell>
          <cell r="O164">
            <v>2</v>
          </cell>
          <cell r="P164">
            <v>2</v>
          </cell>
          <cell r="Q164">
            <v>2</v>
          </cell>
          <cell r="R164">
            <v>2</v>
          </cell>
          <cell r="S164">
            <v>2</v>
          </cell>
          <cell r="T164">
            <v>2</v>
          </cell>
          <cell r="U164">
            <v>2</v>
          </cell>
          <cell r="V164">
            <v>3</v>
          </cell>
          <cell r="W164">
            <v>3</v>
          </cell>
          <cell r="X164">
            <v>3</v>
          </cell>
          <cell r="Y164">
            <v>3</v>
          </cell>
          <cell r="Z164">
            <v>3</v>
          </cell>
          <cell r="AA164">
            <v>3</v>
          </cell>
          <cell r="AB164">
            <v>3</v>
          </cell>
          <cell r="AC164">
            <v>3</v>
          </cell>
          <cell r="AD164">
            <v>3</v>
          </cell>
          <cell r="AE164">
            <v>3</v>
          </cell>
          <cell r="AF164">
            <v>3</v>
          </cell>
          <cell r="AG164">
            <v>3</v>
          </cell>
          <cell r="AH164">
            <v>3</v>
          </cell>
          <cell r="AI164">
            <v>3</v>
          </cell>
          <cell r="AJ164">
            <v>3</v>
          </cell>
          <cell r="AK164">
            <v>3</v>
          </cell>
          <cell r="AL164">
            <v>3</v>
          </cell>
          <cell r="AM164">
            <v>3</v>
          </cell>
          <cell r="AN164">
            <v>3</v>
          </cell>
          <cell r="AO164">
            <v>3</v>
          </cell>
          <cell r="AP164">
            <v>3</v>
          </cell>
          <cell r="AQ164">
            <v>3</v>
          </cell>
          <cell r="AR164">
            <v>3</v>
          </cell>
          <cell r="AS164">
            <v>3</v>
          </cell>
          <cell r="AT164">
            <v>3</v>
          </cell>
          <cell r="AU164">
            <v>3</v>
          </cell>
          <cell r="AV164">
            <v>3</v>
          </cell>
          <cell r="AW164">
            <v>3</v>
          </cell>
          <cell r="AX164">
            <v>3</v>
          </cell>
          <cell r="AY164">
            <v>3</v>
          </cell>
          <cell r="AZ164">
            <v>3</v>
          </cell>
          <cell r="BA164">
            <v>3</v>
          </cell>
          <cell r="BB164">
            <v>3</v>
          </cell>
          <cell r="BC164">
            <v>3</v>
          </cell>
          <cell r="BD164">
            <v>3</v>
          </cell>
          <cell r="BE164">
            <v>3</v>
          </cell>
          <cell r="BF164">
            <v>3</v>
          </cell>
          <cell r="BG164">
            <v>3</v>
          </cell>
          <cell r="BH164">
            <v>3</v>
          </cell>
          <cell r="BI164">
            <v>3</v>
          </cell>
          <cell r="BJ164">
            <v>3</v>
          </cell>
          <cell r="BK164">
            <v>3</v>
          </cell>
          <cell r="BL164">
            <v>3</v>
          </cell>
          <cell r="BM164">
            <v>3</v>
          </cell>
          <cell r="BN164">
            <v>3</v>
          </cell>
          <cell r="BO164">
            <v>3</v>
          </cell>
        </row>
        <row r="165">
          <cell r="C165" t="str">
            <v>13155Non-Exempt</v>
          </cell>
          <cell r="D165" t="str">
            <v>MAB Contracts</v>
          </cell>
          <cell r="E165" t="str">
            <v>Non-Exempt</v>
          </cell>
          <cell r="F165">
            <v>4</v>
          </cell>
          <cell r="G165">
            <v>4</v>
          </cell>
          <cell r="H165">
            <v>4</v>
          </cell>
          <cell r="I165">
            <v>4</v>
          </cell>
          <cell r="J165">
            <v>4</v>
          </cell>
          <cell r="K165">
            <v>4</v>
          </cell>
          <cell r="L165">
            <v>5</v>
          </cell>
          <cell r="M165">
            <v>5</v>
          </cell>
          <cell r="N165">
            <v>5</v>
          </cell>
          <cell r="O165">
            <v>5</v>
          </cell>
          <cell r="P165">
            <v>4</v>
          </cell>
          <cell r="Q165">
            <v>5</v>
          </cell>
          <cell r="R165">
            <v>5</v>
          </cell>
          <cell r="S165">
            <v>3.9</v>
          </cell>
          <cell r="T165">
            <v>5</v>
          </cell>
          <cell r="U165">
            <v>4.7</v>
          </cell>
          <cell r="V165">
            <v>3.6</v>
          </cell>
          <cell r="W165">
            <v>4.7</v>
          </cell>
          <cell r="X165">
            <v>4.8</v>
          </cell>
          <cell r="Y165">
            <v>5</v>
          </cell>
          <cell r="Z165">
            <v>5</v>
          </cell>
          <cell r="AA165">
            <v>5</v>
          </cell>
          <cell r="AB165">
            <v>5</v>
          </cell>
          <cell r="AC165">
            <v>5</v>
          </cell>
          <cell r="AD165">
            <v>5</v>
          </cell>
          <cell r="AE165">
            <v>5</v>
          </cell>
          <cell r="AF165">
            <v>5</v>
          </cell>
          <cell r="AG165">
            <v>5</v>
          </cell>
          <cell r="AH165">
            <v>5</v>
          </cell>
          <cell r="AI165">
            <v>5</v>
          </cell>
          <cell r="AJ165">
            <v>5</v>
          </cell>
          <cell r="AK165">
            <v>5</v>
          </cell>
          <cell r="AL165">
            <v>5</v>
          </cell>
          <cell r="AM165">
            <v>5</v>
          </cell>
          <cell r="AN165">
            <v>5</v>
          </cell>
          <cell r="AO165">
            <v>5</v>
          </cell>
          <cell r="AP165">
            <v>5</v>
          </cell>
          <cell r="AQ165">
            <v>5</v>
          </cell>
          <cell r="AR165">
            <v>5</v>
          </cell>
          <cell r="AS165">
            <v>5</v>
          </cell>
          <cell r="AT165">
            <v>5</v>
          </cell>
          <cell r="AU165">
            <v>5</v>
          </cell>
          <cell r="AV165">
            <v>5</v>
          </cell>
          <cell r="AW165">
            <v>5</v>
          </cell>
          <cell r="AX165">
            <v>5</v>
          </cell>
          <cell r="AY165">
            <v>5</v>
          </cell>
          <cell r="AZ165">
            <v>5</v>
          </cell>
          <cell r="BA165">
            <v>5</v>
          </cell>
          <cell r="BB165">
            <v>5</v>
          </cell>
          <cell r="BC165">
            <v>5</v>
          </cell>
          <cell r="BD165">
            <v>5</v>
          </cell>
          <cell r="BE165">
            <v>5</v>
          </cell>
          <cell r="BF165">
            <v>5</v>
          </cell>
          <cell r="BG165">
            <v>5</v>
          </cell>
          <cell r="BH165">
            <v>5</v>
          </cell>
          <cell r="BI165">
            <v>5</v>
          </cell>
          <cell r="BJ165">
            <v>5</v>
          </cell>
          <cell r="BK165">
            <v>5</v>
          </cell>
          <cell r="BL165">
            <v>5</v>
          </cell>
          <cell r="BM165">
            <v>5</v>
          </cell>
          <cell r="BN165">
            <v>5</v>
          </cell>
          <cell r="BO165">
            <v>5</v>
          </cell>
        </row>
        <row r="166">
          <cell r="C166" t="str">
            <v>13155Intern</v>
          </cell>
          <cell r="E166" t="str">
            <v>Intern</v>
          </cell>
          <cell r="F166">
            <v>11</v>
          </cell>
          <cell r="G166">
            <v>11</v>
          </cell>
          <cell r="H166">
            <v>11</v>
          </cell>
          <cell r="I166">
            <v>11</v>
          </cell>
          <cell r="J166">
            <v>11</v>
          </cell>
          <cell r="K166">
            <v>11</v>
          </cell>
          <cell r="L166">
            <v>9</v>
          </cell>
          <cell r="M166">
            <v>10</v>
          </cell>
          <cell r="N166">
            <v>9</v>
          </cell>
          <cell r="O166">
            <v>9.5</v>
          </cell>
          <cell r="P166">
            <v>7</v>
          </cell>
          <cell r="Q166">
            <v>8.5</v>
          </cell>
          <cell r="R166">
            <v>7.7</v>
          </cell>
          <cell r="S166">
            <v>7.1</v>
          </cell>
          <cell r="T166">
            <v>5.6</v>
          </cell>
          <cell r="U166">
            <v>5.9</v>
          </cell>
          <cell r="V166">
            <v>6</v>
          </cell>
          <cell r="W166">
            <v>6</v>
          </cell>
          <cell r="X166">
            <v>6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C167" t="str">
            <v>13155Temp</v>
          </cell>
          <cell r="E167" t="str">
            <v>Temp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1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1</v>
          </cell>
          <cell r="P167">
            <v>1</v>
          </cell>
          <cell r="Q167">
            <v>1</v>
          </cell>
          <cell r="R167">
            <v>0.9</v>
          </cell>
          <cell r="S167">
            <v>0.9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</row>
        <row r="168">
          <cell r="C168">
            <v>0</v>
          </cell>
          <cell r="E168" t="str">
            <v>Temp</v>
          </cell>
          <cell r="F168">
            <v>6</v>
          </cell>
          <cell r="G168">
            <v>6</v>
          </cell>
          <cell r="H168">
            <v>6</v>
          </cell>
          <cell r="I168">
            <v>6</v>
          </cell>
          <cell r="J168">
            <v>8</v>
          </cell>
          <cell r="K168">
            <v>6</v>
          </cell>
          <cell r="L168">
            <v>7</v>
          </cell>
          <cell r="M168">
            <v>7</v>
          </cell>
          <cell r="N168">
            <v>7</v>
          </cell>
          <cell r="O168">
            <v>8</v>
          </cell>
          <cell r="P168">
            <v>7</v>
          </cell>
          <cell r="Q168">
            <v>8</v>
          </cell>
          <cell r="R168">
            <v>7.9</v>
          </cell>
          <cell r="S168">
            <v>6.8000000000000007</v>
          </cell>
          <cell r="T168">
            <v>7</v>
          </cell>
          <cell r="U168">
            <v>6.7</v>
          </cell>
          <cell r="V168">
            <v>6.6</v>
          </cell>
          <cell r="W168">
            <v>7.7</v>
          </cell>
          <cell r="X168">
            <v>7.8</v>
          </cell>
          <cell r="Y168">
            <v>8</v>
          </cell>
          <cell r="Z168">
            <v>8</v>
          </cell>
          <cell r="AA168">
            <v>8</v>
          </cell>
          <cell r="AB168">
            <v>8</v>
          </cell>
          <cell r="AC168">
            <v>8</v>
          </cell>
          <cell r="AD168">
            <v>8</v>
          </cell>
          <cell r="AE168">
            <v>8</v>
          </cell>
          <cell r="AF168">
            <v>8</v>
          </cell>
          <cell r="AG168">
            <v>8</v>
          </cell>
          <cell r="AH168">
            <v>8</v>
          </cell>
          <cell r="AI168">
            <v>8</v>
          </cell>
          <cell r="AJ168">
            <v>8</v>
          </cell>
          <cell r="AK168">
            <v>8</v>
          </cell>
          <cell r="AL168">
            <v>8</v>
          </cell>
          <cell r="AM168">
            <v>8</v>
          </cell>
          <cell r="AN168">
            <v>8</v>
          </cell>
          <cell r="AO168">
            <v>8</v>
          </cell>
          <cell r="AP168">
            <v>8</v>
          </cell>
          <cell r="AQ168">
            <v>8</v>
          </cell>
          <cell r="AR168">
            <v>8</v>
          </cell>
          <cell r="AS168">
            <v>8</v>
          </cell>
          <cell r="AT168">
            <v>8</v>
          </cell>
          <cell r="AU168">
            <v>8</v>
          </cell>
          <cell r="AV168">
            <v>8</v>
          </cell>
          <cell r="AW168">
            <v>8</v>
          </cell>
          <cell r="AX168">
            <v>8</v>
          </cell>
          <cell r="AY168">
            <v>8</v>
          </cell>
          <cell r="AZ168">
            <v>8</v>
          </cell>
          <cell r="BA168">
            <v>8</v>
          </cell>
          <cell r="BB168">
            <v>8</v>
          </cell>
          <cell r="BC168">
            <v>8</v>
          </cell>
          <cell r="BD168">
            <v>8</v>
          </cell>
          <cell r="BE168">
            <v>8</v>
          </cell>
          <cell r="BF168">
            <v>8</v>
          </cell>
          <cell r="BG168">
            <v>8</v>
          </cell>
          <cell r="BH168">
            <v>8</v>
          </cell>
          <cell r="BI168">
            <v>8</v>
          </cell>
          <cell r="BJ168">
            <v>8</v>
          </cell>
          <cell r="BK168">
            <v>8</v>
          </cell>
          <cell r="BL168">
            <v>8</v>
          </cell>
          <cell r="BM168">
            <v>8</v>
          </cell>
          <cell r="BN168">
            <v>8</v>
          </cell>
          <cell r="BO168">
            <v>8</v>
          </cell>
        </row>
        <row r="169">
          <cell r="C169">
            <v>0</v>
          </cell>
          <cell r="F169">
            <v>13</v>
          </cell>
          <cell r="G169">
            <v>13</v>
          </cell>
          <cell r="H169">
            <v>14</v>
          </cell>
          <cell r="I169">
            <v>14</v>
          </cell>
          <cell r="J169">
            <v>13</v>
          </cell>
          <cell r="K169">
            <v>14</v>
          </cell>
          <cell r="L169">
            <v>11</v>
          </cell>
          <cell r="M169">
            <v>12</v>
          </cell>
          <cell r="N169">
            <v>9</v>
          </cell>
          <cell r="O169">
            <v>9.5</v>
          </cell>
          <cell r="P169">
            <v>9</v>
          </cell>
          <cell r="Q169">
            <v>12.5</v>
          </cell>
          <cell r="R169">
            <v>12.7</v>
          </cell>
          <cell r="S169">
            <v>13.1</v>
          </cell>
          <cell r="T169">
            <v>10.6</v>
          </cell>
          <cell r="U169">
            <v>11.9</v>
          </cell>
          <cell r="V169">
            <v>12</v>
          </cell>
          <cell r="W169">
            <v>13</v>
          </cell>
          <cell r="X169">
            <v>13</v>
          </cell>
          <cell r="Y169">
            <v>12.8</v>
          </cell>
          <cell r="Z169">
            <v>12.5</v>
          </cell>
          <cell r="AA169">
            <v>12.5</v>
          </cell>
          <cell r="AB169">
            <v>12.2</v>
          </cell>
          <cell r="AC169">
            <v>12.2</v>
          </cell>
          <cell r="AD169">
            <v>12.2</v>
          </cell>
          <cell r="AE169">
            <v>11.1</v>
          </cell>
          <cell r="AF169">
            <v>13</v>
          </cell>
          <cell r="AG169">
            <v>13</v>
          </cell>
          <cell r="AH169">
            <v>13</v>
          </cell>
          <cell r="AI169">
            <v>13</v>
          </cell>
          <cell r="AJ169">
            <v>14</v>
          </cell>
          <cell r="AK169">
            <v>14</v>
          </cell>
          <cell r="AL169">
            <v>14</v>
          </cell>
          <cell r="AM169">
            <v>14</v>
          </cell>
          <cell r="AN169">
            <v>13</v>
          </cell>
          <cell r="AO169">
            <v>13</v>
          </cell>
          <cell r="AP169">
            <v>13</v>
          </cell>
          <cell r="AQ169">
            <v>13</v>
          </cell>
          <cell r="AR169">
            <v>11.4</v>
          </cell>
          <cell r="AS169">
            <v>13.1</v>
          </cell>
          <cell r="AT169">
            <v>14.25</v>
          </cell>
          <cell r="AU169">
            <v>14.25</v>
          </cell>
          <cell r="AV169">
            <v>15</v>
          </cell>
          <cell r="AW169">
            <v>15</v>
          </cell>
          <cell r="AX169">
            <v>15</v>
          </cell>
          <cell r="AY169">
            <v>15</v>
          </cell>
          <cell r="AZ169">
            <v>14</v>
          </cell>
          <cell r="BA169">
            <v>14</v>
          </cell>
          <cell r="BB169">
            <v>14</v>
          </cell>
          <cell r="BC169">
            <v>14</v>
          </cell>
          <cell r="BD169">
            <v>11.4</v>
          </cell>
          <cell r="BE169">
            <v>13.1</v>
          </cell>
          <cell r="BF169">
            <v>13.4</v>
          </cell>
          <cell r="BG169">
            <v>12.4</v>
          </cell>
          <cell r="BH169">
            <v>15</v>
          </cell>
          <cell r="BI169">
            <v>15</v>
          </cell>
          <cell r="BJ169">
            <v>15</v>
          </cell>
          <cell r="BK169">
            <v>15</v>
          </cell>
          <cell r="BL169">
            <v>14</v>
          </cell>
          <cell r="BM169">
            <v>14</v>
          </cell>
          <cell r="BN169">
            <v>14</v>
          </cell>
          <cell r="BO169">
            <v>14</v>
          </cell>
        </row>
        <row r="170">
          <cell r="C170">
            <v>0</v>
          </cell>
          <cell r="D170" t="str">
            <v>CS Returns</v>
          </cell>
          <cell r="E170" t="str">
            <v>Exempt</v>
          </cell>
          <cell r="J170">
            <v>0</v>
          </cell>
          <cell r="K170">
            <v>0</v>
          </cell>
          <cell r="L170">
            <v>1</v>
          </cell>
          <cell r="M170">
            <v>1</v>
          </cell>
          <cell r="N170">
            <v>1</v>
          </cell>
          <cell r="O170">
            <v>1</v>
          </cell>
          <cell r="P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B170">
            <v>1</v>
          </cell>
          <cell r="AC170">
            <v>1</v>
          </cell>
          <cell r="AD170">
            <v>1</v>
          </cell>
          <cell r="AE170">
            <v>1</v>
          </cell>
          <cell r="AF170">
            <v>1</v>
          </cell>
          <cell r="AG170">
            <v>1</v>
          </cell>
          <cell r="AH170">
            <v>1</v>
          </cell>
          <cell r="AI170">
            <v>1</v>
          </cell>
          <cell r="AJ170">
            <v>1</v>
          </cell>
          <cell r="AK170">
            <v>1</v>
          </cell>
          <cell r="AL170">
            <v>1</v>
          </cell>
          <cell r="AM170">
            <v>1</v>
          </cell>
          <cell r="AN170">
            <v>1</v>
          </cell>
          <cell r="AO170">
            <v>1</v>
          </cell>
          <cell r="AP170">
            <v>1</v>
          </cell>
          <cell r="AQ170">
            <v>1</v>
          </cell>
          <cell r="AR170">
            <v>1</v>
          </cell>
          <cell r="AS170">
            <v>1</v>
          </cell>
          <cell r="AT170">
            <v>1</v>
          </cell>
          <cell r="AU170">
            <v>1</v>
          </cell>
          <cell r="AV170">
            <v>1</v>
          </cell>
          <cell r="AW170">
            <v>1</v>
          </cell>
          <cell r="AX170">
            <v>1</v>
          </cell>
          <cell r="AY170">
            <v>1</v>
          </cell>
          <cell r="AZ170">
            <v>1</v>
          </cell>
          <cell r="BA170">
            <v>1</v>
          </cell>
          <cell r="BB170">
            <v>1</v>
          </cell>
          <cell r="BC170">
            <v>1</v>
          </cell>
          <cell r="BD170">
            <v>1</v>
          </cell>
          <cell r="BE170">
            <v>1</v>
          </cell>
          <cell r="BF170">
            <v>1</v>
          </cell>
          <cell r="BG170">
            <v>1</v>
          </cell>
          <cell r="BH170">
            <v>1</v>
          </cell>
          <cell r="BI170">
            <v>1</v>
          </cell>
          <cell r="BJ170">
            <v>1</v>
          </cell>
          <cell r="BK170">
            <v>1</v>
          </cell>
          <cell r="BL170">
            <v>1</v>
          </cell>
          <cell r="BM170">
            <v>1</v>
          </cell>
          <cell r="BN170">
            <v>1</v>
          </cell>
          <cell r="BO170">
            <v>1</v>
          </cell>
        </row>
        <row r="171">
          <cell r="C171" t="str">
            <v>13156Exempt</v>
          </cell>
          <cell r="D171" t="str">
            <v>MAB Contracts</v>
          </cell>
          <cell r="E171" t="str">
            <v>Exempt</v>
          </cell>
          <cell r="F171">
            <v>2</v>
          </cell>
          <cell r="G171">
            <v>2</v>
          </cell>
          <cell r="H171">
            <v>2</v>
          </cell>
          <cell r="I171">
            <v>2</v>
          </cell>
          <cell r="J171">
            <v>2</v>
          </cell>
          <cell r="K171">
            <v>2</v>
          </cell>
          <cell r="L171">
            <v>2</v>
          </cell>
          <cell r="M171">
            <v>1</v>
          </cell>
          <cell r="N171">
            <v>0</v>
          </cell>
          <cell r="O171">
            <v>0</v>
          </cell>
          <cell r="P171">
            <v>2</v>
          </cell>
          <cell r="Q171">
            <v>3</v>
          </cell>
          <cell r="R171">
            <v>4</v>
          </cell>
          <cell r="S171">
            <v>5</v>
          </cell>
          <cell r="T171">
            <v>5</v>
          </cell>
          <cell r="U171">
            <v>6</v>
          </cell>
          <cell r="V171">
            <v>6</v>
          </cell>
          <cell r="W171">
            <v>7</v>
          </cell>
          <cell r="X171">
            <v>7</v>
          </cell>
          <cell r="Y171">
            <v>6</v>
          </cell>
          <cell r="Z171">
            <v>6</v>
          </cell>
          <cell r="AA171">
            <v>6</v>
          </cell>
          <cell r="AB171">
            <v>7</v>
          </cell>
          <cell r="AC171">
            <v>7</v>
          </cell>
          <cell r="AD171">
            <v>7</v>
          </cell>
          <cell r="AE171">
            <v>7</v>
          </cell>
          <cell r="AF171">
            <v>7</v>
          </cell>
          <cell r="AG171">
            <v>7</v>
          </cell>
          <cell r="AH171">
            <v>7</v>
          </cell>
          <cell r="AI171">
            <v>7</v>
          </cell>
          <cell r="AJ171">
            <v>7</v>
          </cell>
          <cell r="AK171">
            <v>7</v>
          </cell>
          <cell r="AL171">
            <v>7</v>
          </cell>
          <cell r="AM171">
            <v>7</v>
          </cell>
          <cell r="AN171">
            <v>7</v>
          </cell>
          <cell r="AO171">
            <v>7</v>
          </cell>
          <cell r="AP171">
            <v>7</v>
          </cell>
          <cell r="AQ171">
            <v>7</v>
          </cell>
          <cell r="AR171">
            <v>7</v>
          </cell>
          <cell r="AS171">
            <v>7</v>
          </cell>
          <cell r="AT171">
            <v>8</v>
          </cell>
          <cell r="AU171">
            <v>8</v>
          </cell>
          <cell r="AV171">
            <v>8</v>
          </cell>
          <cell r="AW171">
            <v>8</v>
          </cell>
          <cell r="AX171">
            <v>8</v>
          </cell>
          <cell r="AY171">
            <v>8</v>
          </cell>
          <cell r="AZ171">
            <v>8</v>
          </cell>
          <cell r="BA171">
            <v>8</v>
          </cell>
          <cell r="BB171">
            <v>8</v>
          </cell>
          <cell r="BC171">
            <v>8</v>
          </cell>
          <cell r="BD171">
            <v>7</v>
          </cell>
          <cell r="BE171">
            <v>7</v>
          </cell>
          <cell r="BF171">
            <v>7</v>
          </cell>
          <cell r="BG171">
            <v>6</v>
          </cell>
          <cell r="BH171">
            <v>7</v>
          </cell>
          <cell r="BI171">
            <v>7</v>
          </cell>
          <cell r="BJ171">
            <v>8</v>
          </cell>
          <cell r="BK171">
            <v>8</v>
          </cell>
          <cell r="BL171">
            <v>8</v>
          </cell>
          <cell r="BM171">
            <v>8</v>
          </cell>
          <cell r="BN171">
            <v>8</v>
          </cell>
          <cell r="BO171">
            <v>8</v>
          </cell>
        </row>
        <row r="172">
          <cell r="C172" t="str">
            <v>13156Non-Exempt</v>
          </cell>
          <cell r="E172" t="str">
            <v>Non-Exempt</v>
          </cell>
          <cell r="F172">
            <v>11</v>
          </cell>
          <cell r="G172">
            <v>11</v>
          </cell>
          <cell r="H172">
            <v>11</v>
          </cell>
          <cell r="I172">
            <v>11</v>
          </cell>
          <cell r="J172">
            <v>11</v>
          </cell>
          <cell r="K172">
            <v>11</v>
          </cell>
          <cell r="L172">
            <v>9</v>
          </cell>
          <cell r="M172">
            <v>10</v>
          </cell>
          <cell r="N172">
            <v>9</v>
          </cell>
          <cell r="O172">
            <v>9.5</v>
          </cell>
          <cell r="P172">
            <v>7</v>
          </cell>
          <cell r="Q172">
            <v>8.5</v>
          </cell>
          <cell r="R172">
            <v>7.7</v>
          </cell>
          <cell r="S172">
            <v>7.1</v>
          </cell>
          <cell r="T172">
            <v>5.6</v>
          </cell>
          <cell r="U172">
            <v>5.9</v>
          </cell>
          <cell r="V172">
            <v>6</v>
          </cell>
          <cell r="W172">
            <v>6</v>
          </cell>
          <cell r="X172">
            <v>6</v>
          </cell>
          <cell r="Y172">
            <v>5.9</v>
          </cell>
          <cell r="Z172">
            <v>5.7</v>
          </cell>
          <cell r="AA172">
            <v>5.8</v>
          </cell>
          <cell r="AB172">
            <v>5</v>
          </cell>
          <cell r="AC172">
            <v>5</v>
          </cell>
          <cell r="AD172">
            <v>5</v>
          </cell>
          <cell r="AE172">
            <v>4</v>
          </cell>
          <cell r="AF172">
            <v>6</v>
          </cell>
          <cell r="AG172">
            <v>6</v>
          </cell>
          <cell r="AH172">
            <v>6</v>
          </cell>
          <cell r="AI172">
            <v>6</v>
          </cell>
          <cell r="AJ172">
            <v>6</v>
          </cell>
          <cell r="AK172">
            <v>6</v>
          </cell>
          <cell r="AL172">
            <v>6</v>
          </cell>
          <cell r="AM172">
            <v>6</v>
          </cell>
          <cell r="AN172">
            <v>6</v>
          </cell>
          <cell r="AO172">
            <v>6</v>
          </cell>
          <cell r="AP172">
            <v>6</v>
          </cell>
          <cell r="AQ172">
            <v>6</v>
          </cell>
          <cell r="AR172">
            <v>4.4000000000000004</v>
          </cell>
          <cell r="AS172">
            <v>5.9</v>
          </cell>
          <cell r="AT172">
            <v>6</v>
          </cell>
          <cell r="AU172">
            <v>6</v>
          </cell>
          <cell r="AV172">
            <v>6</v>
          </cell>
          <cell r="AW172">
            <v>6</v>
          </cell>
          <cell r="AX172">
            <v>6</v>
          </cell>
          <cell r="AY172">
            <v>6</v>
          </cell>
          <cell r="AZ172">
            <v>6</v>
          </cell>
          <cell r="BA172">
            <v>6</v>
          </cell>
          <cell r="BB172">
            <v>6</v>
          </cell>
          <cell r="BC172">
            <v>6</v>
          </cell>
          <cell r="BD172">
            <v>4.4000000000000004</v>
          </cell>
          <cell r="BE172">
            <v>5.9</v>
          </cell>
          <cell r="BF172">
            <v>6.2</v>
          </cell>
          <cell r="BG172">
            <v>6.3825000000000003</v>
          </cell>
          <cell r="BH172">
            <v>6</v>
          </cell>
          <cell r="BI172">
            <v>6</v>
          </cell>
          <cell r="BJ172">
            <v>6</v>
          </cell>
          <cell r="BK172">
            <v>6</v>
          </cell>
          <cell r="BL172">
            <v>6</v>
          </cell>
          <cell r="BM172">
            <v>6</v>
          </cell>
          <cell r="BN172">
            <v>6</v>
          </cell>
          <cell r="BO172">
            <v>6</v>
          </cell>
        </row>
        <row r="173">
          <cell r="C173" t="str">
            <v>13156Intern</v>
          </cell>
          <cell r="E173" t="str">
            <v>Intern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0.9</v>
          </cell>
          <cell r="Z173">
            <v>0.8</v>
          </cell>
          <cell r="AA173">
            <v>0.7</v>
          </cell>
          <cell r="AB173">
            <v>0.2</v>
          </cell>
          <cell r="AC173">
            <v>0.2</v>
          </cell>
          <cell r="AD173">
            <v>0.2</v>
          </cell>
          <cell r="AE173">
            <v>0.1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1</v>
          </cell>
          <cell r="AK173">
            <v>1</v>
          </cell>
          <cell r="AL173">
            <v>1</v>
          </cell>
          <cell r="AM173">
            <v>1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0.2</v>
          </cell>
          <cell r="AT173">
            <v>0.25</v>
          </cell>
          <cell r="AU173">
            <v>0.25</v>
          </cell>
          <cell r="AV173">
            <v>1</v>
          </cell>
          <cell r="AW173">
            <v>1</v>
          </cell>
          <cell r="AX173">
            <v>1</v>
          </cell>
          <cell r="AY173">
            <v>1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0.2</v>
          </cell>
          <cell r="BF173">
            <v>0.2</v>
          </cell>
          <cell r="BG173">
            <v>1.7500000000000002E-2</v>
          </cell>
          <cell r="BH173">
            <v>1</v>
          </cell>
          <cell r="BI173">
            <v>1</v>
          </cell>
          <cell r="BJ173">
            <v>1</v>
          </cell>
          <cell r="BK173">
            <v>1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</row>
        <row r="174">
          <cell r="C174" t="str">
            <v>13156Temp</v>
          </cell>
          <cell r="E174" t="str">
            <v>Temp</v>
          </cell>
          <cell r="F174">
            <v>0</v>
          </cell>
          <cell r="G174">
            <v>0</v>
          </cell>
          <cell r="H174">
            <v>1</v>
          </cell>
          <cell r="I174">
            <v>1</v>
          </cell>
          <cell r="J174">
            <v>0</v>
          </cell>
          <cell r="K174">
            <v>1</v>
          </cell>
          <cell r="L174">
            <v>0</v>
          </cell>
          <cell r="M174">
            <v>1</v>
          </cell>
          <cell r="N174">
            <v>0</v>
          </cell>
          <cell r="O174">
            <v>0</v>
          </cell>
          <cell r="P174">
            <v>0</v>
          </cell>
          <cell r="Q174">
            <v>1</v>
          </cell>
          <cell r="R174">
            <v>1</v>
          </cell>
          <cell r="S174">
            <v>1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1</v>
          </cell>
          <cell r="BI174">
            <v>1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C175">
            <v>0</v>
          </cell>
          <cell r="F175">
            <v>13</v>
          </cell>
          <cell r="G175">
            <v>13</v>
          </cell>
          <cell r="H175">
            <v>14</v>
          </cell>
          <cell r="I175">
            <v>14</v>
          </cell>
          <cell r="J175">
            <v>13</v>
          </cell>
          <cell r="K175">
            <v>14</v>
          </cell>
          <cell r="L175">
            <v>11</v>
          </cell>
          <cell r="M175">
            <v>12</v>
          </cell>
          <cell r="N175">
            <v>9</v>
          </cell>
          <cell r="O175">
            <v>9.5</v>
          </cell>
          <cell r="P175">
            <v>9</v>
          </cell>
          <cell r="Q175">
            <v>12.5</v>
          </cell>
          <cell r="R175">
            <v>12.7</v>
          </cell>
          <cell r="S175">
            <v>13.1</v>
          </cell>
          <cell r="T175">
            <v>10.6</v>
          </cell>
          <cell r="U175">
            <v>11.9</v>
          </cell>
          <cell r="V175">
            <v>12</v>
          </cell>
          <cell r="W175">
            <v>13</v>
          </cell>
          <cell r="X175">
            <v>13</v>
          </cell>
          <cell r="Y175">
            <v>12.8</v>
          </cell>
          <cell r="Z175">
            <v>12.5</v>
          </cell>
          <cell r="AA175">
            <v>12.5</v>
          </cell>
          <cell r="AB175">
            <v>12.2</v>
          </cell>
          <cell r="AC175">
            <v>12.2</v>
          </cell>
          <cell r="AD175">
            <v>12.2</v>
          </cell>
          <cell r="AE175">
            <v>11.1</v>
          </cell>
          <cell r="AF175">
            <v>13</v>
          </cell>
          <cell r="AG175">
            <v>13</v>
          </cell>
          <cell r="AH175">
            <v>13</v>
          </cell>
          <cell r="AI175">
            <v>13</v>
          </cell>
          <cell r="AJ175">
            <v>14</v>
          </cell>
          <cell r="AK175">
            <v>14</v>
          </cell>
          <cell r="AL175">
            <v>14</v>
          </cell>
          <cell r="AM175">
            <v>14</v>
          </cell>
          <cell r="AN175">
            <v>13</v>
          </cell>
          <cell r="AO175">
            <v>13</v>
          </cell>
          <cell r="AP175">
            <v>13</v>
          </cell>
          <cell r="AQ175">
            <v>13</v>
          </cell>
          <cell r="AR175">
            <v>11.4</v>
          </cell>
          <cell r="AS175">
            <v>13.1</v>
          </cell>
          <cell r="AT175">
            <v>14.25</v>
          </cell>
          <cell r="AU175">
            <v>14.25</v>
          </cell>
          <cell r="AV175">
            <v>15</v>
          </cell>
          <cell r="AW175">
            <v>15</v>
          </cell>
          <cell r="AX175">
            <v>15</v>
          </cell>
          <cell r="AY175">
            <v>15</v>
          </cell>
          <cell r="AZ175">
            <v>14</v>
          </cell>
          <cell r="BA175">
            <v>14</v>
          </cell>
          <cell r="BB175">
            <v>14</v>
          </cell>
          <cell r="BC175">
            <v>14</v>
          </cell>
          <cell r="BD175">
            <v>11.4</v>
          </cell>
          <cell r="BE175">
            <v>13.1</v>
          </cell>
          <cell r="BF175">
            <v>13.4</v>
          </cell>
          <cell r="BG175">
            <v>12.4</v>
          </cell>
          <cell r="BH175">
            <v>15</v>
          </cell>
          <cell r="BI175">
            <v>15</v>
          </cell>
          <cell r="BJ175">
            <v>15</v>
          </cell>
          <cell r="BK175">
            <v>15</v>
          </cell>
          <cell r="BL175">
            <v>14</v>
          </cell>
          <cell r="BM175">
            <v>14</v>
          </cell>
          <cell r="BN175">
            <v>14</v>
          </cell>
          <cell r="BO175">
            <v>14</v>
          </cell>
        </row>
        <row r="176">
          <cell r="C176">
            <v>0</v>
          </cell>
          <cell r="D176" t="str">
            <v>CS Consignment</v>
          </cell>
          <cell r="E176" t="str">
            <v>Exempt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</row>
        <row r="177">
          <cell r="C177" t="str">
            <v>13157Exempt</v>
          </cell>
          <cell r="D177" t="str">
            <v>Scimed Contracts</v>
          </cell>
          <cell r="E177" t="str">
            <v>Exempt</v>
          </cell>
          <cell r="F177">
            <v>7.8</v>
          </cell>
          <cell r="G177">
            <v>7.8</v>
          </cell>
          <cell r="H177">
            <v>8</v>
          </cell>
          <cell r="I177">
            <v>8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17</v>
          </cell>
          <cell r="R177">
            <v>19</v>
          </cell>
          <cell r="S177">
            <v>0</v>
          </cell>
          <cell r="T177">
            <v>22</v>
          </cell>
          <cell r="U177">
            <v>23</v>
          </cell>
          <cell r="V177">
            <v>24</v>
          </cell>
          <cell r="W177">
            <v>24.5</v>
          </cell>
          <cell r="X177">
            <v>24</v>
          </cell>
          <cell r="Y177">
            <v>24</v>
          </cell>
          <cell r="Z177">
            <v>24</v>
          </cell>
          <cell r="AA177">
            <v>24</v>
          </cell>
          <cell r="AB177">
            <v>26</v>
          </cell>
          <cell r="AC177">
            <v>26</v>
          </cell>
          <cell r="AD177">
            <v>26</v>
          </cell>
          <cell r="AE177">
            <v>26</v>
          </cell>
          <cell r="AF177">
            <v>29</v>
          </cell>
          <cell r="AG177">
            <v>29</v>
          </cell>
          <cell r="AH177">
            <v>29</v>
          </cell>
          <cell r="AI177">
            <v>29</v>
          </cell>
          <cell r="AJ177">
            <v>29</v>
          </cell>
          <cell r="AK177">
            <v>29</v>
          </cell>
          <cell r="AL177">
            <v>29</v>
          </cell>
          <cell r="AM177">
            <v>29</v>
          </cell>
          <cell r="AN177">
            <v>29</v>
          </cell>
          <cell r="AO177">
            <v>29</v>
          </cell>
          <cell r="AP177">
            <v>29</v>
          </cell>
          <cell r="AQ177">
            <v>29</v>
          </cell>
          <cell r="AR177">
            <v>27</v>
          </cell>
          <cell r="AS177">
            <v>27</v>
          </cell>
          <cell r="AT177">
            <v>29</v>
          </cell>
          <cell r="AU177">
            <v>30</v>
          </cell>
          <cell r="AV177">
            <v>30</v>
          </cell>
          <cell r="AW177">
            <v>30</v>
          </cell>
          <cell r="AX177">
            <v>30</v>
          </cell>
          <cell r="AY177">
            <v>30</v>
          </cell>
          <cell r="AZ177">
            <v>30</v>
          </cell>
          <cell r="BA177">
            <v>30</v>
          </cell>
          <cell r="BB177">
            <v>30</v>
          </cell>
          <cell r="BC177">
            <v>30</v>
          </cell>
          <cell r="BD177">
            <v>27</v>
          </cell>
          <cell r="BE177">
            <v>27</v>
          </cell>
          <cell r="BF177">
            <v>27</v>
          </cell>
          <cell r="BG177">
            <v>26</v>
          </cell>
          <cell r="BH177">
            <v>29</v>
          </cell>
          <cell r="BI177">
            <v>29</v>
          </cell>
          <cell r="BJ177">
            <v>28</v>
          </cell>
          <cell r="BK177">
            <v>28</v>
          </cell>
          <cell r="BL177">
            <v>28</v>
          </cell>
          <cell r="BM177">
            <v>28</v>
          </cell>
          <cell r="BN177">
            <v>28</v>
          </cell>
          <cell r="BO177">
            <v>28</v>
          </cell>
        </row>
        <row r="178">
          <cell r="C178" t="str">
            <v>13157Non-Exempt</v>
          </cell>
          <cell r="E178" t="str">
            <v>Non-Exempt</v>
          </cell>
          <cell r="F178">
            <v>1.8</v>
          </cell>
          <cell r="G178">
            <v>1.8</v>
          </cell>
          <cell r="H178">
            <v>1.75</v>
          </cell>
          <cell r="I178">
            <v>1.75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94</v>
          </cell>
          <cell r="R178">
            <v>92.6</v>
          </cell>
          <cell r="S178">
            <v>0</v>
          </cell>
          <cell r="T178">
            <v>89.2</v>
          </cell>
          <cell r="U178">
            <v>89.44</v>
          </cell>
          <cell r="V178">
            <v>89.78</v>
          </cell>
          <cell r="W178">
            <v>90</v>
          </cell>
          <cell r="X178">
            <v>88.799999999999983</v>
          </cell>
          <cell r="Y178">
            <v>88.8</v>
          </cell>
          <cell r="Z178">
            <v>87.5</v>
          </cell>
          <cell r="AA178">
            <v>85.8</v>
          </cell>
          <cell r="AB178">
            <v>85.8</v>
          </cell>
          <cell r="AC178">
            <v>84.1</v>
          </cell>
          <cell r="AD178">
            <v>86.1</v>
          </cell>
          <cell r="AE178">
            <v>83</v>
          </cell>
          <cell r="AF178">
            <v>92.862499999999997</v>
          </cell>
          <cell r="AG178">
            <v>92.862499999999997</v>
          </cell>
          <cell r="AH178">
            <v>92.862499999999997</v>
          </cell>
          <cell r="AI178">
            <v>92.862499999999997</v>
          </cell>
          <cell r="AJ178">
            <v>92.862499999999997</v>
          </cell>
          <cell r="AK178">
            <v>92.862499999999997</v>
          </cell>
          <cell r="AL178">
            <v>92.862499999999997</v>
          </cell>
          <cell r="AM178">
            <v>92.862499999999997</v>
          </cell>
          <cell r="AN178">
            <v>92.862499999999997</v>
          </cell>
          <cell r="AO178">
            <v>92.862499999999997</v>
          </cell>
          <cell r="AP178">
            <v>92.862499999999997</v>
          </cell>
          <cell r="AQ178">
            <v>92.862499999999997</v>
          </cell>
          <cell r="AR178">
            <v>85.9</v>
          </cell>
          <cell r="AS178">
            <v>88.55</v>
          </cell>
          <cell r="AT178">
            <v>91.174999999999997</v>
          </cell>
          <cell r="AU178">
            <v>91.174999999999997</v>
          </cell>
          <cell r="AV178">
            <v>91.174999999999997</v>
          </cell>
          <cell r="AW178">
            <v>91.174999999999997</v>
          </cell>
          <cell r="AX178">
            <v>91.174999999999997</v>
          </cell>
          <cell r="AY178">
            <v>91.174999999999997</v>
          </cell>
          <cell r="AZ178">
            <v>90.174999999999997</v>
          </cell>
          <cell r="BA178">
            <v>90.174999999999997</v>
          </cell>
          <cell r="BB178">
            <v>90.174999999999997</v>
          </cell>
          <cell r="BC178">
            <v>90.174999999999997</v>
          </cell>
          <cell r="BD178">
            <v>85.9</v>
          </cell>
          <cell r="BE178">
            <v>88.55</v>
          </cell>
          <cell r="BF178">
            <v>91.25</v>
          </cell>
          <cell r="BG178">
            <v>92.282499999999999</v>
          </cell>
          <cell r="BH178">
            <v>92.05</v>
          </cell>
          <cell r="BI178">
            <v>92.05</v>
          </cell>
          <cell r="BJ178">
            <v>92.05</v>
          </cell>
          <cell r="BK178">
            <v>92.05</v>
          </cell>
          <cell r="BL178">
            <v>91.05</v>
          </cell>
          <cell r="BM178">
            <v>91.05</v>
          </cell>
          <cell r="BN178">
            <v>91.05</v>
          </cell>
          <cell r="BO178">
            <v>91.05</v>
          </cell>
        </row>
        <row r="179">
          <cell r="C179" t="str">
            <v>13157Intern</v>
          </cell>
          <cell r="E179" t="str">
            <v>Intern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2.4</v>
          </cell>
          <cell r="Z179">
            <v>1.8</v>
          </cell>
          <cell r="AA179">
            <v>0.7</v>
          </cell>
          <cell r="AB179">
            <v>0.2</v>
          </cell>
          <cell r="AC179">
            <v>0.2</v>
          </cell>
          <cell r="AD179">
            <v>0.2</v>
          </cell>
          <cell r="AE179">
            <v>0.1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4</v>
          </cell>
          <cell r="AK179">
            <v>4</v>
          </cell>
          <cell r="AL179">
            <v>4</v>
          </cell>
          <cell r="AM179">
            <v>4</v>
          </cell>
          <cell r="AN179">
            <v>1</v>
          </cell>
          <cell r="AO179">
            <v>0</v>
          </cell>
          <cell r="AP179">
            <v>0</v>
          </cell>
          <cell r="AQ179">
            <v>0</v>
          </cell>
          <cell r="AR179">
            <v>0.7</v>
          </cell>
          <cell r="AS179">
            <v>0.9</v>
          </cell>
          <cell r="AT179">
            <v>0.25</v>
          </cell>
          <cell r="AU179">
            <v>0.25</v>
          </cell>
          <cell r="AV179">
            <v>4</v>
          </cell>
          <cell r="AW179">
            <v>4</v>
          </cell>
          <cell r="AX179">
            <v>4</v>
          </cell>
          <cell r="AY179">
            <v>4</v>
          </cell>
          <cell r="AZ179">
            <v>1</v>
          </cell>
          <cell r="BA179">
            <v>0</v>
          </cell>
          <cell r="BB179">
            <v>0</v>
          </cell>
          <cell r="BC179">
            <v>0</v>
          </cell>
          <cell r="BD179">
            <v>0.7</v>
          </cell>
          <cell r="BE179">
            <v>0.9</v>
          </cell>
          <cell r="BF179">
            <v>0.2</v>
          </cell>
          <cell r="BG179">
            <v>1.7500000000000002E-2</v>
          </cell>
          <cell r="BH179">
            <v>4</v>
          </cell>
          <cell r="BI179">
            <v>4</v>
          </cell>
          <cell r="BJ179">
            <v>4</v>
          </cell>
          <cell r="BK179">
            <v>4</v>
          </cell>
          <cell r="BL179">
            <v>1</v>
          </cell>
          <cell r="BM179">
            <v>0</v>
          </cell>
          <cell r="BN179">
            <v>0</v>
          </cell>
          <cell r="BO179">
            <v>0</v>
          </cell>
        </row>
        <row r="180">
          <cell r="C180" t="str">
            <v>13157Temp</v>
          </cell>
          <cell r="E180" t="str">
            <v>Temp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7.6</v>
          </cell>
          <cell r="R180">
            <v>6.6</v>
          </cell>
          <cell r="S180">
            <v>0</v>
          </cell>
          <cell r="T180">
            <v>2.7</v>
          </cell>
          <cell r="U180">
            <v>1.5</v>
          </cell>
          <cell r="V180">
            <v>0.5</v>
          </cell>
          <cell r="W180">
            <v>0.5</v>
          </cell>
          <cell r="X180">
            <v>0.5</v>
          </cell>
          <cell r="Y180">
            <v>0.5</v>
          </cell>
          <cell r="Z180">
            <v>0.6</v>
          </cell>
          <cell r="AA180">
            <v>0.8</v>
          </cell>
          <cell r="AB180">
            <v>3</v>
          </cell>
          <cell r="AC180">
            <v>3.3</v>
          </cell>
          <cell r="AD180">
            <v>2.9</v>
          </cell>
          <cell r="AE180">
            <v>2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2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2</v>
          </cell>
          <cell r="BE180">
            <v>0</v>
          </cell>
          <cell r="BF180">
            <v>0</v>
          </cell>
          <cell r="BG180">
            <v>0</v>
          </cell>
          <cell r="BH180">
            <v>1</v>
          </cell>
          <cell r="BI180">
            <v>1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</row>
        <row r="181">
          <cell r="C181">
            <v>0</v>
          </cell>
          <cell r="D181" t="str">
            <v>Subtotal Customer Service</v>
          </cell>
          <cell r="F181">
            <v>9.6</v>
          </cell>
          <cell r="G181">
            <v>9.6</v>
          </cell>
          <cell r="H181">
            <v>9.75</v>
          </cell>
          <cell r="I181">
            <v>9.75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</row>
        <row r="182">
          <cell r="C182">
            <v>0</v>
          </cell>
          <cell r="D182" t="str">
            <v>CS Sales Support</v>
          </cell>
          <cell r="E182" t="str">
            <v>Exempt</v>
          </cell>
          <cell r="J182">
            <v>0</v>
          </cell>
          <cell r="K182">
            <v>3</v>
          </cell>
          <cell r="L182">
            <v>2</v>
          </cell>
          <cell r="M182">
            <v>2</v>
          </cell>
          <cell r="N182">
            <v>2</v>
          </cell>
          <cell r="O182">
            <v>2</v>
          </cell>
          <cell r="P182">
            <v>2</v>
          </cell>
          <cell r="Q182">
            <v>2</v>
          </cell>
          <cell r="R182">
            <v>2</v>
          </cell>
          <cell r="S182">
            <v>2</v>
          </cell>
          <cell r="T182">
            <v>2</v>
          </cell>
          <cell r="U182">
            <v>2</v>
          </cell>
          <cell r="V182">
            <v>2</v>
          </cell>
          <cell r="W182">
            <v>2</v>
          </cell>
          <cell r="X182">
            <v>2</v>
          </cell>
          <cell r="Y182">
            <v>2</v>
          </cell>
          <cell r="Z182">
            <v>2</v>
          </cell>
          <cell r="AA182">
            <v>2</v>
          </cell>
          <cell r="AB182">
            <v>2</v>
          </cell>
          <cell r="AC182">
            <v>2</v>
          </cell>
          <cell r="AD182">
            <v>2</v>
          </cell>
          <cell r="AE182">
            <v>2</v>
          </cell>
          <cell r="AF182">
            <v>2</v>
          </cell>
          <cell r="AG182">
            <v>2</v>
          </cell>
          <cell r="AH182">
            <v>2</v>
          </cell>
          <cell r="AI182">
            <v>2</v>
          </cell>
          <cell r="AJ182">
            <v>2</v>
          </cell>
          <cell r="AK182">
            <v>2</v>
          </cell>
          <cell r="AL182">
            <v>2</v>
          </cell>
          <cell r="AM182">
            <v>2</v>
          </cell>
          <cell r="AN182">
            <v>2</v>
          </cell>
          <cell r="AO182">
            <v>2</v>
          </cell>
          <cell r="AP182">
            <v>2</v>
          </cell>
          <cell r="AQ182">
            <v>2</v>
          </cell>
          <cell r="AR182">
            <v>2</v>
          </cell>
          <cell r="AS182">
            <v>2</v>
          </cell>
          <cell r="AT182">
            <v>2</v>
          </cell>
          <cell r="AU182">
            <v>2</v>
          </cell>
          <cell r="AV182">
            <v>2</v>
          </cell>
          <cell r="AW182">
            <v>2</v>
          </cell>
          <cell r="AX182">
            <v>2</v>
          </cell>
          <cell r="AY182">
            <v>2</v>
          </cell>
          <cell r="AZ182">
            <v>2</v>
          </cell>
          <cell r="BA182">
            <v>2</v>
          </cell>
          <cell r="BB182">
            <v>2</v>
          </cell>
          <cell r="BC182">
            <v>2</v>
          </cell>
          <cell r="BD182">
            <v>2</v>
          </cell>
          <cell r="BE182">
            <v>2</v>
          </cell>
          <cell r="BF182">
            <v>2</v>
          </cell>
          <cell r="BG182">
            <v>2</v>
          </cell>
          <cell r="BH182">
            <v>2</v>
          </cell>
          <cell r="BI182">
            <v>2</v>
          </cell>
          <cell r="BJ182">
            <v>2</v>
          </cell>
          <cell r="BK182">
            <v>2</v>
          </cell>
          <cell r="BL182">
            <v>2</v>
          </cell>
          <cell r="BM182">
            <v>2</v>
          </cell>
          <cell r="BN182">
            <v>2</v>
          </cell>
          <cell r="BO182">
            <v>2</v>
          </cell>
        </row>
        <row r="183">
          <cell r="C183" t="str">
            <v>Exempt</v>
          </cell>
          <cell r="E183" t="str">
            <v>Exempt</v>
          </cell>
          <cell r="F183">
            <v>22.8</v>
          </cell>
          <cell r="G183">
            <v>22.8</v>
          </cell>
          <cell r="H183">
            <v>22</v>
          </cell>
          <cell r="I183">
            <v>23</v>
          </cell>
          <cell r="J183">
            <v>17</v>
          </cell>
          <cell r="K183">
            <v>16</v>
          </cell>
          <cell r="L183">
            <v>16</v>
          </cell>
          <cell r="M183">
            <v>15</v>
          </cell>
          <cell r="N183">
            <v>15</v>
          </cell>
          <cell r="O183">
            <v>14.5</v>
          </cell>
          <cell r="P183">
            <v>15</v>
          </cell>
          <cell r="Q183">
            <v>17</v>
          </cell>
          <cell r="R183">
            <v>19</v>
          </cell>
          <cell r="S183">
            <v>19</v>
          </cell>
          <cell r="T183">
            <v>22</v>
          </cell>
          <cell r="U183">
            <v>23</v>
          </cell>
          <cell r="V183">
            <v>24</v>
          </cell>
          <cell r="W183">
            <v>24.5</v>
          </cell>
          <cell r="X183">
            <v>24</v>
          </cell>
          <cell r="Y183">
            <v>24</v>
          </cell>
          <cell r="Z183">
            <v>24</v>
          </cell>
          <cell r="AA183">
            <v>24</v>
          </cell>
          <cell r="AB183">
            <v>26</v>
          </cell>
          <cell r="AC183">
            <v>26</v>
          </cell>
          <cell r="AD183">
            <v>26</v>
          </cell>
          <cell r="AE183">
            <v>26</v>
          </cell>
          <cell r="AF183">
            <v>29</v>
          </cell>
          <cell r="AG183">
            <v>29</v>
          </cell>
          <cell r="AH183">
            <v>29</v>
          </cell>
          <cell r="AI183">
            <v>29</v>
          </cell>
          <cell r="AJ183">
            <v>29</v>
          </cell>
          <cell r="AK183">
            <v>29</v>
          </cell>
          <cell r="AL183">
            <v>29</v>
          </cell>
          <cell r="AM183">
            <v>29</v>
          </cell>
          <cell r="AN183">
            <v>29</v>
          </cell>
          <cell r="AO183">
            <v>29</v>
          </cell>
          <cell r="AP183">
            <v>29</v>
          </cell>
          <cell r="AQ183">
            <v>29</v>
          </cell>
          <cell r="AR183">
            <v>27</v>
          </cell>
          <cell r="AS183">
            <v>27</v>
          </cell>
          <cell r="AT183">
            <v>29</v>
          </cell>
          <cell r="AU183">
            <v>30</v>
          </cell>
          <cell r="AV183">
            <v>30</v>
          </cell>
          <cell r="AW183">
            <v>30</v>
          </cell>
          <cell r="AX183">
            <v>30</v>
          </cell>
          <cell r="AY183">
            <v>30</v>
          </cell>
          <cell r="AZ183">
            <v>30</v>
          </cell>
          <cell r="BA183">
            <v>30</v>
          </cell>
          <cell r="BB183">
            <v>30</v>
          </cell>
          <cell r="BC183">
            <v>30</v>
          </cell>
          <cell r="BD183">
            <v>27</v>
          </cell>
          <cell r="BE183">
            <v>27</v>
          </cell>
          <cell r="BF183">
            <v>27</v>
          </cell>
          <cell r="BG183">
            <v>26</v>
          </cell>
          <cell r="BH183">
            <v>29</v>
          </cell>
          <cell r="BI183">
            <v>29</v>
          </cell>
          <cell r="BJ183">
            <v>28</v>
          </cell>
          <cell r="BK183">
            <v>28</v>
          </cell>
          <cell r="BL183">
            <v>28</v>
          </cell>
          <cell r="BM183">
            <v>28</v>
          </cell>
          <cell r="BN183">
            <v>28</v>
          </cell>
          <cell r="BO183">
            <v>28</v>
          </cell>
        </row>
        <row r="184">
          <cell r="C184" t="str">
            <v>Non-Exempt</v>
          </cell>
          <cell r="E184" t="str">
            <v>Non-Exempt</v>
          </cell>
          <cell r="F184">
            <v>85.8</v>
          </cell>
          <cell r="G184">
            <v>86.8</v>
          </cell>
          <cell r="H184">
            <v>86.75</v>
          </cell>
          <cell r="I184">
            <v>86.55</v>
          </cell>
          <cell r="J184">
            <v>85.3</v>
          </cell>
          <cell r="K184">
            <v>84.274999999999991</v>
          </cell>
          <cell r="L184">
            <v>86.8</v>
          </cell>
          <cell r="M184">
            <v>90.800000000000011</v>
          </cell>
          <cell r="N184">
            <v>89.935000000000002</v>
          </cell>
          <cell r="O184">
            <v>98.98</v>
          </cell>
          <cell r="P184">
            <v>92.28</v>
          </cell>
          <cell r="Q184">
            <v>94</v>
          </cell>
          <cell r="R184">
            <v>92.6</v>
          </cell>
          <cell r="S184">
            <v>89.4</v>
          </cell>
          <cell r="T184">
            <v>89.2</v>
          </cell>
          <cell r="U184">
            <v>89.44</v>
          </cell>
          <cell r="V184">
            <v>89.78</v>
          </cell>
          <cell r="W184">
            <v>90</v>
          </cell>
          <cell r="X184">
            <v>88.799999999999983</v>
          </cell>
          <cell r="Y184">
            <v>88.8</v>
          </cell>
          <cell r="Z184">
            <v>87.5</v>
          </cell>
          <cell r="AA184">
            <v>85.8</v>
          </cell>
          <cell r="AB184">
            <v>85.8</v>
          </cell>
          <cell r="AC184">
            <v>84.1</v>
          </cell>
          <cell r="AD184">
            <v>86.1</v>
          </cell>
          <cell r="AE184">
            <v>83</v>
          </cell>
          <cell r="AF184">
            <v>92.862499999999997</v>
          </cell>
          <cell r="AG184">
            <v>92.862499999999997</v>
          </cell>
          <cell r="AH184">
            <v>92.862499999999997</v>
          </cell>
          <cell r="AI184">
            <v>92.862499999999997</v>
          </cell>
          <cell r="AJ184">
            <v>92.862499999999997</v>
          </cell>
          <cell r="AK184">
            <v>92.862499999999997</v>
          </cell>
          <cell r="AL184">
            <v>92.862499999999997</v>
          </cell>
          <cell r="AM184">
            <v>92.862499999999997</v>
          </cell>
          <cell r="AN184">
            <v>92.862499999999997</v>
          </cell>
          <cell r="AO184">
            <v>92.862499999999997</v>
          </cell>
          <cell r="AP184">
            <v>92.862499999999997</v>
          </cell>
          <cell r="AQ184">
            <v>92.862499999999997</v>
          </cell>
          <cell r="AR184">
            <v>85.9</v>
          </cell>
          <cell r="AS184">
            <v>88.55</v>
          </cell>
          <cell r="AT184">
            <v>91.174999999999997</v>
          </cell>
          <cell r="AU184">
            <v>91.174999999999997</v>
          </cell>
          <cell r="AV184">
            <v>91.174999999999997</v>
          </cell>
          <cell r="AW184">
            <v>91.174999999999997</v>
          </cell>
          <cell r="AX184">
            <v>91.174999999999997</v>
          </cell>
          <cell r="AY184">
            <v>91.174999999999997</v>
          </cell>
          <cell r="AZ184">
            <v>90.174999999999997</v>
          </cell>
          <cell r="BA184">
            <v>90.174999999999997</v>
          </cell>
          <cell r="BB184">
            <v>90.174999999999997</v>
          </cell>
          <cell r="BC184">
            <v>90.174999999999997</v>
          </cell>
          <cell r="BD184">
            <v>85.9</v>
          </cell>
          <cell r="BE184">
            <v>88.55</v>
          </cell>
          <cell r="BF184">
            <v>91.25</v>
          </cell>
          <cell r="BG184">
            <v>92.282499999999999</v>
          </cell>
          <cell r="BH184">
            <v>92.05</v>
          </cell>
          <cell r="BI184">
            <v>92.05</v>
          </cell>
          <cell r="BJ184">
            <v>92.05</v>
          </cell>
          <cell r="BK184">
            <v>92.05</v>
          </cell>
          <cell r="BL184">
            <v>91.05</v>
          </cell>
          <cell r="BM184">
            <v>91.05</v>
          </cell>
          <cell r="BN184">
            <v>91.05</v>
          </cell>
          <cell r="BO184">
            <v>91.05</v>
          </cell>
        </row>
        <row r="185">
          <cell r="C185" t="str">
            <v>Intern</v>
          </cell>
          <cell r="E185" t="str">
            <v>Intern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267.60000000000002</v>
          </cell>
          <cell r="R185">
            <v>268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2.4</v>
          </cell>
          <cell r="Z185">
            <v>1.8</v>
          </cell>
          <cell r="AA185">
            <v>0.7</v>
          </cell>
          <cell r="AB185">
            <v>0.2</v>
          </cell>
          <cell r="AC185">
            <v>0.2</v>
          </cell>
          <cell r="AD185">
            <v>0.2</v>
          </cell>
          <cell r="AE185">
            <v>0.1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4</v>
          </cell>
          <cell r="AK185">
            <v>4</v>
          </cell>
          <cell r="AL185">
            <v>4</v>
          </cell>
          <cell r="AM185">
            <v>4</v>
          </cell>
          <cell r="AN185">
            <v>1</v>
          </cell>
          <cell r="AO185">
            <v>0</v>
          </cell>
          <cell r="AP185">
            <v>0</v>
          </cell>
          <cell r="AQ185">
            <v>0</v>
          </cell>
          <cell r="AR185">
            <v>0.7</v>
          </cell>
          <cell r="AS185">
            <v>0.9</v>
          </cell>
          <cell r="AT185">
            <v>0.25</v>
          </cell>
          <cell r="AU185">
            <v>0.25</v>
          </cell>
          <cell r="AV185">
            <v>4</v>
          </cell>
          <cell r="AW185">
            <v>4</v>
          </cell>
          <cell r="AX185">
            <v>4</v>
          </cell>
          <cell r="AY185">
            <v>4</v>
          </cell>
          <cell r="AZ185">
            <v>1</v>
          </cell>
          <cell r="BA185">
            <v>0</v>
          </cell>
          <cell r="BB185">
            <v>0</v>
          </cell>
          <cell r="BC185">
            <v>0</v>
          </cell>
          <cell r="BD185">
            <v>0.7</v>
          </cell>
          <cell r="BE185">
            <v>0.9</v>
          </cell>
          <cell r="BF185">
            <v>0.2</v>
          </cell>
          <cell r="BG185">
            <v>1.7500000000000002E-2</v>
          </cell>
          <cell r="BH185">
            <v>4</v>
          </cell>
          <cell r="BI185">
            <v>4</v>
          </cell>
          <cell r="BJ185">
            <v>4</v>
          </cell>
          <cell r="BK185">
            <v>4</v>
          </cell>
          <cell r="BL185">
            <v>1</v>
          </cell>
          <cell r="BM185">
            <v>0</v>
          </cell>
          <cell r="BN185">
            <v>0</v>
          </cell>
          <cell r="BO185">
            <v>0</v>
          </cell>
        </row>
        <row r="186">
          <cell r="C186" t="str">
            <v>Temp</v>
          </cell>
          <cell r="E186" t="str">
            <v>Temp</v>
          </cell>
          <cell r="F186">
            <v>3</v>
          </cell>
          <cell r="G186">
            <v>3</v>
          </cell>
          <cell r="H186">
            <v>1</v>
          </cell>
          <cell r="I186">
            <v>5</v>
          </cell>
          <cell r="J186">
            <v>3.7</v>
          </cell>
          <cell r="K186">
            <v>7.2</v>
          </cell>
          <cell r="L186">
            <v>7.75</v>
          </cell>
          <cell r="M186">
            <v>5.3</v>
          </cell>
          <cell r="N186">
            <v>4.5</v>
          </cell>
          <cell r="O186">
            <v>8</v>
          </cell>
          <cell r="P186">
            <v>6.75</v>
          </cell>
          <cell r="Q186">
            <v>7.6</v>
          </cell>
          <cell r="R186">
            <v>6.6</v>
          </cell>
          <cell r="S186">
            <v>5.9</v>
          </cell>
          <cell r="T186">
            <v>2.7</v>
          </cell>
          <cell r="U186">
            <v>1.5</v>
          </cell>
          <cell r="V186">
            <v>0.5</v>
          </cell>
          <cell r="W186">
            <v>0.5</v>
          </cell>
          <cell r="X186">
            <v>0.5</v>
          </cell>
          <cell r="Y186">
            <v>0.5</v>
          </cell>
          <cell r="Z186">
            <v>0.6</v>
          </cell>
          <cell r="AA186">
            <v>0.8</v>
          </cell>
          <cell r="AB186">
            <v>3</v>
          </cell>
          <cell r="AC186">
            <v>3.3</v>
          </cell>
          <cell r="AD186">
            <v>2.9</v>
          </cell>
          <cell r="AE186">
            <v>2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2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2</v>
          </cell>
          <cell r="BE186">
            <v>0</v>
          </cell>
          <cell r="BF186">
            <v>0</v>
          </cell>
          <cell r="BG186">
            <v>0</v>
          </cell>
          <cell r="BH186">
            <v>1</v>
          </cell>
          <cell r="BI186">
            <v>1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C187">
            <v>0</v>
          </cell>
          <cell r="D187" t="str">
            <v>Subtotal Customer Service</v>
          </cell>
          <cell r="E187" t="str">
            <v>Temp</v>
          </cell>
          <cell r="F187">
            <v>111.6</v>
          </cell>
          <cell r="G187">
            <v>112.6</v>
          </cell>
          <cell r="H187">
            <v>109.75</v>
          </cell>
          <cell r="I187">
            <v>114.55</v>
          </cell>
          <cell r="J187">
            <v>106</v>
          </cell>
          <cell r="K187">
            <v>107.47499999999999</v>
          </cell>
          <cell r="L187">
            <v>110.55</v>
          </cell>
          <cell r="M187">
            <v>111.10000000000001</v>
          </cell>
          <cell r="N187">
            <v>109.435</v>
          </cell>
          <cell r="O187">
            <v>121.48</v>
          </cell>
          <cell r="P187">
            <v>114.03</v>
          </cell>
          <cell r="Q187">
            <v>118.6</v>
          </cell>
          <cell r="R187">
            <v>118.2</v>
          </cell>
          <cell r="S187">
            <v>114.30000000000001</v>
          </cell>
          <cell r="T187">
            <v>113.9</v>
          </cell>
          <cell r="U187">
            <v>113.94</v>
          </cell>
          <cell r="V187">
            <v>114.28</v>
          </cell>
          <cell r="W187">
            <v>115</v>
          </cell>
          <cell r="X187">
            <v>113.29999999999998</v>
          </cell>
          <cell r="Y187">
            <v>115.7</v>
          </cell>
          <cell r="Z187">
            <v>113.89999999999999</v>
          </cell>
          <cell r="AA187">
            <v>111.3</v>
          </cell>
          <cell r="AB187">
            <v>115</v>
          </cell>
          <cell r="AC187">
            <v>113.6</v>
          </cell>
          <cell r="AD187">
            <v>115.2</v>
          </cell>
          <cell r="AE187">
            <v>111.1</v>
          </cell>
          <cell r="AF187">
            <v>121.8625</v>
          </cell>
          <cell r="AG187">
            <v>121.8625</v>
          </cell>
          <cell r="AH187">
            <v>121.8625</v>
          </cell>
          <cell r="AI187">
            <v>121.8625</v>
          </cell>
          <cell r="AJ187">
            <v>125.8625</v>
          </cell>
          <cell r="AK187">
            <v>125.8625</v>
          </cell>
          <cell r="AL187">
            <v>125.8625</v>
          </cell>
          <cell r="AM187">
            <v>125.8625</v>
          </cell>
          <cell r="AN187">
            <v>122.8625</v>
          </cell>
          <cell r="AO187">
            <v>121.8625</v>
          </cell>
          <cell r="AP187">
            <v>121.8625</v>
          </cell>
          <cell r="AQ187">
            <v>121.8625</v>
          </cell>
          <cell r="AR187">
            <v>115.6</v>
          </cell>
          <cell r="AS187">
            <v>116.45</v>
          </cell>
          <cell r="AT187">
            <v>120.425</v>
          </cell>
          <cell r="AU187">
            <v>121.425</v>
          </cell>
          <cell r="AV187">
            <v>125.175</v>
          </cell>
          <cell r="AW187">
            <v>125.175</v>
          </cell>
          <cell r="AX187">
            <v>125.175</v>
          </cell>
          <cell r="AY187">
            <v>125.175</v>
          </cell>
          <cell r="AZ187">
            <v>121.175</v>
          </cell>
          <cell r="BA187">
            <v>120.175</v>
          </cell>
          <cell r="BB187">
            <v>120.175</v>
          </cell>
          <cell r="BC187">
            <v>120.175</v>
          </cell>
          <cell r="BD187">
            <v>115.6</v>
          </cell>
          <cell r="BE187">
            <v>116.45</v>
          </cell>
          <cell r="BF187">
            <v>118.45</v>
          </cell>
          <cell r="BG187">
            <v>118.3</v>
          </cell>
          <cell r="BH187">
            <v>126.05</v>
          </cell>
          <cell r="BI187">
            <v>126.05</v>
          </cell>
          <cell r="BJ187">
            <v>124.05</v>
          </cell>
          <cell r="BK187">
            <v>124.05</v>
          </cell>
          <cell r="BL187">
            <v>120.05</v>
          </cell>
          <cell r="BM187">
            <v>119.05</v>
          </cell>
          <cell r="BN187">
            <v>119.05</v>
          </cell>
          <cell r="BO187">
            <v>119.05</v>
          </cell>
        </row>
        <row r="188">
          <cell r="C188">
            <v>0</v>
          </cell>
          <cell r="D188" t="str">
            <v>TOTAL CFC</v>
          </cell>
          <cell r="E188" t="str">
            <v>Exempt</v>
          </cell>
          <cell r="F188">
            <v>323.89999999999998</v>
          </cell>
          <cell r="G188">
            <v>334.6</v>
          </cell>
          <cell r="H188">
            <v>337.95</v>
          </cell>
          <cell r="I188">
            <v>359.95</v>
          </cell>
          <cell r="J188">
            <v>347</v>
          </cell>
          <cell r="K188">
            <v>352.97499999999997</v>
          </cell>
          <cell r="L188">
            <v>360.8</v>
          </cell>
          <cell r="M188">
            <v>372.1</v>
          </cell>
          <cell r="N188">
            <v>390.23500000000001</v>
          </cell>
          <cell r="O188">
            <v>396.38</v>
          </cell>
          <cell r="P188">
            <v>391.53000000000003</v>
          </cell>
          <cell r="Q188">
            <v>426.9</v>
          </cell>
          <cell r="R188">
            <v>432.4</v>
          </cell>
          <cell r="S188">
            <v>436.6</v>
          </cell>
          <cell r="T188">
            <v>426.79999999999995</v>
          </cell>
          <cell r="U188">
            <v>425.09999999999997</v>
          </cell>
          <cell r="V188">
            <v>418.23</v>
          </cell>
          <cell r="W188">
            <v>412.20000000000005</v>
          </cell>
          <cell r="X188">
            <v>408.4</v>
          </cell>
          <cell r="Y188">
            <v>420.59999999999997</v>
          </cell>
          <cell r="Z188">
            <v>426.40000000000003</v>
          </cell>
          <cell r="AA188">
            <v>412.4</v>
          </cell>
          <cell r="AB188">
            <v>421.375</v>
          </cell>
          <cell r="AC188">
            <v>425.2</v>
          </cell>
          <cell r="AD188">
            <v>424.1</v>
          </cell>
          <cell r="AE188">
            <v>431.9</v>
          </cell>
          <cell r="AF188">
            <v>464.71249999999998</v>
          </cell>
          <cell r="AG188">
            <v>467.41250000000002</v>
          </cell>
          <cell r="AH188">
            <v>454.3125</v>
          </cell>
          <cell r="AI188">
            <v>433.61250000000001</v>
          </cell>
          <cell r="AJ188">
            <v>437.91250000000002</v>
          </cell>
          <cell r="AK188">
            <v>445.11250000000001</v>
          </cell>
          <cell r="AL188">
            <v>448.91250000000002</v>
          </cell>
          <cell r="AM188">
            <v>435.21249999999998</v>
          </cell>
          <cell r="AN188">
            <v>436.11250000000001</v>
          </cell>
          <cell r="AO188">
            <v>434.41250000000002</v>
          </cell>
          <cell r="AP188">
            <v>432.51249999999999</v>
          </cell>
          <cell r="AQ188">
            <v>434.8125</v>
          </cell>
          <cell r="AR188">
            <v>442.8</v>
          </cell>
          <cell r="AS188">
            <v>460.55</v>
          </cell>
          <cell r="AT188">
            <v>464.42500000000001</v>
          </cell>
          <cell r="AU188">
            <v>483.42500000000001</v>
          </cell>
          <cell r="AV188">
            <v>487.17500000000001</v>
          </cell>
          <cell r="AW188">
            <v>487.17500000000001</v>
          </cell>
          <cell r="AX188">
            <v>452.17500000000001</v>
          </cell>
          <cell r="AY188">
            <v>434.67500000000001</v>
          </cell>
          <cell r="AZ188">
            <v>435.17500000000001</v>
          </cell>
          <cell r="BA188">
            <v>434.17500000000001</v>
          </cell>
          <cell r="BB188">
            <v>437.17500000000001</v>
          </cell>
          <cell r="BC188">
            <v>436.17500000000001</v>
          </cell>
          <cell r="BD188">
            <v>442.8</v>
          </cell>
          <cell r="BE188">
            <v>460.55</v>
          </cell>
          <cell r="BF188">
            <v>462.35</v>
          </cell>
          <cell r="BG188">
            <v>470.3</v>
          </cell>
          <cell r="BH188">
            <v>502.2</v>
          </cell>
          <cell r="BI188">
            <v>522.20000000000005</v>
          </cell>
          <cell r="BJ188">
            <v>522.20000000000005</v>
          </cell>
          <cell r="BK188">
            <v>520.70000000000005</v>
          </cell>
          <cell r="BL188">
            <v>503.2</v>
          </cell>
          <cell r="BM188">
            <v>531.20000000000005</v>
          </cell>
          <cell r="BN188">
            <v>531.20000000000005</v>
          </cell>
          <cell r="BO188">
            <v>531.20000000000005</v>
          </cell>
        </row>
        <row r="189">
          <cell r="C189">
            <v>0</v>
          </cell>
          <cell r="E189" t="str">
            <v>Non-Exempt</v>
          </cell>
          <cell r="F189">
            <v>4</v>
          </cell>
          <cell r="G189">
            <v>4</v>
          </cell>
          <cell r="H189">
            <v>4</v>
          </cell>
          <cell r="I189">
            <v>4</v>
          </cell>
          <cell r="J189">
            <v>4</v>
          </cell>
          <cell r="K189">
            <v>4</v>
          </cell>
          <cell r="L189">
            <v>5</v>
          </cell>
          <cell r="M189">
            <v>5</v>
          </cell>
          <cell r="N189">
            <v>5</v>
          </cell>
          <cell r="O189">
            <v>5</v>
          </cell>
          <cell r="P189">
            <v>4</v>
          </cell>
          <cell r="Q189">
            <v>5</v>
          </cell>
          <cell r="R189">
            <v>5</v>
          </cell>
          <cell r="S189">
            <v>3.9</v>
          </cell>
          <cell r="T189">
            <v>5</v>
          </cell>
          <cell r="U189">
            <v>4.7</v>
          </cell>
          <cell r="V189">
            <v>3.6</v>
          </cell>
          <cell r="W189">
            <v>4.7</v>
          </cell>
          <cell r="X189">
            <v>4.8</v>
          </cell>
          <cell r="Y189">
            <v>5</v>
          </cell>
          <cell r="Z189">
            <v>5</v>
          </cell>
          <cell r="AA189">
            <v>5</v>
          </cell>
          <cell r="AB189">
            <v>5</v>
          </cell>
          <cell r="AC189">
            <v>5</v>
          </cell>
          <cell r="AD189">
            <v>5</v>
          </cell>
          <cell r="AE189">
            <v>5</v>
          </cell>
          <cell r="AF189">
            <v>5</v>
          </cell>
          <cell r="AG189">
            <v>5</v>
          </cell>
          <cell r="AH189">
            <v>5</v>
          </cell>
          <cell r="AI189">
            <v>5</v>
          </cell>
          <cell r="AJ189">
            <v>5</v>
          </cell>
          <cell r="AK189">
            <v>5</v>
          </cell>
          <cell r="AL189">
            <v>5</v>
          </cell>
          <cell r="AM189">
            <v>5</v>
          </cell>
          <cell r="AN189">
            <v>5</v>
          </cell>
          <cell r="AO189">
            <v>5</v>
          </cell>
          <cell r="AP189">
            <v>5</v>
          </cell>
          <cell r="AQ189">
            <v>5</v>
          </cell>
          <cell r="AR189">
            <v>5</v>
          </cell>
          <cell r="AS189">
            <v>5</v>
          </cell>
          <cell r="AT189">
            <v>5</v>
          </cell>
          <cell r="AU189">
            <v>5</v>
          </cell>
          <cell r="AV189">
            <v>5</v>
          </cell>
          <cell r="AW189">
            <v>5</v>
          </cell>
          <cell r="AX189">
            <v>5</v>
          </cell>
          <cell r="AY189">
            <v>5</v>
          </cell>
          <cell r="AZ189">
            <v>5</v>
          </cell>
          <cell r="BA189">
            <v>5</v>
          </cell>
          <cell r="BB189">
            <v>5</v>
          </cell>
          <cell r="BC189">
            <v>5</v>
          </cell>
          <cell r="BD189">
            <v>5</v>
          </cell>
          <cell r="BE189">
            <v>5</v>
          </cell>
          <cell r="BF189">
            <v>5</v>
          </cell>
          <cell r="BG189">
            <v>5</v>
          </cell>
          <cell r="BH189">
            <v>5</v>
          </cell>
          <cell r="BI189">
            <v>5</v>
          </cell>
          <cell r="BJ189">
            <v>5</v>
          </cell>
          <cell r="BK189">
            <v>5</v>
          </cell>
          <cell r="BL189">
            <v>5</v>
          </cell>
          <cell r="BM189">
            <v>5</v>
          </cell>
          <cell r="BN189">
            <v>5</v>
          </cell>
          <cell r="BO189">
            <v>5</v>
          </cell>
        </row>
        <row r="190">
          <cell r="C190" t="str">
            <v>Exempt</v>
          </cell>
          <cell r="D190" t="str">
            <v>E-Beam Sterilization</v>
          </cell>
          <cell r="E190" t="str">
            <v>Exempt</v>
          </cell>
          <cell r="F190">
            <v>48.8</v>
          </cell>
          <cell r="G190">
            <v>48.8</v>
          </cell>
          <cell r="H190">
            <v>48</v>
          </cell>
          <cell r="I190">
            <v>51</v>
          </cell>
          <cell r="J190">
            <v>49</v>
          </cell>
          <cell r="K190">
            <v>46</v>
          </cell>
          <cell r="L190">
            <v>49</v>
          </cell>
          <cell r="M190">
            <v>48</v>
          </cell>
          <cell r="N190">
            <v>53</v>
          </cell>
          <cell r="O190">
            <v>53.5</v>
          </cell>
          <cell r="P190">
            <v>56</v>
          </cell>
          <cell r="Q190">
            <v>59</v>
          </cell>
          <cell r="R190">
            <v>61</v>
          </cell>
          <cell r="S190">
            <v>61</v>
          </cell>
          <cell r="T190">
            <v>59</v>
          </cell>
          <cell r="U190">
            <v>61</v>
          </cell>
          <cell r="V190">
            <v>62</v>
          </cell>
          <cell r="W190">
            <v>62.5</v>
          </cell>
          <cell r="X190">
            <v>62.3</v>
          </cell>
          <cell r="Y190">
            <v>61</v>
          </cell>
          <cell r="Z190">
            <v>60.5</v>
          </cell>
          <cell r="AA190">
            <v>60.5</v>
          </cell>
          <cell r="AB190">
            <v>63</v>
          </cell>
          <cell r="AC190">
            <v>62</v>
          </cell>
          <cell r="AD190">
            <v>62.6</v>
          </cell>
          <cell r="AE190">
            <v>64</v>
          </cell>
          <cell r="AF190">
            <v>74</v>
          </cell>
          <cell r="AG190">
            <v>74</v>
          </cell>
          <cell r="AH190">
            <v>75</v>
          </cell>
          <cell r="AI190">
            <v>75</v>
          </cell>
          <cell r="AJ190">
            <v>75</v>
          </cell>
          <cell r="AK190">
            <v>75</v>
          </cell>
          <cell r="AL190">
            <v>74</v>
          </cell>
          <cell r="AM190">
            <v>74</v>
          </cell>
          <cell r="AN190">
            <v>74</v>
          </cell>
          <cell r="AO190">
            <v>74</v>
          </cell>
          <cell r="AP190">
            <v>74</v>
          </cell>
          <cell r="AQ190">
            <v>74</v>
          </cell>
          <cell r="AR190">
            <v>68.2</v>
          </cell>
          <cell r="AS190">
            <v>66</v>
          </cell>
          <cell r="AT190">
            <v>74</v>
          </cell>
          <cell r="AU190">
            <v>76</v>
          </cell>
          <cell r="AV190">
            <v>76</v>
          </cell>
          <cell r="AW190">
            <v>76</v>
          </cell>
          <cell r="AX190">
            <v>75</v>
          </cell>
          <cell r="AY190">
            <v>75</v>
          </cell>
          <cell r="AZ190">
            <v>75</v>
          </cell>
          <cell r="BA190">
            <v>75</v>
          </cell>
          <cell r="BB190">
            <v>75</v>
          </cell>
          <cell r="BC190">
            <v>75</v>
          </cell>
          <cell r="BD190">
            <v>68.2</v>
          </cell>
          <cell r="BE190">
            <v>66</v>
          </cell>
          <cell r="BF190">
            <v>65.2</v>
          </cell>
          <cell r="BG190">
            <v>65</v>
          </cell>
          <cell r="BH190">
            <v>75</v>
          </cell>
          <cell r="BI190">
            <v>82</v>
          </cell>
          <cell r="BJ190">
            <v>87</v>
          </cell>
          <cell r="BK190">
            <v>88</v>
          </cell>
          <cell r="BL190">
            <v>87</v>
          </cell>
          <cell r="BM190">
            <v>87</v>
          </cell>
          <cell r="BN190">
            <v>87</v>
          </cell>
          <cell r="BO190">
            <v>87</v>
          </cell>
        </row>
        <row r="191">
          <cell r="C191" t="str">
            <v>Non-Exempt</v>
          </cell>
          <cell r="E191" t="str">
            <v>Non-Exempt</v>
          </cell>
          <cell r="F191">
            <v>237.7</v>
          </cell>
          <cell r="G191">
            <v>245.8</v>
          </cell>
          <cell r="H191">
            <v>245.75</v>
          </cell>
          <cell r="I191">
            <v>250.55</v>
          </cell>
          <cell r="J191">
            <v>245.55</v>
          </cell>
          <cell r="K191">
            <v>259.02499999999998</v>
          </cell>
          <cell r="L191">
            <v>258.8</v>
          </cell>
          <cell r="M191">
            <v>265.3</v>
          </cell>
          <cell r="N191">
            <v>259.935</v>
          </cell>
          <cell r="O191">
            <v>267.38</v>
          </cell>
          <cell r="P191">
            <v>261.98</v>
          </cell>
          <cell r="Q191">
            <v>267.60000000000002</v>
          </cell>
          <cell r="R191">
            <v>268</v>
          </cell>
          <cell r="S191">
            <v>268</v>
          </cell>
          <cell r="T191">
            <v>271.39999999999998</v>
          </cell>
          <cell r="U191">
            <v>278.54999999999995</v>
          </cell>
          <cell r="V191">
            <v>276.82</v>
          </cell>
          <cell r="W191">
            <v>277.70000000000005</v>
          </cell>
          <cell r="X191">
            <v>274</v>
          </cell>
          <cell r="Y191">
            <v>275.89999999999998</v>
          </cell>
          <cell r="Z191">
            <v>278.60000000000002</v>
          </cell>
          <cell r="AA191">
            <v>272.59999999999997</v>
          </cell>
          <cell r="AB191">
            <v>276.8</v>
          </cell>
          <cell r="AC191">
            <v>272.2</v>
          </cell>
          <cell r="AD191">
            <v>277.3</v>
          </cell>
          <cell r="AE191">
            <v>270.3</v>
          </cell>
          <cell r="AF191">
            <v>293.3125</v>
          </cell>
          <cell r="AG191">
            <v>293.3125</v>
          </cell>
          <cell r="AH191">
            <v>293.3125</v>
          </cell>
          <cell r="AI191">
            <v>293.3125</v>
          </cell>
          <cell r="AJ191">
            <v>293.3125</v>
          </cell>
          <cell r="AK191">
            <v>293.3125</v>
          </cell>
          <cell r="AL191">
            <v>293.3125</v>
          </cell>
          <cell r="AM191">
            <v>293.3125</v>
          </cell>
          <cell r="AN191">
            <v>294.3125</v>
          </cell>
          <cell r="AO191">
            <v>294.3125</v>
          </cell>
          <cell r="AP191">
            <v>294.3125</v>
          </cell>
          <cell r="AQ191">
            <v>294.3125</v>
          </cell>
          <cell r="AR191">
            <v>280.39999999999998</v>
          </cell>
          <cell r="AS191">
            <v>286.85000000000002</v>
          </cell>
          <cell r="AT191">
            <v>299.875</v>
          </cell>
          <cell r="AU191">
            <v>300.875</v>
          </cell>
          <cell r="AV191">
            <v>300.875</v>
          </cell>
          <cell r="AW191">
            <v>300.875</v>
          </cell>
          <cell r="AX191">
            <v>300.875</v>
          </cell>
          <cell r="AY191">
            <v>300.875</v>
          </cell>
          <cell r="AZ191">
            <v>299.875</v>
          </cell>
          <cell r="BA191">
            <v>299.875</v>
          </cell>
          <cell r="BB191">
            <v>299.875</v>
          </cell>
          <cell r="BC191">
            <v>299.875</v>
          </cell>
          <cell r="BD191">
            <v>280.39999999999998</v>
          </cell>
          <cell r="BE191">
            <v>286.85000000000002</v>
          </cell>
          <cell r="BF191">
            <v>297.95</v>
          </cell>
          <cell r="BG191">
            <v>300.88249999999999</v>
          </cell>
          <cell r="BH191">
            <v>333.2</v>
          </cell>
          <cell r="BI191">
            <v>332.2</v>
          </cell>
          <cell r="BJ191">
            <v>333.2</v>
          </cell>
          <cell r="BK191">
            <v>333.2</v>
          </cell>
          <cell r="BL191">
            <v>332.2</v>
          </cell>
          <cell r="BM191">
            <v>332.2</v>
          </cell>
          <cell r="BN191">
            <v>332.2</v>
          </cell>
          <cell r="BO191">
            <v>332.2</v>
          </cell>
        </row>
        <row r="192">
          <cell r="C192" t="str">
            <v>Intern</v>
          </cell>
          <cell r="E192" t="str">
            <v>Intern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8</v>
          </cell>
          <cell r="R192">
            <v>7.9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3.2</v>
          </cell>
          <cell r="Z192">
            <v>3.8</v>
          </cell>
          <cell r="AA192">
            <v>2.4</v>
          </cell>
          <cell r="AB192">
            <v>0.2</v>
          </cell>
          <cell r="AC192">
            <v>0.2</v>
          </cell>
          <cell r="AD192">
            <v>0.2</v>
          </cell>
          <cell r="AE192">
            <v>0.1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4</v>
          </cell>
          <cell r="AK192">
            <v>5</v>
          </cell>
          <cell r="AL192">
            <v>5</v>
          </cell>
          <cell r="AM192">
            <v>4.5</v>
          </cell>
          <cell r="AN192">
            <v>1</v>
          </cell>
          <cell r="AO192">
            <v>0</v>
          </cell>
          <cell r="AP192">
            <v>0</v>
          </cell>
          <cell r="AQ192">
            <v>0</v>
          </cell>
          <cell r="AR192">
            <v>0.7</v>
          </cell>
          <cell r="AS192">
            <v>0.9</v>
          </cell>
          <cell r="AT192">
            <v>0.25</v>
          </cell>
          <cell r="AU192">
            <v>0.25</v>
          </cell>
          <cell r="AV192">
            <v>4</v>
          </cell>
          <cell r="AW192">
            <v>5</v>
          </cell>
          <cell r="AX192">
            <v>5</v>
          </cell>
          <cell r="AY192">
            <v>4.5</v>
          </cell>
          <cell r="AZ192">
            <v>1</v>
          </cell>
          <cell r="BA192">
            <v>0</v>
          </cell>
          <cell r="BB192">
            <v>0</v>
          </cell>
          <cell r="BC192">
            <v>0</v>
          </cell>
          <cell r="BD192">
            <v>0.7</v>
          </cell>
          <cell r="BE192">
            <v>0.9</v>
          </cell>
          <cell r="BF192">
            <v>0.2</v>
          </cell>
          <cell r="BG192">
            <v>1.7500000000000002E-2</v>
          </cell>
          <cell r="BH192">
            <v>4</v>
          </cell>
          <cell r="BI192">
            <v>7</v>
          </cell>
          <cell r="BJ192">
            <v>7</v>
          </cell>
          <cell r="BK192">
            <v>5.5</v>
          </cell>
          <cell r="BL192">
            <v>1</v>
          </cell>
          <cell r="BM192">
            <v>0</v>
          </cell>
          <cell r="BN192">
            <v>0</v>
          </cell>
          <cell r="BO192">
            <v>0</v>
          </cell>
        </row>
        <row r="193">
          <cell r="C193" t="str">
            <v>Temp</v>
          </cell>
          <cell r="E193" t="str">
            <v>Temp</v>
          </cell>
          <cell r="F193">
            <v>37.4</v>
          </cell>
          <cell r="G193">
            <v>40</v>
          </cell>
          <cell r="H193">
            <v>44.2</v>
          </cell>
          <cell r="I193">
            <v>58.4</v>
          </cell>
          <cell r="J193">
            <v>52.45</v>
          </cell>
          <cell r="K193">
            <v>47.95</v>
          </cell>
          <cell r="L193">
            <v>53</v>
          </cell>
          <cell r="M193">
            <v>58.8</v>
          </cell>
          <cell r="N193">
            <v>77.3</v>
          </cell>
          <cell r="O193">
            <v>75.5</v>
          </cell>
          <cell r="P193">
            <v>73.55</v>
          </cell>
          <cell r="Q193">
            <v>100.3</v>
          </cell>
          <cell r="R193">
            <v>103.4</v>
          </cell>
          <cell r="S193">
            <v>107.60000000000001</v>
          </cell>
          <cell r="T193">
            <v>96.399999999999991</v>
          </cell>
          <cell r="U193">
            <v>85.55</v>
          </cell>
          <cell r="V193">
            <v>79.41</v>
          </cell>
          <cell r="W193">
            <v>72</v>
          </cell>
          <cell r="X193">
            <v>72.099999999999994</v>
          </cell>
          <cell r="Y193">
            <v>80.5</v>
          </cell>
          <cell r="Z193">
            <v>83.5</v>
          </cell>
          <cell r="AA193">
            <v>76.900000000000006</v>
          </cell>
          <cell r="AB193">
            <v>81.375</v>
          </cell>
          <cell r="AC193">
            <v>90.8</v>
          </cell>
          <cell r="AD193">
            <v>84</v>
          </cell>
          <cell r="AE193">
            <v>97.5</v>
          </cell>
          <cell r="AF193">
            <v>97.4</v>
          </cell>
          <cell r="AG193">
            <v>100.1</v>
          </cell>
          <cell r="AH193">
            <v>86</v>
          </cell>
          <cell r="AI193">
            <v>65.3</v>
          </cell>
          <cell r="AJ193">
            <v>65.599999999999994</v>
          </cell>
          <cell r="AK193">
            <v>71.8</v>
          </cell>
          <cell r="AL193">
            <v>76.599999999999994</v>
          </cell>
          <cell r="AM193">
            <v>63.4</v>
          </cell>
          <cell r="AN193">
            <v>66.8</v>
          </cell>
          <cell r="AO193">
            <v>66.099999999999994</v>
          </cell>
          <cell r="AP193">
            <v>64.2</v>
          </cell>
          <cell r="AQ193">
            <v>66.5</v>
          </cell>
          <cell r="AR193">
            <v>93.5</v>
          </cell>
          <cell r="AS193">
            <v>106.8</v>
          </cell>
          <cell r="AT193">
            <v>90.3</v>
          </cell>
          <cell r="AU193">
            <v>106.3</v>
          </cell>
          <cell r="AV193">
            <v>106.3</v>
          </cell>
          <cell r="AW193">
            <v>105.3</v>
          </cell>
          <cell r="AX193">
            <v>71.3</v>
          </cell>
          <cell r="AY193">
            <v>54.3</v>
          </cell>
          <cell r="AZ193">
            <v>59.3</v>
          </cell>
          <cell r="BA193">
            <v>59.3</v>
          </cell>
          <cell r="BB193">
            <v>62.3</v>
          </cell>
          <cell r="BC193">
            <v>61.3</v>
          </cell>
          <cell r="BD193">
            <v>93.5</v>
          </cell>
          <cell r="BE193">
            <v>106.8</v>
          </cell>
          <cell r="BF193">
            <v>99</v>
          </cell>
          <cell r="BG193">
            <v>104.4</v>
          </cell>
          <cell r="BH193">
            <v>88</v>
          </cell>
          <cell r="BI193">
            <v>99</v>
          </cell>
          <cell r="BJ193">
            <v>94</v>
          </cell>
          <cell r="BK193">
            <v>94</v>
          </cell>
          <cell r="BL193">
            <v>83</v>
          </cell>
          <cell r="BM193">
            <v>112</v>
          </cell>
          <cell r="BN193">
            <v>112</v>
          </cell>
          <cell r="BO193">
            <v>112</v>
          </cell>
        </row>
        <row r="194">
          <cell r="C194">
            <v>0</v>
          </cell>
          <cell r="D194" t="str">
            <v>TOTAL CFC</v>
          </cell>
          <cell r="F194">
            <v>323.89999999999998</v>
          </cell>
          <cell r="G194">
            <v>334.6</v>
          </cell>
          <cell r="H194">
            <v>337.95</v>
          </cell>
          <cell r="I194">
            <v>359.95</v>
          </cell>
          <cell r="J194">
            <v>347</v>
          </cell>
          <cell r="K194">
            <v>352.97499999999997</v>
          </cell>
          <cell r="L194">
            <v>360.8</v>
          </cell>
          <cell r="M194">
            <v>372.1</v>
          </cell>
          <cell r="N194">
            <v>390.23500000000001</v>
          </cell>
          <cell r="O194">
            <v>396.38</v>
          </cell>
          <cell r="P194">
            <v>391.53000000000003</v>
          </cell>
          <cell r="Q194">
            <v>426.9</v>
          </cell>
          <cell r="R194">
            <v>432.4</v>
          </cell>
          <cell r="S194">
            <v>436.6</v>
          </cell>
          <cell r="T194">
            <v>426.79999999999995</v>
          </cell>
          <cell r="U194">
            <v>425.09999999999997</v>
          </cell>
          <cell r="V194">
            <v>418.23</v>
          </cell>
          <cell r="W194">
            <v>412.20000000000005</v>
          </cell>
          <cell r="X194">
            <v>408.4</v>
          </cell>
          <cell r="Y194">
            <v>420.59999999999997</v>
          </cell>
          <cell r="Z194">
            <v>426.40000000000003</v>
          </cell>
          <cell r="AA194">
            <v>412.4</v>
          </cell>
          <cell r="AB194">
            <v>421.375</v>
          </cell>
          <cell r="AC194">
            <v>425.2</v>
          </cell>
          <cell r="AD194">
            <v>424.1</v>
          </cell>
          <cell r="AE194">
            <v>431.9</v>
          </cell>
          <cell r="AF194">
            <v>464.71249999999998</v>
          </cell>
          <cell r="AG194">
            <v>467.41250000000002</v>
          </cell>
          <cell r="AH194">
            <v>454.3125</v>
          </cell>
          <cell r="AI194">
            <v>433.61250000000001</v>
          </cell>
          <cell r="AJ194">
            <v>437.91250000000002</v>
          </cell>
          <cell r="AK194">
            <v>445.11250000000001</v>
          </cell>
          <cell r="AL194">
            <v>448.91250000000002</v>
          </cell>
          <cell r="AM194">
            <v>435.21249999999998</v>
          </cell>
          <cell r="AN194">
            <v>436.11250000000001</v>
          </cell>
          <cell r="AO194">
            <v>434.41250000000002</v>
          </cell>
          <cell r="AP194">
            <v>432.51249999999999</v>
          </cell>
          <cell r="AQ194">
            <v>434.8125</v>
          </cell>
          <cell r="AR194">
            <v>442.8</v>
          </cell>
          <cell r="AS194">
            <v>460.55</v>
          </cell>
          <cell r="AT194">
            <v>464.42500000000001</v>
          </cell>
          <cell r="AU194">
            <v>483.42500000000001</v>
          </cell>
          <cell r="AV194">
            <v>487.17500000000001</v>
          </cell>
          <cell r="AW194">
            <v>487.17500000000001</v>
          </cell>
          <cell r="AX194">
            <v>452.17500000000001</v>
          </cell>
          <cell r="AY194">
            <v>434.67500000000001</v>
          </cell>
          <cell r="AZ194">
            <v>435.17500000000001</v>
          </cell>
          <cell r="BA194">
            <v>434.17500000000001</v>
          </cell>
          <cell r="BB194">
            <v>437.17500000000001</v>
          </cell>
          <cell r="BC194">
            <v>436.17500000000001</v>
          </cell>
          <cell r="BD194">
            <v>442.8</v>
          </cell>
          <cell r="BE194">
            <v>460.55</v>
          </cell>
          <cell r="BF194">
            <v>462.35</v>
          </cell>
          <cell r="BG194">
            <v>470.3</v>
          </cell>
          <cell r="BH194">
            <v>500.2</v>
          </cell>
          <cell r="BI194">
            <v>520.20000000000005</v>
          </cell>
          <cell r="BJ194">
            <v>521.20000000000005</v>
          </cell>
          <cell r="BK194">
            <v>520.70000000000005</v>
          </cell>
          <cell r="BL194">
            <v>503.2</v>
          </cell>
          <cell r="BM194">
            <v>531.20000000000005</v>
          </cell>
          <cell r="BN194">
            <v>531.20000000000005</v>
          </cell>
          <cell r="BO194">
            <v>531.20000000000005</v>
          </cell>
        </row>
        <row r="195">
          <cell r="C195">
            <v>0</v>
          </cell>
          <cell r="D195" t="str">
            <v>MAB Contracts</v>
          </cell>
          <cell r="E195" t="str">
            <v>Exempt</v>
          </cell>
          <cell r="F195">
            <v>2</v>
          </cell>
          <cell r="G195">
            <v>2</v>
          </cell>
          <cell r="H195">
            <v>2</v>
          </cell>
          <cell r="I195">
            <v>2</v>
          </cell>
          <cell r="J195">
            <v>2</v>
          </cell>
          <cell r="K195">
            <v>2</v>
          </cell>
          <cell r="L195">
            <v>2</v>
          </cell>
          <cell r="M195">
            <v>1</v>
          </cell>
          <cell r="N195">
            <v>0</v>
          </cell>
          <cell r="O195">
            <v>0</v>
          </cell>
          <cell r="P195">
            <v>2</v>
          </cell>
          <cell r="Q195">
            <v>3</v>
          </cell>
          <cell r="R195">
            <v>4</v>
          </cell>
          <cell r="S195">
            <v>5</v>
          </cell>
          <cell r="T195">
            <v>5</v>
          </cell>
          <cell r="U195">
            <v>6</v>
          </cell>
          <cell r="V195">
            <v>6</v>
          </cell>
          <cell r="W195">
            <v>7</v>
          </cell>
          <cell r="X195">
            <v>7</v>
          </cell>
          <cell r="Y195">
            <v>6</v>
          </cell>
          <cell r="Z195">
            <v>6</v>
          </cell>
          <cell r="AA195">
            <v>6</v>
          </cell>
          <cell r="AB195">
            <v>7</v>
          </cell>
          <cell r="AC195">
            <v>7</v>
          </cell>
          <cell r="AD195">
            <v>7</v>
          </cell>
          <cell r="AE195">
            <v>7</v>
          </cell>
          <cell r="AF195">
            <v>7</v>
          </cell>
          <cell r="AG195">
            <v>7</v>
          </cell>
          <cell r="AH195">
            <v>7</v>
          </cell>
          <cell r="AI195">
            <v>7</v>
          </cell>
          <cell r="AJ195">
            <v>7</v>
          </cell>
          <cell r="AK195">
            <v>7</v>
          </cell>
          <cell r="AL195">
            <v>7</v>
          </cell>
          <cell r="AM195">
            <v>7</v>
          </cell>
          <cell r="AN195">
            <v>7</v>
          </cell>
          <cell r="AO195">
            <v>7</v>
          </cell>
          <cell r="AP195">
            <v>7</v>
          </cell>
          <cell r="AQ195">
            <v>7</v>
          </cell>
          <cell r="AR195">
            <v>7</v>
          </cell>
          <cell r="AS195">
            <v>7</v>
          </cell>
          <cell r="AT195">
            <v>8</v>
          </cell>
          <cell r="AU195">
            <v>8</v>
          </cell>
          <cell r="AV195">
            <v>8</v>
          </cell>
          <cell r="AW195">
            <v>8</v>
          </cell>
          <cell r="AX195">
            <v>8</v>
          </cell>
          <cell r="AY195">
            <v>8</v>
          </cell>
          <cell r="AZ195">
            <v>8</v>
          </cell>
          <cell r="BA195">
            <v>8</v>
          </cell>
          <cell r="BB195">
            <v>8</v>
          </cell>
          <cell r="BC195">
            <v>8</v>
          </cell>
          <cell r="BD195">
            <v>7</v>
          </cell>
          <cell r="BE195">
            <v>7</v>
          </cell>
          <cell r="BF195">
            <v>7</v>
          </cell>
          <cell r="BG195">
            <v>6</v>
          </cell>
          <cell r="BH195">
            <v>7</v>
          </cell>
          <cell r="BI195">
            <v>7</v>
          </cell>
          <cell r="BJ195">
            <v>8</v>
          </cell>
          <cell r="BK195">
            <v>8</v>
          </cell>
          <cell r="BL195">
            <v>8</v>
          </cell>
          <cell r="BM195">
            <v>8</v>
          </cell>
          <cell r="BN195">
            <v>8</v>
          </cell>
          <cell r="BO195">
            <v>8</v>
          </cell>
        </row>
        <row r="196">
          <cell r="C196" t="str">
            <v>10763Exempt</v>
          </cell>
          <cell r="D196" t="str">
            <v>E-Beam Sterilization</v>
          </cell>
          <cell r="E196" t="str">
            <v>Exempt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1</v>
          </cell>
          <cell r="AU196">
            <v>1</v>
          </cell>
          <cell r="AV196">
            <v>1</v>
          </cell>
          <cell r="AW196">
            <v>1</v>
          </cell>
          <cell r="AX196">
            <v>1</v>
          </cell>
          <cell r="AY196">
            <v>1</v>
          </cell>
          <cell r="AZ196">
            <v>1</v>
          </cell>
          <cell r="BA196">
            <v>1</v>
          </cell>
          <cell r="BB196">
            <v>1</v>
          </cell>
          <cell r="BC196">
            <v>1</v>
          </cell>
          <cell r="BD196">
            <v>0</v>
          </cell>
          <cell r="BE196">
            <v>0</v>
          </cell>
          <cell r="BF196">
            <v>1</v>
          </cell>
          <cell r="BG196">
            <v>1</v>
          </cell>
          <cell r="BH196">
            <v>1</v>
          </cell>
          <cell r="BI196">
            <v>1</v>
          </cell>
          <cell r="BJ196">
            <v>1</v>
          </cell>
          <cell r="BK196">
            <v>1</v>
          </cell>
          <cell r="BL196">
            <v>1</v>
          </cell>
          <cell r="BM196">
            <v>1</v>
          </cell>
          <cell r="BN196">
            <v>1</v>
          </cell>
          <cell r="BO196">
            <v>1</v>
          </cell>
        </row>
        <row r="197">
          <cell r="C197" t="str">
            <v>10763Non-Exempt</v>
          </cell>
          <cell r="E197" t="str">
            <v>Non-Exempt</v>
          </cell>
          <cell r="F197">
            <v>0</v>
          </cell>
          <cell r="G197">
            <v>0</v>
          </cell>
          <cell r="H197">
            <v>2</v>
          </cell>
          <cell r="I197">
            <v>2</v>
          </cell>
          <cell r="J197">
            <v>2</v>
          </cell>
          <cell r="K197">
            <v>2</v>
          </cell>
          <cell r="L197">
            <v>2</v>
          </cell>
          <cell r="M197">
            <v>2</v>
          </cell>
          <cell r="N197">
            <v>2</v>
          </cell>
          <cell r="O197">
            <v>1</v>
          </cell>
          <cell r="P197">
            <v>2</v>
          </cell>
          <cell r="Q197">
            <v>2</v>
          </cell>
          <cell r="R197">
            <v>2</v>
          </cell>
          <cell r="S197">
            <v>2</v>
          </cell>
          <cell r="T197">
            <v>2</v>
          </cell>
          <cell r="U197">
            <v>2</v>
          </cell>
          <cell r="V197">
            <v>2</v>
          </cell>
          <cell r="W197">
            <v>2</v>
          </cell>
          <cell r="X197">
            <v>2</v>
          </cell>
          <cell r="Y197">
            <v>2</v>
          </cell>
          <cell r="Z197">
            <v>2</v>
          </cell>
          <cell r="AA197">
            <v>2</v>
          </cell>
          <cell r="AB197">
            <v>2</v>
          </cell>
          <cell r="AC197">
            <v>2</v>
          </cell>
          <cell r="AD197">
            <v>2</v>
          </cell>
          <cell r="AE197">
            <v>2</v>
          </cell>
          <cell r="AF197">
            <v>3</v>
          </cell>
          <cell r="AG197">
            <v>3</v>
          </cell>
          <cell r="AH197">
            <v>3</v>
          </cell>
          <cell r="AI197">
            <v>3</v>
          </cell>
          <cell r="AJ197">
            <v>3</v>
          </cell>
          <cell r="AK197">
            <v>3</v>
          </cell>
          <cell r="AL197">
            <v>3</v>
          </cell>
          <cell r="AM197">
            <v>3</v>
          </cell>
          <cell r="AN197">
            <v>4</v>
          </cell>
          <cell r="AO197">
            <v>4</v>
          </cell>
          <cell r="AP197">
            <v>4</v>
          </cell>
          <cell r="AQ197">
            <v>4</v>
          </cell>
          <cell r="AR197">
            <v>3</v>
          </cell>
          <cell r="AS197">
            <v>2</v>
          </cell>
          <cell r="AT197">
            <v>3</v>
          </cell>
          <cell r="AU197">
            <v>3</v>
          </cell>
          <cell r="AV197">
            <v>3</v>
          </cell>
          <cell r="AW197">
            <v>3</v>
          </cell>
          <cell r="AX197">
            <v>3</v>
          </cell>
          <cell r="AY197">
            <v>3</v>
          </cell>
          <cell r="AZ197">
            <v>3</v>
          </cell>
          <cell r="BA197">
            <v>3</v>
          </cell>
          <cell r="BB197">
            <v>3</v>
          </cell>
          <cell r="BC197">
            <v>3</v>
          </cell>
          <cell r="BD197">
            <v>3</v>
          </cell>
          <cell r="BE197">
            <v>2</v>
          </cell>
          <cell r="BF197">
            <v>2</v>
          </cell>
          <cell r="BG197">
            <v>2</v>
          </cell>
          <cell r="BH197">
            <v>3</v>
          </cell>
          <cell r="BI197">
            <v>3</v>
          </cell>
          <cell r="BJ197">
            <v>3</v>
          </cell>
          <cell r="BK197">
            <v>3</v>
          </cell>
          <cell r="BL197">
            <v>3</v>
          </cell>
          <cell r="BM197">
            <v>3</v>
          </cell>
          <cell r="BN197">
            <v>3</v>
          </cell>
          <cell r="BO197">
            <v>3</v>
          </cell>
        </row>
        <row r="198">
          <cell r="C198" t="str">
            <v>10763Intern</v>
          </cell>
          <cell r="E198" t="str">
            <v>Intern</v>
          </cell>
          <cell r="F198">
            <v>0</v>
          </cell>
          <cell r="G198">
            <v>0</v>
          </cell>
          <cell r="H198">
            <v>1</v>
          </cell>
          <cell r="I198">
            <v>1</v>
          </cell>
          <cell r="J198">
            <v>0</v>
          </cell>
          <cell r="K198">
            <v>1</v>
          </cell>
          <cell r="L198">
            <v>0</v>
          </cell>
          <cell r="M198">
            <v>1</v>
          </cell>
          <cell r="N198">
            <v>0</v>
          </cell>
          <cell r="O198">
            <v>0</v>
          </cell>
          <cell r="P198">
            <v>0</v>
          </cell>
          <cell r="Q198">
            <v>1</v>
          </cell>
          <cell r="R198">
            <v>1</v>
          </cell>
          <cell r="S198">
            <v>1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C199" t="str">
            <v>10763Temp</v>
          </cell>
          <cell r="E199" t="str">
            <v>Temp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1</v>
          </cell>
          <cell r="Q199">
            <v>1</v>
          </cell>
          <cell r="R199">
            <v>0.3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</row>
        <row r="200">
          <cell r="C200">
            <v>0</v>
          </cell>
          <cell r="F200">
            <v>0</v>
          </cell>
          <cell r="G200">
            <v>0</v>
          </cell>
          <cell r="H200">
            <v>2</v>
          </cell>
          <cell r="I200">
            <v>2</v>
          </cell>
          <cell r="J200">
            <v>2</v>
          </cell>
          <cell r="K200">
            <v>2</v>
          </cell>
          <cell r="L200">
            <v>2</v>
          </cell>
          <cell r="M200">
            <v>2</v>
          </cell>
          <cell r="N200">
            <v>2</v>
          </cell>
          <cell r="O200">
            <v>1</v>
          </cell>
          <cell r="P200">
            <v>3</v>
          </cell>
          <cell r="Q200">
            <v>3</v>
          </cell>
          <cell r="R200">
            <v>2.2999999999999998</v>
          </cell>
          <cell r="S200">
            <v>2</v>
          </cell>
          <cell r="T200">
            <v>2</v>
          </cell>
          <cell r="U200">
            <v>2</v>
          </cell>
          <cell r="V200">
            <v>2</v>
          </cell>
          <cell r="W200">
            <v>2</v>
          </cell>
          <cell r="X200">
            <v>2</v>
          </cell>
          <cell r="Y200">
            <v>2</v>
          </cell>
          <cell r="Z200">
            <v>2</v>
          </cell>
          <cell r="AA200">
            <v>2</v>
          </cell>
          <cell r="AB200">
            <v>2</v>
          </cell>
          <cell r="AC200">
            <v>2</v>
          </cell>
          <cell r="AD200">
            <v>2</v>
          </cell>
          <cell r="AE200">
            <v>2</v>
          </cell>
          <cell r="AF200">
            <v>3</v>
          </cell>
          <cell r="AG200">
            <v>3</v>
          </cell>
          <cell r="AH200">
            <v>3</v>
          </cell>
          <cell r="AI200">
            <v>3</v>
          </cell>
          <cell r="AJ200">
            <v>3</v>
          </cell>
          <cell r="AK200">
            <v>3</v>
          </cell>
          <cell r="AL200">
            <v>3</v>
          </cell>
          <cell r="AM200">
            <v>3</v>
          </cell>
          <cell r="AN200">
            <v>4</v>
          </cell>
          <cell r="AO200">
            <v>4</v>
          </cell>
          <cell r="AP200">
            <v>4</v>
          </cell>
          <cell r="AQ200">
            <v>4</v>
          </cell>
          <cell r="AR200">
            <v>3</v>
          </cell>
          <cell r="AS200">
            <v>2</v>
          </cell>
          <cell r="AT200">
            <v>4</v>
          </cell>
          <cell r="AU200">
            <v>4</v>
          </cell>
          <cell r="AV200">
            <v>4</v>
          </cell>
          <cell r="AW200">
            <v>4</v>
          </cell>
          <cell r="AX200">
            <v>4</v>
          </cell>
          <cell r="AY200">
            <v>4</v>
          </cell>
          <cell r="AZ200">
            <v>4</v>
          </cell>
          <cell r="BA200">
            <v>4</v>
          </cell>
          <cell r="BB200">
            <v>4</v>
          </cell>
          <cell r="BC200">
            <v>4</v>
          </cell>
          <cell r="BD200">
            <v>3</v>
          </cell>
          <cell r="BE200">
            <v>2</v>
          </cell>
          <cell r="BF200">
            <v>3</v>
          </cell>
          <cell r="BG200">
            <v>3</v>
          </cell>
          <cell r="BH200">
            <v>4</v>
          </cell>
          <cell r="BI200">
            <v>4</v>
          </cell>
          <cell r="BJ200">
            <v>4</v>
          </cell>
          <cell r="BK200">
            <v>4</v>
          </cell>
          <cell r="BL200">
            <v>4</v>
          </cell>
          <cell r="BM200">
            <v>4</v>
          </cell>
          <cell r="BN200">
            <v>4</v>
          </cell>
          <cell r="BO200">
            <v>4</v>
          </cell>
        </row>
        <row r="201">
          <cell r="C201">
            <v>0</v>
          </cell>
          <cell r="D201" t="str">
            <v>Scimed Contracts</v>
          </cell>
          <cell r="E201" t="str">
            <v>Exempt</v>
          </cell>
          <cell r="F201">
            <v>7.8</v>
          </cell>
          <cell r="G201">
            <v>7.8</v>
          </cell>
          <cell r="H201">
            <v>8</v>
          </cell>
          <cell r="I201">
            <v>8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S201">
            <v>0</v>
          </cell>
        </row>
        <row r="202">
          <cell r="C202" t="str">
            <v>10128Exempt</v>
          </cell>
          <cell r="D202" t="str">
            <v>Sterility</v>
          </cell>
          <cell r="E202" t="str">
            <v>Exempt</v>
          </cell>
          <cell r="F202">
            <v>1</v>
          </cell>
          <cell r="G202">
            <v>1</v>
          </cell>
          <cell r="H202">
            <v>1</v>
          </cell>
          <cell r="I202">
            <v>1</v>
          </cell>
          <cell r="J202">
            <v>1</v>
          </cell>
          <cell r="K202">
            <v>2</v>
          </cell>
          <cell r="L202">
            <v>2</v>
          </cell>
          <cell r="M202">
            <v>2</v>
          </cell>
          <cell r="N202">
            <v>2</v>
          </cell>
          <cell r="O202">
            <v>2</v>
          </cell>
          <cell r="P202">
            <v>2</v>
          </cell>
          <cell r="Q202">
            <v>3</v>
          </cell>
          <cell r="R202">
            <v>3</v>
          </cell>
          <cell r="S202">
            <v>3</v>
          </cell>
          <cell r="T202">
            <v>3</v>
          </cell>
          <cell r="U202">
            <v>3</v>
          </cell>
          <cell r="V202">
            <v>3</v>
          </cell>
          <cell r="W202">
            <v>3</v>
          </cell>
          <cell r="X202">
            <v>3</v>
          </cell>
          <cell r="Y202">
            <v>2.25</v>
          </cell>
          <cell r="Z202">
            <v>2</v>
          </cell>
          <cell r="AA202">
            <v>2</v>
          </cell>
          <cell r="AB202">
            <v>2</v>
          </cell>
          <cell r="AC202">
            <v>2</v>
          </cell>
          <cell r="AD202">
            <v>2</v>
          </cell>
          <cell r="AE202">
            <v>1.5</v>
          </cell>
          <cell r="AF202">
            <v>6</v>
          </cell>
          <cell r="AG202">
            <v>6</v>
          </cell>
          <cell r="AH202">
            <v>6</v>
          </cell>
          <cell r="AI202">
            <v>6</v>
          </cell>
          <cell r="AJ202">
            <v>6</v>
          </cell>
          <cell r="AK202">
            <v>6</v>
          </cell>
          <cell r="AL202">
            <v>6</v>
          </cell>
          <cell r="AM202">
            <v>6</v>
          </cell>
          <cell r="AN202">
            <v>6</v>
          </cell>
          <cell r="AO202">
            <v>6</v>
          </cell>
          <cell r="AP202">
            <v>6</v>
          </cell>
          <cell r="AQ202">
            <v>6</v>
          </cell>
          <cell r="AR202">
            <v>2.5</v>
          </cell>
          <cell r="AS202">
            <v>3.3</v>
          </cell>
          <cell r="AT202">
            <v>6</v>
          </cell>
          <cell r="AU202">
            <v>6</v>
          </cell>
          <cell r="AV202">
            <v>6</v>
          </cell>
          <cell r="AW202">
            <v>6</v>
          </cell>
          <cell r="AX202">
            <v>6</v>
          </cell>
          <cell r="AY202">
            <v>6</v>
          </cell>
          <cell r="AZ202">
            <v>6</v>
          </cell>
          <cell r="BA202">
            <v>6</v>
          </cell>
          <cell r="BB202">
            <v>6</v>
          </cell>
          <cell r="BC202">
            <v>6</v>
          </cell>
          <cell r="BD202">
            <v>2.5</v>
          </cell>
          <cell r="BE202">
            <v>3.3</v>
          </cell>
          <cell r="BF202">
            <v>3.35</v>
          </cell>
          <cell r="BG202">
            <v>3</v>
          </cell>
          <cell r="BH202">
            <v>5</v>
          </cell>
          <cell r="BI202">
            <v>5</v>
          </cell>
          <cell r="BJ202">
            <v>5</v>
          </cell>
          <cell r="BK202">
            <v>5</v>
          </cell>
          <cell r="BL202">
            <v>5</v>
          </cell>
          <cell r="BM202">
            <v>5</v>
          </cell>
          <cell r="BN202">
            <v>5</v>
          </cell>
          <cell r="BO202">
            <v>5</v>
          </cell>
        </row>
        <row r="203">
          <cell r="C203" t="str">
            <v>10128Non-Exempt</v>
          </cell>
          <cell r="E203" t="str">
            <v>Non-Exempt</v>
          </cell>
          <cell r="F203">
            <v>14</v>
          </cell>
          <cell r="G203">
            <v>14</v>
          </cell>
          <cell r="H203">
            <v>14</v>
          </cell>
          <cell r="I203">
            <v>14</v>
          </cell>
          <cell r="J203">
            <v>14</v>
          </cell>
          <cell r="K203">
            <v>13</v>
          </cell>
          <cell r="L203">
            <v>13</v>
          </cell>
          <cell r="M203">
            <v>13</v>
          </cell>
          <cell r="N203">
            <v>13</v>
          </cell>
          <cell r="O203">
            <v>13</v>
          </cell>
          <cell r="P203">
            <v>13</v>
          </cell>
          <cell r="Q203">
            <v>14</v>
          </cell>
          <cell r="R203">
            <v>13.8</v>
          </cell>
          <cell r="S203">
            <v>14</v>
          </cell>
          <cell r="T203">
            <v>13.1</v>
          </cell>
          <cell r="U203">
            <v>14.5</v>
          </cell>
          <cell r="V203">
            <v>15.3</v>
          </cell>
          <cell r="W203">
            <v>16</v>
          </cell>
          <cell r="X203">
            <v>14.8</v>
          </cell>
          <cell r="Y203">
            <v>14.6</v>
          </cell>
          <cell r="Z203">
            <v>15.3</v>
          </cell>
          <cell r="AA203">
            <v>13.4</v>
          </cell>
          <cell r="AB203">
            <v>14.4</v>
          </cell>
          <cell r="AC203">
            <v>19.2</v>
          </cell>
          <cell r="AD203">
            <v>17.8</v>
          </cell>
          <cell r="AE203">
            <v>23.6</v>
          </cell>
          <cell r="AF203">
            <v>22</v>
          </cell>
          <cell r="AG203">
            <v>22</v>
          </cell>
          <cell r="AH203">
            <v>22</v>
          </cell>
          <cell r="AI203">
            <v>22</v>
          </cell>
          <cell r="AJ203">
            <v>22</v>
          </cell>
          <cell r="AK203">
            <v>22</v>
          </cell>
          <cell r="AL203">
            <v>22</v>
          </cell>
          <cell r="AM203">
            <v>22</v>
          </cell>
          <cell r="AN203">
            <v>22</v>
          </cell>
          <cell r="AO203">
            <v>22</v>
          </cell>
          <cell r="AP203">
            <v>22</v>
          </cell>
          <cell r="AQ203">
            <v>22</v>
          </cell>
          <cell r="AR203">
            <v>23</v>
          </cell>
          <cell r="AS203">
            <v>22.7</v>
          </cell>
          <cell r="AT203">
            <v>22</v>
          </cell>
          <cell r="AU203">
            <v>22</v>
          </cell>
          <cell r="AV203">
            <v>22</v>
          </cell>
          <cell r="AW203">
            <v>22</v>
          </cell>
          <cell r="AX203">
            <v>22</v>
          </cell>
          <cell r="AY203">
            <v>22</v>
          </cell>
          <cell r="AZ203">
            <v>22</v>
          </cell>
          <cell r="BA203">
            <v>22</v>
          </cell>
          <cell r="BB203">
            <v>22</v>
          </cell>
          <cell r="BC203">
            <v>22</v>
          </cell>
          <cell r="BD203">
            <v>23</v>
          </cell>
          <cell r="BE203">
            <v>22.7</v>
          </cell>
          <cell r="BF203">
            <v>22.5</v>
          </cell>
          <cell r="BG203">
            <v>20.5</v>
          </cell>
          <cell r="BH203">
            <v>22</v>
          </cell>
          <cell r="BI203">
            <v>23</v>
          </cell>
          <cell r="BJ203">
            <v>23</v>
          </cell>
          <cell r="BK203">
            <v>23</v>
          </cell>
          <cell r="BL203">
            <v>23</v>
          </cell>
          <cell r="BM203">
            <v>23</v>
          </cell>
          <cell r="BN203">
            <v>23</v>
          </cell>
          <cell r="BO203">
            <v>23</v>
          </cell>
        </row>
        <row r="204">
          <cell r="C204" t="str">
            <v>10128Intern</v>
          </cell>
          <cell r="E204" t="str">
            <v>Intern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S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</row>
        <row r="205">
          <cell r="C205" t="str">
            <v>10128Temp</v>
          </cell>
          <cell r="E205" t="str">
            <v>Temp</v>
          </cell>
          <cell r="F205">
            <v>1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2</v>
          </cell>
          <cell r="N205">
            <v>0.5</v>
          </cell>
          <cell r="O205">
            <v>1</v>
          </cell>
          <cell r="P205">
            <v>0.9</v>
          </cell>
          <cell r="Q205">
            <v>1.4</v>
          </cell>
          <cell r="R205">
            <v>1.3</v>
          </cell>
          <cell r="S205">
            <v>2.1</v>
          </cell>
          <cell r="T205">
            <v>2</v>
          </cell>
          <cell r="U205">
            <v>2</v>
          </cell>
          <cell r="V205">
            <v>1</v>
          </cell>
          <cell r="W205">
            <v>1</v>
          </cell>
          <cell r="X205">
            <v>1</v>
          </cell>
          <cell r="Y205">
            <v>1</v>
          </cell>
          <cell r="Z205">
            <v>0.9</v>
          </cell>
          <cell r="AA205">
            <v>2</v>
          </cell>
          <cell r="AB205">
            <v>3</v>
          </cell>
          <cell r="AC205">
            <v>0</v>
          </cell>
          <cell r="AD205">
            <v>0</v>
          </cell>
          <cell r="AE205">
            <v>0</v>
          </cell>
          <cell r="AF205">
            <v>6</v>
          </cell>
          <cell r="AG205">
            <v>6</v>
          </cell>
          <cell r="AH205">
            <v>6</v>
          </cell>
          <cell r="AI205">
            <v>6</v>
          </cell>
          <cell r="AJ205">
            <v>6</v>
          </cell>
          <cell r="AK205">
            <v>6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1.1000000000000001</v>
          </cell>
          <cell r="AS205">
            <v>3.5</v>
          </cell>
          <cell r="AT205">
            <v>6</v>
          </cell>
          <cell r="AU205">
            <v>6</v>
          </cell>
          <cell r="AV205">
            <v>6</v>
          </cell>
          <cell r="AW205">
            <v>6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1.1000000000000001</v>
          </cell>
          <cell r="BE205">
            <v>3.5</v>
          </cell>
          <cell r="BF205">
            <v>2.9</v>
          </cell>
          <cell r="BG205">
            <v>2.5</v>
          </cell>
          <cell r="BH205">
            <v>6</v>
          </cell>
          <cell r="BI205">
            <v>6</v>
          </cell>
          <cell r="BJ205">
            <v>6</v>
          </cell>
          <cell r="BK205">
            <v>6</v>
          </cell>
          <cell r="BL205">
            <v>6</v>
          </cell>
          <cell r="BM205">
            <v>6</v>
          </cell>
          <cell r="BN205">
            <v>6</v>
          </cell>
          <cell r="BO205">
            <v>6</v>
          </cell>
        </row>
        <row r="206">
          <cell r="C206">
            <v>0</v>
          </cell>
          <cell r="F206">
            <v>16</v>
          </cell>
          <cell r="G206">
            <v>15</v>
          </cell>
          <cell r="H206">
            <v>15</v>
          </cell>
          <cell r="I206">
            <v>15</v>
          </cell>
          <cell r="J206">
            <v>15</v>
          </cell>
          <cell r="K206">
            <v>15</v>
          </cell>
          <cell r="L206">
            <v>15</v>
          </cell>
          <cell r="M206">
            <v>17</v>
          </cell>
          <cell r="N206">
            <v>15.5</v>
          </cell>
          <cell r="O206">
            <v>16</v>
          </cell>
          <cell r="P206">
            <v>15.9</v>
          </cell>
          <cell r="Q206">
            <v>18.399999999999999</v>
          </cell>
          <cell r="R206">
            <v>18.100000000000001</v>
          </cell>
          <cell r="S206">
            <v>19.100000000000001</v>
          </cell>
          <cell r="T206">
            <v>18.100000000000001</v>
          </cell>
          <cell r="U206">
            <v>19.5</v>
          </cell>
          <cell r="V206">
            <v>19.3</v>
          </cell>
          <cell r="W206">
            <v>20</v>
          </cell>
          <cell r="X206">
            <v>18.8</v>
          </cell>
          <cell r="Y206">
            <v>17.850000000000001</v>
          </cell>
          <cell r="Z206">
            <v>18.2</v>
          </cell>
          <cell r="AA206">
            <v>17.399999999999999</v>
          </cell>
          <cell r="AB206">
            <v>19.399999999999999</v>
          </cell>
          <cell r="AC206">
            <v>21.2</v>
          </cell>
          <cell r="AD206">
            <v>19.8</v>
          </cell>
          <cell r="AE206">
            <v>25.1</v>
          </cell>
          <cell r="AF206">
            <v>34</v>
          </cell>
          <cell r="AG206">
            <v>34</v>
          </cell>
          <cell r="AH206">
            <v>34</v>
          </cell>
          <cell r="AI206">
            <v>34</v>
          </cell>
          <cell r="AJ206">
            <v>34</v>
          </cell>
          <cell r="AK206">
            <v>34</v>
          </cell>
          <cell r="AL206">
            <v>28</v>
          </cell>
          <cell r="AM206">
            <v>28</v>
          </cell>
          <cell r="AN206">
            <v>28</v>
          </cell>
          <cell r="AO206">
            <v>28</v>
          </cell>
          <cell r="AP206">
            <v>28</v>
          </cell>
          <cell r="AQ206">
            <v>28</v>
          </cell>
          <cell r="AR206">
            <v>26.6</v>
          </cell>
          <cell r="AS206">
            <v>29.5</v>
          </cell>
          <cell r="AT206">
            <v>34</v>
          </cell>
          <cell r="AU206">
            <v>34</v>
          </cell>
          <cell r="AV206">
            <v>34</v>
          </cell>
          <cell r="AW206">
            <v>34</v>
          </cell>
          <cell r="AX206">
            <v>28</v>
          </cell>
          <cell r="AY206">
            <v>28</v>
          </cell>
          <cell r="AZ206">
            <v>28</v>
          </cell>
          <cell r="BA206">
            <v>28</v>
          </cell>
          <cell r="BB206">
            <v>28</v>
          </cell>
          <cell r="BC206">
            <v>28</v>
          </cell>
          <cell r="BD206">
            <v>26.6</v>
          </cell>
          <cell r="BE206">
            <v>29.5</v>
          </cell>
          <cell r="BF206">
            <v>28.75</v>
          </cell>
          <cell r="BG206">
            <v>26</v>
          </cell>
          <cell r="BH206">
            <v>33</v>
          </cell>
          <cell r="BI206">
            <v>34</v>
          </cell>
          <cell r="BJ206">
            <v>34</v>
          </cell>
          <cell r="BK206">
            <v>34</v>
          </cell>
          <cell r="BL206">
            <v>34</v>
          </cell>
          <cell r="BM206">
            <v>34</v>
          </cell>
          <cell r="BN206">
            <v>34</v>
          </cell>
          <cell r="BO206">
            <v>34</v>
          </cell>
        </row>
        <row r="207">
          <cell r="C207">
            <v>0</v>
          </cell>
          <cell r="E207" t="str">
            <v>Exempt</v>
          </cell>
          <cell r="F207">
            <v>22.8</v>
          </cell>
          <cell r="G207">
            <v>22.8</v>
          </cell>
          <cell r="H207">
            <v>22</v>
          </cell>
          <cell r="I207">
            <v>23</v>
          </cell>
          <cell r="J207">
            <v>17</v>
          </cell>
          <cell r="K207">
            <v>16</v>
          </cell>
          <cell r="L207">
            <v>16</v>
          </cell>
          <cell r="M207">
            <v>15</v>
          </cell>
          <cell r="N207">
            <v>15</v>
          </cell>
          <cell r="O207">
            <v>14.5</v>
          </cell>
          <cell r="P207">
            <v>15</v>
          </cell>
          <cell r="Q207">
            <v>17</v>
          </cell>
          <cell r="R207">
            <v>19</v>
          </cell>
          <cell r="S207">
            <v>19</v>
          </cell>
          <cell r="T207">
            <v>22</v>
          </cell>
          <cell r="U207">
            <v>23</v>
          </cell>
          <cell r="V207">
            <v>24</v>
          </cell>
          <cell r="W207">
            <v>24.5</v>
          </cell>
          <cell r="X207">
            <v>24</v>
          </cell>
          <cell r="Y207">
            <v>24</v>
          </cell>
          <cell r="Z207">
            <v>24</v>
          </cell>
          <cell r="AA207">
            <v>24</v>
          </cell>
          <cell r="AB207">
            <v>26</v>
          </cell>
          <cell r="AC207">
            <v>26</v>
          </cell>
          <cell r="AD207">
            <v>26</v>
          </cell>
          <cell r="AE207">
            <v>26</v>
          </cell>
          <cell r="AF207">
            <v>29</v>
          </cell>
          <cell r="AG207">
            <v>29</v>
          </cell>
          <cell r="AH207">
            <v>29</v>
          </cell>
          <cell r="AI207">
            <v>29</v>
          </cell>
          <cell r="AJ207">
            <v>29</v>
          </cell>
          <cell r="AK207">
            <v>29</v>
          </cell>
          <cell r="AL207">
            <v>29</v>
          </cell>
          <cell r="AM207">
            <v>29</v>
          </cell>
          <cell r="AN207">
            <v>29</v>
          </cell>
          <cell r="AO207">
            <v>29</v>
          </cell>
          <cell r="AP207">
            <v>29</v>
          </cell>
          <cell r="AQ207">
            <v>29</v>
          </cell>
          <cell r="AR207">
            <v>27</v>
          </cell>
          <cell r="AS207">
            <v>27</v>
          </cell>
          <cell r="AT207">
            <v>29</v>
          </cell>
          <cell r="AU207">
            <v>30</v>
          </cell>
          <cell r="AV207">
            <v>30</v>
          </cell>
          <cell r="AW207">
            <v>30</v>
          </cell>
          <cell r="AX207">
            <v>30</v>
          </cell>
          <cell r="AY207">
            <v>30</v>
          </cell>
          <cell r="AZ207">
            <v>30</v>
          </cell>
          <cell r="BA207">
            <v>30</v>
          </cell>
          <cell r="BB207">
            <v>30</v>
          </cell>
          <cell r="BC207">
            <v>30</v>
          </cell>
          <cell r="BD207">
            <v>27</v>
          </cell>
          <cell r="BE207">
            <v>27</v>
          </cell>
          <cell r="BF207">
            <v>27</v>
          </cell>
          <cell r="BG207">
            <v>26</v>
          </cell>
          <cell r="BH207">
            <v>29</v>
          </cell>
          <cell r="BI207">
            <v>29</v>
          </cell>
          <cell r="BJ207">
            <v>28</v>
          </cell>
          <cell r="BK207">
            <v>28</v>
          </cell>
          <cell r="BL207">
            <v>28</v>
          </cell>
          <cell r="BM207">
            <v>28</v>
          </cell>
          <cell r="BN207">
            <v>28</v>
          </cell>
          <cell r="BO207">
            <v>28</v>
          </cell>
        </row>
        <row r="208">
          <cell r="C208" t="str">
            <v>13120Exempt</v>
          </cell>
          <cell r="D208" t="str">
            <v>Stent Store</v>
          </cell>
          <cell r="E208" t="str">
            <v>Exempt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</row>
        <row r="209">
          <cell r="C209" t="str">
            <v>13120Non-Exempt</v>
          </cell>
          <cell r="E209" t="str">
            <v>Non-Exempt</v>
          </cell>
          <cell r="F209">
            <v>5</v>
          </cell>
          <cell r="G209">
            <v>5</v>
          </cell>
          <cell r="H209">
            <v>6</v>
          </cell>
          <cell r="I209">
            <v>5</v>
          </cell>
          <cell r="J209">
            <v>5</v>
          </cell>
          <cell r="K209">
            <v>5</v>
          </cell>
          <cell r="L209">
            <v>5</v>
          </cell>
          <cell r="M209">
            <v>6</v>
          </cell>
          <cell r="N209">
            <v>6</v>
          </cell>
          <cell r="O209">
            <v>6</v>
          </cell>
          <cell r="P209">
            <v>5</v>
          </cell>
          <cell r="Q209">
            <v>5.2</v>
          </cell>
          <cell r="R209">
            <v>6</v>
          </cell>
          <cell r="S209">
            <v>6</v>
          </cell>
          <cell r="T209">
            <v>6</v>
          </cell>
          <cell r="U209">
            <v>5.4</v>
          </cell>
          <cell r="V209">
            <v>5</v>
          </cell>
          <cell r="W209">
            <v>5</v>
          </cell>
          <cell r="X209">
            <v>5</v>
          </cell>
          <cell r="Y209">
            <v>5</v>
          </cell>
          <cell r="Z209">
            <v>6</v>
          </cell>
          <cell r="AA209">
            <v>6</v>
          </cell>
          <cell r="AB209">
            <v>6</v>
          </cell>
          <cell r="AC209">
            <v>6</v>
          </cell>
          <cell r="AD209">
            <v>6</v>
          </cell>
          <cell r="AE209">
            <v>6</v>
          </cell>
          <cell r="AF209">
            <v>6</v>
          </cell>
          <cell r="AG209">
            <v>6</v>
          </cell>
          <cell r="AH209">
            <v>6</v>
          </cell>
          <cell r="AI209">
            <v>6</v>
          </cell>
          <cell r="AJ209">
            <v>6</v>
          </cell>
          <cell r="AK209">
            <v>6</v>
          </cell>
          <cell r="AL209">
            <v>6</v>
          </cell>
          <cell r="AM209">
            <v>6</v>
          </cell>
          <cell r="AN209">
            <v>6</v>
          </cell>
          <cell r="AO209">
            <v>6</v>
          </cell>
          <cell r="AP209">
            <v>6</v>
          </cell>
          <cell r="AQ209">
            <v>6</v>
          </cell>
          <cell r="AR209">
            <v>5.8</v>
          </cell>
          <cell r="AS209">
            <v>5.6</v>
          </cell>
          <cell r="AT209">
            <v>6</v>
          </cell>
          <cell r="AU209">
            <v>6</v>
          </cell>
          <cell r="AV209">
            <v>6</v>
          </cell>
          <cell r="AW209">
            <v>6</v>
          </cell>
          <cell r="AX209">
            <v>6</v>
          </cell>
          <cell r="AY209">
            <v>6</v>
          </cell>
          <cell r="AZ209">
            <v>6</v>
          </cell>
          <cell r="BA209">
            <v>6</v>
          </cell>
          <cell r="BB209">
            <v>6</v>
          </cell>
          <cell r="BC209">
            <v>6</v>
          </cell>
          <cell r="BD209">
            <v>5.8</v>
          </cell>
          <cell r="BE209">
            <v>5.6</v>
          </cell>
          <cell r="BF209">
            <v>5</v>
          </cell>
          <cell r="BG209">
            <v>6.3</v>
          </cell>
          <cell r="BH209">
            <v>6</v>
          </cell>
          <cell r="BI209">
            <v>6</v>
          </cell>
          <cell r="BJ209">
            <v>6</v>
          </cell>
          <cell r="BK209">
            <v>6</v>
          </cell>
          <cell r="BL209">
            <v>6</v>
          </cell>
          <cell r="BM209">
            <v>6</v>
          </cell>
          <cell r="BN209">
            <v>6</v>
          </cell>
          <cell r="BO209">
            <v>6</v>
          </cell>
        </row>
        <row r="210">
          <cell r="C210" t="str">
            <v>13120Intern</v>
          </cell>
          <cell r="E210" t="str">
            <v>Intern</v>
          </cell>
          <cell r="F210">
            <v>3</v>
          </cell>
          <cell r="G210">
            <v>3</v>
          </cell>
          <cell r="H210">
            <v>1</v>
          </cell>
          <cell r="I210">
            <v>5</v>
          </cell>
          <cell r="J210">
            <v>3.7</v>
          </cell>
          <cell r="K210">
            <v>7.2</v>
          </cell>
          <cell r="L210">
            <v>7.75</v>
          </cell>
          <cell r="M210">
            <v>5.3</v>
          </cell>
          <cell r="N210">
            <v>4.5</v>
          </cell>
          <cell r="O210">
            <v>8</v>
          </cell>
          <cell r="P210">
            <v>6.75</v>
          </cell>
          <cell r="Q210">
            <v>7.6</v>
          </cell>
          <cell r="R210">
            <v>6.6</v>
          </cell>
          <cell r="S210">
            <v>5.9</v>
          </cell>
          <cell r="T210">
            <v>2.7</v>
          </cell>
          <cell r="U210">
            <v>1.5</v>
          </cell>
          <cell r="V210">
            <v>0.5</v>
          </cell>
          <cell r="W210">
            <v>0.5</v>
          </cell>
          <cell r="X210">
            <v>0.5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</row>
        <row r="211">
          <cell r="C211" t="str">
            <v>13120Temp</v>
          </cell>
          <cell r="D211" t="str">
            <v>Subtotal Customer Service</v>
          </cell>
          <cell r="E211" t="str">
            <v>Temp</v>
          </cell>
          <cell r="F211">
            <v>0</v>
          </cell>
          <cell r="G211">
            <v>0</v>
          </cell>
          <cell r="H211">
            <v>0</v>
          </cell>
          <cell r="I211">
            <v>1</v>
          </cell>
          <cell r="J211">
            <v>0</v>
          </cell>
          <cell r="K211">
            <v>0</v>
          </cell>
          <cell r="L211">
            <v>0</v>
          </cell>
          <cell r="M211">
            <v>2</v>
          </cell>
          <cell r="N211">
            <v>2</v>
          </cell>
          <cell r="O211">
            <v>0</v>
          </cell>
          <cell r="P211">
            <v>0</v>
          </cell>
          <cell r="Q211">
            <v>0.5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</row>
        <row r="212">
          <cell r="C212">
            <v>0</v>
          </cell>
          <cell r="F212">
            <v>5</v>
          </cell>
          <cell r="G212">
            <v>5</v>
          </cell>
          <cell r="H212">
            <v>6</v>
          </cell>
          <cell r="I212">
            <v>6</v>
          </cell>
          <cell r="J212">
            <v>5</v>
          </cell>
          <cell r="K212">
            <v>5</v>
          </cell>
          <cell r="L212">
            <v>5</v>
          </cell>
          <cell r="M212">
            <v>8</v>
          </cell>
          <cell r="N212">
            <v>8</v>
          </cell>
          <cell r="O212">
            <v>6</v>
          </cell>
          <cell r="P212">
            <v>5</v>
          </cell>
          <cell r="Q212">
            <v>5.7</v>
          </cell>
          <cell r="R212">
            <v>6</v>
          </cell>
          <cell r="S212">
            <v>6</v>
          </cell>
          <cell r="T212">
            <v>6</v>
          </cell>
          <cell r="U212">
            <v>5.4</v>
          </cell>
          <cell r="V212">
            <v>5</v>
          </cell>
          <cell r="W212">
            <v>5</v>
          </cell>
          <cell r="X212">
            <v>5</v>
          </cell>
          <cell r="Y212">
            <v>5</v>
          </cell>
          <cell r="Z212">
            <v>6</v>
          </cell>
          <cell r="AA212">
            <v>6</v>
          </cell>
          <cell r="AB212">
            <v>6</v>
          </cell>
          <cell r="AC212">
            <v>6</v>
          </cell>
          <cell r="AD212">
            <v>6</v>
          </cell>
          <cell r="AE212">
            <v>6</v>
          </cell>
          <cell r="AF212">
            <v>6</v>
          </cell>
          <cell r="AG212">
            <v>6</v>
          </cell>
          <cell r="AH212">
            <v>6</v>
          </cell>
          <cell r="AI212">
            <v>6</v>
          </cell>
          <cell r="AJ212">
            <v>6</v>
          </cell>
          <cell r="AK212">
            <v>6</v>
          </cell>
          <cell r="AL212">
            <v>6</v>
          </cell>
          <cell r="AM212">
            <v>6</v>
          </cell>
          <cell r="AN212">
            <v>6</v>
          </cell>
          <cell r="AO212">
            <v>6</v>
          </cell>
          <cell r="AP212">
            <v>6</v>
          </cell>
          <cell r="AQ212">
            <v>6</v>
          </cell>
          <cell r="AR212">
            <v>5.8</v>
          </cell>
          <cell r="AS212">
            <v>5.6</v>
          </cell>
          <cell r="AT212">
            <v>6</v>
          </cell>
          <cell r="AU212">
            <v>6</v>
          </cell>
          <cell r="AV212">
            <v>6</v>
          </cell>
          <cell r="AW212">
            <v>6</v>
          </cell>
          <cell r="AX212">
            <v>6</v>
          </cell>
          <cell r="AY212">
            <v>6</v>
          </cell>
          <cell r="AZ212">
            <v>6</v>
          </cell>
          <cell r="BA212">
            <v>6</v>
          </cell>
          <cell r="BB212">
            <v>6</v>
          </cell>
          <cell r="BC212">
            <v>6</v>
          </cell>
          <cell r="BD212">
            <v>5.8</v>
          </cell>
          <cell r="BE212">
            <v>5.6</v>
          </cell>
          <cell r="BF212">
            <v>5</v>
          </cell>
          <cell r="BG212">
            <v>6.3</v>
          </cell>
          <cell r="BH212">
            <v>6</v>
          </cell>
          <cell r="BI212">
            <v>6</v>
          </cell>
          <cell r="BJ212">
            <v>6</v>
          </cell>
          <cell r="BK212">
            <v>6</v>
          </cell>
          <cell r="BL212">
            <v>6</v>
          </cell>
          <cell r="BM212">
            <v>6</v>
          </cell>
          <cell r="BN212">
            <v>6</v>
          </cell>
          <cell r="BO212">
            <v>6</v>
          </cell>
        </row>
        <row r="213">
          <cell r="C213">
            <v>0</v>
          </cell>
        </row>
        <row r="214">
          <cell r="C214" t="str">
            <v>10126Exempt</v>
          </cell>
          <cell r="D214" t="str">
            <v>Relabel</v>
          </cell>
          <cell r="E214" t="str">
            <v>Exempt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</row>
        <row r="215">
          <cell r="C215" t="str">
            <v>10126Non-Exempt</v>
          </cell>
          <cell r="E215" t="str">
            <v>Non-Exempt</v>
          </cell>
          <cell r="F215">
            <v>5</v>
          </cell>
          <cell r="G215">
            <v>5</v>
          </cell>
          <cell r="H215">
            <v>6</v>
          </cell>
          <cell r="I215">
            <v>6</v>
          </cell>
          <cell r="J215">
            <v>6</v>
          </cell>
          <cell r="K215">
            <v>8</v>
          </cell>
          <cell r="L215">
            <v>8.5</v>
          </cell>
          <cell r="M215">
            <v>10</v>
          </cell>
          <cell r="N215">
            <v>16</v>
          </cell>
          <cell r="O215">
            <v>15</v>
          </cell>
          <cell r="P215">
            <v>16.8</v>
          </cell>
          <cell r="Q215">
            <v>17</v>
          </cell>
          <cell r="R215">
            <v>15.1</v>
          </cell>
          <cell r="S215">
            <v>17.7</v>
          </cell>
          <cell r="T215">
            <v>17.899999999999999</v>
          </cell>
          <cell r="U215">
            <v>18.489999999999998</v>
          </cell>
          <cell r="V215">
            <v>18</v>
          </cell>
          <cell r="W215">
            <v>17.2</v>
          </cell>
          <cell r="X215">
            <v>16.7</v>
          </cell>
          <cell r="Y215">
            <v>18.7</v>
          </cell>
          <cell r="Z215">
            <v>19.3</v>
          </cell>
          <cell r="AA215">
            <v>20</v>
          </cell>
          <cell r="AB215">
            <v>20.399999999999999</v>
          </cell>
          <cell r="AC215">
            <v>17.3</v>
          </cell>
          <cell r="AD215">
            <v>18</v>
          </cell>
          <cell r="AE215">
            <v>17.2</v>
          </cell>
          <cell r="AF215">
            <v>22</v>
          </cell>
          <cell r="AG215">
            <v>22</v>
          </cell>
          <cell r="AH215">
            <v>22</v>
          </cell>
          <cell r="AI215">
            <v>22</v>
          </cell>
          <cell r="AJ215">
            <v>22</v>
          </cell>
          <cell r="AK215">
            <v>22</v>
          </cell>
          <cell r="AL215">
            <v>22</v>
          </cell>
          <cell r="AM215">
            <v>22</v>
          </cell>
          <cell r="AN215">
            <v>22</v>
          </cell>
          <cell r="AO215">
            <v>23</v>
          </cell>
          <cell r="AP215">
            <v>23</v>
          </cell>
          <cell r="AQ215">
            <v>23</v>
          </cell>
          <cell r="AR215">
            <v>14.1</v>
          </cell>
          <cell r="AS215">
            <v>13.8</v>
          </cell>
          <cell r="AT215">
            <v>19</v>
          </cell>
          <cell r="AU215">
            <v>19</v>
          </cell>
          <cell r="AV215">
            <v>19</v>
          </cell>
          <cell r="AW215">
            <v>19</v>
          </cell>
          <cell r="AX215">
            <v>19</v>
          </cell>
          <cell r="AY215">
            <v>19</v>
          </cell>
          <cell r="AZ215">
            <v>19</v>
          </cell>
          <cell r="BA215">
            <v>19</v>
          </cell>
          <cell r="BB215">
            <v>19</v>
          </cell>
          <cell r="BC215">
            <v>19</v>
          </cell>
          <cell r="BD215">
            <v>14.1</v>
          </cell>
          <cell r="BE215">
            <v>13.8</v>
          </cell>
          <cell r="BF215">
            <v>13.2</v>
          </cell>
          <cell r="BG215">
            <v>15</v>
          </cell>
          <cell r="BH215">
            <v>17</v>
          </cell>
          <cell r="BI215">
            <v>17</v>
          </cell>
          <cell r="BJ215">
            <v>17</v>
          </cell>
          <cell r="BK215">
            <v>17</v>
          </cell>
          <cell r="BL215">
            <v>17</v>
          </cell>
          <cell r="BM215">
            <v>17</v>
          </cell>
          <cell r="BN215">
            <v>17</v>
          </cell>
          <cell r="BO215">
            <v>17</v>
          </cell>
        </row>
        <row r="216">
          <cell r="C216" t="str">
            <v>10126Intern</v>
          </cell>
          <cell r="E216" t="str">
            <v>Intern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</row>
        <row r="217">
          <cell r="C217" t="str">
            <v>10126Temp</v>
          </cell>
          <cell r="E217" t="str">
            <v>Temp</v>
          </cell>
          <cell r="F217">
            <v>1</v>
          </cell>
          <cell r="G217">
            <v>0</v>
          </cell>
          <cell r="H217">
            <v>0</v>
          </cell>
          <cell r="I217">
            <v>2</v>
          </cell>
          <cell r="J217">
            <v>3</v>
          </cell>
          <cell r="K217">
            <v>2</v>
          </cell>
          <cell r="L217">
            <v>1</v>
          </cell>
          <cell r="M217">
            <v>4</v>
          </cell>
          <cell r="N217">
            <v>7.7</v>
          </cell>
          <cell r="O217">
            <v>9</v>
          </cell>
          <cell r="P217">
            <v>9.8000000000000007</v>
          </cell>
          <cell r="Q217">
            <v>8.5</v>
          </cell>
          <cell r="R217">
            <v>7.5</v>
          </cell>
          <cell r="S217">
            <v>3.1</v>
          </cell>
          <cell r="T217">
            <v>2.6</v>
          </cell>
          <cell r="U217">
            <v>2.6</v>
          </cell>
          <cell r="V217">
            <v>2</v>
          </cell>
          <cell r="W217">
            <v>1.5</v>
          </cell>
          <cell r="X217">
            <v>1</v>
          </cell>
          <cell r="Y217">
            <v>1</v>
          </cell>
          <cell r="Z217">
            <v>0.9</v>
          </cell>
          <cell r="AA217">
            <v>1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</row>
        <row r="218">
          <cell r="C218" t="str">
            <v>10767</v>
          </cell>
          <cell r="D218" t="str">
            <v>TOTAL CFC</v>
          </cell>
          <cell r="F218">
            <v>6</v>
          </cell>
          <cell r="G218">
            <v>5</v>
          </cell>
          <cell r="H218">
            <v>6</v>
          </cell>
          <cell r="I218">
            <v>8</v>
          </cell>
          <cell r="J218">
            <v>9</v>
          </cell>
          <cell r="K218">
            <v>10</v>
          </cell>
          <cell r="L218">
            <v>9.5</v>
          </cell>
          <cell r="M218">
            <v>14</v>
          </cell>
          <cell r="N218">
            <v>23.7</v>
          </cell>
          <cell r="O218">
            <v>24</v>
          </cell>
          <cell r="P218">
            <v>26.6</v>
          </cell>
          <cell r="Q218">
            <v>25.5</v>
          </cell>
          <cell r="R218">
            <v>22.6</v>
          </cell>
          <cell r="S218">
            <v>20.8</v>
          </cell>
          <cell r="T218">
            <v>20.5</v>
          </cell>
          <cell r="U218">
            <v>21.09</v>
          </cell>
          <cell r="V218">
            <v>20</v>
          </cell>
          <cell r="W218">
            <v>18.7</v>
          </cell>
          <cell r="X218">
            <v>17.7</v>
          </cell>
          <cell r="Y218">
            <v>19.7</v>
          </cell>
          <cell r="Z218">
            <v>20.2</v>
          </cell>
          <cell r="AA218">
            <v>21</v>
          </cell>
          <cell r="AB218">
            <v>20.399999999999999</v>
          </cell>
          <cell r="AC218">
            <v>17.3</v>
          </cell>
          <cell r="AD218">
            <v>18</v>
          </cell>
          <cell r="AE218">
            <v>17.2</v>
          </cell>
          <cell r="AF218">
            <v>22</v>
          </cell>
          <cell r="AG218">
            <v>22</v>
          </cell>
          <cell r="AH218">
            <v>22</v>
          </cell>
          <cell r="AI218">
            <v>22</v>
          </cell>
          <cell r="AJ218">
            <v>22</v>
          </cell>
          <cell r="AK218">
            <v>22</v>
          </cell>
          <cell r="AL218">
            <v>22</v>
          </cell>
          <cell r="AM218">
            <v>22</v>
          </cell>
          <cell r="AN218">
            <v>22</v>
          </cell>
          <cell r="AO218">
            <v>23</v>
          </cell>
          <cell r="AP218">
            <v>23</v>
          </cell>
          <cell r="AQ218">
            <v>23</v>
          </cell>
          <cell r="AR218">
            <v>14.1</v>
          </cell>
          <cell r="AS218">
            <v>13.8</v>
          </cell>
          <cell r="AT218">
            <v>19</v>
          </cell>
          <cell r="AU218">
            <v>19</v>
          </cell>
          <cell r="AV218">
            <v>19</v>
          </cell>
          <cell r="AW218">
            <v>19</v>
          </cell>
          <cell r="AX218">
            <v>19</v>
          </cell>
          <cell r="AY218">
            <v>19</v>
          </cell>
          <cell r="AZ218">
            <v>19</v>
          </cell>
          <cell r="BA218">
            <v>19</v>
          </cell>
          <cell r="BB218">
            <v>19</v>
          </cell>
          <cell r="BC218">
            <v>19</v>
          </cell>
          <cell r="BD218">
            <v>14.1</v>
          </cell>
          <cell r="BE218">
            <v>13.8</v>
          </cell>
          <cell r="BF218">
            <v>13.2</v>
          </cell>
          <cell r="BG218">
            <v>15</v>
          </cell>
          <cell r="BH218">
            <v>17</v>
          </cell>
          <cell r="BI218">
            <v>17</v>
          </cell>
          <cell r="BJ218">
            <v>17</v>
          </cell>
          <cell r="BK218">
            <v>17</v>
          </cell>
          <cell r="BL218">
            <v>17</v>
          </cell>
          <cell r="BM218">
            <v>17</v>
          </cell>
          <cell r="BN218">
            <v>17</v>
          </cell>
          <cell r="BO218">
            <v>17</v>
          </cell>
        </row>
        <row r="219">
          <cell r="C219">
            <v>0</v>
          </cell>
        </row>
        <row r="220">
          <cell r="C220" t="str">
            <v>10767Exempt</v>
          </cell>
          <cell r="D220" t="str">
            <v>Rebox</v>
          </cell>
          <cell r="E220" t="str">
            <v>Exempt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3</v>
          </cell>
          <cell r="AG220">
            <v>3</v>
          </cell>
          <cell r="AH220">
            <v>3</v>
          </cell>
          <cell r="AI220">
            <v>3</v>
          </cell>
          <cell r="AJ220">
            <v>3</v>
          </cell>
          <cell r="AK220">
            <v>3</v>
          </cell>
          <cell r="AL220">
            <v>3</v>
          </cell>
          <cell r="AM220">
            <v>3</v>
          </cell>
          <cell r="AN220">
            <v>3</v>
          </cell>
          <cell r="AO220">
            <v>3</v>
          </cell>
          <cell r="AP220">
            <v>3</v>
          </cell>
          <cell r="AQ220">
            <v>3</v>
          </cell>
          <cell r="AR220">
            <v>3</v>
          </cell>
          <cell r="AS220">
            <v>3</v>
          </cell>
          <cell r="AT220">
            <v>3</v>
          </cell>
          <cell r="AU220">
            <v>3</v>
          </cell>
          <cell r="AV220">
            <v>3</v>
          </cell>
          <cell r="AW220">
            <v>3</v>
          </cell>
          <cell r="AX220">
            <v>3</v>
          </cell>
          <cell r="AY220">
            <v>3</v>
          </cell>
          <cell r="AZ220">
            <v>3</v>
          </cell>
          <cell r="BA220">
            <v>3</v>
          </cell>
          <cell r="BB220">
            <v>3</v>
          </cell>
          <cell r="BC220">
            <v>3</v>
          </cell>
          <cell r="BD220">
            <v>3</v>
          </cell>
          <cell r="BE220">
            <v>3</v>
          </cell>
          <cell r="BF220">
            <v>3</v>
          </cell>
          <cell r="BG220">
            <v>3</v>
          </cell>
          <cell r="BH220">
            <v>3</v>
          </cell>
          <cell r="BI220">
            <v>3</v>
          </cell>
          <cell r="BJ220">
            <v>3</v>
          </cell>
          <cell r="BK220">
            <v>3</v>
          </cell>
          <cell r="BL220">
            <v>3</v>
          </cell>
          <cell r="BM220">
            <v>3</v>
          </cell>
          <cell r="BN220">
            <v>3</v>
          </cell>
          <cell r="BO220">
            <v>3</v>
          </cell>
        </row>
        <row r="221">
          <cell r="C221" t="str">
            <v>10767Non-Exempt</v>
          </cell>
          <cell r="E221" t="str">
            <v>Non-Exempt</v>
          </cell>
          <cell r="F221">
            <v>0</v>
          </cell>
          <cell r="G221">
            <v>0</v>
          </cell>
          <cell r="H221">
            <v>2</v>
          </cell>
          <cell r="I221">
            <v>2</v>
          </cell>
          <cell r="J221">
            <v>0</v>
          </cell>
          <cell r="K221">
            <v>0</v>
          </cell>
          <cell r="L221">
            <v>0</v>
          </cell>
          <cell r="M221">
            <v>1</v>
          </cell>
          <cell r="N221">
            <v>0</v>
          </cell>
          <cell r="O221">
            <v>0</v>
          </cell>
          <cell r="P221">
            <v>1</v>
          </cell>
          <cell r="Q221">
            <v>1</v>
          </cell>
          <cell r="R221">
            <v>1</v>
          </cell>
          <cell r="S221">
            <v>1</v>
          </cell>
          <cell r="T221">
            <v>1</v>
          </cell>
          <cell r="U221">
            <v>1</v>
          </cell>
          <cell r="V221">
            <v>1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3</v>
          </cell>
          <cell r="AG221">
            <v>3</v>
          </cell>
          <cell r="AH221">
            <v>3</v>
          </cell>
          <cell r="AI221">
            <v>3</v>
          </cell>
          <cell r="AJ221">
            <v>3</v>
          </cell>
          <cell r="AK221">
            <v>3</v>
          </cell>
          <cell r="AL221">
            <v>3</v>
          </cell>
          <cell r="AM221">
            <v>3</v>
          </cell>
          <cell r="AN221">
            <v>3</v>
          </cell>
          <cell r="AO221">
            <v>3</v>
          </cell>
          <cell r="AP221">
            <v>3</v>
          </cell>
          <cell r="AQ221">
            <v>3</v>
          </cell>
          <cell r="AR221">
            <v>2</v>
          </cell>
          <cell r="AS221">
            <v>2</v>
          </cell>
          <cell r="AT221">
            <v>4</v>
          </cell>
          <cell r="AU221">
            <v>4</v>
          </cell>
          <cell r="AV221">
            <v>4</v>
          </cell>
          <cell r="AW221">
            <v>4</v>
          </cell>
          <cell r="AX221">
            <v>4</v>
          </cell>
          <cell r="AY221">
            <v>4</v>
          </cell>
          <cell r="AZ221">
            <v>4</v>
          </cell>
          <cell r="BA221">
            <v>4</v>
          </cell>
          <cell r="BB221">
            <v>4</v>
          </cell>
          <cell r="BC221">
            <v>4</v>
          </cell>
          <cell r="BD221">
            <v>2</v>
          </cell>
          <cell r="BE221">
            <v>2</v>
          </cell>
          <cell r="BF221">
            <v>3</v>
          </cell>
          <cell r="BG221">
            <v>3</v>
          </cell>
          <cell r="BH221">
            <v>4</v>
          </cell>
          <cell r="BI221">
            <v>4</v>
          </cell>
          <cell r="BJ221">
            <v>5</v>
          </cell>
          <cell r="BK221">
            <v>5</v>
          </cell>
          <cell r="BL221">
            <v>5</v>
          </cell>
          <cell r="BM221">
            <v>5</v>
          </cell>
          <cell r="BN221">
            <v>5</v>
          </cell>
          <cell r="BO221">
            <v>5</v>
          </cell>
        </row>
        <row r="222">
          <cell r="C222" t="str">
            <v>10767Intern</v>
          </cell>
          <cell r="E222" t="str">
            <v>Intern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</row>
        <row r="223">
          <cell r="C223" t="str">
            <v>10767Temp</v>
          </cell>
          <cell r="E223" t="str">
            <v>Temp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</row>
        <row r="224">
          <cell r="C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1</v>
          </cell>
          <cell r="N224">
            <v>0</v>
          </cell>
          <cell r="O224">
            <v>0</v>
          </cell>
          <cell r="P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5</v>
          </cell>
          <cell r="AS224">
            <v>5</v>
          </cell>
          <cell r="AT224">
            <v>7</v>
          </cell>
          <cell r="AU224">
            <v>7</v>
          </cell>
          <cell r="AV224">
            <v>7</v>
          </cell>
          <cell r="AW224">
            <v>7</v>
          </cell>
          <cell r="AX224">
            <v>7</v>
          </cell>
          <cell r="AY224">
            <v>7</v>
          </cell>
          <cell r="AZ224">
            <v>7</v>
          </cell>
          <cell r="BA224">
            <v>7</v>
          </cell>
          <cell r="BB224">
            <v>7</v>
          </cell>
          <cell r="BC224">
            <v>7</v>
          </cell>
          <cell r="BD224">
            <v>5</v>
          </cell>
          <cell r="BE224">
            <v>5</v>
          </cell>
          <cell r="BF224">
            <v>6</v>
          </cell>
          <cell r="BG224">
            <v>6</v>
          </cell>
          <cell r="BH224">
            <v>7</v>
          </cell>
          <cell r="BI224">
            <v>7</v>
          </cell>
          <cell r="BJ224">
            <v>8</v>
          </cell>
          <cell r="BK224">
            <v>8</v>
          </cell>
          <cell r="BL224">
            <v>8</v>
          </cell>
          <cell r="BM224">
            <v>8</v>
          </cell>
          <cell r="BN224">
            <v>8</v>
          </cell>
          <cell r="BO224">
            <v>8</v>
          </cell>
        </row>
        <row r="225">
          <cell r="C225">
            <v>0</v>
          </cell>
        </row>
        <row r="226">
          <cell r="C226" t="str">
            <v>11111Exempt</v>
          </cell>
          <cell r="D226" t="str">
            <v>Recall &amp; Kitting</v>
          </cell>
          <cell r="E226" t="str">
            <v>Exempt</v>
          </cell>
          <cell r="F226">
            <v>1</v>
          </cell>
          <cell r="G226">
            <v>1</v>
          </cell>
          <cell r="H226">
            <v>1</v>
          </cell>
          <cell r="I226">
            <v>1</v>
          </cell>
          <cell r="J226">
            <v>1</v>
          </cell>
          <cell r="K226">
            <v>2</v>
          </cell>
          <cell r="L226">
            <v>2</v>
          </cell>
          <cell r="M226">
            <v>2</v>
          </cell>
          <cell r="N226">
            <v>2</v>
          </cell>
          <cell r="O226">
            <v>2</v>
          </cell>
          <cell r="P226">
            <v>2</v>
          </cell>
          <cell r="Q226">
            <v>3</v>
          </cell>
          <cell r="R226">
            <v>3</v>
          </cell>
          <cell r="S226">
            <v>3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6</v>
          </cell>
          <cell r="AG226">
            <v>6</v>
          </cell>
          <cell r="AH226">
            <v>6</v>
          </cell>
          <cell r="AI226">
            <v>6</v>
          </cell>
          <cell r="AJ226">
            <v>6</v>
          </cell>
          <cell r="AK226">
            <v>6</v>
          </cell>
          <cell r="AL226">
            <v>6</v>
          </cell>
          <cell r="AM226">
            <v>6</v>
          </cell>
          <cell r="AN226">
            <v>6</v>
          </cell>
          <cell r="AO226">
            <v>6</v>
          </cell>
          <cell r="AP226">
            <v>6</v>
          </cell>
          <cell r="AQ226">
            <v>6</v>
          </cell>
          <cell r="AR226">
            <v>0</v>
          </cell>
          <cell r="AS226">
            <v>3.3</v>
          </cell>
          <cell r="AT226">
            <v>6</v>
          </cell>
          <cell r="AU226">
            <v>6</v>
          </cell>
          <cell r="AV226">
            <v>6</v>
          </cell>
          <cell r="AW226">
            <v>6</v>
          </cell>
          <cell r="AX226">
            <v>6</v>
          </cell>
          <cell r="AY226">
            <v>6</v>
          </cell>
          <cell r="AZ226">
            <v>6</v>
          </cell>
          <cell r="BA226">
            <v>6</v>
          </cell>
          <cell r="BB226">
            <v>6</v>
          </cell>
          <cell r="BC226">
            <v>6</v>
          </cell>
          <cell r="BD226">
            <v>0</v>
          </cell>
          <cell r="BE226">
            <v>3.3</v>
          </cell>
          <cell r="BF226">
            <v>3.35</v>
          </cell>
          <cell r="BG226">
            <v>3</v>
          </cell>
          <cell r="BH226">
            <v>5</v>
          </cell>
          <cell r="BI226">
            <v>5</v>
          </cell>
          <cell r="BJ226">
            <v>5</v>
          </cell>
          <cell r="BK226">
            <v>5</v>
          </cell>
          <cell r="BL226">
            <v>5</v>
          </cell>
          <cell r="BM226">
            <v>5</v>
          </cell>
          <cell r="BN226">
            <v>5</v>
          </cell>
          <cell r="BO226">
            <v>5</v>
          </cell>
        </row>
        <row r="227">
          <cell r="C227" t="str">
            <v>11111Non-Exempt</v>
          </cell>
          <cell r="E227" t="str">
            <v>Non-Exempt</v>
          </cell>
          <cell r="F227">
            <v>14</v>
          </cell>
          <cell r="G227">
            <v>14</v>
          </cell>
          <cell r="H227">
            <v>14</v>
          </cell>
          <cell r="I227">
            <v>14</v>
          </cell>
          <cell r="J227">
            <v>14</v>
          </cell>
          <cell r="K227">
            <v>13</v>
          </cell>
          <cell r="L227">
            <v>13</v>
          </cell>
          <cell r="M227">
            <v>13</v>
          </cell>
          <cell r="N227">
            <v>13</v>
          </cell>
          <cell r="O227">
            <v>13</v>
          </cell>
          <cell r="P227">
            <v>13</v>
          </cell>
          <cell r="Q227">
            <v>14</v>
          </cell>
          <cell r="R227">
            <v>13.8</v>
          </cell>
          <cell r="S227">
            <v>14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22</v>
          </cell>
          <cell r="AG227">
            <v>22</v>
          </cell>
          <cell r="AH227">
            <v>22</v>
          </cell>
          <cell r="AI227">
            <v>22</v>
          </cell>
          <cell r="AJ227">
            <v>22</v>
          </cell>
          <cell r="AK227">
            <v>22</v>
          </cell>
          <cell r="AL227">
            <v>22</v>
          </cell>
          <cell r="AM227">
            <v>22</v>
          </cell>
          <cell r="AN227">
            <v>22</v>
          </cell>
          <cell r="AO227">
            <v>22</v>
          </cell>
          <cell r="AP227">
            <v>22</v>
          </cell>
          <cell r="AQ227">
            <v>22</v>
          </cell>
          <cell r="AR227">
            <v>0</v>
          </cell>
          <cell r="AS227">
            <v>22.7</v>
          </cell>
          <cell r="AT227">
            <v>22</v>
          </cell>
          <cell r="AU227">
            <v>22</v>
          </cell>
          <cell r="AV227">
            <v>22</v>
          </cell>
          <cell r="AW227">
            <v>22</v>
          </cell>
          <cell r="AX227">
            <v>22</v>
          </cell>
          <cell r="AY227">
            <v>22</v>
          </cell>
          <cell r="AZ227">
            <v>22</v>
          </cell>
          <cell r="BA227">
            <v>22</v>
          </cell>
          <cell r="BB227">
            <v>22</v>
          </cell>
          <cell r="BC227">
            <v>22</v>
          </cell>
          <cell r="BD227">
            <v>0</v>
          </cell>
          <cell r="BE227">
            <v>22.7</v>
          </cell>
          <cell r="BF227">
            <v>22.5</v>
          </cell>
          <cell r="BG227">
            <v>20.5</v>
          </cell>
          <cell r="BH227">
            <v>22</v>
          </cell>
          <cell r="BI227">
            <v>23</v>
          </cell>
          <cell r="BJ227">
            <v>23</v>
          </cell>
          <cell r="BK227">
            <v>23</v>
          </cell>
          <cell r="BL227">
            <v>23</v>
          </cell>
          <cell r="BM227">
            <v>23</v>
          </cell>
          <cell r="BN227">
            <v>23</v>
          </cell>
          <cell r="BO227">
            <v>23</v>
          </cell>
        </row>
        <row r="228">
          <cell r="C228" t="str">
            <v>11111Intern</v>
          </cell>
          <cell r="E228" t="str">
            <v>Intern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</row>
        <row r="229">
          <cell r="C229" t="str">
            <v>11111Temp</v>
          </cell>
          <cell r="E229" t="str">
            <v>Temp</v>
          </cell>
          <cell r="F229">
            <v>1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2</v>
          </cell>
          <cell r="N229">
            <v>0.5</v>
          </cell>
          <cell r="O229">
            <v>1</v>
          </cell>
          <cell r="P229">
            <v>0.9</v>
          </cell>
          <cell r="Q229">
            <v>1.4</v>
          </cell>
          <cell r="R229">
            <v>1.3</v>
          </cell>
          <cell r="S229">
            <v>2.1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6</v>
          </cell>
          <cell r="AG229">
            <v>6</v>
          </cell>
          <cell r="AH229">
            <v>6</v>
          </cell>
          <cell r="AI229">
            <v>6</v>
          </cell>
          <cell r="AJ229">
            <v>6</v>
          </cell>
          <cell r="AK229">
            <v>6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3.5</v>
          </cell>
          <cell r="AT229">
            <v>6</v>
          </cell>
          <cell r="AU229">
            <v>6</v>
          </cell>
          <cell r="AV229">
            <v>6</v>
          </cell>
          <cell r="AW229">
            <v>6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3.5</v>
          </cell>
          <cell r="BF229">
            <v>2.9</v>
          </cell>
          <cell r="BG229">
            <v>2.5</v>
          </cell>
          <cell r="BH229">
            <v>6</v>
          </cell>
          <cell r="BI229">
            <v>6</v>
          </cell>
          <cell r="BJ229">
            <v>6</v>
          </cell>
          <cell r="BK229">
            <v>6</v>
          </cell>
          <cell r="BL229">
            <v>6</v>
          </cell>
          <cell r="BM229">
            <v>6</v>
          </cell>
          <cell r="BN229">
            <v>6</v>
          </cell>
          <cell r="BO229">
            <v>6</v>
          </cell>
        </row>
        <row r="230">
          <cell r="C230" t="str">
            <v>13485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</row>
        <row r="231">
          <cell r="C231">
            <v>0</v>
          </cell>
        </row>
        <row r="232">
          <cell r="C232" t="str">
            <v>13484Exempt</v>
          </cell>
          <cell r="D232" t="str">
            <v>COS Admin</v>
          </cell>
          <cell r="E232" t="str">
            <v>Exempt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3</v>
          </cell>
          <cell r="U232">
            <v>3</v>
          </cell>
          <cell r="V232">
            <v>3</v>
          </cell>
          <cell r="W232">
            <v>3</v>
          </cell>
          <cell r="X232">
            <v>3</v>
          </cell>
          <cell r="Y232">
            <v>4</v>
          </cell>
          <cell r="Z232">
            <v>4</v>
          </cell>
          <cell r="AA232">
            <v>4</v>
          </cell>
          <cell r="AB232">
            <v>4</v>
          </cell>
          <cell r="AC232">
            <v>4</v>
          </cell>
          <cell r="AD232">
            <v>4</v>
          </cell>
          <cell r="AE232">
            <v>4</v>
          </cell>
          <cell r="AF232">
            <v>3</v>
          </cell>
          <cell r="AG232">
            <v>3</v>
          </cell>
          <cell r="AH232">
            <v>3</v>
          </cell>
          <cell r="AI232">
            <v>3</v>
          </cell>
          <cell r="AJ232">
            <v>3</v>
          </cell>
          <cell r="AK232">
            <v>3</v>
          </cell>
          <cell r="AL232">
            <v>3</v>
          </cell>
          <cell r="AM232">
            <v>3</v>
          </cell>
          <cell r="AN232">
            <v>3</v>
          </cell>
          <cell r="AO232">
            <v>3</v>
          </cell>
          <cell r="AP232">
            <v>3</v>
          </cell>
          <cell r="AQ232">
            <v>3</v>
          </cell>
          <cell r="AR232">
            <v>3</v>
          </cell>
          <cell r="AS232">
            <v>3</v>
          </cell>
          <cell r="AT232">
            <v>3</v>
          </cell>
          <cell r="AU232">
            <v>3</v>
          </cell>
          <cell r="AV232">
            <v>3</v>
          </cell>
          <cell r="AW232">
            <v>3</v>
          </cell>
          <cell r="AX232">
            <v>3</v>
          </cell>
          <cell r="AY232">
            <v>3</v>
          </cell>
          <cell r="AZ232">
            <v>3</v>
          </cell>
          <cell r="BA232">
            <v>3</v>
          </cell>
          <cell r="BB232">
            <v>3</v>
          </cell>
          <cell r="BC232">
            <v>3</v>
          </cell>
          <cell r="BD232">
            <v>3</v>
          </cell>
          <cell r="BE232">
            <v>3</v>
          </cell>
          <cell r="BF232">
            <v>3</v>
          </cell>
          <cell r="BG232">
            <v>3</v>
          </cell>
          <cell r="BH232">
            <v>3</v>
          </cell>
          <cell r="BI232">
            <v>3</v>
          </cell>
          <cell r="BJ232">
            <v>3</v>
          </cell>
          <cell r="BK232">
            <v>3</v>
          </cell>
          <cell r="BL232">
            <v>3</v>
          </cell>
          <cell r="BM232">
            <v>3</v>
          </cell>
          <cell r="BN232">
            <v>3</v>
          </cell>
          <cell r="BO232">
            <v>3</v>
          </cell>
        </row>
        <row r="233">
          <cell r="C233" t="str">
            <v>13484Non-Exempt</v>
          </cell>
          <cell r="E233" t="str">
            <v>Non-Exempt</v>
          </cell>
          <cell r="F233">
            <v>1</v>
          </cell>
          <cell r="G233">
            <v>1</v>
          </cell>
          <cell r="H233">
            <v>1</v>
          </cell>
          <cell r="I233">
            <v>1</v>
          </cell>
          <cell r="J233">
            <v>1</v>
          </cell>
          <cell r="K233">
            <v>2</v>
          </cell>
          <cell r="L233">
            <v>2</v>
          </cell>
          <cell r="M233">
            <v>2</v>
          </cell>
          <cell r="N233">
            <v>2</v>
          </cell>
          <cell r="O233">
            <v>2</v>
          </cell>
          <cell r="P233">
            <v>2</v>
          </cell>
          <cell r="Q233">
            <v>3</v>
          </cell>
          <cell r="R233">
            <v>3</v>
          </cell>
          <cell r="S233">
            <v>3</v>
          </cell>
          <cell r="T233">
            <v>0</v>
          </cell>
          <cell r="U233">
            <v>0</v>
          </cell>
          <cell r="V233">
            <v>0</v>
          </cell>
          <cell r="W233">
            <v>1.8</v>
          </cell>
          <cell r="X233">
            <v>2</v>
          </cell>
          <cell r="Y233">
            <v>2</v>
          </cell>
          <cell r="Z233">
            <v>2</v>
          </cell>
          <cell r="AA233">
            <v>2</v>
          </cell>
          <cell r="AB233">
            <v>2</v>
          </cell>
          <cell r="AC233">
            <v>2</v>
          </cell>
          <cell r="AD233">
            <v>2</v>
          </cell>
          <cell r="AE233">
            <v>2</v>
          </cell>
          <cell r="AF233">
            <v>3</v>
          </cell>
          <cell r="AG233">
            <v>3</v>
          </cell>
          <cell r="AH233">
            <v>3</v>
          </cell>
          <cell r="AI233">
            <v>3</v>
          </cell>
          <cell r="AJ233">
            <v>3</v>
          </cell>
          <cell r="AK233">
            <v>3</v>
          </cell>
          <cell r="AL233">
            <v>3</v>
          </cell>
          <cell r="AM233">
            <v>3</v>
          </cell>
          <cell r="AN233">
            <v>3</v>
          </cell>
          <cell r="AO233">
            <v>3</v>
          </cell>
          <cell r="AP233">
            <v>3</v>
          </cell>
          <cell r="AQ233">
            <v>3</v>
          </cell>
          <cell r="AR233">
            <v>2</v>
          </cell>
          <cell r="AS233">
            <v>2</v>
          </cell>
          <cell r="AT233">
            <v>4</v>
          </cell>
          <cell r="AU233">
            <v>4</v>
          </cell>
          <cell r="AV233">
            <v>4</v>
          </cell>
          <cell r="AW233">
            <v>4</v>
          </cell>
          <cell r="AX233">
            <v>4</v>
          </cell>
          <cell r="AY233">
            <v>4</v>
          </cell>
          <cell r="AZ233">
            <v>4</v>
          </cell>
          <cell r="BA233">
            <v>4</v>
          </cell>
          <cell r="BB233">
            <v>4</v>
          </cell>
          <cell r="BC233">
            <v>4</v>
          </cell>
          <cell r="BD233">
            <v>2</v>
          </cell>
          <cell r="BE233">
            <v>2</v>
          </cell>
          <cell r="BF233">
            <v>3</v>
          </cell>
          <cell r="BG233">
            <v>3</v>
          </cell>
          <cell r="BH233">
            <v>4</v>
          </cell>
          <cell r="BI233">
            <v>4</v>
          </cell>
          <cell r="BJ233">
            <v>5</v>
          </cell>
          <cell r="BK233">
            <v>5</v>
          </cell>
          <cell r="BL233">
            <v>5</v>
          </cell>
          <cell r="BM233">
            <v>5</v>
          </cell>
          <cell r="BN233">
            <v>5</v>
          </cell>
          <cell r="BO233">
            <v>5</v>
          </cell>
        </row>
        <row r="234">
          <cell r="C234" t="str">
            <v>13484Intern</v>
          </cell>
          <cell r="E234" t="str">
            <v>Intern</v>
          </cell>
          <cell r="F234">
            <v>24</v>
          </cell>
          <cell r="G234">
            <v>24</v>
          </cell>
          <cell r="H234">
            <v>28</v>
          </cell>
          <cell r="I234">
            <v>27</v>
          </cell>
          <cell r="J234">
            <v>27</v>
          </cell>
          <cell r="K234">
            <v>28</v>
          </cell>
          <cell r="L234">
            <v>28.5</v>
          </cell>
          <cell r="M234">
            <v>32</v>
          </cell>
          <cell r="N234">
            <v>37</v>
          </cell>
          <cell r="O234">
            <v>35</v>
          </cell>
          <cell r="P234">
            <v>37.799999999999997</v>
          </cell>
          <cell r="Q234">
            <v>39.200000000000003</v>
          </cell>
          <cell r="R234">
            <v>37.9</v>
          </cell>
          <cell r="S234">
            <v>40.700000000000003</v>
          </cell>
          <cell r="T234">
            <v>40</v>
          </cell>
          <cell r="U234">
            <v>41.39</v>
          </cell>
          <cell r="V234">
            <v>41.3</v>
          </cell>
          <cell r="W234">
            <v>42</v>
          </cell>
          <cell r="X234">
            <v>40.5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</row>
        <row r="235">
          <cell r="C235" t="str">
            <v>13484Temp</v>
          </cell>
          <cell r="E235" t="str">
            <v>Temp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</row>
        <row r="236">
          <cell r="C236">
            <v>0</v>
          </cell>
          <cell r="E236" t="str">
            <v>Temp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3</v>
          </cell>
          <cell r="U236">
            <v>3</v>
          </cell>
          <cell r="V236">
            <v>3</v>
          </cell>
          <cell r="W236">
            <v>4.8</v>
          </cell>
          <cell r="X236">
            <v>5</v>
          </cell>
          <cell r="Y236">
            <v>6</v>
          </cell>
          <cell r="Z236">
            <v>6</v>
          </cell>
          <cell r="AA236">
            <v>6</v>
          </cell>
          <cell r="AB236">
            <v>6</v>
          </cell>
          <cell r="AC236">
            <v>6</v>
          </cell>
          <cell r="AD236">
            <v>6</v>
          </cell>
          <cell r="AE236">
            <v>6</v>
          </cell>
          <cell r="AF236">
            <v>6</v>
          </cell>
          <cell r="AG236">
            <v>6</v>
          </cell>
          <cell r="AH236">
            <v>6</v>
          </cell>
          <cell r="AI236">
            <v>6</v>
          </cell>
          <cell r="AJ236">
            <v>6</v>
          </cell>
          <cell r="AK236">
            <v>6</v>
          </cell>
          <cell r="AL236">
            <v>6</v>
          </cell>
          <cell r="AM236">
            <v>6</v>
          </cell>
          <cell r="AN236">
            <v>6</v>
          </cell>
          <cell r="AO236">
            <v>6</v>
          </cell>
          <cell r="AP236">
            <v>6</v>
          </cell>
          <cell r="AQ236">
            <v>6</v>
          </cell>
          <cell r="AR236">
            <v>5</v>
          </cell>
          <cell r="AS236">
            <v>5</v>
          </cell>
          <cell r="AT236">
            <v>7</v>
          </cell>
          <cell r="AU236">
            <v>7</v>
          </cell>
          <cell r="AV236">
            <v>7</v>
          </cell>
          <cell r="AW236">
            <v>7</v>
          </cell>
          <cell r="AX236">
            <v>7</v>
          </cell>
          <cell r="AY236">
            <v>7</v>
          </cell>
          <cell r="AZ236">
            <v>7</v>
          </cell>
          <cell r="BA236">
            <v>7</v>
          </cell>
          <cell r="BB236">
            <v>7</v>
          </cell>
          <cell r="BC236">
            <v>7</v>
          </cell>
          <cell r="BD236">
            <v>5</v>
          </cell>
          <cell r="BE236">
            <v>5</v>
          </cell>
          <cell r="BF236">
            <v>6</v>
          </cell>
          <cell r="BG236">
            <v>6</v>
          </cell>
          <cell r="BH236">
            <v>7</v>
          </cell>
          <cell r="BI236">
            <v>7</v>
          </cell>
          <cell r="BJ236">
            <v>8</v>
          </cell>
          <cell r="BK236">
            <v>8</v>
          </cell>
          <cell r="BL236">
            <v>8</v>
          </cell>
          <cell r="BM236">
            <v>8</v>
          </cell>
          <cell r="BN236">
            <v>8</v>
          </cell>
          <cell r="BO236">
            <v>8</v>
          </cell>
        </row>
        <row r="237">
          <cell r="C237">
            <v>0</v>
          </cell>
          <cell r="D237" t="str">
            <v>TOTAL COS</v>
          </cell>
          <cell r="F237">
            <v>27</v>
          </cell>
          <cell r="G237">
            <v>25</v>
          </cell>
          <cell r="H237">
            <v>29</v>
          </cell>
          <cell r="I237">
            <v>31</v>
          </cell>
          <cell r="J237">
            <v>31</v>
          </cell>
          <cell r="K237">
            <v>32</v>
          </cell>
          <cell r="L237">
            <v>31.5</v>
          </cell>
          <cell r="M237">
            <v>42</v>
          </cell>
          <cell r="N237">
            <v>49.2</v>
          </cell>
          <cell r="O237">
            <v>47</v>
          </cell>
          <cell r="P237">
            <v>51.5</v>
          </cell>
          <cell r="Q237">
            <v>53.6</v>
          </cell>
          <cell r="R237">
            <v>50</v>
          </cell>
          <cell r="S237">
            <v>48.900000000000006</v>
          </cell>
          <cell r="T237">
            <v>50.6</v>
          </cell>
          <cell r="U237">
            <v>51.99</v>
          </cell>
          <cell r="V237">
            <v>50.3</v>
          </cell>
          <cell r="W237">
            <v>50.5</v>
          </cell>
          <cell r="X237">
            <v>48.5</v>
          </cell>
          <cell r="Y237">
            <v>50.55</v>
          </cell>
          <cell r="Z237">
            <v>52.4</v>
          </cell>
          <cell r="AA237">
            <v>52.4</v>
          </cell>
          <cell r="AB237">
            <v>53.8</v>
          </cell>
          <cell r="AC237">
            <v>52.5</v>
          </cell>
          <cell r="AD237">
            <v>51.8</v>
          </cell>
          <cell r="AE237">
            <v>56.3</v>
          </cell>
          <cell r="AF237">
            <v>71</v>
          </cell>
          <cell r="AG237">
            <v>71</v>
          </cell>
          <cell r="AH237">
            <v>71</v>
          </cell>
          <cell r="AI237">
            <v>71</v>
          </cell>
          <cell r="AJ237">
            <v>71</v>
          </cell>
          <cell r="AK237">
            <v>71</v>
          </cell>
          <cell r="AL237">
            <v>65</v>
          </cell>
          <cell r="AM237">
            <v>65</v>
          </cell>
          <cell r="AN237">
            <v>66</v>
          </cell>
          <cell r="AO237">
            <v>67</v>
          </cell>
          <cell r="AP237">
            <v>67</v>
          </cell>
          <cell r="AQ237">
            <v>67</v>
          </cell>
          <cell r="AR237">
            <v>54.5</v>
          </cell>
          <cell r="AS237">
            <v>55.9</v>
          </cell>
          <cell r="AT237">
            <v>70</v>
          </cell>
          <cell r="AU237">
            <v>70</v>
          </cell>
          <cell r="AV237">
            <v>70</v>
          </cell>
          <cell r="AW237">
            <v>70</v>
          </cell>
          <cell r="AX237">
            <v>64</v>
          </cell>
          <cell r="AY237">
            <v>64</v>
          </cell>
          <cell r="AZ237">
            <v>64</v>
          </cell>
          <cell r="BA237">
            <v>64</v>
          </cell>
          <cell r="BB237">
            <v>64</v>
          </cell>
          <cell r="BC237">
            <v>64</v>
          </cell>
          <cell r="BD237">
            <v>54.5</v>
          </cell>
          <cell r="BE237">
            <v>55.9</v>
          </cell>
          <cell r="BF237">
            <v>55.95</v>
          </cell>
          <cell r="BG237">
            <v>56.3</v>
          </cell>
          <cell r="BH237">
            <v>67</v>
          </cell>
          <cell r="BI237">
            <v>68</v>
          </cell>
          <cell r="BJ237">
            <v>69</v>
          </cell>
          <cell r="BK237">
            <v>69</v>
          </cell>
          <cell r="BL237">
            <v>69</v>
          </cell>
          <cell r="BM237">
            <v>69</v>
          </cell>
          <cell r="BN237">
            <v>69</v>
          </cell>
          <cell r="BO237">
            <v>69</v>
          </cell>
        </row>
        <row r="238">
          <cell r="C238" t="str">
            <v>13485Exempt</v>
          </cell>
          <cell r="D238" t="str">
            <v>Recall/Hold</v>
          </cell>
          <cell r="E238" t="str">
            <v>Exempt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55.9</v>
          </cell>
          <cell r="BF238">
            <v>55.95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</row>
        <row r="239">
          <cell r="C239" t="str">
            <v>13485Non-Exempt</v>
          </cell>
          <cell r="E239" t="str">
            <v>Non-Exempt</v>
          </cell>
          <cell r="F239">
            <v>5</v>
          </cell>
          <cell r="G239">
            <v>5</v>
          </cell>
          <cell r="H239">
            <v>6</v>
          </cell>
          <cell r="I239">
            <v>6</v>
          </cell>
          <cell r="J239">
            <v>6</v>
          </cell>
          <cell r="K239">
            <v>8</v>
          </cell>
          <cell r="L239">
            <v>8.5</v>
          </cell>
          <cell r="M239">
            <v>10</v>
          </cell>
          <cell r="N239">
            <v>16</v>
          </cell>
          <cell r="O239">
            <v>15</v>
          </cell>
          <cell r="P239">
            <v>16.8</v>
          </cell>
          <cell r="Q239">
            <v>17</v>
          </cell>
          <cell r="R239">
            <v>15.1</v>
          </cell>
          <cell r="S239">
            <v>17.7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22</v>
          </cell>
          <cell r="AG239">
            <v>22</v>
          </cell>
          <cell r="AH239">
            <v>22</v>
          </cell>
          <cell r="AI239">
            <v>22</v>
          </cell>
          <cell r="AJ239">
            <v>22</v>
          </cell>
          <cell r="AK239">
            <v>22</v>
          </cell>
          <cell r="AL239">
            <v>22</v>
          </cell>
          <cell r="AM239">
            <v>22</v>
          </cell>
          <cell r="AN239">
            <v>22</v>
          </cell>
          <cell r="AO239">
            <v>23</v>
          </cell>
          <cell r="AP239">
            <v>23</v>
          </cell>
          <cell r="AQ239">
            <v>23</v>
          </cell>
          <cell r="AR239">
            <v>0</v>
          </cell>
          <cell r="AS239">
            <v>13.8</v>
          </cell>
          <cell r="AT239">
            <v>19</v>
          </cell>
          <cell r="AU239">
            <v>19</v>
          </cell>
          <cell r="AV239">
            <v>19</v>
          </cell>
          <cell r="AW239">
            <v>19</v>
          </cell>
          <cell r="AX239">
            <v>19</v>
          </cell>
          <cell r="AY239">
            <v>19</v>
          </cell>
          <cell r="AZ239">
            <v>19</v>
          </cell>
          <cell r="BA239">
            <v>19</v>
          </cell>
          <cell r="BB239">
            <v>19</v>
          </cell>
          <cell r="BC239">
            <v>19</v>
          </cell>
          <cell r="BD239">
            <v>0</v>
          </cell>
          <cell r="BE239">
            <v>13.8</v>
          </cell>
          <cell r="BF239">
            <v>13.2</v>
          </cell>
          <cell r="BG239">
            <v>15</v>
          </cell>
          <cell r="BH239">
            <v>17</v>
          </cell>
          <cell r="BI239">
            <v>17</v>
          </cell>
          <cell r="BJ239">
            <v>17</v>
          </cell>
          <cell r="BK239">
            <v>17</v>
          </cell>
          <cell r="BL239">
            <v>17</v>
          </cell>
          <cell r="BM239">
            <v>17</v>
          </cell>
          <cell r="BN239">
            <v>17</v>
          </cell>
          <cell r="BO239">
            <v>17</v>
          </cell>
        </row>
        <row r="240">
          <cell r="C240" t="str">
            <v>13485Intern</v>
          </cell>
          <cell r="E240" t="str">
            <v>Intern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72.3</v>
          </cell>
          <cell r="AT240">
            <v>84</v>
          </cell>
          <cell r="AU240">
            <v>86</v>
          </cell>
          <cell r="AV240">
            <v>86</v>
          </cell>
          <cell r="AW240">
            <v>86</v>
          </cell>
          <cell r="AX240">
            <v>85</v>
          </cell>
          <cell r="AY240">
            <v>85</v>
          </cell>
          <cell r="AZ240">
            <v>85</v>
          </cell>
          <cell r="BA240">
            <v>85</v>
          </cell>
          <cell r="BB240">
            <v>85</v>
          </cell>
          <cell r="BC240">
            <v>85</v>
          </cell>
          <cell r="BD240">
            <v>0</v>
          </cell>
          <cell r="BE240">
            <v>0</v>
          </cell>
          <cell r="BF240">
            <v>0</v>
          </cell>
          <cell r="BG240">
            <v>72</v>
          </cell>
          <cell r="BH240">
            <v>85</v>
          </cell>
          <cell r="BI240">
            <v>92</v>
          </cell>
          <cell r="BJ240">
            <v>96</v>
          </cell>
          <cell r="BK240">
            <v>96</v>
          </cell>
          <cell r="BL240">
            <v>95</v>
          </cell>
          <cell r="BM240">
            <v>95</v>
          </cell>
          <cell r="BN240">
            <v>95</v>
          </cell>
          <cell r="BO240">
            <v>95</v>
          </cell>
        </row>
        <row r="241">
          <cell r="C241" t="str">
            <v>13485Temp</v>
          </cell>
          <cell r="E241" t="str">
            <v>Temp</v>
          </cell>
          <cell r="F241">
            <v>1</v>
          </cell>
          <cell r="G241">
            <v>0</v>
          </cell>
          <cell r="H241">
            <v>0</v>
          </cell>
          <cell r="I241">
            <v>2</v>
          </cell>
          <cell r="J241">
            <v>3</v>
          </cell>
          <cell r="K241">
            <v>2</v>
          </cell>
          <cell r="L241">
            <v>1</v>
          </cell>
          <cell r="M241">
            <v>4</v>
          </cell>
          <cell r="N241">
            <v>7.7</v>
          </cell>
          <cell r="O241">
            <v>9</v>
          </cell>
          <cell r="P241">
            <v>9.8000000000000007</v>
          </cell>
          <cell r="Q241">
            <v>8.5</v>
          </cell>
          <cell r="R241">
            <v>7.5</v>
          </cell>
          <cell r="S241">
            <v>3.1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332.95</v>
          </cell>
          <cell r="AT241">
            <v>353.875</v>
          </cell>
          <cell r="AU241">
            <v>354.875</v>
          </cell>
          <cell r="AV241">
            <v>354.875</v>
          </cell>
          <cell r="AW241">
            <v>354.875</v>
          </cell>
          <cell r="AX241">
            <v>354.875</v>
          </cell>
          <cell r="AY241">
            <v>354.875</v>
          </cell>
          <cell r="AZ241">
            <v>353.875</v>
          </cell>
          <cell r="BA241">
            <v>353.875</v>
          </cell>
          <cell r="BB241">
            <v>353.875</v>
          </cell>
          <cell r="BC241">
            <v>353.875</v>
          </cell>
          <cell r="BD241">
            <v>0</v>
          </cell>
          <cell r="BE241">
            <v>72.3</v>
          </cell>
          <cell r="BF241">
            <v>72.55</v>
          </cell>
          <cell r="BG241">
            <v>347.6825</v>
          </cell>
          <cell r="BH241">
            <v>385.2</v>
          </cell>
          <cell r="BI241">
            <v>385.2</v>
          </cell>
          <cell r="BJ241">
            <v>387.2</v>
          </cell>
          <cell r="BK241">
            <v>387.2</v>
          </cell>
          <cell r="BL241">
            <v>386.2</v>
          </cell>
          <cell r="BM241">
            <v>386.2</v>
          </cell>
          <cell r="BN241">
            <v>386.2</v>
          </cell>
          <cell r="BO241">
            <v>386.2</v>
          </cell>
        </row>
        <row r="242">
          <cell r="C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</row>
        <row r="243">
          <cell r="C243">
            <v>0</v>
          </cell>
          <cell r="AR243">
            <v>94.6</v>
          </cell>
          <cell r="AS243">
            <v>110.3</v>
          </cell>
          <cell r="AT243">
            <v>96.3</v>
          </cell>
          <cell r="AU243">
            <v>112.3</v>
          </cell>
          <cell r="AV243">
            <v>112.3</v>
          </cell>
          <cell r="AW243">
            <v>111.3</v>
          </cell>
          <cell r="AX243">
            <v>71.3</v>
          </cell>
          <cell r="AY243">
            <v>54.3</v>
          </cell>
          <cell r="AZ243">
            <v>59.3</v>
          </cell>
          <cell r="BA243">
            <v>59.3</v>
          </cell>
          <cell r="BB243">
            <v>62.3</v>
          </cell>
          <cell r="BC243">
            <v>61.3</v>
          </cell>
          <cell r="BD243">
            <v>0.7</v>
          </cell>
          <cell r="BE243">
            <v>0.9</v>
          </cell>
          <cell r="BF243">
            <v>0.2</v>
          </cell>
          <cell r="BG243">
            <v>106.9</v>
          </cell>
          <cell r="BH243">
            <v>96</v>
          </cell>
          <cell r="BI243">
            <v>107</v>
          </cell>
          <cell r="BJ243">
            <v>102</v>
          </cell>
          <cell r="BK243">
            <v>102</v>
          </cell>
          <cell r="BL243">
            <v>91</v>
          </cell>
          <cell r="BM243">
            <v>120</v>
          </cell>
          <cell r="BN243">
            <v>120</v>
          </cell>
          <cell r="BO243">
            <v>120</v>
          </cell>
        </row>
        <row r="244">
          <cell r="C244">
            <v>0</v>
          </cell>
          <cell r="D244" t="str">
            <v>Rebox</v>
          </cell>
          <cell r="E244" t="str">
            <v>Exempt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R244">
            <v>497.3</v>
          </cell>
          <cell r="AS244">
            <v>516.45000000000005</v>
          </cell>
          <cell r="AT244">
            <v>534.42499999999995</v>
          </cell>
          <cell r="AU244">
            <v>553.42499999999995</v>
          </cell>
          <cell r="AV244">
            <v>557.17499999999995</v>
          </cell>
          <cell r="AW244">
            <v>557.17499999999995</v>
          </cell>
          <cell r="AX244">
            <v>516.17499999999995</v>
          </cell>
          <cell r="AY244">
            <v>498.67500000000001</v>
          </cell>
          <cell r="AZ244">
            <v>499.17500000000001</v>
          </cell>
          <cell r="BA244">
            <v>498.17500000000001</v>
          </cell>
          <cell r="BB244">
            <v>501.17500000000001</v>
          </cell>
          <cell r="BC244">
            <v>500.17500000000001</v>
          </cell>
          <cell r="BD244">
            <v>94.6</v>
          </cell>
          <cell r="BE244">
            <v>110.3</v>
          </cell>
          <cell r="BF244">
            <v>101.9</v>
          </cell>
          <cell r="BG244">
            <v>526.6</v>
          </cell>
          <cell r="BH244">
            <v>570.20000000000005</v>
          </cell>
          <cell r="BI244">
            <v>591.20000000000005</v>
          </cell>
          <cell r="BJ244">
            <v>592.20000000000005</v>
          </cell>
          <cell r="BK244">
            <v>590.70000000000005</v>
          </cell>
          <cell r="BL244">
            <v>573.20000000000005</v>
          </cell>
          <cell r="BM244">
            <v>601.20000000000005</v>
          </cell>
          <cell r="BN244">
            <v>601.20000000000005</v>
          </cell>
          <cell r="BO244">
            <v>601.20000000000005</v>
          </cell>
        </row>
        <row r="245">
          <cell r="C245" t="str">
            <v>Exempt</v>
          </cell>
          <cell r="E245" t="str">
            <v>Exempt</v>
          </cell>
          <cell r="F245">
            <v>1</v>
          </cell>
          <cell r="G245">
            <v>1</v>
          </cell>
          <cell r="H245">
            <v>1</v>
          </cell>
          <cell r="I245">
            <v>1</v>
          </cell>
          <cell r="J245">
            <v>1</v>
          </cell>
          <cell r="K245">
            <v>2</v>
          </cell>
          <cell r="L245">
            <v>2</v>
          </cell>
          <cell r="M245">
            <v>2</v>
          </cell>
          <cell r="N245">
            <v>2</v>
          </cell>
          <cell r="O245">
            <v>2</v>
          </cell>
          <cell r="P245">
            <v>2</v>
          </cell>
          <cell r="Q245">
            <v>3</v>
          </cell>
          <cell r="R245">
            <v>3</v>
          </cell>
          <cell r="S245">
            <v>3</v>
          </cell>
          <cell r="T245">
            <v>6</v>
          </cell>
          <cell r="U245">
            <v>6</v>
          </cell>
          <cell r="V245">
            <v>6</v>
          </cell>
          <cell r="W245">
            <v>6</v>
          </cell>
          <cell r="X245">
            <v>6</v>
          </cell>
          <cell r="Y245">
            <v>6.25</v>
          </cell>
          <cell r="Z245">
            <v>6</v>
          </cell>
          <cell r="AA245">
            <v>6</v>
          </cell>
          <cell r="AB245">
            <v>6</v>
          </cell>
          <cell r="AC245">
            <v>6</v>
          </cell>
          <cell r="AD245">
            <v>6</v>
          </cell>
          <cell r="AE245">
            <v>5.5</v>
          </cell>
          <cell r="AF245">
            <v>9</v>
          </cell>
          <cell r="AG245">
            <v>9</v>
          </cell>
          <cell r="AH245">
            <v>9</v>
          </cell>
          <cell r="AI245">
            <v>9</v>
          </cell>
          <cell r="AJ245">
            <v>9</v>
          </cell>
          <cell r="AK245">
            <v>9</v>
          </cell>
          <cell r="AL245">
            <v>9</v>
          </cell>
          <cell r="AM245">
            <v>9</v>
          </cell>
          <cell r="AN245">
            <v>9</v>
          </cell>
          <cell r="AO245">
            <v>9</v>
          </cell>
          <cell r="AP245">
            <v>9</v>
          </cell>
          <cell r="AQ245">
            <v>9</v>
          </cell>
          <cell r="AR245">
            <v>5.5</v>
          </cell>
          <cell r="AS245">
            <v>6.3</v>
          </cell>
          <cell r="AT245">
            <v>10</v>
          </cell>
          <cell r="AU245">
            <v>10</v>
          </cell>
          <cell r="AV245">
            <v>10</v>
          </cell>
          <cell r="AW245">
            <v>10</v>
          </cell>
          <cell r="AX245">
            <v>10</v>
          </cell>
          <cell r="AY245">
            <v>10</v>
          </cell>
          <cell r="AZ245">
            <v>10</v>
          </cell>
          <cell r="BA245">
            <v>10</v>
          </cell>
          <cell r="BB245">
            <v>10</v>
          </cell>
          <cell r="BC245">
            <v>10</v>
          </cell>
          <cell r="BD245">
            <v>5.5</v>
          </cell>
          <cell r="BE245">
            <v>6.3</v>
          </cell>
          <cell r="BF245">
            <v>7.35</v>
          </cell>
          <cell r="BG245">
            <v>7</v>
          </cell>
          <cell r="BH245">
            <v>9</v>
          </cell>
          <cell r="BI245">
            <v>9</v>
          </cell>
          <cell r="BJ245">
            <v>9</v>
          </cell>
          <cell r="BK245">
            <v>9</v>
          </cell>
          <cell r="BL245">
            <v>9</v>
          </cell>
          <cell r="BM245">
            <v>9</v>
          </cell>
          <cell r="BN245">
            <v>9</v>
          </cell>
          <cell r="BO245">
            <v>9</v>
          </cell>
        </row>
        <row r="246">
          <cell r="C246" t="str">
            <v>Non-Exempt</v>
          </cell>
          <cell r="E246" t="str">
            <v>Non-Exempt</v>
          </cell>
          <cell r="F246">
            <v>24</v>
          </cell>
          <cell r="G246">
            <v>24</v>
          </cell>
          <cell r="H246">
            <v>28</v>
          </cell>
          <cell r="I246">
            <v>27</v>
          </cell>
          <cell r="J246">
            <v>27</v>
          </cell>
          <cell r="K246">
            <v>28</v>
          </cell>
          <cell r="L246">
            <v>28.5</v>
          </cell>
          <cell r="M246">
            <v>32</v>
          </cell>
          <cell r="N246">
            <v>37</v>
          </cell>
          <cell r="O246">
            <v>35</v>
          </cell>
          <cell r="P246">
            <v>37.799999999999997</v>
          </cell>
          <cell r="Q246">
            <v>39.200000000000003</v>
          </cell>
          <cell r="R246">
            <v>37.9</v>
          </cell>
          <cell r="S246">
            <v>40.700000000000003</v>
          </cell>
          <cell r="T246">
            <v>40</v>
          </cell>
          <cell r="U246">
            <v>41.39</v>
          </cell>
          <cell r="V246">
            <v>41.3</v>
          </cell>
          <cell r="W246">
            <v>42</v>
          </cell>
          <cell r="X246">
            <v>40.5</v>
          </cell>
          <cell r="Y246">
            <v>42.3</v>
          </cell>
          <cell r="Z246">
            <v>44.6</v>
          </cell>
          <cell r="AA246">
            <v>43.4</v>
          </cell>
          <cell r="AB246">
            <v>44.8</v>
          </cell>
          <cell r="AC246">
            <v>46.5</v>
          </cell>
          <cell r="AD246">
            <v>45.8</v>
          </cell>
          <cell r="AE246">
            <v>50.8</v>
          </cell>
          <cell r="AF246">
            <v>56</v>
          </cell>
          <cell r="AG246">
            <v>56</v>
          </cell>
          <cell r="AH246">
            <v>56</v>
          </cell>
          <cell r="AI246">
            <v>56</v>
          </cell>
          <cell r="AJ246">
            <v>56</v>
          </cell>
          <cell r="AK246">
            <v>56</v>
          </cell>
          <cell r="AL246">
            <v>56</v>
          </cell>
          <cell r="AM246">
            <v>56</v>
          </cell>
          <cell r="AN246">
            <v>57</v>
          </cell>
          <cell r="AO246">
            <v>58</v>
          </cell>
          <cell r="AP246">
            <v>58</v>
          </cell>
          <cell r="AQ246">
            <v>58</v>
          </cell>
          <cell r="AR246">
            <v>47.9</v>
          </cell>
          <cell r="AS246">
            <v>46.1</v>
          </cell>
          <cell r="AT246">
            <v>54</v>
          </cell>
          <cell r="AU246">
            <v>54</v>
          </cell>
          <cell r="AV246">
            <v>54</v>
          </cell>
          <cell r="AW246">
            <v>54</v>
          </cell>
          <cell r="AX246">
            <v>54</v>
          </cell>
          <cell r="AY246">
            <v>54</v>
          </cell>
          <cell r="AZ246">
            <v>54</v>
          </cell>
          <cell r="BA246">
            <v>54</v>
          </cell>
          <cell r="BB246">
            <v>54</v>
          </cell>
          <cell r="BC246">
            <v>54</v>
          </cell>
          <cell r="BD246">
            <v>47.9</v>
          </cell>
          <cell r="BE246">
            <v>46.1</v>
          </cell>
          <cell r="BF246">
            <v>45.7</v>
          </cell>
          <cell r="BG246">
            <v>46.8</v>
          </cell>
          <cell r="BH246">
            <v>52</v>
          </cell>
          <cell r="BI246">
            <v>53</v>
          </cell>
          <cell r="BJ246">
            <v>54</v>
          </cell>
          <cell r="BK246">
            <v>54</v>
          </cell>
          <cell r="BL246">
            <v>54</v>
          </cell>
          <cell r="BM246">
            <v>54</v>
          </cell>
          <cell r="BN246">
            <v>54</v>
          </cell>
          <cell r="BO246">
            <v>54</v>
          </cell>
        </row>
        <row r="247">
          <cell r="C247" t="str">
            <v>Intern</v>
          </cell>
          <cell r="E247" t="str">
            <v>Intern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</row>
        <row r="248">
          <cell r="C248" t="str">
            <v>Temp</v>
          </cell>
          <cell r="E248" t="str">
            <v>Temp</v>
          </cell>
          <cell r="F248">
            <v>2</v>
          </cell>
          <cell r="G248">
            <v>0</v>
          </cell>
          <cell r="H248">
            <v>0</v>
          </cell>
          <cell r="I248">
            <v>3</v>
          </cell>
          <cell r="J248">
            <v>3</v>
          </cell>
          <cell r="K248">
            <v>2</v>
          </cell>
          <cell r="L248">
            <v>1</v>
          </cell>
          <cell r="M248">
            <v>8</v>
          </cell>
          <cell r="N248">
            <v>10.199999999999999</v>
          </cell>
          <cell r="O248">
            <v>10</v>
          </cell>
          <cell r="P248">
            <v>11.700000000000001</v>
          </cell>
          <cell r="Q248">
            <v>11.4</v>
          </cell>
          <cell r="R248">
            <v>9.1</v>
          </cell>
          <cell r="S248">
            <v>5.2</v>
          </cell>
          <cell r="T248">
            <v>4.5999999999999996</v>
          </cell>
          <cell r="U248">
            <v>4.5999999999999996</v>
          </cell>
          <cell r="V248">
            <v>3</v>
          </cell>
          <cell r="W248">
            <v>2.5</v>
          </cell>
          <cell r="X248">
            <v>2</v>
          </cell>
          <cell r="Y248">
            <v>2</v>
          </cell>
          <cell r="Z248">
            <v>1.8</v>
          </cell>
          <cell r="AA248">
            <v>3</v>
          </cell>
          <cell r="AB248">
            <v>3</v>
          </cell>
          <cell r="AC248">
            <v>0</v>
          </cell>
          <cell r="AD248">
            <v>0</v>
          </cell>
          <cell r="AE248">
            <v>0</v>
          </cell>
          <cell r="AF248">
            <v>6</v>
          </cell>
          <cell r="AG248">
            <v>6</v>
          </cell>
          <cell r="AH248">
            <v>6</v>
          </cell>
          <cell r="AI248">
            <v>6</v>
          </cell>
          <cell r="AJ248">
            <v>6</v>
          </cell>
          <cell r="AK248">
            <v>6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1.1000000000000001</v>
          </cell>
          <cell r="AS248">
            <v>3.5</v>
          </cell>
          <cell r="AT248">
            <v>6</v>
          </cell>
          <cell r="AU248">
            <v>6</v>
          </cell>
          <cell r="AV248">
            <v>6</v>
          </cell>
          <cell r="AW248">
            <v>6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1.1000000000000001</v>
          </cell>
          <cell r="BE248">
            <v>3.5</v>
          </cell>
          <cell r="BF248">
            <v>2.9</v>
          </cell>
          <cell r="BG248">
            <v>2.5</v>
          </cell>
          <cell r="BH248">
            <v>6</v>
          </cell>
          <cell r="BI248">
            <v>6</v>
          </cell>
          <cell r="BJ248">
            <v>6</v>
          </cell>
          <cell r="BK248">
            <v>6</v>
          </cell>
          <cell r="BL248">
            <v>6</v>
          </cell>
          <cell r="BM248">
            <v>6</v>
          </cell>
          <cell r="BN248">
            <v>6</v>
          </cell>
          <cell r="BO248">
            <v>6</v>
          </cell>
        </row>
        <row r="249">
          <cell r="C249">
            <v>0</v>
          </cell>
          <cell r="D249" t="str">
            <v>TOTAL COS</v>
          </cell>
          <cell r="F249">
            <v>27</v>
          </cell>
          <cell r="G249">
            <v>25</v>
          </cell>
          <cell r="H249">
            <v>29</v>
          </cell>
          <cell r="I249">
            <v>31</v>
          </cell>
          <cell r="J249">
            <v>31</v>
          </cell>
          <cell r="K249">
            <v>32</v>
          </cell>
          <cell r="L249">
            <v>31.5</v>
          </cell>
          <cell r="M249">
            <v>42</v>
          </cell>
          <cell r="N249">
            <v>49.2</v>
          </cell>
          <cell r="O249">
            <v>47</v>
          </cell>
          <cell r="P249">
            <v>51.5</v>
          </cell>
          <cell r="Q249">
            <v>53.6</v>
          </cell>
          <cell r="R249">
            <v>50</v>
          </cell>
          <cell r="S249">
            <v>48.900000000000006</v>
          </cell>
          <cell r="T249">
            <v>50.6</v>
          </cell>
          <cell r="U249">
            <v>51.99</v>
          </cell>
          <cell r="V249">
            <v>50.3</v>
          </cell>
          <cell r="W249">
            <v>50.5</v>
          </cell>
          <cell r="X249">
            <v>48.5</v>
          </cell>
          <cell r="Y249">
            <v>50.55</v>
          </cell>
          <cell r="Z249">
            <v>52.4</v>
          </cell>
          <cell r="AA249">
            <v>52.4</v>
          </cell>
          <cell r="AB249">
            <v>53.8</v>
          </cell>
          <cell r="AC249">
            <v>52.5</v>
          </cell>
          <cell r="AD249">
            <v>51.8</v>
          </cell>
          <cell r="AE249">
            <v>56.3</v>
          </cell>
          <cell r="AF249">
            <v>71</v>
          </cell>
          <cell r="AG249">
            <v>71</v>
          </cell>
          <cell r="AH249">
            <v>71</v>
          </cell>
          <cell r="AI249">
            <v>71</v>
          </cell>
          <cell r="AJ249">
            <v>71</v>
          </cell>
          <cell r="AK249">
            <v>71</v>
          </cell>
          <cell r="AL249">
            <v>65</v>
          </cell>
          <cell r="AM249">
            <v>65</v>
          </cell>
          <cell r="AN249">
            <v>66</v>
          </cell>
          <cell r="AO249">
            <v>67</v>
          </cell>
          <cell r="AP249">
            <v>67</v>
          </cell>
          <cell r="AQ249">
            <v>67</v>
          </cell>
          <cell r="AR249">
            <v>54.5</v>
          </cell>
          <cell r="AS249">
            <v>55.9</v>
          </cell>
          <cell r="AT249">
            <v>70</v>
          </cell>
          <cell r="AU249">
            <v>70</v>
          </cell>
          <cell r="AV249">
            <v>70</v>
          </cell>
          <cell r="AW249">
            <v>70</v>
          </cell>
          <cell r="AX249">
            <v>64</v>
          </cell>
          <cell r="AY249">
            <v>64</v>
          </cell>
          <cell r="AZ249">
            <v>64</v>
          </cell>
          <cell r="BA249">
            <v>64</v>
          </cell>
          <cell r="BB249">
            <v>64</v>
          </cell>
          <cell r="BC249">
            <v>64</v>
          </cell>
          <cell r="BD249">
            <v>54.5</v>
          </cell>
          <cell r="BE249">
            <v>55.9</v>
          </cell>
          <cell r="BF249">
            <v>55.95</v>
          </cell>
          <cell r="BG249">
            <v>56.3</v>
          </cell>
          <cell r="BH249">
            <v>67</v>
          </cell>
          <cell r="BI249">
            <v>68</v>
          </cell>
          <cell r="BJ249">
            <v>69</v>
          </cell>
          <cell r="BK249">
            <v>69</v>
          </cell>
          <cell r="BL249">
            <v>69</v>
          </cell>
          <cell r="BM249">
            <v>69</v>
          </cell>
          <cell r="BN249">
            <v>69</v>
          </cell>
          <cell r="BO249">
            <v>69</v>
          </cell>
        </row>
        <row r="250">
          <cell r="C250">
            <v>0</v>
          </cell>
          <cell r="D250" t="str">
            <v xml:space="preserve">Ebeam R&amp;D </v>
          </cell>
          <cell r="E250" t="str">
            <v>Exempt</v>
          </cell>
          <cell r="BD250">
            <v>54.5</v>
          </cell>
          <cell r="BE250">
            <v>55.9</v>
          </cell>
          <cell r="BF250">
            <v>55.95</v>
          </cell>
        </row>
        <row r="251">
          <cell r="C251">
            <v>0</v>
          </cell>
          <cell r="E251" t="str">
            <v>Non-Exempt</v>
          </cell>
          <cell r="AR251">
            <v>374.6</v>
          </cell>
          <cell r="AS251">
            <v>394.55</v>
          </cell>
          <cell r="AT251">
            <v>390.42500000000001</v>
          </cell>
          <cell r="AU251">
            <v>407.42500000000001</v>
          </cell>
          <cell r="AV251">
            <v>411.17500000000001</v>
          </cell>
          <cell r="AW251">
            <v>411.17500000000001</v>
          </cell>
          <cell r="AX251">
            <v>377.17500000000001</v>
          </cell>
          <cell r="AY251">
            <v>359.67500000000001</v>
          </cell>
          <cell r="AZ251">
            <v>360.17500000000001</v>
          </cell>
          <cell r="BA251">
            <v>359.17500000000001</v>
          </cell>
          <cell r="BB251">
            <v>362.17500000000001</v>
          </cell>
          <cell r="BC251">
            <v>361.17500000000001</v>
          </cell>
          <cell r="BG251">
            <v>405.3</v>
          </cell>
          <cell r="BH251">
            <v>427.2</v>
          </cell>
          <cell r="BI251">
            <v>440.2</v>
          </cell>
          <cell r="BJ251">
            <v>436.2</v>
          </cell>
          <cell r="BK251">
            <v>434.7</v>
          </cell>
          <cell r="BL251">
            <v>418.2</v>
          </cell>
          <cell r="BM251">
            <v>446.2</v>
          </cell>
          <cell r="BN251">
            <v>446.2</v>
          </cell>
          <cell r="BO251">
            <v>446.2</v>
          </cell>
        </row>
        <row r="252">
          <cell r="C252">
            <v>0</v>
          </cell>
          <cell r="E252" t="str">
            <v>Intern</v>
          </cell>
          <cell r="AR252">
            <v>73.7</v>
          </cell>
          <cell r="AS252">
            <v>72.3</v>
          </cell>
          <cell r="AT252">
            <v>84</v>
          </cell>
          <cell r="AU252">
            <v>86</v>
          </cell>
          <cell r="AV252">
            <v>86</v>
          </cell>
          <cell r="AW252">
            <v>86</v>
          </cell>
          <cell r="AX252">
            <v>85</v>
          </cell>
          <cell r="AY252">
            <v>85</v>
          </cell>
          <cell r="AZ252">
            <v>85</v>
          </cell>
          <cell r="BA252">
            <v>85</v>
          </cell>
          <cell r="BB252">
            <v>85</v>
          </cell>
          <cell r="BC252">
            <v>85</v>
          </cell>
          <cell r="BD252">
            <v>374.6</v>
          </cell>
          <cell r="BE252">
            <v>394.55</v>
          </cell>
          <cell r="BF252">
            <v>397.15</v>
          </cell>
          <cell r="BG252">
            <v>72</v>
          </cell>
          <cell r="BH252">
            <v>84</v>
          </cell>
          <cell r="BI252">
            <v>91</v>
          </cell>
          <cell r="BJ252">
            <v>96</v>
          </cell>
          <cell r="BK252">
            <v>97</v>
          </cell>
          <cell r="BL252">
            <v>96</v>
          </cell>
          <cell r="BM252">
            <v>96</v>
          </cell>
          <cell r="BN252">
            <v>96</v>
          </cell>
          <cell r="BO252">
            <v>96</v>
          </cell>
        </row>
        <row r="253">
          <cell r="C253">
            <v>0</v>
          </cell>
          <cell r="E253" t="str">
            <v>Temp</v>
          </cell>
          <cell r="AR253">
            <v>328.3</v>
          </cell>
          <cell r="AS253">
            <v>332.95</v>
          </cell>
          <cell r="AT253">
            <v>353.875</v>
          </cell>
          <cell r="AU253">
            <v>354.875</v>
          </cell>
          <cell r="AV253">
            <v>354.875</v>
          </cell>
          <cell r="AW253">
            <v>354.875</v>
          </cell>
          <cell r="AX253">
            <v>354.875</v>
          </cell>
          <cell r="AY253">
            <v>354.875</v>
          </cell>
          <cell r="AZ253">
            <v>353.875</v>
          </cell>
          <cell r="BA253">
            <v>353.875</v>
          </cell>
          <cell r="BB253">
            <v>353.875</v>
          </cell>
          <cell r="BC253">
            <v>353.875</v>
          </cell>
          <cell r="BD253">
            <v>73.7</v>
          </cell>
          <cell r="BE253">
            <v>72.3</v>
          </cell>
          <cell r="BF253">
            <v>72.55</v>
          </cell>
          <cell r="BG253">
            <v>347.6825</v>
          </cell>
          <cell r="BH253">
            <v>385.2</v>
          </cell>
          <cell r="BI253">
            <v>385.2</v>
          </cell>
          <cell r="BJ253">
            <v>387.2</v>
          </cell>
          <cell r="BK253">
            <v>387.2</v>
          </cell>
          <cell r="BL253">
            <v>386.2</v>
          </cell>
          <cell r="BM253">
            <v>386.2</v>
          </cell>
          <cell r="BN253">
            <v>386.2</v>
          </cell>
          <cell r="BO253">
            <v>386.2</v>
          </cell>
        </row>
        <row r="254">
          <cell r="C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0.7</v>
          </cell>
          <cell r="AS254">
            <v>0.9</v>
          </cell>
          <cell r="AT254">
            <v>0.25</v>
          </cell>
          <cell r="AU254">
            <v>0.25</v>
          </cell>
          <cell r="AV254">
            <v>4</v>
          </cell>
          <cell r="AW254">
            <v>5</v>
          </cell>
          <cell r="AX254">
            <v>5</v>
          </cell>
          <cell r="AY254">
            <v>4.5</v>
          </cell>
          <cell r="AZ254">
            <v>1</v>
          </cell>
          <cell r="BA254">
            <v>0</v>
          </cell>
          <cell r="BB254">
            <v>0</v>
          </cell>
          <cell r="BC254">
            <v>0</v>
          </cell>
          <cell r="BD254">
            <v>328.3</v>
          </cell>
          <cell r="BE254">
            <v>332.95</v>
          </cell>
          <cell r="BF254">
            <v>343.65</v>
          </cell>
          <cell r="BG254">
            <v>1.7500000000000002E-2</v>
          </cell>
          <cell r="BH254">
            <v>4</v>
          </cell>
          <cell r="BI254">
            <v>7</v>
          </cell>
          <cell r="BJ254">
            <v>7</v>
          </cell>
          <cell r="BK254">
            <v>5.5</v>
          </cell>
          <cell r="BL254">
            <v>1</v>
          </cell>
          <cell r="BM254">
            <v>0</v>
          </cell>
          <cell r="BN254">
            <v>0</v>
          </cell>
          <cell r="BO254">
            <v>0</v>
          </cell>
        </row>
        <row r="255">
          <cell r="C255">
            <v>0</v>
          </cell>
          <cell r="AR255">
            <v>94.6</v>
          </cell>
          <cell r="AS255">
            <v>110.3</v>
          </cell>
          <cell r="AT255">
            <v>96.3</v>
          </cell>
          <cell r="AU255">
            <v>112.3</v>
          </cell>
          <cell r="AV255">
            <v>112.3</v>
          </cell>
          <cell r="AW255">
            <v>111.3</v>
          </cell>
          <cell r="AX255">
            <v>71.3</v>
          </cell>
          <cell r="AY255">
            <v>54.3</v>
          </cell>
          <cell r="AZ255">
            <v>59.3</v>
          </cell>
          <cell r="BA255">
            <v>59.3</v>
          </cell>
          <cell r="BB255">
            <v>62.3</v>
          </cell>
          <cell r="BC255">
            <v>61.3</v>
          </cell>
          <cell r="BD255">
            <v>0.7</v>
          </cell>
          <cell r="BE255">
            <v>0.9</v>
          </cell>
          <cell r="BF255">
            <v>0.2</v>
          </cell>
          <cell r="BG255">
            <v>106.9</v>
          </cell>
          <cell r="BH255">
            <v>94</v>
          </cell>
          <cell r="BI255">
            <v>105</v>
          </cell>
          <cell r="BJ255">
            <v>100</v>
          </cell>
          <cell r="BK255">
            <v>100</v>
          </cell>
          <cell r="BL255">
            <v>89</v>
          </cell>
          <cell r="BM255">
            <v>118</v>
          </cell>
          <cell r="BN255">
            <v>118</v>
          </cell>
          <cell r="BO255">
            <v>118</v>
          </cell>
        </row>
        <row r="256">
          <cell r="C256">
            <v>0</v>
          </cell>
          <cell r="D256" t="str">
            <v>Recall &amp; Kitting</v>
          </cell>
          <cell r="E256" t="str">
            <v>Exempt</v>
          </cell>
          <cell r="AO256">
            <v>1</v>
          </cell>
          <cell r="AP256">
            <v>2</v>
          </cell>
          <cell r="AQ256">
            <v>2</v>
          </cell>
          <cell r="AR256">
            <v>497.3</v>
          </cell>
          <cell r="AS256">
            <v>516.45000000000005</v>
          </cell>
          <cell r="AT256">
            <v>534.42499999999995</v>
          </cell>
          <cell r="AU256">
            <v>553.42499999999995</v>
          </cell>
          <cell r="AV256">
            <v>557.17499999999995</v>
          </cell>
          <cell r="AW256">
            <v>557.17499999999995</v>
          </cell>
          <cell r="AX256">
            <v>516.17499999999995</v>
          </cell>
          <cell r="AY256">
            <v>498.67500000000001</v>
          </cell>
          <cell r="AZ256">
            <v>499.17500000000001</v>
          </cell>
          <cell r="BA256">
            <v>498.17500000000001</v>
          </cell>
          <cell r="BB256">
            <v>501.17500000000001</v>
          </cell>
          <cell r="BC256">
            <v>500.17500000000001</v>
          </cell>
          <cell r="BD256">
            <v>94.6</v>
          </cell>
          <cell r="BE256">
            <v>110.3</v>
          </cell>
          <cell r="BF256">
            <v>101.9</v>
          </cell>
          <cell r="BG256">
            <v>526.6</v>
          </cell>
          <cell r="BH256">
            <v>567.20000000000005</v>
          </cell>
          <cell r="BI256">
            <v>588.20000000000005</v>
          </cell>
          <cell r="BJ256">
            <v>590.20000000000005</v>
          </cell>
          <cell r="BK256">
            <v>589.70000000000005</v>
          </cell>
          <cell r="BL256">
            <v>572.20000000000005</v>
          </cell>
          <cell r="BM256">
            <v>600.20000000000005</v>
          </cell>
          <cell r="BN256">
            <v>600.20000000000005</v>
          </cell>
          <cell r="BO256">
            <v>600.20000000000005</v>
          </cell>
        </row>
        <row r="257">
          <cell r="C257">
            <v>0</v>
          </cell>
          <cell r="E257" t="str">
            <v>Non-Exempt</v>
          </cell>
          <cell r="AO257">
            <v>3</v>
          </cell>
          <cell r="AP257">
            <v>4</v>
          </cell>
          <cell r="AQ257">
            <v>5</v>
          </cell>
          <cell r="AR257">
            <v>54.5</v>
          </cell>
          <cell r="AS257">
            <v>55.9</v>
          </cell>
          <cell r="AT257">
            <v>70</v>
          </cell>
          <cell r="AU257">
            <v>70</v>
          </cell>
          <cell r="AV257">
            <v>70</v>
          </cell>
          <cell r="AW257">
            <v>70</v>
          </cell>
          <cell r="AX257">
            <v>64</v>
          </cell>
          <cell r="AY257">
            <v>64</v>
          </cell>
          <cell r="AZ257">
            <v>64</v>
          </cell>
          <cell r="BA257">
            <v>64</v>
          </cell>
          <cell r="BB257">
            <v>64</v>
          </cell>
          <cell r="BC257">
            <v>64</v>
          </cell>
          <cell r="BD257">
            <v>497.3</v>
          </cell>
          <cell r="BE257">
            <v>516.45000000000005</v>
          </cell>
          <cell r="BF257">
            <v>518.29999999999995</v>
          </cell>
          <cell r="BG257">
            <v>56.3</v>
          </cell>
          <cell r="BH257">
            <v>67</v>
          </cell>
          <cell r="BI257">
            <v>68</v>
          </cell>
          <cell r="BJ257">
            <v>69</v>
          </cell>
          <cell r="BK257">
            <v>69</v>
          </cell>
          <cell r="BL257">
            <v>69</v>
          </cell>
          <cell r="BM257">
            <v>69</v>
          </cell>
          <cell r="BN257">
            <v>69</v>
          </cell>
          <cell r="BO257">
            <v>69</v>
          </cell>
        </row>
        <row r="258">
          <cell r="C258">
            <v>0</v>
          </cell>
          <cell r="E258" t="str">
            <v>Intern</v>
          </cell>
          <cell r="AO258">
            <v>0</v>
          </cell>
          <cell r="AP258">
            <v>0</v>
          </cell>
          <cell r="AQ258">
            <v>0</v>
          </cell>
          <cell r="AR258">
            <v>73.7</v>
          </cell>
          <cell r="AS258">
            <v>72.3</v>
          </cell>
          <cell r="AT258">
            <v>84</v>
          </cell>
          <cell r="AU258">
            <v>86</v>
          </cell>
          <cell r="AV258">
            <v>86</v>
          </cell>
          <cell r="AW258">
            <v>86</v>
          </cell>
          <cell r="AX258">
            <v>85</v>
          </cell>
          <cell r="AY258">
            <v>85</v>
          </cell>
          <cell r="AZ258">
            <v>85</v>
          </cell>
          <cell r="BA258">
            <v>85</v>
          </cell>
          <cell r="BB258">
            <v>85</v>
          </cell>
          <cell r="BC258">
            <v>85</v>
          </cell>
          <cell r="BD258">
            <v>54.5</v>
          </cell>
          <cell r="BE258">
            <v>55.9</v>
          </cell>
          <cell r="BF258">
            <v>55.95</v>
          </cell>
          <cell r="BG258">
            <v>72</v>
          </cell>
          <cell r="BH258">
            <v>85</v>
          </cell>
          <cell r="BI258">
            <v>92</v>
          </cell>
          <cell r="BJ258">
            <v>96</v>
          </cell>
          <cell r="BK258">
            <v>96</v>
          </cell>
          <cell r="BL258">
            <v>95</v>
          </cell>
          <cell r="BM258">
            <v>95</v>
          </cell>
          <cell r="BN258">
            <v>95</v>
          </cell>
          <cell r="BO258">
            <v>95</v>
          </cell>
        </row>
        <row r="259">
          <cell r="C259">
            <v>0</v>
          </cell>
          <cell r="E259" t="str">
            <v>Temp</v>
          </cell>
          <cell r="AO259">
            <v>0</v>
          </cell>
          <cell r="AP259">
            <v>0</v>
          </cell>
          <cell r="AQ259">
            <v>0</v>
          </cell>
          <cell r="AR259">
            <v>423.6</v>
          </cell>
          <cell r="AS259">
            <v>444.15</v>
          </cell>
          <cell r="AT259">
            <v>450.42500000000001</v>
          </cell>
          <cell r="AU259">
            <v>467.42500000000001</v>
          </cell>
          <cell r="AV259">
            <v>471.17500000000001</v>
          </cell>
          <cell r="AW259">
            <v>471.17500000000001</v>
          </cell>
          <cell r="AX259">
            <v>431.17500000000001</v>
          </cell>
          <cell r="AY259">
            <v>413.67500000000001</v>
          </cell>
          <cell r="AZ259">
            <v>414.17500000000001</v>
          </cell>
          <cell r="BA259">
            <v>413.17500000000001</v>
          </cell>
          <cell r="BB259">
            <v>416.17500000000001</v>
          </cell>
          <cell r="BC259">
            <v>415.17500000000001</v>
          </cell>
          <cell r="BD259">
            <v>73.7</v>
          </cell>
          <cell r="BE259">
            <v>72.3</v>
          </cell>
          <cell r="BF259">
            <v>72.55</v>
          </cell>
          <cell r="BG259">
            <v>454.6</v>
          </cell>
          <cell r="BH259">
            <v>485.2</v>
          </cell>
          <cell r="BI259">
            <v>499.2</v>
          </cell>
          <cell r="BJ259">
            <v>496.2</v>
          </cell>
          <cell r="BK259">
            <v>494.7</v>
          </cell>
          <cell r="BL259">
            <v>478.2</v>
          </cell>
          <cell r="BM259">
            <v>506.2</v>
          </cell>
          <cell r="BN259">
            <v>506.2</v>
          </cell>
          <cell r="BO259">
            <v>506.2</v>
          </cell>
        </row>
        <row r="260">
          <cell r="C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6</v>
          </cell>
          <cell r="AQ260">
            <v>7</v>
          </cell>
          <cell r="AR260">
            <v>9</v>
          </cell>
          <cell r="AS260">
            <v>9</v>
          </cell>
          <cell r="AT260">
            <v>9</v>
          </cell>
          <cell r="AU260">
            <v>9</v>
          </cell>
          <cell r="AV260">
            <v>9</v>
          </cell>
          <cell r="AW260">
            <v>9</v>
          </cell>
          <cell r="AX260">
            <v>9</v>
          </cell>
          <cell r="AY260">
            <v>9</v>
          </cell>
          <cell r="AZ260">
            <v>9</v>
          </cell>
          <cell r="BA260">
            <v>9</v>
          </cell>
          <cell r="BB260">
            <v>9</v>
          </cell>
          <cell r="BC260">
            <v>9</v>
          </cell>
          <cell r="BD260">
            <v>423.6</v>
          </cell>
          <cell r="BE260">
            <v>444.15</v>
          </cell>
          <cell r="BF260">
            <v>445.75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</row>
        <row r="261">
          <cell r="C261">
            <v>0</v>
          </cell>
        </row>
        <row r="262">
          <cell r="C262">
            <v>0</v>
          </cell>
          <cell r="D262" t="str">
            <v>Receiving &amp; Inspection</v>
          </cell>
          <cell r="E262" t="str">
            <v>Exempt</v>
          </cell>
          <cell r="AR262">
            <v>4</v>
          </cell>
          <cell r="AS262">
            <v>4</v>
          </cell>
          <cell r="AT262">
            <v>4</v>
          </cell>
          <cell r="AU262">
            <v>4</v>
          </cell>
          <cell r="AV262">
            <v>4</v>
          </cell>
          <cell r="AW262">
            <v>4</v>
          </cell>
          <cell r="AX262">
            <v>4</v>
          </cell>
          <cell r="AY262">
            <v>4</v>
          </cell>
          <cell r="AZ262">
            <v>4</v>
          </cell>
          <cell r="BA262">
            <v>4</v>
          </cell>
          <cell r="BB262">
            <v>4</v>
          </cell>
          <cell r="BC262">
            <v>4</v>
          </cell>
          <cell r="BD262">
            <v>0</v>
          </cell>
          <cell r="BE262">
            <v>6</v>
          </cell>
          <cell r="BF262">
            <v>6</v>
          </cell>
          <cell r="BG262">
            <v>6</v>
          </cell>
          <cell r="BH262">
            <v>6</v>
          </cell>
          <cell r="BI262">
            <v>6</v>
          </cell>
          <cell r="BJ262">
            <v>6</v>
          </cell>
          <cell r="BK262">
            <v>6</v>
          </cell>
          <cell r="BL262">
            <v>6</v>
          </cell>
          <cell r="BM262">
            <v>6</v>
          </cell>
          <cell r="BN262">
            <v>6</v>
          </cell>
          <cell r="BO262">
            <v>6</v>
          </cell>
        </row>
        <row r="263">
          <cell r="C263" t="str">
            <v>17125Non-Exempt</v>
          </cell>
          <cell r="E263" t="str">
            <v>Non-Exempt</v>
          </cell>
          <cell r="AR263">
            <v>374.6</v>
          </cell>
          <cell r="AS263">
            <v>394.55</v>
          </cell>
          <cell r="AT263">
            <v>390.42500000000001</v>
          </cell>
          <cell r="AU263">
            <v>407.42500000000001</v>
          </cell>
          <cell r="AV263">
            <v>411.17500000000001</v>
          </cell>
          <cell r="AW263">
            <v>411.17500000000001</v>
          </cell>
          <cell r="AX263">
            <v>377.17500000000001</v>
          </cell>
          <cell r="AY263">
            <v>359.67500000000001</v>
          </cell>
          <cell r="AZ263">
            <v>360.17500000000001</v>
          </cell>
          <cell r="BA263">
            <v>359.17500000000001</v>
          </cell>
          <cell r="BB263">
            <v>362.17500000000001</v>
          </cell>
          <cell r="BC263">
            <v>361.17500000000001</v>
          </cell>
          <cell r="BD263">
            <v>0</v>
          </cell>
          <cell r="BE263">
            <v>24</v>
          </cell>
          <cell r="BF263">
            <v>24</v>
          </cell>
          <cell r="BG263">
            <v>405.3</v>
          </cell>
          <cell r="BH263">
            <v>427.2</v>
          </cell>
          <cell r="BI263">
            <v>440.2</v>
          </cell>
          <cell r="BJ263">
            <v>436.2</v>
          </cell>
          <cell r="BK263">
            <v>434.7</v>
          </cell>
          <cell r="BL263">
            <v>418.2</v>
          </cell>
          <cell r="BM263">
            <v>446.2</v>
          </cell>
          <cell r="BN263">
            <v>446.2</v>
          </cell>
          <cell r="BO263">
            <v>446.2</v>
          </cell>
        </row>
        <row r="264">
          <cell r="C264" t="str">
            <v>17125Intern</v>
          </cell>
          <cell r="E264" t="str">
            <v>Intern</v>
          </cell>
          <cell r="AR264">
            <v>68.2</v>
          </cell>
          <cell r="AS264">
            <v>66</v>
          </cell>
          <cell r="AT264">
            <v>74</v>
          </cell>
          <cell r="AU264">
            <v>76</v>
          </cell>
          <cell r="AV264">
            <v>76</v>
          </cell>
          <cell r="AW264">
            <v>76</v>
          </cell>
          <cell r="AX264">
            <v>75</v>
          </cell>
          <cell r="AY264">
            <v>75</v>
          </cell>
          <cell r="AZ264">
            <v>75</v>
          </cell>
          <cell r="BA264">
            <v>75</v>
          </cell>
          <cell r="BB264">
            <v>75</v>
          </cell>
          <cell r="BC264">
            <v>75</v>
          </cell>
          <cell r="BD264">
            <v>374.6</v>
          </cell>
          <cell r="BE264">
            <v>394.55</v>
          </cell>
          <cell r="BF264">
            <v>397.15</v>
          </cell>
          <cell r="BG264">
            <v>65</v>
          </cell>
          <cell r="BH264">
            <v>76</v>
          </cell>
          <cell r="BI264">
            <v>83</v>
          </cell>
          <cell r="BJ264">
            <v>87</v>
          </cell>
          <cell r="BK264">
            <v>87</v>
          </cell>
          <cell r="BL264">
            <v>86</v>
          </cell>
          <cell r="BM264">
            <v>86</v>
          </cell>
          <cell r="BN264">
            <v>86</v>
          </cell>
          <cell r="BO264">
            <v>86</v>
          </cell>
        </row>
        <row r="265">
          <cell r="C265" t="str">
            <v>17125Temp</v>
          </cell>
          <cell r="E265" t="str">
            <v>Temp</v>
          </cell>
          <cell r="AR265">
            <v>442.8</v>
          </cell>
          <cell r="AS265">
            <v>460.55</v>
          </cell>
          <cell r="AT265">
            <v>464.42500000000001</v>
          </cell>
          <cell r="AU265">
            <v>483.42500000000001</v>
          </cell>
          <cell r="AV265">
            <v>487.17500000000001</v>
          </cell>
          <cell r="AW265">
            <v>487.17500000000001</v>
          </cell>
          <cell r="AX265">
            <v>452.17500000000001</v>
          </cell>
          <cell r="AY265">
            <v>434.67500000000001</v>
          </cell>
          <cell r="AZ265">
            <v>435.17500000000001</v>
          </cell>
          <cell r="BA265">
            <v>434.17500000000001</v>
          </cell>
          <cell r="BB265">
            <v>437.17500000000001</v>
          </cell>
          <cell r="BC265">
            <v>436.17500000000001</v>
          </cell>
          <cell r="BD265">
            <v>68.2</v>
          </cell>
          <cell r="BE265">
            <v>66</v>
          </cell>
          <cell r="BF265">
            <v>65.2</v>
          </cell>
          <cell r="BG265">
            <v>470.3</v>
          </cell>
          <cell r="BH265">
            <v>503.2</v>
          </cell>
          <cell r="BI265">
            <v>523.20000000000005</v>
          </cell>
          <cell r="BJ265">
            <v>523.20000000000005</v>
          </cell>
          <cell r="BK265">
            <v>521.70000000000005</v>
          </cell>
          <cell r="BL265">
            <v>504.2</v>
          </cell>
          <cell r="BM265">
            <v>532.20000000000005</v>
          </cell>
          <cell r="BN265">
            <v>532.20000000000005</v>
          </cell>
          <cell r="BO265">
            <v>532.20000000000005</v>
          </cell>
        </row>
        <row r="266"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34</v>
          </cell>
          <cell r="AS266">
            <v>34</v>
          </cell>
          <cell r="AT266">
            <v>34</v>
          </cell>
          <cell r="AU266">
            <v>34</v>
          </cell>
          <cell r="AV266">
            <v>34</v>
          </cell>
          <cell r="AW266">
            <v>34</v>
          </cell>
          <cell r="AX266">
            <v>34</v>
          </cell>
          <cell r="AY266">
            <v>34</v>
          </cell>
          <cell r="AZ266">
            <v>34</v>
          </cell>
          <cell r="BA266">
            <v>34</v>
          </cell>
          <cell r="BB266">
            <v>34</v>
          </cell>
          <cell r="BC266">
            <v>34</v>
          </cell>
          <cell r="BD266">
            <v>442.8</v>
          </cell>
          <cell r="BE266">
            <v>460.55</v>
          </cell>
          <cell r="BF266">
            <v>462.35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</row>
        <row r="267">
          <cell r="AR267">
            <v>49</v>
          </cell>
          <cell r="AS267">
            <v>49.6</v>
          </cell>
          <cell r="AT267">
            <v>60</v>
          </cell>
          <cell r="AU267">
            <v>60</v>
          </cell>
          <cell r="AV267">
            <v>60</v>
          </cell>
          <cell r="AW267">
            <v>60</v>
          </cell>
          <cell r="AX267">
            <v>54</v>
          </cell>
          <cell r="AY267">
            <v>54</v>
          </cell>
          <cell r="AZ267">
            <v>54</v>
          </cell>
          <cell r="BA267">
            <v>54</v>
          </cell>
          <cell r="BB267">
            <v>54</v>
          </cell>
          <cell r="BC267">
            <v>54</v>
          </cell>
          <cell r="BG267">
            <v>49.3</v>
          </cell>
          <cell r="BH267">
            <v>58</v>
          </cell>
          <cell r="BI267">
            <v>59</v>
          </cell>
          <cell r="BJ267">
            <v>60</v>
          </cell>
          <cell r="BK267">
            <v>60</v>
          </cell>
          <cell r="BL267">
            <v>60</v>
          </cell>
          <cell r="BM267">
            <v>60</v>
          </cell>
          <cell r="BN267">
            <v>60</v>
          </cell>
          <cell r="BO267">
            <v>60</v>
          </cell>
        </row>
        <row r="268">
          <cell r="C268" t="str">
            <v>13484Exempt</v>
          </cell>
          <cell r="D268" t="str">
            <v>COS Admin</v>
          </cell>
          <cell r="E268" t="str">
            <v>Exempt</v>
          </cell>
          <cell r="T268">
            <v>3</v>
          </cell>
          <cell r="U268">
            <v>3</v>
          </cell>
          <cell r="V268">
            <v>3</v>
          </cell>
          <cell r="W268">
            <v>3</v>
          </cell>
          <cell r="X268">
            <v>3</v>
          </cell>
          <cell r="Y268">
            <v>4</v>
          </cell>
          <cell r="Z268">
            <v>4</v>
          </cell>
          <cell r="AA268">
            <v>4</v>
          </cell>
          <cell r="AB268">
            <v>4</v>
          </cell>
          <cell r="AC268">
            <v>4</v>
          </cell>
          <cell r="AD268">
            <v>4</v>
          </cell>
          <cell r="AE268">
            <v>4</v>
          </cell>
          <cell r="AF268">
            <v>3</v>
          </cell>
          <cell r="AG268">
            <v>3</v>
          </cell>
          <cell r="AH268">
            <v>3</v>
          </cell>
          <cell r="AI268">
            <v>3</v>
          </cell>
          <cell r="AJ268">
            <v>3</v>
          </cell>
          <cell r="AK268">
            <v>3</v>
          </cell>
          <cell r="AL268">
            <v>3</v>
          </cell>
          <cell r="AM268">
            <v>3</v>
          </cell>
          <cell r="AN268">
            <v>3</v>
          </cell>
          <cell r="AO268">
            <v>3</v>
          </cell>
          <cell r="AP268">
            <v>3</v>
          </cell>
          <cell r="AQ268">
            <v>3</v>
          </cell>
          <cell r="AR268">
            <v>5.5</v>
          </cell>
          <cell r="AS268">
            <v>6.3</v>
          </cell>
          <cell r="AT268">
            <v>10</v>
          </cell>
          <cell r="AU268">
            <v>10</v>
          </cell>
          <cell r="AV268">
            <v>10</v>
          </cell>
          <cell r="AW268">
            <v>10</v>
          </cell>
          <cell r="AX268">
            <v>10</v>
          </cell>
          <cell r="AY268">
            <v>10</v>
          </cell>
          <cell r="AZ268">
            <v>10</v>
          </cell>
          <cell r="BA268">
            <v>10</v>
          </cell>
          <cell r="BB268">
            <v>10</v>
          </cell>
          <cell r="BC268">
            <v>10</v>
          </cell>
          <cell r="BD268">
            <v>49</v>
          </cell>
          <cell r="BE268">
            <v>49.6</v>
          </cell>
          <cell r="BF268">
            <v>48.6</v>
          </cell>
          <cell r="BG268">
            <v>7</v>
          </cell>
          <cell r="BH268">
            <v>9</v>
          </cell>
          <cell r="BI268">
            <v>9</v>
          </cell>
          <cell r="BJ268">
            <v>9</v>
          </cell>
          <cell r="BK268">
            <v>9</v>
          </cell>
          <cell r="BL268">
            <v>9</v>
          </cell>
          <cell r="BM268">
            <v>9</v>
          </cell>
          <cell r="BN268">
            <v>9</v>
          </cell>
          <cell r="BO268">
            <v>9</v>
          </cell>
        </row>
        <row r="269">
          <cell r="C269" t="str">
            <v>13484Non-Exempt</v>
          </cell>
          <cell r="E269" t="str">
            <v>Non-Exempt</v>
          </cell>
          <cell r="T269">
            <v>0</v>
          </cell>
          <cell r="U269">
            <v>0</v>
          </cell>
          <cell r="V269">
            <v>0</v>
          </cell>
          <cell r="W269">
            <v>1.8</v>
          </cell>
          <cell r="X269">
            <v>2</v>
          </cell>
          <cell r="Y269">
            <v>2</v>
          </cell>
          <cell r="Z269">
            <v>2</v>
          </cell>
          <cell r="AA269">
            <v>2</v>
          </cell>
          <cell r="AB269">
            <v>2</v>
          </cell>
          <cell r="AC269">
            <v>2</v>
          </cell>
          <cell r="AD269">
            <v>2</v>
          </cell>
          <cell r="AE269">
            <v>2</v>
          </cell>
          <cell r="AF269">
            <v>3</v>
          </cell>
          <cell r="AG269">
            <v>3</v>
          </cell>
          <cell r="AH269">
            <v>3</v>
          </cell>
          <cell r="AI269">
            <v>3</v>
          </cell>
          <cell r="AJ269">
            <v>3</v>
          </cell>
          <cell r="AK269">
            <v>3</v>
          </cell>
          <cell r="AL269">
            <v>3</v>
          </cell>
          <cell r="AM269">
            <v>3</v>
          </cell>
          <cell r="AN269">
            <v>3</v>
          </cell>
          <cell r="AO269">
            <v>3</v>
          </cell>
          <cell r="AP269">
            <v>3</v>
          </cell>
          <cell r="AQ269">
            <v>3</v>
          </cell>
          <cell r="AR269">
            <v>54.5</v>
          </cell>
          <cell r="AS269">
            <v>55.9</v>
          </cell>
          <cell r="AT269">
            <v>70</v>
          </cell>
          <cell r="AU269">
            <v>70</v>
          </cell>
          <cell r="AV269">
            <v>70</v>
          </cell>
          <cell r="AW269">
            <v>70</v>
          </cell>
          <cell r="AX269">
            <v>64</v>
          </cell>
          <cell r="AY269">
            <v>64</v>
          </cell>
          <cell r="AZ269">
            <v>64</v>
          </cell>
          <cell r="BA269">
            <v>64</v>
          </cell>
          <cell r="BB269">
            <v>64</v>
          </cell>
          <cell r="BC269">
            <v>64</v>
          </cell>
          <cell r="BD269">
            <v>5.5</v>
          </cell>
          <cell r="BE269">
            <v>6.3</v>
          </cell>
          <cell r="BF269">
            <v>7.35</v>
          </cell>
          <cell r="BG269">
            <v>56.3</v>
          </cell>
          <cell r="BH269">
            <v>67</v>
          </cell>
          <cell r="BI269">
            <v>68</v>
          </cell>
          <cell r="BJ269">
            <v>69</v>
          </cell>
          <cell r="BK269">
            <v>69</v>
          </cell>
          <cell r="BL269">
            <v>69</v>
          </cell>
          <cell r="BM269">
            <v>69</v>
          </cell>
          <cell r="BN269">
            <v>69</v>
          </cell>
          <cell r="BO269">
            <v>69</v>
          </cell>
        </row>
        <row r="270">
          <cell r="C270" t="str">
            <v>13484Intern</v>
          </cell>
          <cell r="E270" t="str">
            <v>Intern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54.5</v>
          </cell>
          <cell r="BE270">
            <v>55.9</v>
          </cell>
          <cell r="BF270">
            <v>55.95</v>
          </cell>
          <cell r="BG270">
            <v>56.3</v>
          </cell>
          <cell r="BH270">
            <v>67</v>
          </cell>
          <cell r="BI270">
            <v>68</v>
          </cell>
          <cell r="BJ270">
            <v>69</v>
          </cell>
          <cell r="BK270">
            <v>69</v>
          </cell>
          <cell r="BL270">
            <v>69</v>
          </cell>
          <cell r="BM270">
            <v>0</v>
          </cell>
          <cell r="BN270">
            <v>0</v>
          </cell>
          <cell r="BO270">
            <v>0</v>
          </cell>
        </row>
        <row r="271">
          <cell r="C271" t="str">
            <v>13484Temp</v>
          </cell>
          <cell r="E271" t="str">
            <v>Temp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0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>
            <v>0</v>
          </cell>
          <cell r="BO271">
            <v>0</v>
          </cell>
        </row>
        <row r="272">
          <cell r="C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3</v>
          </cell>
          <cell r="U272">
            <v>3</v>
          </cell>
          <cell r="V272">
            <v>3</v>
          </cell>
          <cell r="W272">
            <v>4.8</v>
          </cell>
          <cell r="X272">
            <v>5</v>
          </cell>
          <cell r="Y272">
            <v>6</v>
          </cell>
          <cell r="Z272">
            <v>6</v>
          </cell>
          <cell r="AA272">
            <v>6</v>
          </cell>
          <cell r="AB272">
            <v>6</v>
          </cell>
          <cell r="AC272">
            <v>6</v>
          </cell>
          <cell r="AD272">
            <v>6</v>
          </cell>
          <cell r="AE272">
            <v>6</v>
          </cell>
          <cell r="AF272">
            <v>6</v>
          </cell>
          <cell r="AG272">
            <v>6</v>
          </cell>
          <cell r="AH272">
            <v>6</v>
          </cell>
          <cell r="AI272">
            <v>6</v>
          </cell>
          <cell r="AJ272">
            <v>6</v>
          </cell>
          <cell r="AK272">
            <v>6</v>
          </cell>
          <cell r="AL272">
            <v>6</v>
          </cell>
          <cell r="AM272">
            <v>6</v>
          </cell>
          <cell r="AN272">
            <v>6</v>
          </cell>
          <cell r="AO272">
            <v>6</v>
          </cell>
          <cell r="AP272">
            <v>6</v>
          </cell>
          <cell r="AQ272">
            <v>6</v>
          </cell>
          <cell r="AR272">
            <v>5</v>
          </cell>
          <cell r="AS272">
            <v>5</v>
          </cell>
          <cell r="AT272">
            <v>7</v>
          </cell>
          <cell r="AU272">
            <v>7</v>
          </cell>
          <cell r="AV272">
            <v>7</v>
          </cell>
          <cell r="AW272">
            <v>7</v>
          </cell>
          <cell r="AX272">
            <v>7</v>
          </cell>
          <cell r="AY272">
            <v>7</v>
          </cell>
          <cell r="AZ272">
            <v>7</v>
          </cell>
          <cell r="BA272">
            <v>7</v>
          </cell>
          <cell r="BB272">
            <v>7</v>
          </cell>
          <cell r="BC272">
            <v>7</v>
          </cell>
          <cell r="BD272">
            <v>443</v>
          </cell>
          <cell r="BE272">
            <v>460.55</v>
          </cell>
          <cell r="BF272">
            <v>462.35</v>
          </cell>
          <cell r="BG272">
            <v>470.3</v>
          </cell>
          <cell r="BH272">
            <v>500.2</v>
          </cell>
          <cell r="BI272">
            <v>520.20000000000005</v>
          </cell>
          <cell r="BJ272">
            <v>521.20000000000005</v>
          </cell>
          <cell r="BK272">
            <v>520.70000000000005</v>
          </cell>
          <cell r="BL272">
            <v>503.2</v>
          </cell>
          <cell r="BM272">
            <v>531.20000000000005</v>
          </cell>
          <cell r="BN272">
            <v>531.20000000000005</v>
          </cell>
          <cell r="BO272">
            <v>531.20000000000005</v>
          </cell>
        </row>
        <row r="273">
          <cell r="C273">
            <v>0</v>
          </cell>
        </row>
        <row r="274">
          <cell r="C274" t="str">
            <v>13485Exempt</v>
          </cell>
          <cell r="D274" t="str">
            <v>Recall/Hold</v>
          </cell>
          <cell r="E274" t="str">
            <v>Exempt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R274">
            <v>0</v>
          </cell>
          <cell r="BD274">
            <v>442.8</v>
          </cell>
          <cell r="BE274">
            <v>460.55</v>
          </cell>
          <cell r="BF274">
            <v>462.35</v>
          </cell>
          <cell r="BG274">
            <v>470.3</v>
          </cell>
          <cell r="BH274">
            <v>500.2</v>
          </cell>
          <cell r="BI274">
            <v>520.20000000000005</v>
          </cell>
          <cell r="BJ274">
            <v>521.20000000000005</v>
          </cell>
          <cell r="BK274">
            <v>520.70000000000005</v>
          </cell>
          <cell r="BL274">
            <v>503.2</v>
          </cell>
          <cell r="BM274">
            <v>531.20000000000005</v>
          </cell>
          <cell r="BN274">
            <v>531.20000000000005</v>
          </cell>
          <cell r="BO274">
            <v>531.20000000000005</v>
          </cell>
        </row>
        <row r="275">
          <cell r="C275" t="str">
            <v>13485Non-Exempt</v>
          </cell>
          <cell r="E275" t="str">
            <v>Non-Exempt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R275">
            <v>0</v>
          </cell>
          <cell r="BD275">
            <v>0</v>
          </cell>
        </row>
        <row r="276">
          <cell r="C276" t="str">
            <v>13485Intern</v>
          </cell>
          <cell r="E276" t="str">
            <v>Intern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R276">
            <v>0</v>
          </cell>
          <cell r="BD276">
            <v>-0.19999999999998863</v>
          </cell>
          <cell r="BE276">
            <v>0</v>
          </cell>
          <cell r="BF276">
            <v>0</v>
          </cell>
          <cell r="BG276">
            <v>0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</row>
        <row r="277">
          <cell r="C277" t="str">
            <v>13485Temp</v>
          </cell>
          <cell r="E277" t="str">
            <v>Temp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R277">
            <v>0</v>
          </cell>
          <cell r="BD277">
            <v>0</v>
          </cell>
        </row>
        <row r="278"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</row>
        <row r="279">
          <cell r="C279">
            <v>0</v>
          </cell>
        </row>
        <row r="280">
          <cell r="C280">
            <v>0</v>
          </cell>
        </row>
        <row r="281">
          <cell r="C281" t="str">
            <v>Exempt</v>
          </cell>
          <cell r="E281" t="str">
            <v>Exempt</v>
          </cell>
          <cell r="F281">
            <v>1</v>
          </cell>
          <cell r="G281">
            <v>1</v>
          </cell>
          <cell r="H281">
            <v>1</v>
          </cell>
          <cell r="I281">
            <v>1</v>
          </cell>
          <cell r="J281">
            <v>1</v>
          </cell>
          <cell r="K281">
            <v>2</v>
          </cell>
          <cell r="L281">
            <v>2</v>
          </cell>
          <cell r="M281">
            <v>2</v>
          </cell>
          <cell r="N281">
            <v>2</v>
          </cell>
          <cell r="O281">
            <v>2</v>
          </cell>
          <cell r="P281">
            <v>2</v>
          </cell>
          <cell r="Q281">
            <v>3</v>
          </cell>
          <cell r="R281">
            <v>3</v>
          </cell>
          <cell r="S281">
            <v>3</v>
          </cell>
          <cell r="T281">
            <v>6</v>
          </cell>
          <cell r="U281">
            <v>6</v>
          </cell>
          <cell r="V281">
            <v>6</v>
          </cell>
          <cell r="W281">
            <v>6</v>
          </cell>
          <cell r="X281">
            <v>6</v>
          </cell>
          <cell r="Y281">
            <v>6.25</v>
          </cell>
          <cell r="Z281">
            <v>6</v>
          </cell>
          <cell r="AA281">
            <v>6</v>
          </cell>
          <cell r="AB281">
            <v>6</v>
          </cell>
          <cell r="AC281">
            <v>6</v>
          </cell>
          <cell r="AD281">
            <v>6</v>
          </cell>
          <cell r="AE281">
            <v>5.5</v>
          </cell>
          <cell r="AF281">
            <v>9</v>
          </cell>
          <cell r="AG281">
            <v>9</v>
          </cell>
          <cell r="AH281">
            <v>9</v>
          </cell>
          <cell r="AI281">
            <v>9</v>
          </cell>
          <cell r="AJ281">
            <v>9</v>
          </cell>
          <cell r="AK281">
            <v>9</v>
          </cell>
          <cell r="AL281">
            <v>9</v>
          </cell>
          <cell r="AM281">
            <v>9</v>
          </cell>
          <cell r="AN281">
            <v>9</v>
          </cell>
          <cell r="AO281">
            <v>9</v>
          </cell>
          <cell r="AP281">
            <v>9</v>
          </cell>
          <cell r="AQ281">
            <v>9</v>
          </cell>
          <cell r="AR281">
            <v>5.5</v>
          </cell>
          <cell r="AS281">
            <v>6.3</v>
          </cell>
          <cell r="AT281">
            <v>10</v>
          </cell>
          <cell r="AU281">
            <v>10</v>
          </cell>
          <cell r="AV281">
            <v>10</v>
          </cell>
          <cell r="AW281">
            <v>10</v>
          </cell>
          <cell r="AX281">
            <v>10</v>
          </cell>
          <cell r="AY281">
            <v>10</v>
          </cell>
          <cell r="AZ281">
            <v>10</v>
          </cell>
          <cell r="BA281">
            <v>10</v>
          </cell>
          <cell r="BB281">
            <v>10</v>
          </cell>
          <cell r="BC281">
            <v>10</v>
          </cell>
          <cell r="BD281">
            <v>5.5</v>
          </cell>
          <cell r="BE281">
            <v>6.3</v>
          </cell>
          <cell r="BF281">
            <v>7.35</v>
          </cell>
          <cell r="BG281">
            <v>7</v>
          </cell>
          <cell r="BH281">
            <v>9</v>
          </cell>
          <cell r="BI281">
            <v>9</v>
          </cell>
          <cell r="BJ281">
            <v>9</v>
          </cell>
          <cell r="BK281">
            <v>9</v>
          </cell>
          <cell r="BL281">
            <v>9</v>
          </cell>
          <cell r="BM281">
            <v>9</v>
          </cell>
          <cell r="BN281">
            <v>9</v>
          </cell>
          <cell r="BO281">
            <v>9</v>
          </cell>
        </row>
        <row r="282">
          <cell r="C282" t="str">
            <v>Non-Exempt</v>
          </cell>
          <cell r="E282" t="str">
            <v>Non-Exempt</v>
          </cell>
          <cell r="F282">
            <v>24</v>
          </cell>
          <cell r="G282">
            <v>24</v>
          </cell>
          <cell r="H282">
            <v>28</v>
          </cell>
          <cell r="I282">
            <v>27</v>
          </cell>
          <cell r="J282">
            <v>27</v>
          </cell>
          <cell r="K282">
            <v>28</v>
          </cell>
          <cell r="L282">
            <v>28.5</v>
          </cell>
          <cell r="M282">
            <v>32</v>
          </cell>
          <cell r="N282">
            <v>37</v>
          </cell>
          <cell r="O282">
            <v>35</v>
          </cell>
          <cell r="P282">
            <v>37.799999999999997</v>
          </cell>
          <cell r="Q282">
            <v>39.200000000000003</v>
          </cell>
          <cell r="R282">
            <v>37.9</v>
          </cell>
          <cell r="S282">
            <v>40.700000000000003</v>
          </cell>
          <cell r="T282">
            <v>40</v>
          </cell>
          <cell r="U282">
            <v>41.39</v>
          </cell>
          <cell r="V282">
            <v>41.3</v>
          </cell>
          <cell r="W282">
            <v>42</v>
          </cell>
          <cell r="X282">
            <v>40.5</v>
          </cell>
          <cell r="Y282">
            <v>42.3</v>
          </cell>
          <cell r="Z282">
            <v>44.6</v>
          </cell>
          <cell r="AA282">
            <v>43.4</v>
          </cell>
          <cell r="AB282">
            <v>44.8</v>
          </cell>
          <cell r="AC282">
            <v>46.5</v>
          </cell>
          <cell r="AD282">
            <v>45.8</v>
          </cell>
          <cell r="AE282">
            <v>50.8</v>
          </cell>
          <cell r="AF282">
            <v>56</v>
          </cell>
          <cell r="AG282">
            <v>56</v>
          </cell>
          <cell r="AH282">
            <v>56</v>
          </cell>
          <cell r="AI282">
            <v>56</v>
          </cell>
          <cell r="AJ282">
            <v>56</v>
          </cell>
          <cell r="AK282">
            <v>56</v>
          </cell>
          <cell r="AL282">
            <v>56</v>
          </cell>
          <cell r="AM282">
            <v>56</v>
          </cell>
          <cell r="AN282">
            <v>57</v>
          </cell>
          <cell r="AO282">
            <v>58</v>
          </cell>
          <cell r="AP282">
            <v>58</v>
          </cell>
          <cell r="AQ282">
            <v>58</v>
          </cell>
          <cell r="AR282">
            <v>47.9</v>
          </cell>
          <cell r="AS282">
            <v>46.1</v>
          </cell>
          <cell r="AT282">
            <v>54</v>
          </cell>
          <cell r="AU282">
            <v>54</v>
          </cell>
          <cell r="AV282">
            <v>54</v>
          </cell>
          <cell r="AW282">
            <v>54</v>
          </cell>
          <cell r="AX282">
            <v>54</v>
          </cell>
          <cell r="AY282">
            <v>54</v>
          </cell>
          <cell r="AZ282">
            <v>54</v>
          </cell>
          <cell r="BA282">
            <v>54</v>
          </cell>
          <cell r="BB282">
            <v>54</v>
          </cell>
          <cell r="BC282">
            <v>54</v>
          </cell>
          <cell r="BD282">
            <v>47.9</v>
          </cell>
          <cell r="BE282">
            <v>46.1</v>
          </cell>
          <cell r="BF282">
            <v>45.7</v>
          </cell>
          <cell r="BG282">
            <v>46.8</v>
          </cell>
          <cell r="BH282">
            <v>52</v>
          </cell>
          <cell r="BI282">
            <v>53</v>
          </cell>
          <cell r="BJ282">
            <v>54</v>
          </cell>
          <cell r="BK282">
            <v>54</v>
          </cell>
          <cell r="BL282">
            <v>54</v>
          </cell>
          <cell r="BM282">
            <v>54</v>
          </cell>
          <cell r="BN282">
            <v>54</v>
          </cell>
          <cell r="BO282">
            <v>54</v>
          </cell>
        </row>
        <row r="283">
          <cell r="C283" t="str">
            <v>Intern</v>
          </cell>
          <cell r="E283" t="str">
            <v>Intern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</row>
        <row r="284">
          <cell r="C284" t="str">
            <v>Temp</v>
          </cell>
          <cell r="E284" t="str">
            <v>Temp</v>
          </cell>
          <cell r="F284">
            <v>2</v>
          </cell>
          <cell r="G284">
            <v>0</v>
          </cell>
          <cell r="H284">
            <v>0</v>
          </cell>
          <cell r="I284">
            <v>3</v>
          </cell>
          <cell r="J284">
            <v>3</v>
          </cell>
          <cell r="K284">
            <v>2</v>
          </cell>
          <cell r="L284">
            <v>1</v>
          </cell>
          <cell r="M284">
            <v>8</v>
          </cell>
          <cell r="N284">
            <v>10.199999999999999</v>
          </cell>
          <cell r="O284">
            <v>10</v>
          </cell>
          <cell r="P284">
            <v>11.700000000000001</v>
          </cell>
          <cell r="Q284">
            <v>11.4</v>
          </cell>
          <cell r="R284">
            <v>9.1</v>
          </cell>
          <cell r="S284">
            <v>5.2</v>
          </cell>
          <cell r="T284">
            <v>4.5999999999999996</v>
          </cell>
          <cell r="U284">
            <v>4.5999999999999996</v>
          </cell>
          <cell r="V284">
            <v>3</v>
          </cell>
          <cell r="W284">
            <v>2.5</v>
          </cell>
          <cell r="X284">
            <v>2</v>
          </cell>
          <cell r="Y284">
            <v>2</v>
          </cell>
          <cell r="Z284">
            <v>1.8</v>
          </cell>
          <cell r="AA284">
            <v>3</v>
          </cell>
          <cell r="AB284">
            <v>3</v>
          </cell>
          <cell r="AC284">
            <v>0</v>
          </cell>
          <cell r="AD284">
            <v>0</v>
          </cell>
          <cell r="AE284">
            <v>0</v>
          </cell>
          <cell r="AF284">
            <v>6</v>
          </cell>
          <cell r="AG284">
            <v>6</v>
          </cell>
          <cell r="AH284">
            <v>6</v>
          </cell>
          <cell r="AI284">
            <v>6</v>
          </cell>
          <cell r="AJ284">
            <v>6</v>
          </cell>
          <cell r="AK284">
            <v>6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1.1000000000000001</v>
          </cell>
          <cell r="AS284">
            <v>3.5</v>
          </cell>
          <cell r="AT284">
            <v>6</v>
          </cell>
          <cell r="AU284">
            <v>6</v>
          </cell>
          <cell r="AV284">
            <v>6</v>
          </cell>
          <cell r="AW284">
            <v>6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1.1000000000000001</v>
          </cell>
          <cell r="BE284">
            <v>3.5</v>
          </cell>
          <cell r="BF284">
            <v>2.9</v>
          </cell>
          <cell r="BG284">
            <v>2.5</v>
          </cell>
          <cell r="BH284">
            <v>6</v>
          </cell>
          <cell r="BI284">
            <v>6</v>
          </cell>
          <cell r="BJ284">
            <v>6</v>
          </cell>
          <cell r="BK284">
            <v>6</v>
          </cell>
          <cell r="BL284">
            <v>6</v>
          </cell>
          <cell r="BM284">
            <v>6</v>
          </cell>
          <cell r="BN284">
            <v>6</v>
          </cell>
          <cell r="BO284">
            <v>6</v>
          </cell>
        </row>
        <row r="285">
          <cell r="C285">
            <v>0</v>
          </cell>
          <cell r="D285" t="str">
            <v>TOTAL COS</v>
          </cell>
          <cell r="F285">
            <v>27</v>
          </cell>
          <cell r="G285">
            <v>25</v>
          </cell>
          <cell r="H285">
            <v>29</v>
          </cell>
          <cell r="I285">
            <v>31</v>
          </cell>
          <cell r="J285">
            <v>31</v>
          </cell>
          <cell r="K285">
            <v>32</v>
          </cell>
          <cell r="L285">
            <v>31.5</v>
          </cell>
          <cell r="M285">
            <v>42</v>
          </cell>
          <cell r="N285">
            <v>49.2</v>
          </cell>
          <cell r="O285">
            <v>47</v>
          </cell>
          <cell r="P285">
            <v>51.5</v>
          </cell>
          <cell r="Q285">
            <v>53.6</v>
          </cell>
          <cell r="R285">
            <v>50</v>
          </cell>
          <cell r="S285">
            <v>48.900000000000006</v>
          </cell>
          <cell r="T285">
            <v>50.6</v>
          </cell>
          <cell r="U285">
            <v>51.99</v>
          </cell>
          <cell r="V285">
            <v>50.3</v>
          </cell>
          <cell r="W285">
            <v>50.5</v>
          </cell>
          <cell r="X285">
            <v>48.5</v>
          </cell>
          <cell r="Y285">
            <v>50.55</v>
          </cell>
          <cell r="Z285">
            <v>52.4</v>
          </cell>
          <cell r="AA285">
            <v>52.4</v>
          </cell>
          <cell r="AB285">
            <v>53.8</v>
          </cell>
          <cell r="AC285">
            <v>52.5</v>
          </cell>
          <cell r="AD285">
            <v>51.8</v>
          </cell>
          <cell r="AE285">
            <v>56.3</v>
          </cell>
          <cell r="AF285">
            <v>71</v>
          </cell>
          <cell r="AG285">
            <v>71</v>
          </cell>
          <cell r="AH285">
            <v>71</v>
          </cell>
          <cell r="AI285">
            <v>71</v>
          </cell>
          <cell r="AJ285">
            <v>71</v>
          </cell>
          <cell r="AK285">
            <v>71</v>
          </cell>
          <cell r="AL285">
            <v>65</v>
          </cell>
          <cell r="AM285">
            <v>65</v>
          </cell>
          <cell r="AN285">
            <v>66</v>
          </cell>
          <cell r="AO285">
            <v>67</v>
          </cell>
          <cell r="AP285">
            <v>67</v>
          </cell>
          <cell r="AQ285">
            <v>67</v>
          </cell>
          <cell r="AR285">
            <v>54.5</v>
          </cell>
          <cell r="AS285">
            <v>55.9</v>
          </cell>
          <cell r="AT285">
            <v>70</v>
          </cell>
          <cell r="AU285">
            <v>70</v>
          </cell>
          <cell r="AV285">
            <v>70</v>
          </cell>
          <cell r="AW285">
            <v>70</v>
          </cell>
          <cell r="AX285">
            <v>64</v>
          </cell>
          <cell r="AY285">
            <v>64</v>
          </cell>
          <cell r="AZ285">
            <v>64</v>
          </cell>
          <cell r="BA285">
            <v>64</v>
          </cell>
          <cell r="BB285">
            <v>64</v>
          </cell>
          <cell r="BC285">
            <v>64</v>
          </cell>
          <cell r="BD285">
            <v>54.5</v>
          </cell>
          <cell r="BE285">
            <v>55.9</v>
          </cell>
          <cell r="BF285">
            <v>55.95</v>
          </cell>
          <cell r="BG285">
            <v>56.3</v>
          </cell>
          <cell r="BH285">
            <v>67</v>
          </cell>
          <cell r="BI285">
            <v>68</v>
          </cell>
          <cell r="BJ285">
            <v>69</v>
          </cell>
          <cell r="BK285">
            <v>69</v>
          </cell>
          <cell r="BL285">
            <v>69</v>
          </cell>
          <cell r="BM285">
            <v>69</v>
          </cell>
          <cell r="BN285">
            <v>69</v>
          </cell>
          <cell r="BO285">
            <v>69</v>
          </cell>
        </row>
        <row r="286">
          <cell r="C286">
            <v>0</v>
          </cell>
          <cell r="BD286">
            <v>54.5</v>
          </cell>
          <cell r="BE286">
            <v>55.9</v>
          </cell>
          <cell r="BF286">
            <v>55.95</v>
          </cell>
        </row>
        <row r="287">
          <cell r="C287">
            <v>0</v>
          </cell>
        </row>
        <row r="288">
          <cell r="C288">
            <v>0</v>
          </cell>
          <cell r="AR288">
            <v>73.7</v>
          </cell>
          <cell r="AS288">
            <v>72.3</v>
          </cell>
          <cell r="AT288">
            <v>84</v>
          </cell>
          <cell r="AU288">
            <v>86</v>
          </cell>
          <cell r="AV288">
            <v>86</v>
          </cell>
          <cell r="AW288">
            <v>86</v>
          </cell>
          <cell r="AX288">
            <v>85</v>
          </cell>
          <cell r="AY288">
            <v>85</v>
          </cell>
          <cell r="AZ288">
            <v>85</v>
          </cell>
          <cell r="BA288">
            <v>85</v>
          </cell>
          <cell r="BB288">
            <v>85</v>
          </cell>
          <cell r="BC288">
            <v>85</v>
          </cell>
          <cell r="BD288">
            <v>84</v>
          </cell>
          <cell r="BE288">
            <v>96</v>
          </cell>
          <cell r="BF288">
            <v>96</v>
          </cell>
          <cell r="BG288">
            <v>96</v>
          </cell>
          <cell r="BH288">
            <v>96</v>
          </cell>
          <cell r="BI288">
            <v>97</v>
          </cell>
          <cell r="BJ288">
            <v>101</v>
          </cell>
          <cell r="BK288">
            <v>101</v>
          </cell>
          <cell r="BL288">
            <v>101</v>
          </cell>
          <cell r="BM288">
            <v>101</v>
          </cell>
          <cell r="BN288">
            <v>101</v>
          </cell>
          <cell r="BO288">
            <v>101</v>
          </cell>
        </row>
        <row r="289">
          <cell r="C289">
            <v>0</v>
          </cell>
          <cell r="AR289">
            <v>328.3</v>
          </cell>
          <cell r="AS289">
            <v>332.95</v>
          </cell>
          <cell r="AT289">
            <v>353.875</v>
          </cell>
          <cell r="AU289">
            <v>354.875</v>
          </cell>
          <cell r="AV289">
            <v>354.875</v>
          </cell>
          <cell r="AW289">
            <v>354.875</v>
          </cell>
          <cell r="AX289">
            <v>354.875</v>
          </cell>
          <cell r="AY289">
            <v>354.875</v>
          </cell>
          <cell r="AZ289">
            <v>353.875</v>
          </cell>
          <cell r="BA289">
            <v>353.875</v>
          </cell>
          <cell r="BB289">
            <v>353.875</v>
          </cell>
          <cell r="BC289">
            <v>353.875</v>
          </cell>
          <cell r="BD289">
            <v>384.65</v>
          </cell>
          <cell r="BE289">
            <v>452.4</v>
          </cell>
          <cell r="BF289">
            <v>452.4</v>
          </cell>
          <cell r="BG289">
            <v>452.4</v>
          </cell>
          <cell r="BH289">
            <v>452.4</v>
          </cell>
          <cell r="BI289">
            <v>452.4</v>
          </cell>
          <cell r="BJ289">
            <v>452.4</v>
          </cell>
          <cell r="BK289">
            <v>452.4</v>
          </cell>
          <cell r="BL289">
            <v>452.4</v>
          </cell>
          <cell r="BM289">
            <v>452.4</v>
          </cell>
          <cell r="BN289">
            <v>452.4</v>
          </cell>
          <cell r="BO289">
            <v>452.4</v>
          </cell>
        </row>
        <row r="290">
          <cell r="C290">
            <v>0</v>
          </cell>
          <cell r="AR290">
            <v>0.7</v>
          </cell>
          <cell r="AS290">
            <v>0.9</v>
          </cell>
          <cell r="AT290">
            <v>0.25</v>
          </cell>
          <cell r="AU290">
            <v>0.25</v>
          </cell>
          <cell r="AV290">
            <v>4</v>
          </cell>
          <cell r="AW290">
            <v>5</v>
          </cell>
          <cell r="AX290">
            <v>5</v>
          </cell>
          <cell r="AY290">
            <v>4.5</v>
          </cell>
          <cell r="AZ290">
            <v>1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</v>
          </cell>
          <cell r="BF290">
            <v>2</v>
          </cell>
          <cell r="BG290">
            <v>2</v>
          </cell>
          <cell r="BH290">
            <v>2</v>
          </cell>
          <cell r="BI290">
            <v>4.5</v>
          </cell>
          <cell r="BJ290">
            <v>5</v>
          </cell>
          <cell r="BK290">
            <v>4.4000000000000004</v>
          </cell>
          <cell r="BL290">
            <v>2</v>
          </cell>
          <cell r="BM290">
            <v>2</v>
          </cell>
          <cell r="BN290">
            <v>2</v>
          </cell>
          <cell r="BO290">
            <v>2</v>
          </cell>
        </row>
        <row r="291">
          <cell r="C291">
            <v>0</v>
          </cell>
          <cell r="AR291">
            <v>94.6</v>
          </cell>
          <cell r="AS291">
            <v>110.3</v>
          </cell>
          <cell r="AT291">
            <v>96.3</v>
          </cell>
          <cell r="AU291">
            <v>112.3</v>
          </cell>
          <cell r="AV291">
            <v>112.3</v>
          </cell>
          <cell r="AW291">
            <v>111.3</v>
          </cell>
          <cell r="AX291">
            <v>71.3</v>
          </cell>
          <cell r="AY291">
            <v>54.3</v>
          </cell>
          <cell r="AZ291">
            <v>59.3</v>
          </cell>
          <cell r="BA291">
            <v>59.3</v>
          </cell>
          <cell r="BB291">
            <v>62.3</v>
          </cell>
          <cell r="BC291">
            <v>61.3</v>
          </cell>
          <cell r="BD291">
            <v>78.400000000000006</v>
          </cell>
          <cell r="BE291">
            <v>53</v>
          </cell>
          <cell r="BF291">
            <v>48</v>
          </cell>
          <cell r="BG291">
            <v>43</v>
          </cell>
          <cell r="BH291">
            <v>40</v>
          </cell>
          <cell r="BI291">
            <v>36</v>
          </cell>
          <cell r="BJ291">
            <v>31</v>
          </cell>
          <cell r="BK291">
            <v>31</v>
          </cell>
          <cell r="BL291">
            <v>32</v>
          </cell>
          <cell r="BM291">
            <v>25</v>
          </cell>
          <cell r="BN291">
            <v>23</v>
          </cell>
          <cell r="BO291">
            <v>13</v>
          </cell>
        </row>
        <row r="292">
          <cell r="C292">
            <v>0</v>
          </cell>
          <cell r="AR292">
            <v>497.3</v>
          </cell>
          <cell r="AS292">
            <v>516.45000000000005</v>
          </cell>
          <cell r="AT292">
            <v>534.42499999999995</v>
          </cell>
          <cell r="AU292">
            <v>553.42499999999995</v>
          </cell>
          <cell r="AV292">
            <v>557.17499999999995</v>
          </cell>
          <cell r="AW292">
            <v>557.17499999999995</v>
          </cell>
          <cell r="AX292">
            <v>516.17499999999995</v>
          </cell>
          <cell r="AY292">
            <v>498.67500000000001</v>
          </cell>
          <cell r="AZ292">
            <v>499.17500000000001</v>
          </cell>
          <cell r="BA292">
            <v>498.17500000000001</v>
          </cell>
          <cell r="BB292">
            <v>501.17500000000001</v>
          </cell>
          <cell r="BC292">
            <v>500.17500000000001</v>
          </cell>
          <cell r="BD292">
            <v>547.04999999999995</v>
          </cell>
          <cell r="BE292">
            <v>603.4</v>
          </cell>
          <cell r="BF292">
            <v>598.4</v>
          </cell>
          <cell r="BG292">
            <v>593.4</v>
          </cell>
          <cell r="BH292">
            <v>590.4</v>
          </cell>
          <cell r="BI292">
            <v>589.9</v>
          </cell>
          <cell r="BJ292">
            <v>589.4</v>
          </cell>
          <cell r="BK292">
            <v>588.79999999999995</v>
          </cell>
          <cell r="BL292">
            <v>587.4</v>
          </cell>
          <cell r="BM292">
            <v>580.4</v>
          </cell>
          <cell r="BN292">
            <v>578.4</v>
          </cell>
          <cell r="BO292">
            <v>568.4</v>
          </cell>
        </row>
        <row r="293">
          <cell r="C293">
            <v>0</v>
          </cell>
          <cell r="BD293">
            <v>497.3</v>
          </cell>
          <cell r="BE293">
            <v>516.45000000000005</v>
          </cell>
          <cell r="BF293">
            <v>518.29999999999995</v>
          </cell>
        </row>
        <row r="294">
          <cell r="C294">
            <v>0</v>
          </cell>
          <cell r="AR294">
            <v>73.7</v>
          </cell>
          <cell r="AS294">
            <v>72.3</v>
          </cell>
          <cell r="AT294">
            <v>84</v>
          </cell>
          <cell r="AU294">
            <v>86</v>
          </cell>
          <cell r="AV294">
            <v>86</v>
          </cell>
          <cell r="AW294">
            <v>86</v>
          </cell>
          <cell r="AX294">
            <v>85</v>
          </cell>
          <cell r="AY294">
            <v>85</v>
          </cell>
          <cell r="AZ294">
            <v>85</v>
          </cell>
          <cell r="BA294">
            <v>85</v>
          </cell>
          <cell r="BB294">
            <v>85</v>
          </cell>
          <cell r="BC294">
            <v>85</v>
          </cell>
          <cell r="BD294">
            <v>84</v>
          </cell>
          <cell r="BE294">
            <v>96</v>
          </cell>
          <cell r="BF294">
            <v>96</v>
          </cell>
          <cell r="BG294">
            <v>96</v>
          </cell>
          <cell r="BH294">
            <v>96</v>
          </cell>
          <cell r="BI294">
            <v>97</v>
          </cell>
          <cell r="BJ294">
            <v>101</v>
          </cell>
          <cell r="BK294">
            <v>101</v>
          </cell>
          <cell r="BL294">
            <v>101</v>
          </cell>
          <cell r="BM294">
            <v>101</v>
          </cell>
          <cell r="BN294">
            <v>101</v>
          </cell>
          <cell r="BO294">
            <v>101</v>
          </cell>
        </row>
        <row r="295">
          <cell r="C295">
            <v>0</v>
          </cell>
          <cell r="AR295">
            <v>423.6</v>
          </cell>
          <cell r="AS295">
            <v>444.15</v>
          </cell>
          <cell r="AT295">
            <v>450.42500000000001</v>
          </cell>
          <cell r="AU295">
            <v>467.42500000000001</v>
          </cell>
          <cell r="AV295">
            <v>471.17500000000001</v>
          </cell>
          <cell r="AW295">
            <v>471.17500000000001</v>
          </cell>
          <cell r="AX295">
            <v>431.17500000000001</v>
          </cell>
          <cell r="AY295">
            <v>413.67500000000001</v>
          </cell>
          <cell r="AZ295">
            <v>414.17500000000001</v>
          </cell>
          <cell r="BA295">
            <v>413.17500000000001</v>
          </cell>
          <cell r="BB295">
            <v>416.17500000000001</v>
          </cell>
          <cell r="BC295">
            <v>415.17500000000001</v>
          </cell>
          <cell r="BD295">
            <v>463.05</v>
          </cell>
          <cell r="BE295">
            <v>507.4</v>
          </cell>
          <cell r="BF295">
            <v>502.4</v>
          </cell>
          <cell r="BG295">
            <v>497.4</v>
          </cell>
          <cell r="BH295">
            <v>494.4</v>
          </cell>
          <cell r="BI295">
            <v>492.9</v>
          </cell>
          <cell r="BJ295">
            <v>488.4</v>
          </cell>
          <cell r="BK295">
            <v>487.8</v>
          </cell>
          <cell r="BL295">
            <v>486.4</v>
          </cell>
          <cell r="BM295">
            <v>479.4</v>
          </cell>
          <cell r="BN295">
            <v>477.4</v>
          </cell>
          <cell r="BO295">
            <v>467.4</v>
          </cell>
        </row>
        <row r="296">
          <cell r="C296">
            <v>0</v>
          </cell>
          <cell r="BD296">
            <v>423.6</v>
          </cell>
          <cell r="BE296">
            <v>444.15</v>
          </cell>
          <cell r="BF296">
            <v>445.75</v>
          </cell>
        </row>
        <row r="297">
          <cell r="C297">
            <v>0</v>
          </cell>
        </row>
        <row r="298">
          <cell r="C298">
            <v>0</v>
          </cell>
        </row>
        <row r="299">
          <cell r="AR299">
            <v>374.6</v>
          </cell>
          <cell r="AS299">
            <v>394.55</v>
          </cell>
          <cell r="AT299">
            <v>390.42500000000001</v>
          </cell>
          <cell r="AU299">
            <v>407.42500000000001</v>
          </cell>
          <cell r="AV299">
            <v>411.17500000000001</v>
          </cell>
          <cell r="AW299">
            <v>411.17500000000001</v>
          </cell>
          <cell r="AX299">
            <v>377.17500000000001</v>
          </cell>
          <cell r="AY299">
            <v>359.67500000000001</v>
          </cell>
          <cell r="AZ299">
            <v>360.17500000000001</v>
          </cell>
          <cell r="BA299">
            <v>359.17500000000001</v>
          </cell>
          <cell r="BB299">
            <v>362.17500000000001</v>
          </cell>
          <cell r="BC299">
            <v>361.17500000000001</v>
          </cell>
          <cell r="BD299">
            <v>412.05</v>
          </cell>
          <cell r="BE299">
            <v>438.4</v>
          </cell>
          <cell r="BF299">
            <v>433.4</v>
          </cell>
          <cell r="BG299">
            <v>428.4</v>
          </cell>
          <cell r="BH299">
            <v>425.4</v>
          </cell>
          <cell r="BI299">
            <v>423.9</v>
          </cell>
          <cell r="BJ299">
            <v>419.4</v>
          </cell>
          <cell r="BK299">
            <v>418.8</v>
          </cell>
          <cell r="BL299">
            <v>417.4</v>
          </cell>
          <cell r="BM299">
            <v>410.4</v>
          </cell>
          <cell r="BN299">
            <v>408.4</v>
          </cell>
          <cell r="BO299">
            <v>398.4</v>
          </cell>
        </row>
        <row r="300">
          <cell r="AR300">
            <v>68.2</v>
          </cell>
          <cell r="AS300">
            <v>66</v>
          </cell>
          <cell r="AT300">
            <v>74</v>
          </cell>
          <cell r="AU300">
            <v>76</v>
          </cell>
          <cell r="AV300">
            <v>76</v>
          </cell>
          <cell r="AW300">
            <v>76</v>
          </cell>
          <cell r="AX300">
            <v>75</v>
          </cell>
          <cell r="AY300">
            <v>75</v>
          </cell>
          <cell r="AZ300">
            <v>75</v>
          </cell>
          <cell r="BA300">
            <v>75</v>
          </cell>
          <cell r="BB300">
            <v>75</v>
          </cell>
          <cell r="BC300">
            <v>75</v>
          </cell>
          <cell r="BD300">
            <v>73</v>
          </cell>
          <cell r="BE300">
            <v>84</v>
          </cell>
          <cell r="BF300">
            <v>84</v>
          </cell>
          <cell r="BG300">
            <v>84</v>
          </cell>
          <cell r="BH300">
            <v>84</v>
          </cell>
          <cell r="BI300">
            <v>85</v>
          </cell>
          <cell r="BJ300">
            <v>88</v>
          </cell>
          <cell r="BK300">
            <v>88</v>
          </cell>
          <cell r="BL300">
            <v>88</v>
          </cell>
          <cell r="BM300">
            <v>88</v>
          </cell>
          <cell r="BN300">
            <v>88</v>
          </cell>
          <cell r="BO300">
            <v>88</v>
          </cell>
        </row>
        <row r="301">
          <cell r="AR301">
            <v>442.8</v>
          </cell>
          <cell r="AS301">
            <v>460.55</v>
          </cell>
          <cell r="AT301">
            <v>464.42500000000001</v>
          </cell>
          <cell r="AU301">
            <v>483.42500000000001</v>
          </cell>
          <cell r="AV301">
            <v>487.17500000000001</v>
          </cell>
          <cell r="AW301">
            <v>487.17500000000001</v>
          </cell>
          <cell r="AX301">
            <v>452.17500000000001</v>
          </cell>
          <cell r="AY301">
            <v>434.67500000000001</v>
          </cell>
          <cell r="AZ301">
            <v>435.17500000000001</v>
          </cell>
          <cell r="BA301">
            <v>434.17500000000001</v>
          </cell>
          <cell r="BB301">
            <v>437.17500000000001</v>
          </cell>
          <cell r="BC301">
            <v>436.17500000000001</v>
          </cell>
          <cell r="BD301">
            <v>485.05</v>
          </cell>
          <cell r="BE301">
            <v>522.4</v>
          </cell>
          <cell r="BF301">
            <v>517.4</v>
          </cell>
          <cell r="BG301">
            <v>512.4</v>
          </cell>
          <cell r="BH301">
            <v>509.4</v>
          </cell>
          <cell r="BI301">
            <v>508.9</v>
          </cell>
          <cell r="BJ301">
            <v>507.4</v>
          </cell>
          <cell r="BK301">
            <v>506.8</v>
          </cell>
          <cell r="BL301">
            <v>505.4</v>
          </cell>
          <cell r="BM301">
            <v>498.4</v>
          </cell>
          <cell r="BN301">
            <v>496.4</v>
          </cell>
          <cell r="BO301">
            <v>486.4</v>
          </cell>
        </row>
        <row r="302">
          <cell r="BD302">
            <v>442.8</v>
          </cell>
          <cell r="BE302">
            <v>460.55</v>
          </cell>
          <cell r="BF302">
            <v>462.35</v>
          </cell>
        </row>
        <row r="303">
          <cell r="AR303">
            <v>49</v>
          </cell>
          <cell r="AS303">
            <v>49.6</v>
          </cell>
          <cell r="AT303">
            <v>60</v>
          </cell>
          <cell r="AU303">
            <v>60</v>
          </cell>
          <cell r="AV303">
            <v>60</v>
          </cell>
          <cell r="AW303">
            <v>60</v>
          </cell>
          <cell r="AX303">
            <v>54</v>
          </cell>
          <cell r="AY303">
            <v>54</v>
          </cell>
          <cell r="AZ303">
            <v>54</v>
          </cell>
          <cell r="BA303">
            <v>54</v>
          </cell>
          <cell r="BB303">
            <v>54</v>
          </cell>
          <cell r="BC303">
            <v>54</v>
          </cell>
          <cell r="BD303">
            <v>51</v>
          </cell>
          <cell r="BE303">
            <v>69</v>
          </cell>
          <cell r="BF303">
            <v>69</v>
          </cell>
          <cell r="BG303">
            <v>69</v>
          </cell>
          <cell r="BH303">
            <v>69</v>
          </cell>
          <cell r="BI303">
            <v>69</v>
          </cell>
          <cell r="BJ303">
            <v>69</v>
          </cell>
          <cell r="BK303">
            <v>69</v>
          </cell>
          <cell r="BL303">
            <v>69</v>
          </cell>
          <cell r="BM303">
            <v>69</v>
          </cell>
          <cell r="BN303">
            <v>69</v>
          </cell>
          <cell r="BO303">
            <v>69</v>
          </cell>
        </row>
        <row r="304">
          <cell r="AR304">
            <v>5.5</v>
          </cell>
          <cell r="AS304">
            <v>6.3</v>
          </cell>
          <cell r="AT304">
            <v>10</v>
          </cell>
          <cell r="AU304">
            <v>10</v>
          </cell>
          <cell r="AV304">
            <v>10</v>
          </cell>
          <cell r="AW304">
            <v>10</v>
          </cell>
          <cell r="AX304">
            <v>10</v>
          </cell>
          <cell r="AY304">
            <v>10</v>
          </cell>
          <cell r="AZ304">
            <v>10</v>
          </cell>
          <cell r="BA304">
            <v>10</v>
          </cell>
          <cell r="BB304">
            <v>10</v>
          </cell>
          <cell r="BC304">
            <v>10</v>
          </cell>
          <cell r="BD304">
            <v>11</v>
          </cell>
          <cell r="BE304">
            <v>12</v>
          </cell>
          <cell r="BF304">
            <v>12</v>
          </cell>
          <cell r="BG304">
            <v>12</v>
          </cell>
          <cell r="BH304">
            <v>12</v>
          </cell>
          <cell r="BI304">
            <v>12</v>
          </cell>
          <cell r="BJ304">
            <v>13</v>
          </cell>
          <cell r="BK304">
            <v>13</v>
          </cell>
          <cell r="BL304">
            <v>13</v>
          </cell>
          <cell r="BM304">
            <v>13</v>
          </cell>
          <cell r="BN304">
            <v>13</v>
          </cell>
          <cell r="BO304">
            <v>13</v>
          </cell>
        </row>
        <row r="305">
          <cell r="AR305">
            <v>54.5</v>
          </cell>
          <cell r="AS305">
            <v>55.9</v>
          </cell>
          <cell r="AT305">
            <v>70</v>
          </cell>
          <cell r="AU305">
            <v>70</v>
          </cell>
          <cell r="AV305">
            <v>70</v>
          </cell>
          <cell r="AW305">
            <v>70</v>
          </cell>
          <cell r="AX305">
            <v>64</v>
          </cell>
          <cell r="AY305">
            <v>64</v>
          </cell>
          <cell r="AZ305">
            <v>64</v>
          </cell>
          <cell r="BA305">
            <v>64</v>
          </cell>
          <cell r="BB305">
            <v>64</v>
          </cell>
          <cell r="BC305">
            <v>64</v>
          </cell>
          <cell r="BD305">
            <v>62</v>
          </cell>
          <cell r="BE305">
            <v>81</v>
          </cell>
          <cell r="BF305">
            <v>81</v>
          </cell>
          <cell r="BG305">
            <v>81</v>
          </cell>
          <cell r="BH305">
            <v>81</v>
          </cell>
          <cell r="BI305">
            <v>81</v>
          </cell>
          <cell r="BJ305">
            <v>82</v>
          </cell>
          <cell r="BK305">
            <v>82</v>
          </cell>
          <cell r="BL305">
            <v>82</v>
          </cell>
          <cell r="BM305">
            <v>82</v>
          </cell>
          <cell r="BN305">
            <v>82</v>
          </cell>
          <cell r="BO305">
            <v>82</v>
          </cell>
        </row>
        <row r="306">
          <cell r="BD306">
            <v>54.5</v>
          </cell>
          <cell r="BE306">
            <v>55.9</v>
          </cell>
          <cell r="BF306">
            <v>55.95</v>
          </cell>
          <cell r="BG306">
            <v>56.3</v>
          </cell>
          <cell r="BH306">
            <v>67</v>
          </cell>
          <cell r="BI306">
            <v>68</v>
          </cell>
          <cell r="BJ306">
            <v>69</v>
          </cell>
          <cell r="BK306">
            <v>69</v>
          </cell>
          <cell r="BL306">
            <v>69</v>
          </cell>
        </row>
        <row r="308">
          <cell r="BD308">
            <v>443</v>
          </cell>
          <cell r="BE308">
            <v>460.55</v>
          </cell>
          <cell r="BF308">
            <v>462.35</v>
          </cell>
          <cell r="BG308">
            <v>470.3</v>
          </cell>
          <cell r="BH308">
            <v>500.2</v>
          </cell>
          <cell r="BI308">
            <v>520.20000000000005</v>
          </cell>
          <cell r="BJ308">
            <v>521.20000000000005</v>
          </cell>
          <cell r="BK308">
            <v>520.70000000000005</v>
          </cell>
          <cell r="BL308">
            <v>503.2</v>
          </cell>
          <cell r="BM308">
            <v>531.20000000000005</v>
          </cell>
          <cell r="BN308">
            <v>531.20000000000005</v>
          </cell>
          <cell r="BO308">
            <v>531.20000000000005</v>
          </cell>
        </row>
        <row r="310">
          <cell r="BD310">
            <v>442.8</v>
          </cell>
          <cell r="BE310">
            <v>460.55</v>
          </cell>
          <cell r="BF310">
            <v>462.35</v>
          </cell>
          <cell r="BG310">
            <v>470.3</v>
          </cell>
          <cell r="BH310">
            <v>500.2</v>
          </cell>
          <cell r="BI310">
            <v>520.20000000000005</v>
          </cell>
          <cell r="BJ310">
            <v>521.20000000000005</v>
          </cell>
          <cell r="BK310">
            <v>520.70000000000005</v>
          </cell>
          <cell r="BL310">
            <v>503.2</v>
          </cell>
          <cell r="BM310">
            <v>531.20000000000005</v>
          </cell>
          <cell r="BN310">
            <v>531.20000000000005</v>
          </cell>
          <cell r="BO310">
            <v>531.20000000000005</v>
          </cell>
        </row>
        <row r="312">
          <cell r="BD312">
            <v>-0.19999999999998863</v>
          </cell>
          <cell r="BE312">
            <v>0</v>
          </cell>
          <cell r="BF312">
            <v>0</v>
          </cell>
          <cell r="BG312">
            <v>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0</v>
          </cell>
          <cell r="BN312">
            <v>0</v>
          </cell>
          <cell r="BO312">
            <v>0</v>
          </cell>
        </row>
      </sheetData>
      <sheetData sheetId="8"/>
      <sheetData sheetId="9"/>
      <sheetData sheetId="10"/>
      <sheetData sheetId="11"/>
      <sheetData sheetId="12"/>
      <sheetData sheetId="13" refreshError="1">
        <row r="137">
          <cell r="B137" t="str">
            <v>Exempt Sum</v>
          </cell>
          <cell r="C137">
            <v>51</v>
          </cell>
          <cell r="D137">
            <v>48</v>
          </cell>
          <cell r="E137">
            <v>61</v>
          </cell>
          <cell r="F137">
            <v>64</v>
          </cell>
          <cell r="G137">
            <v>74</v>
          </cell>
          <cell r="H137">
            <v>75</v>
          </cell>
          <cell r="I137">
            <v>87</v>
          </cell>
        </row>
        <row r="138">
          <cell r="B138" t="str">
            <v>Non-Exempt Sum</v>
          </cell>
          <cell r="C138">
            <v>250.55</v>
          </cell>
          <cell r="D138">
            <v>265.3</v>
          </cell>
          <cell r="E138">
            <v>268</v>
          </cell>
          <cell r="F138">
            <v>270.3</v>
          </cell>
          <cell r="G138">
            <v>294.3125</v>
          </cell>
          <cell r="H138">
            <v>299.875</v>
          </cell>
          <cell r="I138">
            <v>332.2</v>
          </cell>
        </row>
        <row r="139">
          <cell r="B139" t="str">
            <v>Intern Sum</v>
          </cell>
          <cell r="C139">
            <v>0</v>
          </cell>
          <cell r="D139">
            <v>0</v>
          </cell>
          <cell r="E139">
            <v>0</v>
          </cell>
          <cell r="F139">
            <v>0.1</v>
          </cell>
          <cell r="G139">
            <v>0</v>
          </cell>
          <cell r="H139">
            <v>0</v>
          </cell>
          <cell r="I139">
            <v>0</v>
          </cell>
        </row>
        <row r="140">
          <cell r="B140" t="str">
            <v>Temp Sum</v>
          </cell>
          <cell r="C140">
            <v>58.4</v>
          </cell>
          <cell r="D140">
            <v>58.8</v>
          </cell>
          <cell r="E140">
            <v>107.6</v>
          </cell>
          <cell r="F140">
            <v>97.5</v>
          </cell>
          <cell r="G140">
            <v>66.5</v>
          </cell>
          <cell r="H140">
            <v>61.3</v>
          </cell>
          <cell r="I140">
            <v>114</v>
          </cell>
        </row>
      </sheetData>
      <sheetData sheetId="14"/>
      <sheetData sheetId="15"/>
      <sheetData sheetId="16"/>
      <sheetData sheetId="17"/>
      <sheetData sheetId="18" refreshError="1">
        <row r="34">
          <cell r="C34">
            <v>129.4</v>
          </cell>
          <cell r="D34">
            <v>129.5</v>
          </cell>
          <cell r="E34">
            <v>132.4</v>
          </cell>
          <cell r="F34">
            <v>138</v>
          </cell>
          <cell r="G34">
            <v>179.95</v>
          </cell>
          <cell r="H34">
            <v>161.94999999999999</v>
          </cell>
          <cell r="I34">
            <v>154.94999999999999</v>
          </cell>
          <cell r="J34">
            <v>154.94999999999999</v>
          </cell>
        </row>
        <row r="35">
          <cell r="C35">
            <v>13.69</v>
          </cell>
          <cell r="D35">
            <v>13</v>
          </cell>
          <cell r="E35">
            <v>13.475</v>
          </cell>
          <cell r="F35">
            <v>16</v>
          </cell>
          <cell r="G35">
            <v>13</v>
          </cell>
          <cell r="H35">
            <v>13</v>
          </cell>
          <cell r="I35">
            <v>15</v>
          </cell>
          <cell r="J35">
            <v>16</v>
          </cell>
        </row>
        <row r="36">
          <cell r="C36">
            <v>28.2</v>
          </cell>
          <cell r="D36">
            <v>35.9</v>
          </cell>
          <cell r="E36">
            <v>34.4</v>
          </cell>
          <cell r="F36">
            <v>42.15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</row>
        <row r="37">
          <cell r="C37">
            <v>8.01</v>
          </cell>
          <cell r="D37">
            <v>8</v>
          </cell>
          <cell r="E37">
            <v>6.4</v>
          </cell>
          <cell r="F37">
            <v>8</v>
          </cell>
          <cell r="G37">
            <v>8</v>
          </cell>
          <cell r="H37">
            <v>8</v>
          </cell>
          <cell r="I37">
            <v>7</v>
          </cell>
          <cell r="J37">
            <v>7</v>
          </cell>
        </row>
        <row r="38">
          <cell r="C38">
            <v>4.95</v>
          </cell>
          <cell r="D38">
            <v>5</v>
          </cell>
          <cell r="E38">
            <v>5.3</v>
          </cell>
          <cell r="F38">
            <v>6</v>
          </cell>
          <cell r="G38">
            <v>8</v>
          </cell>
          <cell r="H38">
            <v>8</v>
          </cell>
          <cell r="I38">
            <v>8</v>
          </cell>
          <cell r="J38">
            <v>8</v>
          </cell>
        </row>
        <row r="39">
          <cell r="C39">
            <v>61.7</v>
          </cell>
          <cell r="D39">
            <v>56.9</v>
          </cell>
          <cell r="E39">
            <v>53.6</v>
          </cell>
          <cell r="F39">
            <v>60</v>
          </cell>
          <cell r="G39">
            <v>52.5</v>
          </cell>
          <cell r="H39">
            <v>55.3</v>
          </cell>
          <cell r="I39">
            <v>58.3</v>
          </cell>
          <cell r="J39">
            <v>57</v>
          </cell>
        </row>
        <row r="40">
          <cell r="C40">
            <v>2</v>
          </cell>
          <cell r="D40">
            <v>2</v>
          </cell>
          <cell r="E40">
            <v>2</v>
          </cell>
          <cell r="F40">
            <v>2</v>
          </cell>
          <cell r="G40">
            <v>4</v>
          </cell>
          <cell r="H40">
            <v>4</v>
          </cell>
          <cell r="I40">
            <v>4</v>
          </cell>
          <cell r="J40">
            <v>4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ivot Chart"/>
      <sheetName val="Pivot Table"/>
      <sheetName val="Pivot Database  "/>
      <sheetName val="MAB Headcount Detail "/>
      <sheetName val="CFC Exempt Detail"/>
      <sheetName val="CFC EXEMPT WMM OCT 18"/>
      <sheetName val="AVE vs End Pont Table (2)"/>
      <sheetName val="AVE vs End Pont Table"/>
      <sheetName val="CFC Exempt P3"/>
      <sheetName val="CFC Exempt P2"/>
      <sheetName val="CFC Exempt P1"/>
      <sheetName val="Core Op &amp; Mk Lit"/>
      <sheetName val="12Mo Ave"/>
      <sheetName val="12 Mo Details"/>
      <sheetName val="COS Headcount Detail"/>
      <sheetName val="COS Exempt"/>
      <sheetName val="Map"/>
      <sheetName val="KP-Headcount Summary"/>
      <sheetName val="KP-HEADCOUNT"/>
      <sheetName val="KP-HC graphs"/>
      <sheetName val="AVE vs End Pont Excl. Intern"/>
      <sheetName val="AVE vs End Pont Table Orig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2"/>
      <sheetName val="Sales"/>
      <sheetName val="Oper Exp"/>
      <sheetName val="Data"/>
    </sheetNames>
    <sheetDataSet>
      <sheetData sheetId="0" refreshError="1">
        <row r="5">
          <cell r="A5" t="str">
            <v>Scimed</v>
          </cell>
          <cell r="E5">
            <v>114652.46955330615</v>
          </cell>
          <cell r="I5">
            <v>101738</v>
          </cell>
          <cell r="J5">
            <v>216390.46955330615</v>
          </cell>
        </row>
        <row r="6">
          <cell r="A6" t="str">
            <v>Meditech</v>
          </cell>
          <cell r="E6">
            <v>26102.644643934989</v>
          </cell>
          <cell r="I6">
            <v>59177</v>
          </cell>
          <cell r="J6">
            <v>85279.644643934997</v>
          </cell>
        </row>
        <row r="7">
          <cell r="A7" t="str">
            <v>EPT</v>
          </cell>
          <cell r="E7">
            <v>3305.0008441246564</v>
          </cell>
          <cell r="I7">
            <v>7840</v>
          </cell>
          <cell r="J7">
            <v>11145.000844124657</v>
          </cell>
        </row>
        <row r="8">
          <cell r="A8" t="str">
            <v>Meadox</v>
          </cell>
          <cell r="E8">
            <v>15343.728372522472</v>
          </cell>
          <cell r="I8">
            <v>13989</v>
          </cell>
          <cell r="J8">
            <v>29332.72837252247</v>
          </cell>
        </row>
        <row r="9">
          <cell r="A9" t="str">
            <v>Target</v>
          </cell>
          <cell r="E9">
            <v>21733.542477261697</v>
          </cell>
          <cell r="I9">
            <v>6676</v>
          </cell>
          <cell r="J9">
            <v>28409.542477261697</v>
          </cell>
        </row>
        <row r="10">
          <cell r="A10" t="str">
            <v>Endoscopy</v>
          </cell>
          <cell r="E10">
            <v>16992.167606151361</v>
          </cell>
          <cell r="I10">
            <v>45087</v>
          </cell>
          <cell r="J10">
            <v>62079.167606151357</v>
          </cell>
        </row>
        <row r="11">
          <cell r="A11" t="str">
            <v>Urology</v>
          </cell>
          <cell r="E11">
            <v>6173.4301856945058</v>
          </cell>
          <cell r="I11">
            <v>27116</v>
          </cell>
          <cell r="J11">
            <v>33289.430185694509</v>
          </cell>
        </row>
        <row r="12">
          <cell r="A12" t="str">
            <v>Symbiosis (OEM)</v>
          </cell>
          <cell r="E12">
            <v>0</v>
          </cell>
          <cell r="I12">
            <v>7042</v>
          </cell>
          <cell r="J12">
            <v>7042</v>
          </cell>
        </row>
        <row r="13">
          <cell r="A13" t="str">
            <v>CA and Sherwood</v>
          </cell>
          <cell r="E13">
            <v>364.81631700416506</v>
          </cell>
          <cell r="I13">
            <v>418</v>
          </cell>
          <cell r="J13">
            <v>782.81631700416506</v>
          </cell>
        </row>
        <row r="14">
          <cell r="A14" t="str">
            <v>Sales Reserves</v>
          </cell>
          <cell r="E14">
            <v>0</v>
          </cell>
          <cell r="I14">
            <v>0</v>
          </cell>
        </row>
        <row r="15">
          <cell r="A15" t="str">
            <v>Grand Total</v>
          </cell>
          <cell r="B15">
            <v>0</v>
          </cell>
          <cell r="E15">
            <v>204667.80000000002</v>
          </cell>
          <cell r="I15">
            <v>269083</v>
          </cell>
          <cell r="J15">
            <v>473750.80000000005</v>
          </cell>
        </row>
        <row r="20">
          <cell r="A20" t="str">
            <v>Scimed</v>
          </cell>
          <cell r="E20">
            <v>128886.20578963299</v>
          </cell>
          <cell r="I20">
            <v>100595</v>
          </cell>
          <cell r="J20">
            <v>229481.20578963298</v>
          </cell>
        </row>
        <row r="21">
          <cell r="A21" t="str">
            <v>Meditech</v>
          </cell>
          <cell r="E21">
            <v>29517.243961154247</v>
          </cell>
          <cell r="I21">
            <v>59441</v>
          </cell>
          <cell r="J21">
            <v>88958.24396115425</v>
          </cell>
        </row>
        <row r="22">
          <cell r="A22" t="str">
            <v>EPT</v>
          </cell>
          <cell r="E22">
            <v>5676.485628107197</v>
          </cell>
          <cell r="I22">
            <v>7689</v>
          </cell>
          <cell r="J22">
            <v>13365.485628107197</v>
          </cell>
        </row>
        <row r="23">
          <cell r="A23" t="str">
            <v>Meadox</v>
          </cell>
          <cell r="E23">
            <v>20227.641567561739</v>
          </cell>
          <cell r="I23">
            <v>14151</v>
          </cell>
          <cell r="J23">
            <v>34378.641567561739</v>
          </cell>
        </row>
        <row r="24">
          <cell r="A24" t="str">
            <v>Target</v>
          </cell>
          <cell r="E24">
            <v>18791.548912742393</v>
          </cell>
          <cell r="I24">
            <v>7769</v>
          </cell>
          <cell r="J24">
            <v>26560.548912742393</v>
          </cell>
        </row>
        <row r="25">
          <cell r="A25" t="str">
            <v>Endoscopy</v>
          </cell>
          <cell r="E25">
            <v>18121.422440062051</v>
          </cell>
          <cell r="I25">
            <v>44400</v>
          </cell>
          <cell r="J25">
            <v>62521.422440062051</v>
          </cell>
        </row>
        <row r="26">
          <cell r="A26" t="str">
            <v>Urology</v>
          </cell>
          <cell r="E26">
            <v>9003.4517007393788</v>
          </cell>
          <cell r="I26">
            <v>28608</v>
          </cell>
          <cell r="J26">
            <v>37611.451700739381</v>
          </cell>
        </row>
        <row r="27">
          <cell r="A27" t="str">
            <v>Symbiosis (OEM)</v>
          </cell>
          <cell r="E27">
            <v>0</v>
          </cell>
          <cell r="I27">
            <v>5531</v>
          </cell>
          <cell r="J27">
            <v>5531</v>
          </cell>
        </row>
        <row r="28">
          <cell r="A28" t="str">
            <v>CA and Sherwood</v>
          </cell>
          <cell r="E28">
            <v>0</v>
          </cell>
          <cell r="I28">
            <v>0</v>
          </cell>
          <cell r="J28">
            <v>0</v>
          </cell>
        </row>
        <row r="29">
          <cell r="A29" t="str">
            <v>Sales Reserves</v>
          </cell>
          <cell r="E29">
            <v>0</v>
          </cell>
          <cell r="I29">
            <v>0</v>
          </cell>
          <cell r="J29">
            <v>0</v>
          </cell>
        </row>
        <row r="30">
          <cell r="A30" t="str">
            <v>Grand Total</v>
          </cell>
          <cell r="B30">
            <v>0</v>
          </cell>
          <cell r="C30">
            <v>0</v>
          </cell>
          <cell r="D30">
            <v>0</v>
          </cell>
          <cell r="E30">
            <v>230224</v>
          </cell>
          <cell r="F30">
            <v>0</v>
          </cell>
          <cell r="G30">
            <v>0</v>
          </cell>
          <cell r="H30">
            <v>0</v>
          </cell>
          <cell r="I30">
            <v>268184</v>
          </cell>
          <cell r="J30">
            <v>498408</v>
          </cell>
        </row>
        <row r="35">
          <cell r="A35" t="str">
            <v>Scimed</v>
          </cell>
          <cell r="E35">
            <v>87994.200000000012</v>
          </cell>
          <cell r="I35">
            <v>89368.700000000012</v>
          </cell>
          <cell r="J35">
            <v>177362.90000000002</v>
          </cell>
        </row>
        <row r="36">
          <cell r="A36" t="str">
            <v>Meditech</v>
          </cell>
          <cell r="E36">
            <v>22609.599999999999</v>
          </cell>
          <cell r="I36">
            <v>51224</v>
          </cell>
          <cell r="J36">
            <v>73833.600000000006</v>
          </cell>
        </row>
        <row r="37">
          <cell r="A37" t="str">
            <v>EPT</v>
          </cell>
          <cell r="E37">
            <v>1956.5</v>
          </cell>
          <cell r="I37">
            <v>6326.2999999999993</v>
          </cell>
          <cell r="J37">
            <v>8282.7999999999993</v>
          </cell>
        </row>
        <row r="38">
          <cell r="A38" t="str">
            <v>Meadox</v>
          </cell>
          <cell r="E38">
            <v>9573.7000000000007</v>
          </cell>
          <cell r="I38">
            <v>8835.6</v>
          </cell>
          <cell r="J38">
            <v>18409.300000000003</v>
          </cell>
        </row>
        <row r="39">
          <cell r="A39" t="str">
            <v>Target</v>
          </cell>
          <cell r="E39">
            <v>15771.50315</v>
          </cell>
          <cell r="I39">
            <v>6277.9492300000002</v>
          </cell>
          <cell r="J39">
            <v>22049.452380000002</v>
          </cell>
        </row>
        <row r="40">
          <cell r="A40" t="str">
            <v>Endoscopy</v>
          </cell>
          <cell r="E40">
            <v>10456.800000000001</v>
          </cell>
          <cell r="I40">
            <v>38222.199999999997</v>
          </cell>
          <cell r="J40">
            <v>48679</v>
          </cell>
        </row>
        <row r="41">
          <cell r="A41" t="str">
            <v>Urology</v>
          </cell>
          <cell r="E41">
            <v>2905.3</v>
          </cell>
          <cell r="I41">
            <v>20831.199999999997</v>
          </cell>
          <cell r="J41">
            <v>23736.499999999996</v>
          </cell>
        </row>
        <row r="42">
          <cell r="A42" t="str">
            <v>Symbiosis (OEM)</v>
          </cell>
          <cell r="E42">
            <v>0</v>
          </cell>
          <cell r="I42">
            <v>5892.1</v>
          </cell>
          <cell r="J42">
            <v>5892.1</v>
          </cell>
        </row>
        <row r="43">
          <cell r="A43" t="str">
            <v>CA and Sherwood</v>
          </cell>
          <cell r="E43">
            <v>635.5</v>
          </cell>
          <cell r="I43">
            <v>355.8</v>
          </cell>
          <cell r="J43">
            <v>991.3</v>
          </cell>
        </row>
        <row r="44">
          <cell r="A44" t="str">
            <v>Sales Reserves</v>
          </cell>
          <cell r="E44">
            <v>0</v>
          </cell>
          <cell r="I44">
            <v>0</v>
          </cell>
          <cell r="J44">
            <v>0</v>
          </cell>
        </row>
        <row r="45">
          <cell r="A45" t="str">
            <v>Grand Total</v>
          </cell>
          <cell r="B45">
            <v>0</v>
          </cell>
          <cell r="C45">
            <v>0</v>
          </cell>
          <cell r="D45">
            <v>0</v>
          </cell>
          <cell r="E45">
            <v>151903.10314999998</v>
          </cell>
          <cell r="F45">
            <v>0</v>
          </cell>
          <cell r="G45">
            <v>0</v>
          </cell>
          <cell r="H45">
            <v>0</v>
          </cell>
          <cell r="I45">
            <v>227333.84923000002</v>
          </cell>
          <cell r="J45">
            <v>379236.95238000003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ation M&amp;A"/>
      <sheetName val="Intro"/>
      <sheetName val="Ratio Analysis"/>
      <sheetName val="IS"/>
      <sheetName val="BS"/>
      <sheetName val="CF"/>
      <sheetName val="WC"/>
      <sheetName val="PPE"/>
      <sheetName val="GW and Int'ls"/>
      <sheetName val="Def. Taxes"/>
      <sheetName val="Inv in Affiliates"/>
      <sheetName val="Other BS Items"/>
      <sheetName val="SE"/>
      <sheetName val="Shares Out."/>
      <sheetName val="Debt &amp; Interest"/>
      <sheetName val="Valuation SharesOut"/>
      <sheetName val="Valuation DCF"/>
      <sheetName val="Valuation LBO"/>
      <sheetName val="Valuation LTM"/>
      <sheetName val="Valuation Optimal WACC"/>
      <sheetName val="Notes"/>
      <sheetName val="DCF Notes"/>
    </sheetNames>
    <sheetDataSet>
      <sheetData sheetId="0" refreshError="1"/>
      <sheetData sheetId="1" refreshError="1"/>
      <sheetData sheetId="2" refreshError="1"/>
      <sheetData sheetId="3" refreshError="1">
        <row r="14">
          <cell r="I14">
            <v>0.2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7">
          <cell r="E7">
            <v>0.74794520547945198</v>
          </cell>
        </row>
        <row r="8">
          <cell r="E8">
            <v>10</v>
          </cell>
        </row>
        <row r="11">
          <cell r="E11">
            <v>1</v>
          </cell>
        </row>
        <row r="50">
          <cell r="F50">
            <v>2</v>
          </cell>
        </row>
      </sheetData>
      <sheetData sheetId="17" refreshError="1">
        <row r="8">
          <cell r="G8">
            <v>1</v>
          </cell>
        </row>
        <row r="12">
          <cell r="M12">
            <v>2</v>
          </cell>
        </row>
        <row r="13">
          <cell r="M13">
            <v>4.5</v>
          </cell>
        </row>
        <row r="20">
          <cell r="M20">
            <v>25808.574373378986</v>
          </cell>
        </row>
        <row r="21">
          <cell r="M21">
            <v>25808.574373378986</v>
          </cell>
        </row>
        <row r="22">
          <cell r="M22">
            <v>12904.287186689486</v>
          </cell>
        </row>
        <row r="24">
          <cell r="M24">
            <v>0.05</v>
          </cell>
        </row>
        <row r="25">
          <cell r="M25">
            <v>7.0000000000000007E-2</v>
          </cell>
        </row>
        <row r="26">
          <cell r="M26">
            <v>0.05</v>
          </cell>
        </row>
        <row r="32">
          <cell r="M32">
            <v>258.08574373378985</v>
          </cell>
        </row>
        <row r="33">
          <cell r="M33">
            <v>258.08574373378985</v>
          </cell>
        </row>
        <row r="34">
          <cell r="M34">
            <v>193.56430780034228</v>
          </cell>
        </row>
        <row r="36">
          <cell r="M36">
            <v>8</v>
          </cell>
        </row>
        <row r="37">
          <cell r="M37">
            <v>8</v>
          </cell>
        </row>
        <row r="38">
          <cell r="M38">
            <v>8</v>
          </cell>
        </row>
        <row r="43">
          <cell r="M43">
            <v>2010</v>
          </cell>
        </row>
        <row r="45">
          <cell r="M45">
            <v>0.25</v>
          </cell>
        </row>
        <row r="158">
          <cell r="D158">
            <v>34908.394285594404</v>
          </cell>
        </row>
      </sheetData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Andrew___Data"/>
      <sheetName val="Andrew___Data (2)"/>
      <sheetName val="Assistance"/>
      <sheetName val="LED"/>
      <sheetName val="A&amp;C"/>
      <sheetName val="SERVICES"/>
      <sheetName val="ratios"/>
      <sheetName val="Mbr"/>
      <sheetName val="Budget"/>
      <sheetName val="Param(1)"/>
      <sheetName val="Integration"/>
      <sheetName val="SalaryData"/>
      <sheetName val="min-ems"/>
      <sheetName val="ING"/>
      <sheetName val="Income Statement-As Reported"/>
      <sheetName val="BRANCH"/>
      <sheetName val="Revenue"/>
      <sheetName val="Consolidated IS Detail by Mnth"/>
      <sheetName val="ALL"/>
      <sheetName val="B1"/>
      <sheetName val="B2"/>
      <sheetName val="B3"/>
      <sheetName val="B4"/>
      <sheetName val="B5"/>
      <sheetName val="BAY"/>
      <sheetName val="HA"/>
      <sheetName val="AnalisiMargini"/>
      <sheetName val="Benchmarking"/>
      <sheetName val="Bilancio"/>
      <sheetName val="BilancioC"/>
      <sheetName val="DatiBase"/>
      <sheetName val="Consenso"/>
      <sheetName val="Costi"/>
      <sheetName val="Pilota"/>
      <sheetName val="Personale"/>
      <sheetName val="Puntichiave"/>
      <sheetName val="Qualita"/>
      <sheetName val="Qualita2"/>
      <sheetName val="Ricavi"/>
      <sheetName val="Ricavi2"/>
      <sheetName val="Sintesi"/>
      <sheetName val="SintesiC1"/>
      <sheetName val="SintesiC2"/>
      <sheetName val="SintesiC3"/>
      <sheetName val="SintesiC4"/>
      <sheetName val="SvilAbbonati"/>
      <sheetName val="SvilAbbonatiC"/>
      <sheetName val="Sales 2003"/>
      <sheetName val="FixAss"/>
      <sheetName val="WorkCap"/>
      <sheetName val="Cash flow inv"/>
      <sheetName val="ProSum"/>
      <sheetName val="Deduction of assets"/>
      <sheetName val="International"/>
      <sheetName val="fORMULAE"/>
      <sheetName val="TranSum"/>
      <sheetName val="Business Assumptions"/>
      <sheetName val="1) Balance Sheet Summary"/>
      <sheetName val="Summary"/>
      <sheetName val="Maintenance"/>
      <sheetName val="FGL%20Staff%20List%201.xls"/>
      <sheetName val="FGL Staff List 1"/>
      <sheetName val="Data"/>
      <sheetName val="Inputs"/>
      <sheetName val="Original_Andrew___Data"/>
      <sheetName val="Andrew___Data_(2)"/>
    </sheetNames>
    <sheetDataSet>
      <sheetData sheetId="0" refreshError="1">
        <row r="6">
          <cell r="B6" t="str">
            <v>Cost Centre</v>
          </cell>
          <cell r="C6" t="str">
            <v>Name</v>
          </cell>
          <cell r="E6" t="str">
            <v>FTE</v>
          </cell>
          <cell r="F6" t="str">
            <v>Basic salary</v>
          </cell>
          <cell r="G6" t="str">
            <v>Allowances</v>
          </cell>
          <cell r="H6" t="str">
            <v>Pension %</v>
          </cell>
          <cell r="I6" t="str">
            <v>FGL Pension</v>
          </cell>
          <cell r="J6" t="str">
            <v>Health first</v>
          </cell>
          <cell r="K6" t="str">
            <v>COS scheme</v>
          </cell>
          <cell r="L6" t="str">
            <v>Hours per week</v>
          </cell>
        </row>
        <row r="7">
          <cell r="B7" t="str">
            <v>AAY</v>
          </cell>
          <cell r="C7" t="str">
            <v>Arber</v>
          </cell>
          <cell r="D7" t="str">
            <v>Louise</v>
          </cell>
          <cell r="E7">
            <v>0.55000001192092896</v>
          </cell>
          <cell r="F7">
            <v>5793</v>
          </cell>
          <cell r="H7">
            <v>0.05</v>
          </cell>
          <cell r="I7" t="str">
            <v>Yes</v>
          </cell>
          <cell r="L7">
            <v>20</v>
          </cell>
        </row>
        <row r="8">
          <cell r="B8" t="str">
            <v>AAY</v>
          </cell>
          <cell r="C8" t="str">
            <v>Armstrong</v>
          </cell>
          <cell r="D8" t="str">
            <v>Hazel</v>
          </cell>
          <cell r="E8">
            <v>0.68999999761581421</v>
          </cell>
          <cell r="F8">
            <v>6553</v>
          </cell>
          <cell r="L8">
            <v>25</v>
          </cell>
        </row>
        <row r="9">
          <cell r="B9" t="str">
            <v>AAY</v>
          </cell>
          <cell r="C9" t="str">
            <v>Atkins</v>
          </cell>
          <cell r="D9" t="str">
            <v>Susan</v>
          </cell>
          <cell r="E9">
            <v>1</v>
          </cell>
          <cell r="F9">
            <v>10000</v>
          </cell>
          <cell r="L9">
            <v>36.25</v>
          </cell>
        </row>
        <row r="10">
          <cell r="B10" t="str">
            <v>AAY</v>
          </cell>
          <cell r="C10" t="str">
            <v>Averill</v>
          </cell>
          <cell r="D10" t="str">
            <v>Paul</v>
          </cell>
          <cell r="E10">
            <v>1</v>
          </cell>
          <cell r="F10">
            <v>10000</v>
          </cell>
          <cell r="H10">
            <v>0.05</v>
          </cell>
          <cell r="I10" t="str">
            <v>Yes</v>
          </cell>
          <cell r="L10">
            <v>36.25</v>
          </cell>
        </row>
        <row r="11">
          <cell r="B11" t="str">
            <v>AAY</v>
          </cell>
          <cell r="C11" t="str">
            <v>Baggott</v>
          </cell>
          <cell r="D11" t="str">
            <v>Fiona</v>
          </cell>
          <cell r="E11">
            <v>0.68999999761581421</v>
          </cell>
          <cell r="F11">
            <v>6903</v>
          </cell>
          <cell r="H11">
            <v>0.05</v>
          </cell>
          <cell r="I11" t="str">
            <v>Yes</v>
          </cell>
          <cell r="L11">
            <v>25</v>
          </cell>
        </row>
        <row r="12">
          <cell r="B12" t="str">
            <v>AAY</v>
          </cell>
          <cell r="C12" t="str">
            <v>Beacall</v>
          </cell>
          <cell r="D12" t="str">
            <v>Amanda</v>
          </cell>
          <cell r="E12">
            <v>0.68999999761581421</v>
          </cell>
          <cell r="F12">
            <v>6552</v>
          </cell>
          <cell r="L12">
            <v>25</v>
          </cell>
        </row>
        <row r="13">
          <cell r="B13" t="str">
            <v>AAY</v>
          </cell>
          <cell r="C13" t="str">
            <v>Beck</v>
          </cell>
          <cell r="D13" t="str">
            <v>Karoline</v>
          </cell>
          <cell r="E13">
            <v>1</v>
          </cell>
          <cell r="F13">
            <v>10000</v>
          </cell>
          <cell r="L13">
            <v>36.25</v>
          </cell>
        </row>
        <row r="14">
          <cell r="B14" t="str">
            <v>AAY</v>
          </cell>
          <cell r="C14" t="str">
            <v>Braganza</v>
          </cell>
          <cell r="D14" t="str">
            <v>Jonathon</v>
          </cell>
          <cell r="E14">
            <v>0.68999999761581421</v>
          </cell>
          <cell r="F14">
            <v>8970</v>
          </cell>
          <cell r="H14">
            <v>0.05</v>
          </cell>
          <cell r="I14" t="str">
            <v>Yes</v>
          </cell>
          <cell r="L14">
            <v>25</v>
          </cell>
        </row>
        <row r="15">
          <cell r="B15" t="str">
            <v>AAY</v>
          </cell>
          <cell r="C15" t="str">
            <v>Brouder</v>
          </cell>
          <cell r="D15" t="str">
            <v>Kathryn</v>
          </cell>
          <cell r="E15">
            <v>1</v>
          </cell>
          <cell r="F15">
            <v>13668</v>
          </cell>
          <cell r="H15">
            <v>0.05</v>
          </cell>
          <cell r="I15" t="str">
            <v>Yes</v>
          </cell>
          <cell r="L15">
            <v>36.25</v>
          </cell>
        </row>
        <row r="16">
          <cell r="B16" t="str">
            <v>AAY</v>
          </cell>
          <cell r="C16" t="str">
            <v>Bullions</v>
          </cell>
          <cell r="D16" t="str">
            <v>Lindsey</v>
          </cell>
          <cell r="E16">
            <v>0.55000001192092896</v>
          </cell>
          <cell r="F16">
            <v>5523</v>
          </cell>
          <cell r="L16">
            <v>20</v>
          </cell>
        </row>
        <row r="17">
          <cell r="B17" t="str">
            <v>AAY</v>
          </cell>
          <cell r="C17" t="str">
            <v>Burscough</v>
          </cell>
          <cell r="D17" t="str">
            <v>Elizabeth</v>
          </cell>
          <cell r="E17">
            <v>1</v>
          </cell>
          <cell r="F17">
            <v>13000</v>
          </cell>
          <cell r="L17">
            <v>36.25</v>
          </cell>
        </row>
        <row r="18">
          <cell r="B18" t="str">
            <v>AAY</v>
          </cell>
          <cell r="C18" t="str">
            <v>Butler</v>
          </cell>
          <cell r="D18" t="str">
            <v>Tracy</v>
          </cell>
          <cell r="E18">
            <v>0.68999999761581421</v>
          </cell>
          <cell r="F18">
            <v>6553</v>
          </cell>
          <cell r="L18">
            <v>25</v>
          </cell>
        </row>
        <row r="19">
          <cell r="B19" t="str">
            <v>AAY</v>
          </cell>
          <cell r="C19" t="str">
            <v>Connolly</v>
          </cell>
          <cell r="D19" t="str">
            <v>Tracey</v>
          </cell>
          <cell r="E19">
            <v>1</v>
          </cell>
          <cell r="F19">
            <v>10000</v>
          </cell>
          <cell r="L19">
            <v>36.25</v>
          </cell>
        </row>
        <row r="20">
          <cell r="B20" t="str">
            <v>AAY</v>
          </cell>
          <cell r="C20" t="str">
            <v>Cook</v>
          </cell>
          <cell r="D20" t="str">
            <v>Peter</v>
          </cell>
          <cell r="E20">
            <v>1</v>
          </cell>
          <cell r="F20">
            <v>10000</v>
          </cell>
          <cell r="L20">
            <v>36.25</v>
          </cell>
        </row>
        <row r="21">
          <cell r="B21" t="str">
            <v>AAY</v>
          </cell>
          <cell r="C21" t="str">
            <v>Dinsdale</v>
          </cell>
          <cell r="D21" t="str">
            <v>Anne</v>
          </cell>
          <cell r="E21">
            <v>1</v>
          </cell>
          <cell r="F21">
            <v>14300</v>
          </cell>
          <cell r="H21">
            <v>0.05</v>
          </cell>
          <cell r="I21" t="str">
            <v>Yes</v>
          </cell>
          <cell r="L21">
            <v>36.25</v>
          </cell>
        </row>
        <row r="22">
          <cell r="B22" t="str">
            <v>AAY</v>
          </cell>
          <cell r="C22" t="str">
            <v>Duane</v>
          </cell>
          <cell r="D22" t="str">
            <v>Amanda</v>
          </cell>
          <cell r="E22">
            <v>1</v>
          </cell>
          <cell r="F22">
            <v>10000</v>
          </cell>
          <cell r="L22">
            <v>36.25</v>
          </cell>
        </row>
        <row r="23">
          <cell r="B23" t="str">
            <v>AAY</v>
          </cell>
          <cell r="C23" t="str">
            <v>Dunn</v>
          </cell>
          <cell r="D23" t="str">
            <v>Jacqueline</v>
          </cell>
          <cell r="E23">
            <v>1</v>
          </cell>
          <cell r="F23">
            <v>18000</v>
          </cell>
          <cell r="H23">
            <v>0.05</v>
          </cell>
          <cell r="I23" t="str">
            <v>Yes</v>
          </cell>
          <cell r="L23">
            <v>36.25</v>
          </cell>
        </row>
        <row r="24">
          <cell r="B24" t="str">
            <v>AAY</v>
          </cell>
          <cell r="C24" t="str">
            <v>Dunthorne</v>
          </cell>
          <cell r="D24" t="str">
            <v>Claire</v>
          </cell>
          <cell r="E24">
            <v>1</v>
          </cell>
          <cell r="F24">
            <v>10000</v>
          </cell>
          <cell r="H24">
            <v>0.05</v>
          </cell>
          <cell r="I24" t="str">
            <v>Yes</v>
          </cell>
          <cell r="L24">
            <v>36.25</v>
          </cell>
        </row>
        <row r="25">
          <cell r="B25" t="str">
            <v>AAY</v>
          </cell>
          <cell r="C25" t="str">
            <v>Fernandes</v>
          </cell>
          <cell r="D25" t="str">
            <v>Paul</v>
          </cell>
          <cell r="E25">
            <v>0.68999999761581421</v>
          </cell>
          <cell r="F25">
            <v>6553</v>
          </cell>
          <cell r="L25">
            <v>25</v>
          </cell>
        </row>
        <row r="26">
          <cell r="B26" t="str">
            <v>AAY</v>
          </cell>
          <cell r="C26" t="str">
            <v>Fidler</v>
          </cell>
          <cell r="D26" t="str">
            <v>Karen</v>
          </cell>
          <cell r="E26">
            <v>1</v>
          </cell>
          <cell r="F26">
            <v>13650</v>
          </cell>
          <cell r="H26">
            <v>0.05</v>
          </cell>
          <cell r="I26" t="str">
            <v>Yes</v>
          </cell>
          <cell r="L26">
            <v>36.25</v>
          </cell>
        </row>
        <row r="27">
          <cell r="B27" t="str">
            <v>AAY</v>
          </cell>
          <cell r="C27" t="str">
            <v>Ghuman</v>
          </cell>
          <cell r="D27" t="str">
            <v>Jagdeep</v>
          </cell>
          <cell r="E27">
            <v>1</v>
          </cell>
          <cell r="F27">
            <v>9500</v>
          </cell>
          <cell r="L27">
            <v>36.25</v>
          </cell>
        </row>
        <row r="28">
          <cell r="B28" t="str">
            <v>AAY</v>
          </cell>
          <cell r="C28" t="str">
            <v>Grain</v>
          </cell>
          <cell r="D28" t="str">
            <v>Karen</v>
          </cell>
          <cell r="E28">
            <v>0.40999999642372131</v>
          </cell>
          <cell r="F28">
            <v>4345</v>
          </cell>
          <cell r="H28">
            <v>0.05</v>
          </cell>
          <cell r="I28" t="str">
            <v>Yes</v>
          </cell>
          <cell r="L28">
            <v>15</v>
          </cell>
        </row>
        <row r="29">
          <cell r="B29" t="str">
            <v>AAY</v>
          </cell>
          <cell r="C29" t="str">
            <v>Greenhill</v>
          </cell>
          <cell r="D29" t="str">
            <v>Ann</v>
          </cell>
          <cell r="E29">
            <v>0.40999999642372131</v>
          </cell>
          <cell r="F29">
            <v>4345</v>
          </cell>
          <cell r="H29">
            <v>0.05</v>
          </cell>
          <cell r="I29" t="str">
            <v>Yes</v>
          </cell>
          <cell r="L29">
            <v>15</v>
          </cell>
        </row>
        <row r="30">
          <cell r="B30" t="str">
            <v>AAY</v>
          </cell>
          <cell r="C30" t="str">
            <v>Grewcock</v>
          </cell>
          <cell r="D30" t="str">
            <v>Christine</v>
          </cell>
          <cell r="E30">
            <v>0.82999998331069946</v>
          </cell>
          <cell r="F30">
            <v>11295</v>
          </cell>
          <cell r="L30">
            <v>30</v>
          </cell>
        </row>
        <row r="31">
          <cell r="B31" t="str">
            <v>AAY</v>
          </cell>
          <cell r="C31" t="str">
            <v>Griffiths</v>
          </cell>
          <cell r="D31" t="str">
            <v>Oscar</v>
          </cell>
          <cell r="E31">
            <v>1</v>
          </cell>
          <cell r="F31">
            <v>19500</v>
          </cell>
          <cell r="H31">
            <v>0.05</v>
          </cell>
          <cell r="I31" t="str">
            <v>Yes</v>
          </cell>
          <cell r="L31">
            <v>36.25</v>
          </cell>
        </row>
        <row r="32">
          <cell r="B32" t="str">
            <v>AAY</v>
          </cell>
          <cell r="C32" t="str">
            <v>Haines</v>
          </cell>
          <cell r="D32" t="str">
            <v>Emily</v>
          </cell>
          <cell r="E32">
            <v>1</v>
          </cell>
          <cell r="F32">
            <v>9500</v>
          </cell>
          <cell r="L32">
            <v>36.25</v>
          </cell>
        </row>
        <row r="33">
          <cell r="B33" t="str">
            <v>AAY</v>
          </cell>
          <cell r="C33" t="str">
            <v>Hall</v>
          </cell>
          <cell r="D33" t="str">
            <v>Samuel</v>
          </cell>
          <cell r="E33">
            <v>1</v>
          </cell>
          <cell r="F33">
            <v>10000</v>
          </cell>
          <cell r="L33">
            <v>36.25</v>
          </cell>
        </row>
        <row r="34">
          <cell r="B34" t="str">
            <v>AAY</v>
          </cell>
          <cell r="C34" t="str">
            <v>Hamlett</v>
          </cell>
          <cell r="D34" t="str">
            <v>Suzanne</v>
          </cell>
          <cell r="E34">
            <v>0.55000001192092896</v>
          </cell>
          <cell r="F34">
            <v>5793</v>
          </cell>
          <cell r="H34">
            <v>0.05</v>
          </cell>
          <cell r="I34" t="str">
            <v>Yes</v>
          </cell>
          <cell r="L34">
            <v>20</v>
          </cell>
        </row>
        <row r="35">
          <cell r="B35" t="str">
            <v>AAY</v>
          </cell>
          <cell r="C35" t="str">
            <v>Handford</v>
          </cell>
          <cell r="D35" t="str">
            <v>Georgina</v>
          </cell>
          <cell r="E35">
            <v>1</v>
          </cell>
          <cell r="F35">
            <v>10000</v>
          </cell>
          <cell r="H35">
            <v>0.05</v>
          </cell>
          <cell r="I35" t="str">
            <v>Yes</v>
          </cell>
          <cell r="L35">
            <v>36.25</v>
          </cell>
        </row>
        <row r="36">
          <cell r="B36" t="str">
            <v>AAY</v>
          </cell>
          <cell r="C36" t="str">
            <v>Hartless</v>
          </cell>
          <cell r="D36" t="str">
            <v>Deborah</v>
          </cell>
          <cell r="E36">
            <v>1</v>
          </cell>
          <cell r="F36">
            <v>10000</v>
          </cell>
          <cell r="H36">
            <v>0.05</v>
          </cell>
          <cell r="I36" t="str">
            <v>Yes</v>
          </cell>
          <cell r="L36">
            <v>36.25</v>
          </cell>
        </row>
        <row r="37">
          <cell r="B37" t="str">
            <v>AAY</v>
          </cell>
          <cell r="C37" t="str">
            <v>Healey</v>
          </cell>
          <cell r="D37" t="str">
            <v>Jenifer</v>
          </cell>
          <cell r="E37">
            <v>1</v>
          </cell>
          <cell r="F37">
            <v>10000</v>
          </cell>
          <cell r="H37">
            <v>0.05</v>
          </cell>
          <cell r="I37" t="str">
            <v>Yes</v>
          </cell>
          <cell r="L37">
            <v>36.25</v>
          </cell>
        </row>
        <row r="38">
          <cell r="B38" t="str">
            <v>AAY</v>
          </cell>
          <cell r="C38" t="str">
            <v>Heeley</v>
          </cell>
          <cell r="D38" t="str">
            <v>Gina</v>
          </cell>
          <cell r="E38">
            <v>1</v>
          </cell>
          <cell r="F38">
            <v>10000</v>
          </cell>
          <cell r="L38">
            <v>36.25</v>
          </cell>
        </row>
        <row r="39">
          <cell r="B39" t="str">
            <v>AAY</v>
          </cell>
          <cell r="C39" t="str">
            <v>Hession</v>
          </cell>
          <cell r="D39" t="str">
            <v>Richard</v>
          </cell>
          <cell r="E39">
            <v>1</v>
          </cell>
          <cell r="F39">
            <v>9500</v>
          </cell>
          <cell r="L39">
            <v>36.25</v>
          </cell>
        </row>
        <row r="40">
          <cell r="B40" t="str">
            <v>AAY</v>
          </cell>
          <cell r="C40" t="str">
            <v>Hewitt</v>
          </cell>
          <cell r="D40" t="str">
            <v>Richard</v>
          </cell>
          <cell r="E40">
            <v>1</v>
          </cell>
          <cell r="F40">
            <v>10000</v>
          </cell>
          <cell r="H40">
            <v>0.05</v>
          </cell>
          <cell r="I40" t="str">
            <v>Yes</v>
          </cell>
          <cell r="L40">
            <v>36.25</v>
          </cell>
        </row>
        <row r="41">
          <cell r="B41" t="str">
            <v>AAY</v>
          </cell>
          <cell r="C41" t="str">
            <v>Hiatt</v>
          </cell>
          <cell r="D41" t="str">
            <v>Carrie</v>
          </cell>
          <cell r="E41">
            <v>1</v>
          </cell>
          <cell r="F41">
            <v>10000</v>
          </cell>
          <cell r="H41">
            <v>0.05</v>
          </cell>
          <cell r="I41" t="str">
            <v>Yes</v>
          </cell>
          <cell r="L41">
            <v>36.25</v>
          </cell>
        </row>
        <row r="42">
          <cell r="B42" t="str">
            <v>AAY</v>
          </cell>
          <cell r="C42" t="str">
            <v>Hill</v>
          </cell>
          <cell r="D42" t="str">
            <v>Amanda</v>
          </cell>
          <cell r="E42">
            <v>1</v>
          </cell>
          <cell r="F42">
            <v>10000</v>
          </cell>
          <cell r="H42">
            <v>0.05</v>
          </cell>
          <cell r="I42" t="str">
            <v>Yes</v>
          </cell>
          <cell r="L42">
            <v>36.25</v>
          </cell>
        </row>
        <row r="43">
          <cell r="B43" t="str">
            <v>AAY</v>
          </cell>
          <cell r="C43" t="str">
            <v>Hill</v>
          </cell>
          <cell r="D43" t="str">
            <v>Mattew</v>
          </cell>
          <cell r="E43">
            <v>1</v>
          </cell>
          <cell r="F43">
            <v>10000</v>
          </cell>
          <cell r="H43">
            <v>0.05</v>
          </cell>
          <cell r="I43" t="str">
            <v>Yes</v>
          </cell>
          <cell r="L43">
            <v>36.25</v>
          </cell>
        </row>
        <row r="44">
          <cell r="B44" t="str">
            <v>AAY</v>
          </cell>
          <cell r="C44" t="str">
            <v>Hollinshead</v>
          </cell>
          <cell r="D44" t="str">
            <v>Paula</v>
          </cell>
          <cell r="E44">
            <v>0.55000001192092896</v>
          </cell>
          <cell r="F44">
            <v>5523</v>
          </cell>
          <cell r="L44">
            <v>20</v>
          </cell>
        </row>
        <row r="45">
          <cell r="B45" t="str">
            <v>AAY</v>
          </cell>
          <cell r="C45" t="str">
            <v>Ison</v>
          </cell>
          <cell r="D45" t="str">
            <v>Kirsty</v>
          </cell>
          <cell r="E45">
            <v>1</v>
          </cell>
          <cell r="F45">
            <v>10000</v>
          </cell>
          <cell r="L45">
            <v>36.25</v>
          </cell>
        </row>
        <row r="46">
          <cell r="B46" t="str">
            <v>AAY</v>
          </cell>
          <cell r="C46" t="str">
            <v>Jandu</v>
          </cell>
          <cell r="D46" t="str">
            <v>Bhupinder</v>
          </cell>
          <cell r="E46">
            <v>1</v>
          </cell>
          <cell r="F46">
            <v>10000</v>
          </cell>
          <cell r="H46">
            <v>0.05</v>
          </cell>
          <cell r="I46" t="str">
            <v>Yes</v>
          </cell>
          <cell r="L46">
            <v>36.25</v>
          </cell>
        </row>
        <row r="47">
          <cell r="B47" t="str">
            <v>AAY</v>
          </cell>
          <cell r="C47" t="str">
            <v>Johal</v>
          </cell>
          <cell r="D47" t="str">
            <v>Harpal</v>
          </cell>
          <cell r="E47">
            <v>1</v>
          </cell>
          <cell r="F47">
            <v>9500</v>
          </cell>
          <cell r="H47">
            <v>0.05</v>
          </cell>
          <cell r="I47" t="str">
            <v>Yes</v>
          </cell>
          <cell r="L47">
            <v>36.25</v>
          </cell>
        </row>
        <row r="48">
          <cell r="B48" t="str">
            <v>AAY</v>
          </cell>
          <cell r="C48" t="str">
            <v>Kelly</v>
          </cell>
          <cell r="D48" t="str">
            <v>Susan</v>
          </cell>
          <cell r="E48">
            <v>1</v>
          </cell>
          <cell r="F48">
            <v>12650</v>
          </cell>
          <cell r="L48">
            <v>36.25</v>
          </cell>
        </row>
        <row r="49">
          <cell r="B49" t="str">
            <v>AAY</v>
          </cell>
          <cell r="C49" t="str">
            <v>Kinton</v>
          </cell>
          <cell r="D49" t="str">
            <v>Silvana</v>
          </cell>
          <cell r="E49">
            <v>1</v>
          </cell>
          <cell r="F49">
            <v>10000</v>
          </cell>
          <cell r="H49">
            <v>0.05</v>
          </cell>
          <cell r="I49" t="str">
            <v>Yes</v>
          </cell>
          <cell r="L49">
            <v>36.25</v>
          </cell>
        </row>
        <row r="50">
          <cell r="B50" t="str">
            <v>AAY</v>
          </cell>
          <cell r="C50" t="str">
            <v>Lakin</v>
          </cell>
          <cell r="D50" t="str">
            <v>Andrew</v>
          </cell>
          <cell r="E50">
            <v>1</v>
          </cell>
          <cell r="F50">
            <v>10000</v>
          </cell>
          <cell r="H50">
            <v>0.05</v>
          </cell>
          <cell r="I50" t="str">
            <v>Yes</v>
          </cell>
          <cell r="L50">
            <v>36.25</v>
          </cell>
        </row>
        <row r="51">
          <cell r="B51" t="str">
            <v>AAY</v>
          </cell>
          <cell r="C51" t="str">
            <v>Leader</v>
          </cell>
          <cell r="D51" t="str">
            <v>Zoe</v>
          </cell>
          <cell r="E51">
            <v>1</v>
          </cell>
          <cell r="F51">
            <v>13650</v>
          </cell>
          <cell r="H51">
            <v>0.05</v>
          </cell>
          <cell r="I51" t="str">
            <v>Yes</v>
          </cell>
          <cell r="L51">
            <v>36.25</v>
          </cell>
        </row>
        <row r="52">
          <cell r="B52" t="str">
            <v>AAY</v>
          </cell>
          <cell r="C52" t="str">
            <v>Light</v>
          </cell>
          <cell r="D52" t="str">
            <v>Andree</v>
          </cell>
          <cell r="E52">
            <v>1</v>
          </cell>
          <cell r="F52">
            <v>10000</v>
          </cell>
          <cell r="H52">
            <v>0.05</v>
          </cell>
          <cell r="I52" t="str">
            <v>Yes</v>
          </cell>
          <cell r="L52">
            <v>36.25</v>
          </cell>
        </row>
        <row r="53">
          <cell r="B53" t="str">
            <v>AAY</v>
          </cell>
          <cell r="C53" t="str">
            <v>Lincoln</v>
          </cell>
          <cell r="D53" t="str">
            <v>Carol</v>
          </cell>
          <cell r="E53">
            <v>1</v>
          </cell>
          <cell r="F53">
            <v>10000</v>
          </cell>
          <cell r="H53">
            <v>0.05</v>
          </cell>
          <cell r="I53" t="str">
            <v>Yes</v>
          </cell>
          <cell r="L53">
            <v>36.25</v>
          </cell>
        </row>
        <row r="54">
          <cell r="B54" t="str">
            <v>AAY</v>
          </cell>
          <cell r="C54" t="str">
            <v>Little</v>
          </cell>
          <cell r="D54" t="str">
            <v>Margaret</v>
          </cell>
          <cell r="E54">
            <v>1</v>
          </cell>
          <cell r="F54">
            <v>10000</v>
          </cell>
          <cell r="L54">
            <v>36.25</v>
          </cell>
        </row>
        <row r="55">
          <cell r="B55" t="str">
            <v>AAY</v>
          </cell>
          <cell r="C55" t="str">
            <v>Lloyd</v>
          </cell>
          <cell r="D55" t="str">
            <v>Kelly</v>
          </cell>
          <cell r="E55">
            <v>1</v>
          </cell>
          <cell r="F55">
            <v>10000</v>
          </cell>
          <cell r="H55">
            <v>0.05</v>
          </cell>
          <cell r="I55" t="str">
            <v>Yes</v>
          </cell>
          <cell r="L55">
            <v>36.25</v>
          </cell>
        </row>
        <row r="56">
          <cell r="B56" t="str">
            <v>AAY</v>
          </cell>
          <cell r="C56" t="str">
            <v>Mason</v>
          </cell>
          <cell r="D56" t="str">
            <v>Lindsey</v>
          </cell>
          <cell r="E56">
            <v>1</v>
          </cell>
          <cell r="F56">
            <v>10500</v>
          </cell>
          <cell r="L56">
            <v>36.25</v>
          </cell>
        </row>
        <row r="57">
          <cell r="B57" t="str">
            <v>AAY</v>
          </cell>
          <cell r="C57" t="str">
            <v>Matthews</v>
          </cell>
          <cell r="D57" t="str">
            <v>Claire</v>
          </cell>
          <cell r="E57">
            <v>0.55000001192092896</v>
          </cell>
          <cell r="F57">
            <v>5793</v>
          </cell>
          <cell r="H57">
            <v>0.05</v>
          </cell>
          <cell r="I57" t="str">
            <v>Yes</v>
          </cell>
          <cell r="L57">
            <v>20</v>
          </cell>
        </row>
        <row r="58">
          <cell r="B58" t="str">
            <v>AAY</v>
          </cell>
          <cell r="C58" t="str">
            <v>McDonald</v>
          </cell>
          <cell r="D58" t="str">
            <v>Janet</v>
          </cell>
          <cell r="E58">
            <v>1</v>
          </cell>
          <cell r="F58">
            <v>10500</v>
          </cell>
          <cell r="L58">
            <v>36.25</v>
          </cell>
        </row>
        <row r="59">
          <cell r="B59" t="str">
            <v>AAY</v>
          </cell>
          <cell r="C59" t="str">
            <v>Meggiato</v>
          </cell>
          <cell r="D59" t="str">
            <v>Michael</v>
          </cell>
          <cell r="E59">
            <v>1</v>
          </cell>
          <cell r="F59">
            <v>10000</v>
          </cell>
          <cell r="H59">
            <v>0.05</v>
          </cell>
          <cell r="I59" t="str">
            <v>Yes</v>
          </cell>
          <cell r="L59">
            <v>36.25</v>
          </cell>
        </row>
        <row r="60">
          <cell r="B60" t="str">
            <v>AAY</v>
          </cell>
          <cell r="C60" t="str">
            <v>Mifsud</v>
          </cell>
          <cell r="D60" t="str">
            <v>Rachel</v>
          </cell>
          <cell r="E60">
            <v>1</v>
          </cell>
          <cell r="F60">
            <v>10000</v>
          </cell>
          <cell r="L60">
            <v>36.25</v>
          </cell>
        </row>
        <row r="61">
          <cell r="B61" t="str">
            <v>AAY</v>
          </cell>
          <cell r="C61" t="str">
            <v>Mullis</v>
          </cell>
          <cell r="D61" t="str">
            <v>Patrick</v>
          </cell>
          <cell r="E61">
            <v>1</v>
          </cell>
          <cell r="F61">
            <v>10000</v>
          </cell>
          <cell r="H61">
            <v>0.05</v>
          </cell>
          <cell r="I61" t="str">
            <v>Yes</v>
          </cell>
          <cell r="L61">
            <v>36.25</v>
          </cell>
        </row>
        <row r="62">
          <cell r="B62" t="str">
            <v>AAY</v>
          </cell>
          <cell r="C62" t="str">
            <v>Norman</v>
          </cell>
          <cell r="D62" t="str">
            <v>James</v>
          </cell>
          <cell r="E62">
            <v>1</v>
          </cell>
          <cell r="F62">
            <v>9500</v>
          </cell>
          <cell r="L62">
            <v>36.25</v>
          </cell>
        </row>
        <row r="63">
          <cell r="B63" t="str">
            <v>AAY</v>
          </cell>
          <cell r="C63" t="str">
            <v>Oliver</v>
          </cell>
          <cell r="D63" t="str">
            <v>Lynda</v>
          </cell>
          <cell r="E63">
            <v>1</v>
          </cell>
          <cell r="F63">
            <v>9500</v>
          </cell>
          <cell r="L63">
            <v>36.25</v>
          </cell>
        </row>
        <row r="64">
          <cell r="B64" t="str">
            <v>AAY</v>
          </cell>
          <cell r="C64" t="str">
            <v>Palmer</v>
          </cell>
          <cell r="D64" t="str">
            <v>Karen</v>
          </cell>
          <cell r="E64">
            <v>1</v>
          </cell>
          <cell r="F64">
            <v>11240</v>
          </cell>
          <cell r="L64">
            <v>36.25</v>
          </cell>
        </row>
        <row r="65">
          <cell r="B65" t="str">
            <v>AAY</v>
          </cell>
          <cell r="C65" t="str">
            <v>Parish-Ghrairi</v>
          </cell>
          <cell r="D65" t="str">
            <v>Susan</v>
          </cell>
          <cell r="E65">
            <v>0.68999999761581421</v>
          </cell>
          <cell r="F65">
            <v>7241</v>
          </cell>
          <cell r="L65">
            <v>25</v>
          </cell>
        </row>
        <row r="66">
          <cell r="B66" t="str">
            <v>AAY</v>
          </cell>
          <cell r="C66" t="str">
            <v>Parsons</v>
          </cell>
          <cell r="D66" t="str">
            <v>Eve</v>
          </cell>
          <cell r="E66">
            <v>1</v>
          </cell>
          <cell r="F66">
            <v>9500</v>
          </cell>
          <cell r="L66">
            <v>36.25</v>
          </cell>
        </row>
        <row r="67">
          <cell r="B67" t="str">
            <v>AAY</v>
          </cell>
          <cell r="C67" t="str">
            <v>Perrin</v>
          </cell>
          <cell r="D67" t="str">
            <v>Louise</v>
          </cell>
          <cell r="E67">
            <v>1</v>
          </cell>
          <cell r="F67">
            <v>14500</v>
          </cell>
          <cell r="H67">
            <v>0.05</v>
          </cell>
          <cell r="I67" t="str">
            <v>Yes</v>
          </cell>
          <cell r="L67">
            <v>36.25</v>
          </cell>
        </row>
        <row r="68">
          <cell r="B68" t="str">
            <v>AAY</v>
          </cell>
          <cell r="C68" t="str">
            <v>Pierce</v>
          </cell>
          <cell r="D68" t="str">
            <v>Daniel</v>
          </cell>
          <cell r="E68">
            <v>1</v>
          </cell>
          <cell r="F68">
            <v>18000</v>
          </cell>
          <cell r="H68">
            <v>0.05</v>
          </cell>
          <cell r="I68" t="str">
            <v>Yes</v>
          </cell>
          <cell r="L68">
            <v>36.25</v>
          </cell>
        </row>
        <row r="69">
          <cell r="B69" t="str">
            <v>AAY</v>
          </cell>
          <cell r="C69" t="str">
            <v>Pigou</v>
          </cell>
          <cell r="D69" t="str">
            <v>Ellen</v>
          </cell>
          <cell r="E69">
            <v>0.68999999761581421</v>
          </cell>
          <cell r="F69">
            <v>6553</v>
          </cell>
          <cell r="H69">
            <v>0.05</v>
          </cell>
          <cell r="I69" t="str">
            <v>Yes</v>
          </cell>
          <cell r="L69">
            <v>25</v>
          </cell>
        </row>
        <row r="70">
          <cell r="B70" t="str">
            <v>AAY</v>
          </cell>
          <cell r="C70" t="str">
            <v>Pownall</v>
          </cell>
          <cell r="D70" t="str">
            <v>Dawn</v>
          </cell>
          <cell r="E70">
            <v>0.68999999761581421</v>
          </cell>
          <cell r="F70">
            <v>6553</v>
          </cell>
          <cell r="L70">
            <v>25</v>
          </cell>
        </row>
        <row r="71">
          <cell r="B71" t="str">
            <v>AAY</v>
          </cell>
          <cell r="C71" t="str">
            <v>Preston</v>
          </cell>
          <cell r="D71" t="str">
            <v>Gloria</v>
          </cell>
          <cell r="E71">
            <v>0.68999999761581421</v>
          </cell>
          <cell r="F71">
            <v>6903</v>
          </cell>
          <cell r="H71">
            <v>0.05</v>
          </cell>
          <cell r="I71" t="str">
            <v>Yes</v>
          </cell>
          <cell r="L71">
            <v>25</v>
          </cell>
        </row>
        <row r="72">
          <cell r="B72" t="str">
            <v>AAY</v>
          </cell>
          <cell r="C72" t="str">
            <v>Ramji</v>
          </cell>
          <cell r="D72" t="str">
            <v>Hasina</v>
          </cell>
          <cell r="E72">
            <v>1</v>
          </cell>
          <cell r="F72">
            <v>11500</v>
          </cell>
          <cell r="H72">
            <v>0.05</v>
          </cell>
          <cell r="I72" t="str">
            <v>Yes</v>
          </cell>
          <cell r="L72">
            <v>36.25</v>
          </cell>
        </row>
        <row r="73">
          <cell r="B73" t="str">
            <v>AAY</v>
          </cell>
          <cell r="C73" t="str">
            <v>Ratcliffe</v>
          </cell>
          <cell r="D73" t="str">
            <v>Claire</v>
          </cell>
          <cell r="E73">
            <v>1</v>
          </cell>
          <cell r="F73">
            <v>13650</v>
          </cell>
          <cell r="L73">
            <v>36.25</v>
          </cell>
        </row>
        <row r="74">
          <cell r="B74" t="str">
            <v>AAY</v>
          </cell>
          <cell r="C74" t="str">
            <v>Rhodes</v>
          </cell>
          <cell r="D74" t="str">
            <v>Clare</v>
          </cell>
          <cell r="E74">
            <v>1</v>
          </cell>
          <cell r="F74">
            <v>18750</v>
          </cell>
          <cell r="H74">
            <v>0.05</v>
          </cell>
          <cell r="I74" t="str">
            <v>Yes</v>
          </cell>
          <cell r="L74">
            <v>36.25</v>
          </cell>
        </row>
        <row r="75">
          <cell r="B75" t="str">
            <v>AAY</v>
          </cell>
          <cell r="C75" t="str">
            <v>Richardson</v>
          </cell>
          <cell r="D75" t="str">
            <v>Matthew</v>
          </cell>
          <cell r="E75">
            <v>1</v>
          </cell>
          <cell r="F75">
            <v>10000</v>
          </cell>
          <cell r="H75">
            <v>0.05</v>
          </cell>
          <cell r="I75" t="str">
            <v>Yes</v>
          </cell>
          <cell r="L75">
            <v>36.25</v>
          </cell>
        </row>
        <row r="76">
          <cell r="B76" t="str">
            <v>AAY</v>
          </cell>
          <cell r="C76" t="str">
            <v>Richardson</v>
          </cell>
          <cell r="D76" t="str">
            <v>Andrew</v>
          </cell>
          <cell r="E76">
            <v>1</v>
          </cell>
          <cell r="F76">
            <v>9500</v>
          </cell>
          <cell r="L76">
            <v>36.25</v>
          </cell>
        </row>
        <row r="77">
          <cell r="B77" t="str">
            <v>AAY</v>
          </cell>
          <cell r="C77" t="str">
            <v>Ridgway</v>
          </cell>
          <cell r="D77" t="str">
            <v>Alison</v>
          </cell>
          <cell r="E77">
            <v>1</v>
          </cell>
          <cell r="F77">
            <v>10000</v>
          </cell>
          <cell r="H77">
            <v>0.05</v>
          </cell>
          <cell r="I77" t="str">
            <v>Yes</v>
          </cell>
          <cell r="L77">
            <v>36.25</v>
          </cell>
        </row>
        <row r="78">
          <cell r="B78" t="str">
            <v>AAY</v>
          </cell>
          <cell r="C78" t="str">
            <v>Robinson</v>
          </cell>
          <cell r="D78" t="str">
            <v>Anne</v>
          </cell>
          <cell r="E78">
            <v>1</v>
          </cell>
          <cell r="F78">
            <v>10000</v>
          </cell>
          <cell r="H78">
            <v>0.05</v>
          </cell>
          <cell r="I78" t="str">
            <v>Yes</v>
          </cell>
          <cell r="L78">
            <v>36.25</v>
          </cell>
        </row>
        <row r="79">
          <cell r="B79" t="str">
            <v>AAY</v>
          </cell>
          <cell r="C79" t="str">
            <v>Romrig</v>
          </cell>
          <cell r="D79" t="str">
            <v>Naomi</v>
          </cell>
          <cell r="E79">
            <v>1</v>
          </cell>
          <cell r="F79">
            <v>10000</v>
          </cell>
          <cell r="L79">
            <v>36.25</v>
          </cell>
        </row>
        <row r="80">
          <cell r="B80" t="str">
            <v>AAY</v>
          </cell>
          <cell r="C80" t="str">
            <v>Schofield</v>
          </cell>
          <cell r="D80" t="str">
            <v>Eleanor</v>
          </cell>
          <cell r="E80">
            <v>0.40999999642372131</v>
          </cell>
          <cell r="F80">
            <v>4345</v>
          </cell>
          <cell r="L80">
            <v>15</v>
          </cell>
        </row>
        <row r="81">
          <cell r="B81" t="str">
            <v>AAY</v>
          </cell>
          <cell r="C81" t="str">
            <v>Simmons</v>
          </cell>
          <cell r="D81" t="str">
            <v>Kerry</v>
          </cell>
          <cell r="E81">
            <v>0.68999999761581421</v>
          </cell>
          <cell r="F81">
            <v>6553</v>
          </cell>
          <cell r="L81">
            <v>25</v>
          </cell>
        </row>
        <row r="82">
          <cell r="B82" t="str">
            <v>AAY</v>
          </cell>
          <cell r="C82" t="str">
            <v>Sinnott</v>
          </cell>
          <cell r="D82" t="str">
            <v>Patrick</v>
          </cell>
          <cell r="E82">
            <v>1</v>
          </cell>
          <cell r="F82">
            <v>11000</v>
          </cell>
          <cell r="L82">
            <v>36.25</v>
          </cell>
        </row>
        <row r="83">
          <cell r="B83" t="str">
            <v>AAY</v>
          </cell>
          <cell r="C83" t="str">
            <v>Sparrow</v>
          </cell>
          <cell r="D83" t="str">
            <v>Tracey</v>
          </cell>
          <cell r="E83">
            <v>1</v>
          </cell>
          <cell r="F83">
            <v>10000</v>
          </cell>
          <cell r="L83">
            <v>36.25</v>
          </cell>
        </row>
        <row r="84">
          <cell r="B84" t="str">
            <v>AAY</v>
          </cell>
          <cell r="C84" t="str">
            <v>Stretton</v>
          </cell>
          <cell r="D84" t="str">
            <v>Naomi</v>
          </cell>
          <cell r="E84">
            <v>1</v>
          </cell>
          <cell r="F84">
            <v>10000</v>
          </cell>
          <cell r="L84">
            <v>36.25</v>
          </cell>
        </row>
        <row r="85">
          <cell r="B85" t="str">
            <v>AAY</v>
          </cell>
          <cell r="C85" t="str">
            <v>Swinfield</v>
          </cell>
          <cell r="D85" t="str">
            <v>Jamie</v>
          </cell>
          <cell r="E85">
            <v>1</v>
          </cell>
          <cell r="F85">
            <v>10000</v>
          </cell>
          <cell r="L85">
            <v>36.25</v>
          </cell>
        </row>
        <row r="86">
          <cell r="B86" t="str">
            <v>AAY</v>
          </cell>
          <cell r="C86" t="str">
            <v>Tadman</v>
          </cell>
          <cell r="D86" t="str">
            <v>Eric</v>
          </cell>
          <cell r="E86">
            <v>1</v>
          </cell>
          <cell r="F86">
            <v>31314</v>
          </cell>
          <cell r="H86">
            <v>0.05</v>
          </cell>
          <cell r="I86" t="str">
            <v>Yes</v>
          </cell>
          <cell r="J86" t="str">
            <v>Yes</v>
          </cell>
          <cell r="L86">
            <v>36.25</v>
          </cell>
        </row>
        <row r="87">
          <cell r="B87" t="str">
            <v>AAY</v>
          </cell>
          <cell r="C87" t="str">
            <v>Tansey</v>
          </cell>
          <cell r="D87" t="str">
            <v>Margaret</v>
          </cell>
          <cell r="E87">
            <v>1</v>
          </cell>
          <cell r="F87">
            <v>9500</v>
          </cell>
          <cell r="L87">
            <v>36.25</v>
          </cell>
        </row>
        <row r="88">
          <cell r="B88" t="str">
            <v>AAY</v>
          </cell>
          <cell r="C88" t="str">
            <v>Todd</v>
          </cell>
          <cell r="D88" t="str">
            <v>Lindsey</v>
          </cell>
          <cell r="E88">
            <v>1</v>
          </cell>
          <cell r="F88">
            <v>10000</v>
          </cell>
          <cell r="H88">
            <v>0.05</v>
          </cell>
          <cell r="I88" t="str">
            <v>Yes</v>
          </cell>
          <cell r="L88">
            <v>36.25</v>
          </cell>
        </row>
        <row r="89">
          <cell r="B89" t="str">
            <v>AAY</v>
          </cell>
          <cell r="C89" t="str">
            <v>Toone-Ginnette</v>
          </cell>
          <cell r="D89" t="str">
            <v>Dora</v>
          </cell>
          <cell r="E89">
            <v>0.68999999761581421</v>
          </cell>
          <cell r="F89">
            <v>6903</v>
          </cell>
          <cell r="L89">
            <v>25</v>
          </cell>
        </row>
        <row r="90">
          <cell r="B90" t="str">
            <v>AAY</v>
          </cell>
          <cell r="C90" t="str">
            <v>Urquhart</v>
          </cell>
          <cell r="D90" t="str">
            <v>Alison</v>
          </cell>
          <cell r="E90">
            <v>1</v>
          </cell>
          <cell r="F90">
            <v>13000</v>
          </cell>
          <cell r="H90">
            <v>0.05</v>
          </cell>
          <cell r="I90" t="str">
            <v>Yes</v>
          </cell>
          <cell r="L90">
            <v>36.25</v>
          </cell>
        </row>
        <row r="91">
          <cell r="B91" t="str">
            <v>AAY</v>
          </cell>
          <cell r="C91" t="str">
            <v>Warmington</v>
          </cell>
          <cell r="D91" t="str">
            <v>Darren</v>
          </cell>
          <cell r="E91">
            <v>1</v>
          </cell>
          <cell r="F91">
            <v>10000</v>
          </cell>
          <cell r="L91">
            <v>36.25</v>
          </cell>
        </row>
        <row r="92">
          <cell r="B92" t="str">
            <v>AAY</v>
          </cell>
          <cell r="C92" t="str">
            <v>Welch</v>
          </cell>
          <cell r="D92" t="str">
            <v>Mandy</v>
          </cell>
          <cell r="E92">
            <v>1</v>
          </cell>
          <cell r="F92">
            <v>10000</v>
          </cell>
          <cell r="H92">
            <v>0.05</v>
          </cell>
          <cell r="I92" t="str">
            <v>Yes</v>
          </cell>
          <cell r="L92">
            <v>36.25</v>
          </cell>
        </row>
        <row r="93">
          <cell r="B93" t="str">
            <v>AAY</v>
          </cell>
          <cell r="C93" t="str">
            <v>West</v>
          </cell>
          <cell r="D93" t="str">
            <v>Kirstie</v>
          </cell>
          <cell r="E93">
            <v>1</v>
          </cell>
          <cell r="F93">
            <v>10000</v>
          </cell>
          <cell r="L93">
            <v>36.25</v>
          </cell>
        </row>
        <row r="94">
          <cell r="B94" t="str">
            <v>ABP</v>
          </cell>
          <cell r="C94" t="str">
            <v>Andersen</v>
          </cell>
          <cell r="D94" t="str">
            <v>Bruno</v>
          </cell>
          <cell r="E94">
            <v>1</v>
          </cell>
          <cell r="F94">
            <v>13500</v>
          </cell>
          <cell r="L94">
            <v>36.25</v>
          </cell>
        </row>
        <row r="95">
          <cell r="B95" t="str">
            <v>ABP</v>
          </cell>
          <cell r="C95" t="str">
            <v>Anthony</v>
          </cell>
          <cell r="D95" t="str">
            <v>Pramesh</v>
          </cell>
          <cell r="E95">
            <v>1</v>
          </cell>
          <cell r="F95">
            <v>10500</v>
          </cell>
          <cell r="L95">
            <v>36.25</v>
          </cell>
        </row>
        <row r="96">
          <cell r="B96" t="str">
            <v>ABP</v>
          </cell>
          <cell r="C96" t="str">
            <v>Atli</v>
          </cell>
          <cell r="D96" t="str">
            <v>Kemal</v>
          </cell>
          <cell r="E96">
            <v>1</v>
          </cell>
          <cell r="F96">
            <v>16300</v>
          </cell>
          <cell r="H96">
            <v>0.05</v>
          </cell>
          <cell r="I96" t="str">
            <v>Yes</v>
          </cell>
          <cell r="L96">
            <v>36.25</v>
          </cell>
        </row>
        <row r="97">
          <cell r="B97" t="str">
            <v>ABP</v>
          </cell>
          <cell r="C97" t="str">
            <v>Bassotti</v>
          </cell>
          <cell r="D97" t="str">
            <v>Noor</v>
          </cell>
          <cell r="E97">
            <v>1</v>
          </cell>
          <cell r="F97">
            <v>13500</v>
          </cell>
          <cell r="L97">
            <v>36.25</v>
          </cell>
        </row>
        <row r="98">
          <cell r="B98" t="str">
            <v>ABP</v>
          </cell>
          <cell r="C98" t="str">
            <v>Blunt *</v>
          </cell>
          <cell r="D98" t="str">
            <v>Stuart</v>
          </cell>
          <cell r="E98">
            <v>1</v>
          </cell>
          <cell r="F98">
            <v>15000</v>
          </cell>
          <cell r="H98">
            <v>0.05</v>
          </cell>
          <cell r="I98" t="str">
            <v>Yes</v>
          </cell>
          <cell r="L98">
            <v>36.25</v>
          </cell>
        </row>
        <row r="99">
          <cell r="B99" t="str">
            <v>ABP</v>
          </cell>
          <cell r="C99" t="str">
            <v>Bonass</v>
          </cell>
          <cell r="D99" t="str">
            <v>Helen</v>
          </cell>
          <cell r="E99">
            <v>1</v>
          </cell>
          <cell r="F99">
            <v>16000</v>
          </cell>
          <cell r="H99">
            <v>0.05</v>
          </cell>
          <cell r="I99" t="str">
            <v>Yes</v>
          </cell>
          <cell r="L99">
            <v>36.25</v>
          </cell>
        </row>
        <row r="100">
          <cell r="B100" t="str">
            <v>ABP</v>
          </cell>
          <cell r="C100" t="str">
            <v>Bowdler</v>
          </cell>
          <cell r="D100" t="str">
            <v>Stuart</v>
          </cell>
          <cell r="E100">
            <v>1</v>
          </cell>
          <cell r="F100">
            <v>13500</v>
          </cell>
          <cell r="L100">
            <v>36.25</v>
          </cell>
        </row>
        <row r="101">
          <cell r="B101" t="str">
            <v>ABP</v>
          </cell>
          <cell r="C101" t="str">
            <v>Bull</v>
          </cell>
          <cell r="D101" t="str">
            <v>David</v>
          </cell>
          <cell r="E101">
            <v>1</v>
          </cell>
          <cell r="F101">
            <v>16000</v>
          </cell>
          <cell r="L101">
            <v>36.25</v>
          </cell>
        </row>
        <row r="102">
          <cell r="B102" t="str">
            <v>ABP</v>
          </cell>
          <cell r="C102" t="str">
            <v>Chappell</v>
          </cell>
          <cell r="D102" t="str">
            <v>John</v>
          </cell>
          <cell r="E102">
            <v>1</v>
          </cell>
          <cell r="F102">
            <v>13300</v>
          </cell>
          <cell r="H102">
            <v>0.05</v>
          </cell>
          <cell r="I102" t="str">
            <v>Yes</v>
          </cell>
          <cell r="L102">
            <v>36.25</v>
          </cell>
        </row>
        <row r="103">
          <cell r="B103" t="str">
            <v>ABP</v>
          </cell>
          <cell r="C103" t="str">
            <v>Christensen</v>
          </cell>
          <cell r="D103" t="str">
            <v>Marie Louise</v>
          </cell>
          <cell r="E103">
            <v>1</v>
          </cell>
          <cell r="F103">
            <v>14600</v>
          </cell>
          <cell r="L103">
            <v>36.25</v>
          </cell>
        </row>
        <row r="104">
          <cell r="B104" t="str">
            <v>ABP</v>
          </cell>
          <cell r="C104" t="str">
            <v>Clifton</v>
          </cell>
          <cell r="D104" t="str">
            <v>Demetri</v>
          </cell>
          <cell r="E104">
            <v>1</v>
          </cell>
          <cell r="F104">
            <v>18820</v>
          </cell>
          <cell r="H104">
            <v>0.05</v>
          </cell>
          <cell r="I104" t="str">
            <v>Yes</v>
          </cell>
          <cell r="L104">
            <v>36.25</v>
          </cell>
        </row>
        <row r="105">
          <cell r="B105" t="str">
            <v>ABP</v>
          </cell>
          <cell r="C105" t="str">
            <v>Cooke</v>
          </cell>
          <cell r="D105" t="str">
            <v>Montse</v>
          </cell>
          <cell r="E105">
            <v>1</v>
          </cell>
          <cell r="F105">
            <v>13300</v>
          </cell>
          <cell r="L105">
            <v>36.25</v>
          </cell>
        </row>
        <row r="106">
          <cell r="B106" t="str">
            <v>ABP</v>
          </cell>
          <cell r="C106" t="str">
            <v>Dempsey</v>
          </cell>
          <cell r="D106" t="str">
            <v>Emma</v>
          </cell>
          <cell r="E106">
            <v>1</v>
          </cell>
          <cell r="F106">
            <v>10000</v>
          </cell>
          <cell r="L106">
            <v>36.25</v>
          </cell>
        </row>
        <row r="107">
          <cell r="B107" t="str">
            <v>ABP</v>
          </cell>
          <cell r="C107" t="str">
            <v>Diaz</v>
          </cell>
          <cell r="D107" t="str">
            <v>Maria</v>
          </cell>
          <cell r="E107">
            <v>1</v>
          </cell>
          <cell r="F107">
            <v>14000</v>
          </cell>
          <cell r="H107">
            <v>0.05</v>
          </cell>
          <cell r="I107" t="str">
            <v>Yes</v>
          </cell>
          <cell r="L107">
            <v>36.25</v>
          </cell>
        </row>
        <row r="108">
          <cell r="B108" t="str">
            <v>ABP</v>
          </cell>
          <cell r="C108" t="str">
            <v>Dorey</v>
          </cell>
          <cell r="D108" t="str">
            <v>Gillian</v>
          </cell>
          <cell r="E108">
            <v>1</v>
          </cell>
          <cell r="F108">
            <v>27959</v>
          </cell>
          <cell r="H108">
            <v>0.05</v>
          </cell>
          <cell r="I108" t="str">
            <v>Yes</v>
          </cell>
          <cell r="L108">
            <v>36.25</v>
          </cell>
        </row>
        <row r="109">
          <cell r="B109" t="str">
            <v>ABP</v>
          </cell>
          <cell r="C109" t="str">
            <v>Drinkwater</v>
          </cell>
          <cell r="D109" t="str">
            <v>Samantha</v>
          </cell>
          <cell r="E109">
            <v>1</v>
          </cell>
          <cell r="F109">
            <v>14000</v>
          </cell>
          <cell r="H109">
            <v>0.05</v>
          </cell>
          <cell r="I109" t="str">
            <v>Yes</v>
          </cell>
          <cell r="L109">
            <v>36.25</v>
          </cell>
        </row>
        <row r="110">
          <cell r="B110" t="str">
            <v>ABP</v>
          </cell>
          <cell r="C110" t="str">
            <v>Ellis</v>
          </cell>
          <cell r="D110" t="str">
            <v>Valerie</v>
          </cell>
          <cell r="E110">
            <v>1</v>
          </cell>
          <cell r="F110">
            <v>21580</v>
          </cell>
          <cell r="H110">
            <v>0.05</v>
          </cell>
          <cell r="I110" t="str">
            <v>Yes</v>
          </cell>
          <cell r="L110">
            <v>36.25</v>
          </cell>
        </row>
        <row r="111">
          <cell r="B111" t="str">
            <v>ABP</v>
          </cell>
          <cell r="C111" t="str">
            <v>Gaule</v>
          </cell>
          <cell r="D111" t="str">
            <v>Juliette</v>
          </cell>
          <cell r="E111">
            <v>1</v>
          </cell>
          <cell r="F111">
            <v>11000</v>
          </cell>
          <cell r="L111">
            <v>36.25</v>
          </cell>
        </row>
        <row r="112">
          <cell r="B112" t="str">
            <v>ABP</v>
          </cell>
          <cell r="C112" t="str">
            <v>Hughes</v>
          </cell>
          <cell r="D112" t="str">
            <v>Aidan</v>
          </cell>
          <cell r="E112">
            <v>1</v>
          </cell>
          <cell r="F112">
            <v>13900</v>
          </cell>
          <cell r="H112">
            <v>0.05</v>
          </cell>
          <cell r="I112" t="str">
            <v>Yes</v>
          </cell>
          <cell r="L112">
            <v>36.25</v>
          </cell>
        </row>
        <row r="113">
          <cell r="B113" t="str">
            <v>ABP</v>
          </cell>
          <cell r="C113" t="str">
            <v>Hunter</v>
          </cell>
          <cell r="D113" t="str">
            <v>Ena</v>
          </cell>
          <cell r="E113">
            <v>1</v>
          </cell>
          <cell r="F113">
            <v>14000</v>
          </cell>
          <cell r="H113">
            <v>0.05</v>
          </cell>
          <cell r="I113" t="str">
            <v>Yes</v>
          </cell>
          <cell r="L113">
            <v>36.25</v>
          </cell>
        </row>
        <row r="114">
          <cell r="B114" t="str">
            <v>ABP</v>
          </cell>
          <cell r="C114" t="str">
            <v>Jackson</v>
          </cell>
          <cell r="D114" t="str">
            <v>Darren</v>
          </cell>
          <cell r="E114">
            <v>1</v>
          </cell>
          <cell r="F114">
            <v>10000</v>
          </cell>
          <cell r="L114">
            <v>36.25</v>
          </cell>
        </row>
        <row r="115">
          <cell r="B115" t="str">
            <v>ABP</v>
          </cell>
          <cell r="C115" t="str">
            <v>Karpal</v>
          </cell>
          <cell r="D115" t="str">
            <v>Corinne</v>
          </cell>
          <cell r="E115">
            <v>1</v>
          </cell>
          <cell r="F115">
            <v>14400</v>
          </cell>
          <cell r="H115">
            <v>0.05</v>
          </cell>
          <cell r="I115" t="str">
            <v>Yes</v>
          </cell>
          <cell r="L115">
            <v>36.25</v>
          </cell>
        </row>
        <row r="116">
          <cell r="B116" t="str">
            <v>ABP</v>
          </cell>
          <cell r="C116" t="str">
            <v>Klimek</v>
          </cell>
          <cell r="D116" t="str">
            <v>Andrew</v>
          </cell>
          <cell r="E116">
            <v>1</v>
          </cell>
          <cell r="F116">
            <v>14000</v>
          </cell>
          <cell r="L116">
            <v>36.25</v>
          </cell>
        </row>
        <row r="117">
          <cell r="B117" t="str">
            <v>ABP</v>
          </cell>
          <cell r="C117" t="str">
            <v>Lane</v>
          </cell>
          <cell r="D117" t="str">
            <v>Joanna</v>
          </cell>
          <cell r="E117">
            <v>1</v>
          </cell>
          <cell r="F117">
            <v>16000</v>
          </cell>
          <cell r="L117">
            <v>36.25</v>
          </cell>
        </row>
        <row r="118">
          <cell r="B118" t="str">
            <v>ABP</v>
          </cell>
          <cell r="C118" t="str">
            <v>Matthews</v>
          </cell>
          <cell r="D118" t="str">
            <v>Laura</v>
          </cell>
          <cell r="E118">
            <v>1</v>
          </cell>
          <cell r="F118">
            <v>13000</v>
          </cell>
          <cell r="L118">
            <v>36.25</v>
          </cell>
        </row>
        <row r="119">
          <cell r="B119" t="str">
            <v>ABP</v>
          </cell>
          <cell r="C119" t="str">
            <v>Mayo</v>
          </cell>
          <cell r="D119" t="str">
            <v>Maria</v>
          </cell>
          <cell r="E119">
            <v>1</v>
          </cell>
          <cell r="F119">
            <v>13000</v>
          </cell>
          <cell r="L119">
            <v>36.25</v>
          </cell>
        </row>
        <row r="120">
          <cell r="B120" t="str">
            <v>ABP</v>
          </cell>
          <cell r="C120" t="str">
            <v>Muggridge</v>
          </cell>
          <cell r="D120" t="str">
            <v>Daniel</v>
          </cell>
          <cell r="E120">
            <v>1</v>
          </cell>
          <cell r="F120">
            <v>14000</v>
          </cell>
          <cell r="L120">
            <v>36.25</v>
          </cell>
        </row>
        <row r="121">
          <cell r="B121" t="str">
            <v>ABP</v>
          </cell>
          <cell r="C121" t="str">
            <v>Pietens</v>
          </cell>
          <cell r="D121" t="str">
            <v>Connie</v>
          </cell>
          <cell r="E121">
            <v>1</v>
          </cell>
          <cell r="F121">
            <v>13800</v>
          </cell>
          <cell r="L121">
            <v>36.25</v>
          </cell>
        </row>
        <row r="122">
          <cell r="B122" t="str">
            <v>ABP</v>
          </cell>
          <cell r="C122" t="str">
            <v>Robertson</v>
          </cell>
          <cell r="D122" t="str">
            <v>Natalie</v>
          </cell>
          <cell r="E122">
            <v>1</v>
          </cell>
          <cell r="F122">
            <v>13000</v>
          </cell>
          <cell r="L122">
            <v>36.25</v>
          </cell>
        </row>
        <row r="123">
          <cell r="B123" t="str">
            <v>ABP</v>
          </cell>
          <cell r="C123" t="str">
            <v>Solomon</v>
          </cell>
          <cell r="D123" t="str">
            <v>Sharon</v>
          </cell>
          <cell r="E123">
            <v>1</v>
          </cell>
          <cell r="F123">
            <v>13500</v>
          </cell>
          <cell r="L123">
            <v>36.25</v>
          </cell>
        </row>
        <row r="124">
          <cell r="B124" t="str">
            <v>ABP</v>
          </cell>
          <cell r="C124" t="str">
            <v>Staples</v>
          </cell>
          <cell r="D124" t="str">
            <v>Rachel</v>
          </cell>
          <cell r="E124">
            <v>1</v>
          </cell>
          <cell r="F124">
            <v>19030</v>
          </cell>
          <cell r="H124">
            <v>0.05</v>
          </cell>
          <cell r="I124" t="str">
            <v>Yes</v>
          </cell>
          <cell r="L124">
            <v>36.25</v>
          </cell>
        </row>
        <row r="125">
          <cell r="B125" t="str">
            <v>ABP</v>
          </cell>
          <cell r="C125" t="str">
            <v>Staples</v>
          </cell>
          <cell r="D125" t="str">
            <v>John</v>
          </cell>
          <cell r="E125">
            <v>1</v>
          </cell>
          <cell r="F125">
            <v>16300</v>
          </cell>
          <cell r="H125">
            <v>0.05</v>
          </cell>
          <cell r="I125" t="str">
            <v>Yes</v>
          </cell>
          <cell r="L125">
            <v>36.25</v>
          </cell>
        </row>
        <row r="126">
          <cell r="B126" t="str">
            <v>ABP</v>
          </cell>
          <cell r="C126" t="str">
            <v>Wegener</v>
          </cell>
          <cell r="D126" t="str">
            <v>Sigrid</v>
          </cell>
          <cell r="E126">
            <v>1</v>
          </cell>
          <cell r="F126">
            <v>13350</v>
          </cell>
          <cell r="L126">
            <v>36.25</v>
          </cell>
        </row>
        <row r="127">
          <cell r="B127" t="str">
            <v>ABP</v>
          </cell>
          <cell r="C127" t="str">
            <v>Williams</v>
          </cell>
          <cell r="D127" t="str">
            <v>Sian</v>
          </cell>
          <cell r="E127">
            <v>1</v>
          </cell>
          <cell r="F127">
            <v>13800</v>
          </cell>
          <cell r="L127">
            <v>36.25</v>
          </cell>
        </row>
        <row r="128">
          <cell r="B128" t="str">
            <v>AGP</v>
          </cell>
          <cell r="C128" t="str">
            <v>Burns</v>
          </cell>
          <cell r="D128" t="str">
            <v>Joanna</v>
          </cell>
          <cell r="E128">
            <v>1</v>
          </cell>
          <cell r="F128">
            <v>13866</v>
          </cell>
          <cell r="L128">
            <v>36.25</v>
          </cell>
        </row>
        <row r="129">
          <cell r="B129" t="str">
            <v>AGP</v>
          </cell>
          <cell r="C129" t="str">
            <v>Callow</v>
          </cell>
          <cell r="D129" t="str">
            <v>Maureen</v>
          </cell>
          <cell r="E129">
            <v>1</v>
          </cell>
          <cell r="F129">
            <v>17332</v>
          </cell>
          <cell r="H129">
            <v>0.05</v>
          </cell>
          <cell r="I129" t="str">
            <v>Yes</v>
          </cell>
          <cell r="L129">
            <v>36.25</v>
          </cell>
        </row>
        <row r="130">
          <cell r="B130" t="str">
            <v>AGP</v>
          </cell>
          <cell r="C130" t="str">
            <v>Church</v>
          </cell>
          <cell r="D130" t="str">
            <v>Jason</v>
          </cell>
          <cell r="E130">
            <v>1</v>
          </cell>
          <cell r="F130">
            <v>16000</v>
          </cell>
          <cell r="H130">
            <v>0.05</v>
          </cell>
          <cell r="I130" t="str">
            <v>Yes</v>
          </cell>
          <cell r="L130">
            <v>36.25</v>
          </cell>
        </row>
        <row r="131">
          <cell r="B131" t="str">
            <v>AGP</v>
          </cell>
          <cell r="C131" t="str">
            <v>Khan</v>
          </cell>
          <cell r="D131" t="str">
            <v>Imran</v>
          </cell>
          <cell r="E131">
            <v>1</v>
          </cell>
          <cell r="F131">
            <v>26780</v>
          </cell>
          <cell r="L131">
            <v>36.25</v>
          </cell>
        </row>
        <row r="132">
          <cell r="B132" t="str">
            <v>AGP</v>
          </cell>
          <cell r="C132" t="str">
            <v>Pitrora</v>
          </cell>
          <cell r="D132" t="str">
            <v>Sangeeta</v>
          </cell>
          <cell r="E132">
            <v>1</v>
          </cell>
          <cell r="F132">
            <v>15398</v>
          </cell>
          <cell r="H132">
            <v>0.05</v>
          </cell>
          <cell r="I132" t="str">
            <v>Yes</v>
          </cell>
          <cell r="L132">
            <v>36.25</v>
          </cell>
        </row>
        <row r="133">
          <cell r="B133" t="str">
            <v>AGP</v>
          </cell>
          <cell r="C133" t="str">
            <v>Walker</v>
          </cell>
          <cell r="D133" t="str">
            <v>Jacqueline</v>
          </cell>
          <cell r="E133">
            <v>0.51999998092651367</v>
          </cell>
          <cell r="F133">
            <v>12002</v>
          </cell>
          <cell r="H133">
            <v>0.05</v>
          </cell>
          <cell r="I133" t="str">
            <v>Yes</v>
          </cell>
          <cell r="L133">
            <v>18.75</v>
          </cell>
        </row>
        <row r="134">
          <cell r="B134" t="str">
            <v>AIP</v>
          </cell>
          <cell r="C134" t="str">
            <v>Couki</v>
          </cell>
          <cell r="D134" t="str">
            <v>Said</v>
          </cell>
          <cell r="E134">
            <v>1</v>
          </cell>
          <cell r="F134">
            <v>13638</v>
          </cell>
          <cell r="L134">
            <v>36.25</v>
          </cell>
        </row>
        <row r="135">
          <cell r="B135" t="str">
            <v>AIP</v>
          </cell>
          <cell r="C135" t="str">
            <v>Dunmore</v>
          </cell>
          <cell r="D135" t="str">
            <v>Paul</v>
          </cell>
          <cell r="E135">
            <v>1</v>
          </cell>
          <cell r="F135">
            <v>15067</v>
          </cell>
          <cell r="H135">
            <v>0.05</v>
          </cell>
          <cell r="I135" t="str">
            <v>Yes</v>
          </cell>
          <cell r="L135">
            <v>36.25</v>
          </cell>
        </row>
        <row r="136">
          <cell r="B136" t="str">
            <v>AIP</v>
          </cell>
          <cell r="C136" t="str">
            <v>Fuell</v>
          </cell>
          <cell r="D136" t="str">
            <v>Cathryn</v>
          </cell>
          <cell r="E136">
            <v>1</v>
          </cell>
          <cell r="F136">
            <v>19499</v>
          </cell>
          <cell r="H136">
            <v>0.05</v>
          </cell>
          <cell r="I136" t="str">
            <v>Yes</v>
          </cell>
          <cell r="L136">
            <v>36.25</v>
          </cell>
        </row>
        <row r="137">
          <cell r="B137" t="str">
            <v>AIP</v>
          </cell>
          <cell r="C137" t="str">
            <v>Jordan</v>
          </cell>
          <cell r="D137" t="str">
            <v>Caroline</v>
          </cell>
          <cell r="E137">
            <v>0.55000001192092896</v>
          </cell>
          <cell r="F137">
            <v>8097</v>
          </cell>
          <cell r="L137">
            <v>20</v>
          </cell>
        </row>
        <row r="138">
          <cell r="B138" t="str">
            <v>AIP</v>
          </cell>
          <cell r="C138" t="str">
            <v>Luckhurst</v>
          </cell>
          <cell r="D138" t="str">
            <v>John</v>
          </cell>
          <cell r="E138">
            <v>0.80000001192092896</v>
          </cell>
          <cell r="F138">
            <v>8792</v>
          </cell>
          <cell r="H138">
            <v>0.05</v>
          </cell>
          <cell r="I138" t="str">
            <v>Yes</v>
          </cell>
          <cell r="L138">
            <v>29</v>
          </cell>
        </row>
        <row r="139">
          <cell r="B139" t="str">
            <v>AIP</v>
          </cell>
          <cell r="C139" t="str">
            <v>Sears</v>
          </cell>
          <cell r="D139" t="str">
            <v>Darryl</v>
          </cell>
          <cell r="E139">
            <v>1</v>
          </cell>
          <cell r="F139">
            <v>21984</v>
          </cell>
          <cell r="L139">
            <v>36.25</v>
          </cell>
        </row>
        <row r="140">
          <cell r="B140" t="str">
            <v>AIP</v>
          </cell>
          <cell r="C140" t="str">
            <v>Seeraj</v>
          </cell>
          <cell r="D140" t="str">
            <v>Paul</v>
          </cell>
          <cell r="E140">
            <v>1</v>
          </cell>
          <cell r="F140">
            <v>13390</v>
          </cell>
          <cell r="H140">
            <v>0.05</v>
          </cell>
          <cell r="I140" t="str">
            <v>Yes</v>
          </cell>
          <cell r="L140">
            <v>36.25</v>
          </cell>
        </row>
        <row r="141">
          <cell r="B141" t="str">
            <v>AIP</v>
          </cell>
          <cell r="C141" t="str">
            <v>Walkett</v>
          </cell>
          <cell r="D141" t="str">
            <v>Anne</v>
          </cell>
          <cell r="E141">
            <v>0.33000001311302185</v>
          </cell>
          <cell r="F141">
            <v>4051</v>
          </cell>
          <cell r="L141">
            <v>12</v>
          </cell>
        </row>
        <row r="142">
          <cell r="B142" t="str">
            <v>AJP</v>
          </cell>
          <cell r="C142" t="str">
            <v>Dall</v>
          </cell>
          <cell r="D142" t="str">
            <v>Stuart</v>
          </cell>
          <cell r="E142">
            <v>0.5</v>
          </cell>
          <cell r="F142">
            <v>6084</v>
          </cell>
          <cell r="L142">
            <v>18</v>
          </cell>
        </row>
        <row r="143">
          <cell r="B143" t="str">
            <v>AJP</v>
          </cell>
          <cell r="C143" t="str">
            <v>Risely</v>
          </cell>
          <cell r="D143" t="str">
            <v>David</v>
          </cell>
          <cell r="E143">
            <v>0.68999999761581421</v>
          </cell>
          <cell r="F143">
            <v>10900</v>
          </cell>
          <cell r="L143">
            <v>25</v>
          </cell>
        </row>
        <row r="144">
          <cell r="B144" t="str">
            <v>AJP</v>
          </cell>
          <cell r="C144" t="str">
            <v>Stewart</v>
          </cell>
          <cell r="D144" t="str">
            <v>Marion</v>
          </cell>
          <cell r="E144">
            <v>1</v>
          </cell>
          <cell r="F144">
            <v>14500</v>
          </cell>
          <cell r="H144">
            <v>0.05</v>
          </cell>
          <cell r="I144" t="str">
            <v>Yes</v>
          </cell>
          <cell r="L144">
            <v>36.25</v>
          </cell>
        </row>
        <row r="145">
          <cell r="B145" t="str">
            <v>ALP</v>
          </cell>
          <cell r="C145" t="str">
            <v>Arkwright</v>
          </cell>
          <cell r="D145" t="str">
            <v>Daniel</v>
          </cell>
          <cell r="E145">
            <v>1</v>
          </cell>
          <cell r="F145">
            <v>17263</v>
          </cell>
          <cell r="L145">
            <v>36.25</v>
          </cell>
        </row>
        <row r="146">
          <cell r="B146" t="str">
            <v>ALP</v>
          </cell>
          <cell r="C146" t="str">
            <v>Bedrossian</v>
          </cell>
          <cell r="D146" t="str">
            <v>Vanessa</v>
          </cell>
          <cell r="E146">
            <v>0.55000001192092896</v>
          </cell>
          <cell r="F146">
            <v>7324</v>
          </cell>
          <cell r="L146">
            <v>20</v>
          </cell>
        </row>
        <row r="147">
          <cell r="B147" t="str">
            <v>ALP</v>
          </cell>
          <cell r="C147" t="str">
            <v>Boris</v>
          </cell>
          <cell r="D147" t="str">
            <v>Elisabeth</v>
          </cell>
          <cell r="E147">
            <v>1</v>
          </cell>
          <cell r="F147">
            <v>17293</v>
          </cell>
          <cell r="H147">
            <v>0.05</v>
          </cell>
          <cell r="I147" t="str">
            <v>Yes</v>
          </cell>
          <cell r="L147">
            <v>36.25</v>
          </cell>
        </row>
        <row r="148">
          <cell r="B148" t="str">
            <v>ALP</v>
          </cell>
          <cell r="C148" t="str">
            <v>Buchanan</v>
          </cell>
          <cell r="D148" t="str">
            <v>Cally</v>
          </cell>
          <cell r="E148">
            <v>1</v>
          </cell>
          <cell r="F148">
            <v>13205</v>
          </cell>
          <cell r="L148">
            <v>36.25</v>
          </cell>
        </row>
        <row r="149">
          <cell r="B149" t="str">
            <v>ALP</v>
          </cell>
          <cell r="C149" t="str">
            <v>Butt</v>
          </cell>
          <cell r="D149" t="str">
            <v>Steven</v>
          </cell>
          <cell r="E149">
            <v>1</v>
          </cell>
          <cell r="F149">
            <v>12250</v>
          </cell>
          <cell r="L149">
            <v>36.25</v>
          </cell>
        </row>
        <row r="150">
          <cell r="B150" t="str">
            <v>ALP</v>
          </cell>
          <cell r="C150" t="str">
            <v>Chamberlen</v>
          </cell>
          <cell r="D150" t="str">
            <v>Helen</v>
          </cell>
          <cell r="E150">
            <v>1</v>
          </cell>
          <cell r="F150">
            <v>17375</v>
          </cell>
          <cell r="H150">
            <v>0.05</v>
          </cell>
          <cell r="I150" t="str">
            <v>Yes</v>
          </cell>
          <cell r="L150">
            <v>36.25</v>
          </cell>
        </row>
        <row r="151">
          <cell r="B151" t="str">
            <v>ALP</v>
          </cell>
          <cell r="C151" t="str">
            <v>Clarke</v>
          </cell>
          <cell r="D151" t="str">
            <v>Lucie</v>
          </cell>
          <cell r="E151">
            <v>1</v>
          </cell>
          <cell r="F151">
            <v>12750</v>
          </cell>
          <cell r="H151">
            <v>0.05</v>
          </cell>
          <cell r="I151" t="str">
            <v>Yes</v>
          </cell>
          <cell r="L151">
            <v>36.25</v>
          </cell>
        </row>
        <row r="152">
          <cell r="B152" t="str">
            <v>ALP</v>
          </cell>
          <cell r="C152" t="str">
            <v>Clements</v>
          </cell>
          <cell r="D152" t="str">
            <v>Mary</v>
          </cell>
          <cell r="E152">
            <v>0.55000001192092896</v>
          </cell>
          <cell r="F152">
            <v>7375</v>
          </cell>
          <cell r="H152">
            <v>0.05</v>
          </cell>
          <cell r="I152" t="str">
            <v>Yes</v>
          </cell>
          <cell r="L152">
            <v>20</v>
          </cell>
        </row>
        <row r="153">
          <cell r="B153" t="str">
            <v>ALP</v>
          </cell>
          <cell r="C153" t="str">
            <v>Coles</v>
          </cell>
          <cell r="D153" t="str">
            <v>Mark</v>
          </cell>
          <cell r="E153">
            <v>1</v>
          </cell>
          <cell r="F153">
            <v>29001</v>
          </cell>
          <cell r="H153">
            <v>0.05</v>
          </cell>
          <cell r="I153" t="str">
            <v>Yes</v>
          </cell>
          <cell r="J153" t="str">
            <v>Yes</v>
          </cell>
          <cell r="L153">
            <v>36.25</v>
          </cell>
        </row>
        <row r="154">
          <cell r="B154" t="str">
            <v>ALP</v>
          </cell>
          <cell r="C154" t="str">
            <v>Copper</v>
          </cell>
          <cell r="D154" t="str">
            <v>Gayle</v>
          </cell>
          <cell r="E154">
            <v>0.30000001192092896</v>
          </cell>
          <cell r="F154">
            <v>3911</v>
          </cell>
          <cell r="L154">
            <v>11</v>
          </cell>
        </row>
        <row r="155">
          <cell r="B155" t="str">
            <v>ALP</v>
          </cell>
          <cell r="C155" t="str">
            <v>Crompton</v>
          </cell>
          <cell r="D155" t="str">
            <v>Samuel</v>
          </cell>
          <cell r="E155">
            <v>1</v>
          </cell>
          <cell r="F155">
            <v>14238</v>
          </cell>
          <cell r="L155">
            <v>36.25</v>
          </cell>
        </row>
        <row r="156">
          <cell r="B156" t="str">
            <v>ALP</v>
          </cell>
          <cell r="C156" t="str">
            <v>Cullen</v>
          </cell>
          <cell r="D156" t="str">
            <v>John</v>
          </cell>
          <cell r="E156">
            <v>1</v>
          </cell>
          <cell r="F156">
            <v>14580</v>
          </cell>
          <cell r="L156">
            <v>36.25</v>
          </cell>
        </row>
        <row r="157">
          <cell r="B157" t="str">
            <v>ALP</v>
          </cell>
          <cell r="C157" t="str">
            <v>D'Souza</v>
          </cell>
          <cell r="D157" t="str">
            <v>Paulina</v>
          </cell>
          <cell r="E157">
            <v>1</v>
          </cell>
          <cell r="F157">
            <v>13850</v>
          </cell>
          <cell r="L157">
            <v>36.25</v>
          </cell>
        </row>
        <row r="158">
          <cell r="B158" t="str">
            <v>ALP</v>
          </cell>
          <cell r="C158" t="str">
            <v>Edwards</v>
          </cell>
          <cell r="D158" t="str">
            <v>Patricia</v>
          </cell>
          <cell r="E158">
            <v>1</v>
          </cell>
          <cell r="F158">
            <v>14487</v>
          </cell>
          <cell r="H158">
            <v>0.05</v>
          </cell>
          <cell r="I158" t="str">
            <v>Yes</v>
          </cell>
          <cell r="L158">
            <v>36.25</v>
          </cell>
        </row>
        <row r="159">
          <cell r="B159" t="str">
            <v>ALP</v>
          </cell>
          <cell r="C159" t="str">
            <v>Evans</v>
          </cell>
          <cell r="D159" t="str">
            <v>Phillip</v>
          </cell>
          <cell r="E159">
            <v>1</v>
          </cell>
          <cell r="F159">
            <v>14528</v>
          </cell>
          <cell r="H159">
            <v>0.05</v>
          </cell>
          <cell r="I159" t="str">
            <v>Yes</v>
          </cell>
          <cell r="L159">
            <v>36.25</v>
          </cell>
        </row>
        <row r="160">
          <cell r="B160" t="str">
            <v>ALP</v>
          </cell>
          <cell r="C160" t="str">
            <v>Evans</v>
          </cell>
          <cell r="D160" t="str">
            <v>Alan</v>
          </cell>
          <cell r="E160">
            <v>1</v>
          </cell>
          <cell r="F160">
            <v>12250</v>
          </cell>
          <cell r="L160">
            <v>36.25</v>
          </cell>
        </row>
        <row r="161">
          <cell r="B161" t="str">
            <v>ALP</v>
          </cell>
          <cell r="C161" t="str">
            <v>Fitzsimmons</v>
          </cell>
          <cell r="D161" t="str">
            <v>Kelly</v>
          </cell>
          <cell r="E161">
            <v>1</v>
          </cell>
          <cell r="F161">
            <v>13277</v>
          </cell>
          <cell r="L161">
            <v>36.25</v>
          </cell>
        </row>
        <row r="162">
          <cell r="B162" t="str">
            <v>ALP</v>
          </cell>
          <cell r="C162" t="str">
            <v>Flatt</v>
          </cell>
          <cell r="D162" t="str">
            <v>Lorna</v>
          </cell>
          <cell r="E162">
            <v>1</v>
          </cell>
          <cell r="F162">
            <v>13741</v>
          </cell>
          <cell r="L162">
            <v>36.25</v>
          </cell>
        </row>
        <row r="163">
          <cell r="B163" t="str">
            <v>ALP</v>
          </cell>
          <cell r="C163" t="str">
            <v>Forrester</v>
          </cell>
          <cell r="D163" t="str">
            <v>Edwin</v>
          </cell>
          <cell r="E163">
            <v>1</v>
          </cell>
          <cell r="F163">
            <v>13143</v>
          </cell>
          <cell r="H163">
            <v>0.05</v>
          </cell>
          <cell r="I163" t="str">
            <v>Yes</v>
          </cell>
          <cell r="L163">
            <v>36.25</v>
          </cell>
        </row>
        <row r="164">
          <cell r="B164" t="str">
            <v>ALP</v>
          </cell>
          <cell r="C164" t="str">
            <v>Gardner</v>
          </cell>
          <cell r="D164" t="str">
            <v>Tracie</v>
          </cell>
          <cell r="E164">
            <v>1</v>
          </cell>
          <cell r="F164">
            <v>14083</v>
          </cell>
          <cell r="L164">
            <v>36.25</v>
          </cell>
        </row>
        <row r="165">
          <cell r="B165" t="str">
            <v>ALP</v>
          </cell>
          <cell r="C165" t="str">
            <v>Gill</v>
          </cell>
          <cell r="D165" t="str">
            <v>John</v>
          </cell>
          <cell r="E165">
            <v>1</v>
          </cell>
          <cell r="F165">
            <v>13329</v>
          </cell>
          <cell r="H165">
            <v>0.05</v>
          </cell>
          <cell r="I165" t="str">
            <v>Yes</v>
          </cell>
          <cell r="L165">
            <v>36.25</v>
          </cell>
        </row>
        <row r="166">
          <cell r="B166" t="str">
            <v>ALP</v>
          </cell>
          <cell r="C166" t="str">
            <v>Girardot</v>
          </cell>
          <cell r="D166" t="str">
            <v>Dominic</v>
          </cell>
          <cell r="E166">
            <v>1</v>
          </cell>
          <cell r="F166">
            <v>14238</v>
          </cell>
          <cell r="L166">
            <v>36.25</v>
          </cell>
        </row>
        <row r="167">
          <cell r="B167" t="str">
            <v>ALP</v>
          </cell>
          <cell r="C167" t="str">
            <v>Greene</v>
          </cell>
          <cell r="D167" t="str">
            <v>Beresford</v>
          </cell>
          <cell r="E167">
            <v>0.43999999761581421</v>
          </cell>
          <cell r="F167">
            <v>6151</v>
          </cell>
          <cell r="L167">
            <v>16</v>
          </cell>
        </row>
        <row r="168">
          <cell r="B168" t="str">
            <v>ALP</v>
          </cell>
          <cell r="C168" t="str">
            <v>Hall</v>
          </cell>
          <cell r="D168" t="str">
            <v>Patricia</v>
          </cell>
          <cell r="E168">
            <v>0.89999997615814209</v>
          </cell>
          <cell r="F168">
            <v>12323</v>
          </cell>
          <cell r="L168">
            <v>32.5</v>
          </cell>
        </row>
        <row r="169">
          <cell r="B169" t="str">
            <v>ALP</v>
          </cell>
          <cell r="C169" t="str">
            <v>Harris</v>
          </cell>
          <cell r="D169" t="str">
            <v>Spencer</v>
          </cell>
          <cell r="E169">
            <v>1</v>
          </cell>
          <cell r="F169">
            <v>12750</v>
          </cell>
          <cell r="L169">
            <v>36.25</v>
          </cell>
        </row>
        <row r="170">
          <cell r="B170" t="str">
            <v>ALP</v>
          </cell>
          <cell r="C170" t="str">
            <v>Hartnett</v>
          </cell>
          <cell r="D170" t="str">
            <v>David</v>
          </cell>
          <cell r="E170">
            <v>1</v>
          </cell>
          <cell r="F170">
            <v>12750</v>
          </cell>
          <cell r="L170">
            <v>36.25</v>
          </cell>
        </row>
        <row r="171">
          <cell r="B171" t="str">
            <v>ALP</v>
          </cell>
          <cell r="C171" t="str">
            <v>Hucks</v>
          </cell>
          <cell r="D171" t="str">
            <v>Kelly</v>
          </cell>
          <cell r="E171">
            <v>1</v>
          </cell>
          <cell r="F171">
            <v>12750</v>
          </cell>
          <cell r="L171">
            <v>36.25</v>
          </cell>
        </row>
        <row r="172">
          <cell r="B172" t="str">
            <v>ALP</v>
          </cell>
          <cell r="C172" t="str">
            <v>Hunt</v>
          </cell>
          <cell r="D172" t="str">
            <v>Gillian</v>
          </cell>
          <cell r="E172">
            <v>1</v>
          </cell>
          <cell r="F172">
            <v>12750</v>
          </cell>
          <cell r="L172">
            <v>36.25</v>
          </cell>
        </row>
        <row r="173">
          <cell r="B173" t="str">
            <v>ALP</v>
          </cell>
          <cell r="C173" t="str">
            <v>Jackson</v>
          </cell>
          <cell r="D173" t="str">
            <v>Stuart</v>
          </cell>
          <cell r="E173">
            <v>1</v>
          </cell>
          <cell r="F173">
            <v>17293</v>
          </cell>
          <cell r="L173">
            <v>36.25</v>
          </cell>
        </row>
        <row r="174">
          <cell r="B174" t="str">
            <v>ALP</v>
          </cell>
          <cell r="C174" t="str">
            <v>Joy</v>
          </cell>
          <cell r="D174" t="str">
            <v>Cherrie</v>
          </cell>
          <cell r="E174">
            <v>1</v>
          </cell>
          <cell r="F174">
            <v>12750</v>
          </cell>
          <cell r="L174">
            <v>36.25</v>
          </cell>
        </row>
        <row r="175">
          <cell r="B175" t="str">
            <v>ALP</v>
          </cell>
          <cell r="C175" t="str">
            <v>King</v>
          </cell>
          <cell r="D175" t="str">
            <v>Paul</v>
          </cell>
          <cell r="E175">
            <v>1</v>
          </cell>
          <cell r="F175">
            <v>16931</v>
          </cell>
          <cell r="L175">
            <v>36.25</v>
          </cell>
        </row>
        <row r="176">
          <cell r="B176" t="str">
            <v>ALP</v>
          </cell>
          <cell r="C176" t="str">
            <v>McGill</v>
          </cell>
          <cell r="D176" t="str">
            <v>Kevin</v>
          </cell>
          <cell r="E176">
            <v>0.57999998331069946</v>
          </cell>
          <cell r="F176">
            <v>7700</v>
          </cell>
          <cell r="L176">
            <v>21</v>
          </cell>
        </row>
        <row r="177">
          <cell r="B177" t="str">
            <v>ALP</v>
          </cell>
          <cell r="C177" t="str">
            <v>McMahon</v>
          </cell>
          <cell r="D177" t="str">
            <v>Colin</v>
          </cell>
          <cell r="E177">
            <v>1</v>
          </cell>
          <cell r="F177">
            <v>12750</v>
          </cell>
          <cell r="L177">
            <v>36.25</v>
          </cell>
        </row>
        <row r="178">
          <cell r="B178" t="str">
            <v>ALP</v>
          </cell>
          <cell r="C178" t="str">
            <v>Mills</v>
          </cell>
          <cell r="D178" t="str">
            <v>John</v>
          </cell>
          <cell r="E178">
            <v>1</v>
          </cell>
          <cell r="F178">
            <v>17706</v>
          </cell>
          <cell r="L178">
            <v>36.25</v>
          </cell>
        </row>
        <row r="179">
          <cell r="B179" t="str">
            <v>ALP</v>
          </cell>
          <cell r="C179" t="str">
            <v>Minchella</v>
          </cell>
          <cell r="D179" t="str">
            <v>Nicolette</v>
          </cell>
          <cell r="E179">
            <v>1</v>
          </cell>
          <cell r="F179">
            <v>16597</v>
          </cell>
          <cell r="L179">
            <v>36.25</v>
          </cell>
        </row>
        <row r="180">
          <cell r="B180" t="str">
            <v>ALP</v>
          </cell>
          <cell r="C180" t="str">
            <v>Munro</v>
          </cell>
          <cell r="D180" t="str">
            <v>Susan</v>
          </cell>
          <cell r="E180">
            <v>1</v>
          </cell>
          <cell r="F180">
            <v>13928</v>
          </cell>
          <cell r="L180">
            <v>36.25</v>
          </cell>
        </row>
        <row r="181">
          <cell r="B181" t="str">
            <v>ALP</v>
          </cell>
          <cell r="C181" t="str">
            <v>Norton</v>
          </cell>
          <cell r="D181" t="str">
            <v>Stephanie</v>
          </cell>
          <cell r="E181">
            <v>0.40999999642372131</v>
          </cell>
          <cell r="F181">
            <v>5159</v>
          </cell>
          <cell r="L181">
            <v>15</v>
          </cell>
        </row>
        <row r="182">
          <cell r="B182" t="str">
            <v>ALP</v>
          </cell>
          <cell r="C182" t="str">
            <v>Parrett</v>
          </cell>
          <cell r="D182" t="str">
            <v>Maxine</v>
          </cell>
          <cell r="E182">
            <v>0.89999997615814209</v>
          </cell>
          <cell r="F182">
            <v>12375</v>
          </cell>
          <cell r="L182">
            <v>32.5</v>
          </cell>
        </row>
        <row r="183">
          <cell r="B183" t="str">
            <v>ALP</v>
          </cell>
          <cell r="C183" t="str">
            <v>Peck</v>
          </cell>
          <cell r="D183" t="str">
            <v>David</v>
          </cell>
          <cell r="E183">
            <v>1</v>
          </cell>
          <cell r="F183">
            <v>13452</v>
          </cell>
          <cell r="L183">
            <v>36.25</v>
          </cell>
        </row>
        <row r="184">
          <cell r="B184" t="str">
            <v>ALP</v>
          </cell>
          <cell r="C184" t="str">
            <v>Pringle</v>
          </cell>
          <cell r="D184" t="str">
            <v>Andrew</v>
          </cell>
          <cell r="E184">
            <v>1</v>
          </cell>
          <cell r="F184">
            <v>19727</v>
          </cell>
          <cell r="H184">
            <v>0.05</v>
          </cell>
          <cell r="I184" t="str">
            <v>Yes</v>
          </cell>
          <cell r="L184">
            <v>36.25</v>
          </cell>
        </row>
        <row r="185">
          <cell r="B185" t="str">
            <v>ALP</v>
          </cell>
          <cell r="C185" t="str">
            <v>Rahman</v>
          </cell>
          <cell r="D185" t="str">
            <v>Shahida</v>
          </cell>
          <cell r="E185">
            <v>1</v>
          </cell>
          <cell r="F185">
            <v>15985</v>
          </cell>
          <cell r="L185">
            <v>36.25</v>
          </cell>
        </row>
        <row r="186">
          <cell r="B186" t="str">
            <v>ALP</v>
          </cell>
          <cell r="C186" t="str">
            <v>Searles</v>
          </cell>
          <cell r="D186" t="str">
            <v>Matthew</v>
          </cell>
          <cell r="E186">
            <v>1</v>
          </cell>
          <cell r="F186">
            <v>14311</v>
          </cell>
          <cell r="L186">
            <v>36.25</v>
          </cell>
        </row>
        <row r="187">
          <cell r="B187" t="str">
            <v>ALP</v>
          </cell>
          <cell r="C187" t="str">
            <v>Smith</v>
          </cell>
          <cell r="D187" t="str">
            <v>Sandra</v>
          </cell>
          <cell r="E187">
            <v>1</v>
          </cell>
          <cell r="F187">
            <v>12250</v>
          </cell>
          <cell r="H187">
            <v>0.05</v>
          </cell>
          <cell r="I187" t="str">
            <v>Yes</v>
          </cell>
          <cell r="L187">
            <v>36.25</v>
          </cell>
        </row>
        <row r="188">
          <cell r="B188" t="str">
            <v>ALP</v>
          </cell>
          <cell r="C188" t="str">
            <v>Snowden</v>
          </cell>
          <cell r="D188" t="str">
            <v>Neil</v>
          </cell>
          <cell r="E188">
            <v>1</v>
          </cell>
          <cell r="F188">
            <v>12250</v>
          </cell>
          <cell r="L188">
            <v>36.25</v>
          </cell>
        </row>
        <row r="189">
          <cell r="B189" t="str">
            <v>ALP</v>
          </cell>
          <cell r="C189" t="str">
            <v>Sweeney</v>
          </cell>
          <cell r="D189" t="str">
            <v>Stephen</v>
          </cell>
          <cell r="E189">
            <v>1</v>
          </cell>
          <cell r="F189">
            <v>12750</v>
          </cell>
          <cell r="L189">
            <v>36.25</v>
          </cell>
        </row>
        <row r="190">
          <cell r="B190" t="str">
            <v>ALP</v>
          </cell>
          <cell r="C190" t="str">
            <v>Tratt</v>
          </cell>
          <cell r="D190" t="str">
            <v>David</v>
          </cell>
          <cell r="E190">
            <v>1</v>
          </cell>
          <cell r="F190">
            <v>12596</v>
          </cell>
          <cell r="L190">
            <v>36.25</v>
          </cell>
        </row>
        <row r="191">
          <cell r="B191" t="str">
            <v>ALP</v>
          </cell>
          <cell r="C191" t="str">
            <v>Turnell</v>
          </cell>
          <cell r="D191" t="str">
            <v>Margaret</v>
          </cell>
          <cell r="E191">
            <v>1</v>
          </cell>
          <cell r="F191">
            <v>14282</v>
          </cell>
          <cell r="L191">
            <v>36.25</v>
          </cell>
        </row>
        <row r="192">
          <cell r="B192" t="str">
            <v>ALP</v>
          </cell>
          <cell r="C192" t="str">
            <v>Wager</v>
          </cell>
          <cell r="D192" t="str">
            <v>Lynne</v>
          </cell>
          <cell r="E192">
            <v>1</v>
          </cell>
          <cell r="F192">
            <v>13400</v>
          </cell>
          <cell r="L192">
            <v>36.25</v>
          </cell>
        </row>
        <row r="193">
          <cell r="B193" t="str">
            <v>ALP</v>
          </cell>
          <cell r="C193" t="str">
            <v>Wallder</v>
          </cell>
          <cell r="D193" t="str">
            <v>Matthew</v>
          </cell>
          <cell r="E193">
            <v>1</v>
          </cell>
          <cell r="F193">
            <v>12750</v>
          </cell>
          <cell r="L193">
            <v>36.25</v>
          </cell>
        </row>
        <row r="194">
          <cell r="B194" t="str">
            <v>ALP</v>
          </cell>
          <cell r="C194" t="str">
            <v>Werner</v>
          </cell>
          <cell r="D194" t="str">
            <v>Pamela</v>
          </cell>
          <cell r="E194">
            <v>0.55000001192092896</v>
          </cell>
          <cell r="F194">
            <v>7375</v>
          </cell>
          <cell r="H194">
            <v>0.05</v>
          </cell>
          <cell r="I194" t="str">
            <v>Yes</v>
          </cell>
          <cell r="L194">
            <v>20</v>
          </cell>
        </row>
        <row r="195">
          <cell r="B195" t="str">
            <v>ALP</v>
          </cell>
          <cell r="C195" t="str">
            <v>Williams</v>
          </cell>
          <cell r="D195" t="str">
            <v>Thomas</v>
          </cell>
          <cell r="E195">
            <v>1</v>
          </cell>
          <cell r="F195">
            <v>13133</v>
          </cell>
          <cell r="L195">
            <v>36.25</v>
          </cell>
        </row>
        <row r="196">
          <cell r="B196" t="str">
            <v>ALP</v>
          </cell>
          <cell r="C196" t="str">
            <v>Woolford</v>
          </cell>
          <cell r="D196" t="str">
            <v>Stephen</v>
          </cell>
          <cell r="E196">
            <v>1</v>
          </cell>
          <cell r="F196">
            <v>13133</v>
          </cell>
          <cell r="L196">
            <v>36.25</v>
          </cell>
        </row>
        <row r="197">
          <cell r="B197" t="str">
            <v>AMP</v>
          </cell>
          <cell r="C197" t="str">
            <v>Antebi</v>
          </cell>
          <cell r="D197" t="str">
            <v>David</v>
          </cell>
          <cell r="E197">
            <v>1</v>
          </cell>
          <cell r="F197">
            <v>63476</v>
          </cell>
          <cell r="H197">
            <v>7.4999999999999997E-2</v>
          </cell>
          <cell r="I197" t="str">
            <v>Yes</v>
          </cell>
          <cell r="J197" t="str">
            <v>Yes</v>
          </cell>
          <cell r="L197">
            <v>36.25</v>
          </cell>
        </row>
        <row r="198">
          <cell r="B198" t="str">
            <v>AMP</v>
          </cell>
          <cell r="C198" t="str">
            <v>Arellano</v>
          </cell>
          <cell r="D198" t="str">
            <v>Parrist</v>
          </cell>
          <cell r="E198">
            <v>1</v>
          </cell>
          <cell r="F198">
            <v>17000</v>
          </cell>
          <cell r="L198">
            <v>36.25</v>
          </cell>
        </row>
        <row r="199">
          <cell r="B199" t="str">
            <v>AMP</v>
          </cell>
          <cell r="C199" t="str">
            <v>Smith</v>
          </cell>
          <cell r="D199" t="str">
            <v>Hazel</v>
          </cell>
          <cell r="E199">
            <v>1</v>
          </cell>
          <cell r="F199">
            <v>17604</v>
          </cell>
          <cell r="L199">
            <v>36.25</v>
          </cell>
        </row>
        <row r="200">
          <cell r="B200" t="str">
            <v>AMP</v>
          </cell>
          <cell r="C200" t="str">
            <v>Thomas</v>
          </cell>
          <cell r="D200" t="str">
            <v>Karen</v>
          </cell>
          <cell r="E200">
            <v>1</v>
          </cell>
          <cell r="F200">
            <v>23299</v>
          </cell>
          <cell r="H200">
            <v>0.05</v>
          </cell>
          <cell r="I200" t="str">
            <v>Yes</v>
          </cell>
          <cell r="L200">
            <v>36.25</v>
          </cell>
        </row>
        <row r="201">
          <cell r="B201" t="str">
            <v>AMP</v>
          </cell>
          <cell r="C201" t="str">
            <v>Woolf</v>
          </cell>
          <cell r="D201" t="str">
            <v>Lynne</v>
          </cell>
          <cell r="E201">
            <v>1</v>
          </cell>
          <cell r="F201">
            <v>17604</v>
          </cell>
          <cell r="H201">
            <v>0.05</v>
          </cell>
          <cell r="I201" t="str">
            <v>Yes</v>
          </cell>
          <cell r="L201">
            <v>36.25</v>
          </cell>
        </row>
        <row r="202">
          <cell r="B202" t="str">
            <v>ANP</v>
          </cell>
          <cell r="C202" t="str">
            <v>Ajibola</v>
          </cell>
          <cell r="D202" t="str">
            <v>John</v>
          </cell>
          <cell r="E202">
            <v>1</v>
          </cell>
          <cell r="F202">
            <v>14400</v>
          </cell>
          <cell r="L202">
            <v>36.25</v>
          </cell>
        </row>
        <row r="203">
          <cell r="B203" t="str">
            <v>ANP</v>
          </cell>
          <cell r="C203" t="str">
            <v>Benjamin-Stowe</v>
          </cell>
          <cell r="D203" t="str">
            <v>Boma</v>
          </cell>
          <cell r="E203">
            <v>1</v>
          </cell>
          <cell r="F203">
            <v>15000</v>
          </cell>
          <cell r="H203">
            <v>0.05</v>
          </cell>
          <cell r="I203" t="str">
            <v>Yes</v>
          </cell>
          <cell r="L203">
            <v>36.25</v>
          </cell>
        </row>
        <row r="204">
          <cell r="B204" t="str">
            <v>ANP</v>
          </cell>
          <cell r="C204" t="str">
            <v>Garton</v>
          </cell>
          <cell r="D204" t="str">
            <v>Anthony</v>
          </cell>
          <cell r="E204">
            <v>1</v>
          </cell>
          <cell r="F204">
            <v>14350</v>
          </cell>
          <cell r="H204">
            <v>0.05</v>
          </cell>
          <cell r="I204" t="str">
            <v>Yes</v>
          </cell>
          <cell r="L204">
            <v>36.25</v>
          </cell>
        </row>
        <row r="205">
          <cell r="B205" t="str">
            <v>ANP</v>
          </cell>
          <cell r="C205" t="str">
            <v>Lowe</v>
          </cell>
          <cell r="D205" t="str">
            <v>Jamie</v>
          </cell>
          <cell r="E205">
            <v>1</v>
          </cell>
          <cell r="F205">
            <v>18000</v>
          </cell>
          <cell r="H205">
            <v>0.05</v>
          </cell>
          <cell r="I205" t="str">
            <v>Yes</v>
          </cell>
          <cell r="L205">
            <v>36.25</v>
          </cell>
        </row>
        <row r="206">
          <cell r="B206" t="str">
            <v>ANP</v>
          </cell>
          <cell r="C206" t="str">
            <v>Marchetti</v>
          </cell>
          <cell r="D206" t="str">
            <v>Maurizio</v>
          </cell>
          <cell r="E206">
            <v>1</v>
          </cell>
          <cell r="F206">
            <v>16000</v>
          </cell>
          <cell r="L206">
            <v>36.25</v>
          </cell>
        </row>
        <row r="207">
          <cell r="B207" t="str">
            <v>ANP</v>
          </cell>
          <cell r="C207" t="str">
            <v>Nicola</v>
          </cell>
          <cell r="D207" t="str">
            <v>Christakis</v>
          </cell>
          <cell r="E207">
            <v>1</v>
          </cell>
          <cell r="F207">
            <v>15000</v>
          </cell>
          <cell r="H207">
            <v>0.05</v>
          </cell>
          <cell r="I207" t="str">
            <v>Yes</v>
          </cell>
          <cell r="L207">
            <v>36.25</v>
          </cell>
        </row>
        <row r="208">
          <cell r="B208" t="str">
            <v>ANP</v>
          </cell>
          <cell r="C208" t="str">
            <v>Richards</v>
          </cell>
          <cell r="D208" t="str">
            <v>Teresa</v>
          </cell>
          <cell r="E208">
            <v>0.68999999761581421</v>
          </cell>
          <cell r="F208">
            <v>10030</v>
          </cell>
          <cell r="H208">
            <v>0.05</v>
          </cell>
          <cell r="I208" t="str">
            <v>Yes</v>
          </cell>
          <cell r="L208">
            <v>25</v>
          </cell>
        </row>
        <row r="209">
          <cell r="B209" t="str">
            <v>ASP</v>
          </cell>
          <cell r="C209" t="str">
            <v>Dunphy</v>
          </cell>
          <cell r="D209" t="str">
            <v>Michael</v>
          </cell>
          <cell r="E209">
            <v>1</v>
          </cell>
          <cell r="F209">
            <v>23921</v>
          </cell>
          <cell r="H209">
            <v>0.05</v>
          </cell>
          <cell r="I209" t="str">
            <v>Yes</v>
          </cell>
          <cell r="L209">
            <v>36.25</v>
          </cell>
        </row>
        <row r="210">
          <cell r="B210" t="str">
            <v>ASP</v>
          </cell>
          <cell r="C210" t="str">
            <v>Francis</v>
          </cell>
          <cell r="D210" t="str">
            <v>Benedikte</v>
          </cell>
          <cell r="E210">
            <v>1</v>
          </cell>
          <cell r="F210">
            <v>31120</v>
          </cell>
          <cell r="H210">
            <v>0.05</v>
          </cell>
          <cell r="I210" t="str">
            <v>Yes</v>
          </cell>
          <cell r="J210" t="str">
            <v>Yes</v>
          </cell>
          <cell r="L210">
            <v>36.25</v>
          </cell>
        </row>
        <row r="211">
          <cell r="B211" t="str">
            <v>ASP</v>
          </cell>
          <cell r="C211" t="str">
            <v>Nason</v>
          </cell>
          <cell r="D211" t="str">
            <v>Nicolette</v>
          </cell>
          <cell r="E211">
            <v>1</v>
          </cell>
          <cell r="F211">
            <v>15605</v>
          </cell>
          <cell r="H211">
            <v>0.05</v>
          </cell>
          <cell r="I211" t="str">
            <v>Yes</v>
          </cell>
          <cell r="L211">
            <v>36.25</v>
          </cell>
        </row>
        <row r="212">
          <cell r="B212" t="str">
            <v>ASP</v>
          </cell>
          <cell r="C212" t="str">
            <v>Stokes</v>
          </cell>
          <cell r="D212" t="str">
            <v>Michele</v>
          </cell>
          <cell r="E212">
            <v>1</v>
          </cell>
          <cell r="F212">
            <v>20400</v>
          </cell>
          <cell r="H212">
            <v>0.05</v>
          </cell>
          <cell r="I212" t="str">
            <v>Yes</v>
          </cell>
          <cell r="L212">
            <v>36.25</v>
          </cell>
        </row>
        <row r="213">
          <cell r="B213" t="str">
            <v>AWP</v>
          </cell>
          <cell r="C213" t="str">
            <v>Abell</v>
          </cell>
          <cell r="D213" t="str">
            <v>Vanessa</v>
          </cell>
          <cell r="E213">
            <v>1</v>
          </cell>
          <cell r="F213">
            <v>9500</v>
          </cell>
          <cell r="L213">
            <v>36.25</v>
          </cell>
        </row>
        <row r="214">
          <cell r="B214" t="str">
            <v>AWP</v>
          </cell>
          <cell r="C214" t="str">
            <v>Cartwright</v>
          </cell>
          <cell r="D214" t="str">
            <v>Graham</v>
          </cell>
          <cell r="E214">
            <v>1</v>
          </cell>
          <cell r="F214">
            <v>22000</v>
          </cell>
          <cell r="H214">
            <v>0.05</v>
          </cell>
          <cell r="I214" t="str">
            <v>Yes</v>
          </cell>
          <cell r="L214">
            <v>36.25</v>
          </cell>
        </row>
        <row r="215">
          <cell r="B215" t="str">
            <v>AWP</v>
          </cell>
          <cell r="C215" t="str">
            <v>Grewcock</v>
          </cell>
          <cell r="D215" t="str">
            <v>Margaret</v>
          </cell>
          <cell r="E215">
            <v>1</v>
          </cell>
          <cell r="F215">
            <v>10500</v>
          </cell>
          <cell r="L215">
            <v>36.25</v>
          </cell>
        </row>
        <row r="216">
          <cell r="B216" t="str">
            <v>AWP</v>
          </cell>
          <cell r="C216" t="str">
            <v>Miller</v>
          </cell>
          <cell r="D216" t="str">
            <v>Jacqueline</v>
          </cell>
          <cell r="E216">
            <v>1</v>
          </cell>
          <cell r="F216">
            <v>10000</v>
          </cell>
          <cell r="L216">
            <v>36.25</v>
          </cell>
        </row>
        <row r="217">
          <cell r="B217" t="str">
            <v>AWP</v>
          </cell>
          <cell r="C217" t="str">
            <v>Rixon</v>
          </cell>
          <cell r="D217" t="str">
            <v>Leigh</v>
          </cell>
          <cell r="E217">
            <v>1</v>
          </cell>
          <cell r="F217">
            <v>41493</v>
          </cell>
          <cell r="H217">
            <v>0.05</v>
          </cell>
          <cell r="I217" t="str">
            <v>Yes</v>
          </cell>
          <cell r="L217">
            <v>36.25</v>
          </cell>
        </row>
        <row r="218">
          <cell r="B218" t="str">
            <v>AWP</v>
          </cell>
          <cell r="C218" t="str">
            <v>Tolley</v>
          </cell>
          <cell r="D218" t="str">
            <v>Ronald</v>
          </cell>
          <cell r="E218">
            <v>1</v>
          </cell>
          <cell r="F218">
            <v>20000</v>
          </cell>
          <cell r="L218">
            <v>36.25</v>
          </cell>
        </row>
        <row r="219">
          <cell r="B219" t="str">
            <v>AWP</v>
          </cell>
          <cell r="C219" t="str">
            <v>Upadhyay</v>
          </cell>
          <cell r="D219" t="str">
            <v>Dipen</v>
          </cell>
          <cell r="E219">
            <v>1</v>
          </cell>
          <cell r="F219">
            <v>18500</v>
          </cell>
          <cell r="L219">
            <v>36.25</v>
          </cell>
        </row>
        <row r="220">
          <cell r="B220" t="str">
            <v>AZP</v>
          </cell>
          <cell r="C220" t="str">
            <v>Clarkson</v>
          </cell>
          <cell r="D220" t="str">
            <v>Ann</v>
          </cell>
          <cell r="E220">
            <v>1</v>
          </cell>
          <cell r="F220">
            <v>22940</v>
          </cell>
          <cell r="H220">
            <v>0.05</v>
          </cell>
          <cell r="I220" t="str">
            <v>Yes</v>
          </cell>
          <cell r="L220">
            <v>36.25</v>
          </cell>
        </row>
        <row r="221">
          <cell r="B221" t="str">
            <v>AZP</v>
          </cell>
          <cell r="C221" t="str">
            <v>Fairclough</v>
          </cell>
          <cell r="D221" t="str">
            <v>Christina</v>
          </cell>
          <cell r="E221">
            <v>1</v>
          </cell>
          <cell r="F221">
            <v>56385</v>
          </cell>
          <cell r="H221">
            <v>7.4999999999999997E-2</v>
          </cell>
          <cell r="I221" t="str">
            <v>Yes</v>
          </cell>
          <cell r="L221">
            <v>36.25</v>
          </cell>
        </row>
        <row r="222">
          <cell r="B222" t="str">
            <v>BZB</v>
          </cell>
          <cell r="C222" t="str">
            <v>Brooks</v>
          </cell>
          <cell r="D222" t="str">
            <v>Helen</v>
          </cell>
          <cell r="E222">
            <v>1</v>
          </cell>
          <cell r="F222">
            <v>30300</v>
          </cell>
          <cell r="H222">
            <v>0.05</v>
          </cell>
          <cell r="I222" t="str">
            <v>Yes</v>
          </cell>
          <cell r="J222" t="str">
            <v>Yes</v>
          </cell>
          <cell r="L222">
            <v>36.25</v>
          </cell>
        </row>
        <row r="223">
          <cell r="B223" t="str">
            <v>BZB</v>
          </cell>
          <cell r="C223" t="str">
            <v>King</v>
          </cell>
          <cell r="D223" t="str">
            <v>Sarah</v>
          </cell>
          <cell r="E223">
            <v>1</v>
          </cell>
          <cell r="F223">
            <v>18935.52</v>
          </cell>
          <cell r="H223">
            <v>0.05</v>
          </cell>
          <cell r="I223" t="str">
            <v>Yes</v>
          </cell>
          <cell r="L223">
            <v>36.25</v>
          </cell>
        </row>
        <row r="224">
          <cell r="B224" t="str">
            <v>GCM</v>
          </cell>
          <cell r="C224" t="str">
            <v>Booth</v>
          </cell>
          <cell r="D224" t="str">
            <v>Cheryl</v>
          </cell>
          <cell r="E224">
            <v>1</v>
          </cell>
          <cell r="F224">
            <v>16656</v>
          </cell>
          <cell r="L224">
            <v>36.25</v>
          </cell>
        </row>
        <row r="225">
          <cell r="B225" t="str">
            <v>GCM</v>
          </cell>
          <cell r="C225" t="str">
            <v>Crewe</v>
          </cell>
          <cell r="D225" t="str">
            <v>David</v>
          </cell>
          <cell r="E225">
            <v>1</v>
          </cell>
          <cell r="F225">
            <v>22380</v>
          </cell>
          <cell r="H225">
            <v>0.05</v>
          </cell>
          <cell r="I225" t="str">
            <v>Yes</v>
          </cell>
          <cell r="L225">
            <v>36.25</v>
          </cell>
        </row>
        <row r="226">
          <cell r="B226" t="str">
            <v>GCM</v>
          </cell>
          <cell r="C226" t="str">
            <v>Doswell</v>
          </cell>
          <cell r="D226" t="str">
            <v>Kevin</v>
          </cell>
          <cell r="E226">
            <v>1</v>
          </cell>
          <cell r="F226">
            <v>21198</v>
          </cell>
          <cell r="H226">
            <v>0.05</v>
          </cell>
          <cell r="I226" t="str">
            <v>Yes</v>
          </cell>
          <cell r="L226">
            <v>36.25</v>
          </cell>
        </row>
        <row r="227">
          <cell r="B227" t="str">
            <v>GCM</v>
          </cell>
          <cell r="C227" t="str">
            <v>Hodgson</v>
          </cell>
          <cell r="D227" t="str">
            <v>Andrew</v>
          </cell>
          <cell r="E227">
            <v>1</v>
          </cell>
          <cell r="F227">
            <v>27152</v>
          </cell>
          <cell r="H227">
            <v>0.05</v>
          </cell>
          <cell r="I227" t="str">
            <v>Yes</v>
          </cell>
          <cell r="L227">
            <v>36.25</v>
          </cell>
        </row>
        <row r="228">
          <cell r="B228" t="str">
            <v>GCM</v>
          </cell>
          <cell r="C228" t="str">
            <v>Keeler</v>
          </cell>
          <cell r="D228" t="str">
            <v>Steven</v>
          </cell>
          <cell r="E228">
            <v>1</v>
          </cell>
          <cell r="F228">
            <v>25869</v>
          </cell>
          <cell r="H228">
            <v>0.05</v>
          </cell>
          <cell r="I228" t="str">
            <v>Yes</v>
          </cell>
          <cell r="J228" t="str">
            <v>Yes</v>
          </cell>
          <cell r="L228">
            <v>36.25</v>
          </cell>
        </row>
        <row r="229">
          <cell r="B229" t="str">
            <v>GCM</v>
          </cell>
          <cell r="C229" t="str">
            <v>Lockyer</v>
          </cell>
          <cell r="D229" t="str">
            <v>Mark</v>
          </cell>
          <cell r="E229">
            <v>1</v>
          </cell>
          <cell r="F229">
            <v>29661</v>
          </cell>
          <cell r="H229">
            <v>0.05</v>
          </cell>
          <cell r="I229" t="str">
            <v>Yes</v>
          </cell>
          <cell r="J229" t="str">
            <v>Yes</v>
          </cell>
          <cell r="L229">
            <v>36.25</v>
          </cell>
        </row>
        <row r="230">
          <cell r="B230" t="str">
            <v>GCM</v>
          </cell>
          <cell r="C230" t="str">
            <v>McMahon</v>
          </cell>
          <cell r="D230" t="str">
            <v>Keith</v>
          </cell>
          <cell r="E230">
            <v>1</v>
          </cell>
          <cell r="F230">
            <v>18729</v>
          </cell>
          <cell r="H230">
            <v>0.05</v>
          </cell>
          <cell r="I230" t="str">
            <v>Yes</v>
          </cell>
          <cell r="L230">
            <v>36.25</v>
          </cell>
        </row>
        <row r="231">
          <cell r="B231" t="str">
            <v>GCM</v>
          </cell>
          <cell r="C231" t="str">
            <v>Milburn</v>
          </cell>
          <cell r="D231" t="str">
            <v>Sean</v>
          </cell>
          <cell r="E231">
            <v>1</v>
          </cell>
          <cell r="F231">
            <v>21544</v>
          </cell>
          <cell r="H231">
            <v>0.05</v>
          </cell>
          <cell r="I231" t="str">
            <v>Yes</v>
          </cell>
          <cell r="L231">
            <v>36.25</v>
          </cell>
        </row>
        <row r="232">
          <cell r="B232" t="str">
            <v>GCM</v>
          </cell>
          <cell r="C232" t="str">
            <v>Pang</v>
          </cell>
          <cell r="D232" t="str">
            <v>Wai</v>
          </cell>
          <cell r="E232">
            <v>1</v>
          </cell>
          <cell r="F232">
            <v>11800</v>
          </cell>
          <cell r="I232" t="str">
            <v>Ex-RSA</v>
          </cell>
          <cell r="L232">
            <v>36.25</v>
          </cell>
        </row>
        <row r="233">
          <cell r="B233" t="str">
            <v>GCM</v>
          </cell>
          <cell r="C233" t="str">
            <v>Platt</v>
          </cell>
          <cell r="D233" t="str">
            <v>Leonard</v>
          </cell>
          <cell r="E233">
            <v>1</v>
          </cell>
          <cell r="F233">
            <v>35378</v>
          </cell>
          <cell r="H233">
            <v>0.05</v>
          </cell>
          <cell r="I233" t="str">
            <v>Yes</v>
          </cell>
          <cell r="L233">
            <v>36.25</v>
          </cell>
        </row>
        <row r="234">
          <cell r="B234" t="str">
            <v>GCM</v>
          </cell>
          <cell r="C234" t="str">
            <v>Priest</v>
          </cell>
          <cell r="D234" t="str">
            <v>Ewen</v>
          </cell>
          <cell r="E234">
            <v>1</v>
          </cell>
          <cell r="F234">
            <v>19400</v>
          </cell>
          <cell r="L234">
            <v>36.25</v>
          </cell>
        </row>
        <row r="235">
          <cell r="B235" t="str">
            <v>GCM</v>
          </cell>
          <cell r="C235" t="str">
            <v>Skeet</v>
          </cell>
          <cell r="D235" t="str">
            <v>Jean</v>
          </cell>
          <cell r="E235">
            <v>1</v>
          </cell>
          <cell r="F235">
            <v>35342</v>
          </cell>
          <cell r="J235" t="str">
            <v>Yes</v>
          </cell>
          <cell r="L235">
            <v>36.25</v>
          </cell>
        </row>
        <row r="236">
          <cell r="B236" t="str">
            <v>GCM</v>
          </cell>
          <cell r="C236" t="str">
            <v>Spurr</v>
          </cell>
          <cell r="D236" t="str">
            <v>Julian</v>
          </cell>
          <cell r="E236">
            <v>1</v>
          </cell>
          <cell r="F236">
            <v>42767</v>
          </cell>
          <cell r="H236">
            <v>0.05</v>
          </cell>
          <cell r="I236" t="str">
            <v>Yes</v>
          </cell>
          <cell r="L236">
            <v>36.25</v>
          </cell>
        </row>
        <row r="237">
          <cell r="B237" t="str">
            <v>GCM</v>
          </cell>
          <cell r="C237" t="str">
            <v>Whittaker</v>
          </cell>
          <cell r="D237" t="str">
            <v>Lee</v>
          </cell>
          <cell r="E237">
            <v>1</v>
          </cell>
          <cell r="F237">
            <v>21787</v>
          </cell>
          <cell r="H237">
            <v>0.05</v>
          </cell>
          <cell r="I237" t="str">
            <v>Yes</v>
          </cell>
          <cell r="L237">
            <v>36.25</v>
          </cell>
        </row>
        <row r="238">
          <cell r="B238" t="str">
            <v>GFM</v>
          </cell>
          <cell r="C238" t="str">
            <v>Ansell</v>
          </cell>
          <cell r="D238" t="str">
            <v>Kim</v>
          </cell>
          <cell r="E238">
            <v>1</v>
          </cell>
          <cell r="F238">
            <v>16114</v>
          </cell>
          <cell r="L238">
            <v>36.25</v>
          </cell>
        </row>
        <row r="239">
          <cell r="B239" t="str">
            <v>GFM</v>
          </cell>
          <cell r="C239" t="str">
            <v>Bateman</v>
          </cell>
          <cell r="D239" t="str">
            <v>Karen</v>
          </cell>
          <cell r="E239">
            <v>1</v>
          </cell>
          <cell r="F239">
            <v>8771</v>
          </cell>
          <cell r="H239">
            <v>0.05</v>
          </cell>
          <cell r="I239" t="str">
            <v>Yes</v>
          </cell>
          <cell r="L239">
            <v>36.25</v>
          </cell>
        </row>
        <row r="240">
          <cell r="B240" t="str">
            <v>GFM</v>
          </cell>
          <cell r="C240" t="str">
            <v>Brady</v>
          </cell>
          <cell r="D240" t="str">
            <v>Theresa</v>
          </cell>
          <cell r="E240">
            <v>1</v>
          </cell>
          <cell r="F240">
            <v>9958</v>
          </cell>
          <cell r="L240">
            <v>36.25</v>
          </cell>
        </row>
        <row r="241">
          <cell r="B241" t="str">
            <v>GFM</v>
          </cell>
          <cell r="C241" t="str">
            <v>Carr</v>
          </cell>
          <cell r="D241" t="str">
            <v>Fiona</v>
          </cell>
          <cell r="E241">
            <v>1</v>
          </cell>
          <cell r="F241">
            <v>15500</v>
          </cell>
          <cell r="L241">
            <v>36.25</v>
          </cell>
        </row>
        <row r="242">
          <cell r="B242" t="str">
            <v>GFM</v>
          </cell>
          <cell r="C242" t="str">
            <v>Chichester</v>
          </cell>
          <cell r="D242" t="str">
            <v>Carl</v>
          </cell>
          <cell r="E242">
            <v>1</v>
          </cell>
          <cell r="F242">
            <v>30690</v>
          </cell>
          <cell r="L242">
            <v>36.25</v>
          </cell>
        </row>
        <row r="243">
          <cell r="B243" t="str">
            <v>GFM</v>
          </cell>
          <cell r="C243" t="str">
            <v>Fraser</v>
          </cell>
          <cell r="D243" t="str">
            <v>Donald</v>
          </cell>
          <cell r="E243">
            <v>1</v>
          </cell>
          <cell r="F243">
            <v>28892</v>
          </cell>
          <cell r="H243">
            <v>0.05</v>
          </cell>
          <cell r="I243" t="str">
            <v>Yes</v>
          </cell>
          <cell r="L243">
            <v>36.25</v>
          </cell>
        </row>
        <row r="244">
          <cell r="B244" t="str">
            <v>GFM</v>
          </cell>
          <cell r="C244" t="str">
            <v>Harris</v>
          </cell>
          <cell r="D244" t="str">
            <v>Tracey</v>
          </cell>
          <cell r="E244">
            <v>0.57999998331069946</v>
          </cell>
          <cell r="F244">
            <v>12899</v>
          </cell>
          <cell r="H244">
            <v>0.05</v>
          </cell>
          <cell r="I244" t="str">
            <v>Yes</v>
          </cell>
          <cell r="L244">
            <v>21</v>
          </cell>
        </row>
        <row r="245">
          <cell r="B245" t="str">
            <v>GFM</v>
          </cell>
          <cell r="C245" t="str">
            <v>Hodge</v>
          </cell>
          <cell r="D245" t="str">
            <v>Sarah</v>
          </cell>
          <cell r="E245">
            <v>0.60000002384185791</v>
          </cell>
          <cell r="F245">
            <v>10484</v>
          </cell>
          <cell r="L245">
            <v>21.75</v>
          </cell>
        </row>
        <row r="246">
          <cell r="B246" t="str">
            <v>GFM</v>
          </cell>
          <cell r="C246" t="str">
            <v>Macari</v>
          </cell>
          <cell r="D246" t="str">
            <v>Margaret</v>
          </cell>
          <cell r="E246">
            <v>1</v>
          </cell>
          <cell r="F246">
            <v>21793</v>
          </cell>
          <cell r="H246">
            <v>0.05</v>
          </cell>
          <cell r="I246" t="str">
            <v>Yes</v>
          </cell>
          <cell r="J246" t="str">
            <v>Yes</v>
          </cell>
          <cell r="L246">
            <v>36.25</v>
          </cell>
        </row>
        <row r="247">
          <cell r="B247" t="str">
            <v>GFM</v>
          </cell>
          <cell r="C247" t="str">
            <v>Maflin</v>
          </cell>
          <cell r="D247" t="str">
            <v>Sandra</v>
          </cell>
          <cell r="E247">
            <v>1</v>
          </cell>
          <cell r="F247">
            <v>20173</v>
          </cell>
          <cell r="L247">
            <v>36.25</v>
          </cell>
        </row>
        <row r="248">
          <cell r="B248" t="str">
            <v>GFM</v>
          </cell>
          <cell r="C248" t="str">
            <v>Neale*</v>
          </cell>
          <cell r="D248" t="str">
            <v>Anne</v>
          </cell>
          <cell r="E248">
            <v>0.55000001192092896</v>
          </cell>
          <cell r="F248">
            <v>7725</v>
          </cell>
          <cell r="L248">
            <v>20</v>
          </cell>
        </row>
        <row r="249">
          <cell r="B249" t="str">
            <v>GFM</v>
          </cell>
          <cell r="C249" t="str">
            <v>Sutton</v>
          </cell>
          <cell r="D249" t="str">
            <v>Sarah</v>
          </cell>
          <cell r="E249">
            <v>0.55000001192092896</v>
          </cell>
          <cell r="F249">
            <v>7141</v>
          </cell>
          <cell r="H249">
            <v>0.05</v>
          </cell>
          <cell r="I249" t="str">
            <v>Yes</v>
          </cell>
          <cell r="L249">
            <v>20</v>
          </cell>
        </row>
        <row r="250">
          <cell r="B250" t="str">
            <v>GFM</v>
          </cell>
          <cell r="C250" t="str">
            <v>Sutton</v>
          </cell>
          <cell r="D250" t="str">
            <v>Andrew</v>
          </cell>
          <cell r="E250">
            <v>1</v>
          </cell>
          <cell r="F250">
            <v>42041</v>
          </cell>
          <cell r="H250">
            <v>0.05</v>
          </cell>
          <cell r="I250" t="str">
            <v>Yes</v>
          </cell>
          <cell r="J250" t="str">
            <v>Yes</v>
          </cell>
          <cell r="L250">
            <v>36.25</v>
          </cell>
        </row>
        <row r="251">
          <cell r="B251" t="str">
            <v>GPM</v>
          </cell>
          <cell r="C251" t="str">
            <v>Brocklehurst</v>
          </cell>
          <cell r="D251" t="str">
            <v>Victoria</v>
          </cell>
          <cell r="E251">
            <v>1</v>
          </cell>
          <cell r="F251">
            <v>16110</v>
          </cell>
          <cell r="I251" t="str">
            <v>Ex-CAG</v>
          </cell>
          <cell r="L251">
            <v>36.25</v>
          </cell>
        </row>
        <row r="252">
          <cell r="B252" t="str">
            <v>GPM</v>
          </cell>
          <cell r="C252" t="str">
            <v>Edmunds</v>
          </cell>
          <cell r="D252" t="str">
            <v>Pauline</v>
          </cell>
          <cell r="E252">
            <v>1</v>
          </cell>
          <cell r="F252">
            <v>21320</v>
          </cell>
          <cell r="H252">
            <v>0.05</v>
          </cell>
          <cell r="I252" t="str">
            <v>Yes</v>
          </cell>
          <cell r="L252">
            <v>36.25</v>
          </cell>
        </row>
        <row r="253">
          <cell r="B253" t="str">
            <v>GPM</v>
          </cell>
          <cell r="C253" t="str">
            <v>Galloway</v>
          </cell>
          <cell r="D253" t="str">
            <v>Tracey</v>
          </cell>
          <cell r="E253">
            <v>1</v>
          </cell>
          <cell r="F253">
            <v>27860</v>
          </cell>
          <cell r="H253">
            <v>0.05</v>
          </cell>
          <cell r="I253" t="str">
            <v>Yes</v>
          </cell>
          <cell r="J253" t="str">
            <v>Yes</v>
          </cell>
          <cell r="L253">
            <v>36.25</v>
          </cell>
        </row>
        <row r="254">
          <cell r="B254" t="str">
            <v>GPM</v>
          </cell>
          <cell r="C254" t="str">
            <v>Janda</v>
          </cell>
          <cell r="D254" t="str">
            <v>Joe</v>
          </cell>
          <cell r="E254">
            <v>1</v>
          </cell>
          <cell r="F254">
            <v>40000</v>
          </cell>
          <cell r="I254" t="str">
            <v>Ex-CAG</v>
          </cell>
          <cell r="J254" t="str">
            <v>Yes</v>
          </cell>
          <cell r="K254" t="str">
            <v>Yes</v>
          </cell>
          <cell r="L254">
            <v>36.25</v>
          </cell>
        </row>
        <row r="255">
          <cell r="B255" t="str">
            <v>GPM</v>
          </cell>
          <cell r="C255" t="str">
            <v>McCarron</v>
          </cell>
          <cell r="D255" t="str">
            <v>Jacqueline</v>
          </cell>
          <cell r="E255">
            <v>1</v>
          </cell>
          <cell r="F255">
            <v>18680</v>
          </cell>
          <cell r="H255">
            <v>0.05</v>
          </cell>
          <cell r="I255" t="str">
            <v>Yes</v>
          </cell>
          <cell r="L255">
            <v>36.25</v>
          </cell>
        </row>
        <row r="256">
          <cell r="B256" t="str">
            <v>GTM</v>
          </cell>
          <cell r="C256" t="str">
            <v>Cook</v>
          </cell>
          <cell r="D256" t="str">
            <v>Gillian</v>
          </cell>
          <cell r="E256">
            <v>0.62000000476837158</v>
          </cell>
          <cell r="F256">
            <v>9163</v>
          </cell>
          <cell r="L256">
            <v>22.5</v>
          </cell>
        </row>
        <row r="257">
          <cell r="B257" t="str">
            <v>GTM</v>
          </cell>
          <cell r="C257" t="str">
            <v>Davey</v>
          </cell>
          <cell r="D257" t="str">
            <v>Heather</v>
          </cell>
          <cell r="E257">
            <v>0.68999999761581421</v>
          </cell>
          <cell r="F257">
            <v>7935</v>
          </cell>
          <cell r="H257">
            <v>0.05</v>
          </cell>
          <cell r="I257" t="str">
            <v>Yes</v>
          </cell>
          <cell r="L257">
            <v>25</v>
          </cell>
        </row>
        <row r="258">
          <cell r="B258" t="str">
            <v>GTM</v>
          </cell>
          <cell r="C258" t="str">
            <v>Franklin</v>
          </cell>
          <cell r="D258" t="str">
            <v>Julia</v>
          </cell>
          <cell r="E258">
            <v>0.62000000476837158</v>
          </cell>
          <cell r="F258">
            <v>12651</v>
          </cell>
          <cell r="H258">
            <v>0.05</v>
          </cell>
          <cell r="I258" t="str">
            <v>Yes</v>
          </cell>
          <cell r="L258">
            <v>22.5</v>
          </cell>
        </row>
        <row r="259">
          <cell r="B259" t="str">
            <v>GTM</v>
          </cell>
          <cell r="C259" t="str">
            <v>Hodge</v>
          </cell>
          <cell r="D259" t="str">
            <v>Sylvia</v>
          </cell>
          <cell r="E259">
            <v>0.68999999761581421</v>
          </cell>
          <cell r="F259">
            <v>8988</v>
          </cell>
          <cell r="H259">
            <v>0.05</v>
          </cell>
          <cell r="I259" t="str">
            <v>Yes</v>
          </cell>
          <cell r="L259">
            <v>25</v>
          </cell>
        </row>
        <row r="260">
          <cell r="B260" t="str">
            <v>GTM</v>
          </cell>
          <cell r="C260" t="str">
            <v>McAuliffe</v>
          </cell>
          <cell r="D260" t="str">
            <v>Timothy</v>
          </cell>
          <cell r="E260">
            <v>1</v>
          </cell>
          <cell r="F260">
            <v>35788</v>
          </cell>
          <cell r="H260">
            <v>0.05</v>
          </cell>
          <cell r="I260" t="str">
            <v>Yes</v>
          </cell>
          <cell r="J260" t="str">
            <v>Yes</v>
          </cell>
          <cell r="L260">
            <v>36.25</v>
          </cell>
        </row>
        <row r="261">
          <cell r="B261" t="str">
            <v>GTM</v>
          </cell>
          <cell r="C261" t="str">
            <v>Middleton</v>
          </cell>
          <cell r="D261" t="str">
            <v>Bonnie</v>
          </cell>
          <cell r="E261">
            <v>0.55000001192092896</v>
          </cell>
          <cell r="F261">
            <v>6965</v>
          </cell>
          <cell r="H261">
            <v>0.05</v>
          </cell>
          <cell r="I261" t="str">
            <v>Yes</v>
          </cell>
          <cell r="L261">
            <v>20</v>
          </cell>
        </row>
        <row r="262">
          <cell r="B262" t="str">
            <v>GTM</v>
          </cell>
          <cell r="C262" t="str">
            <v>Nightingale</v>
          </cell>
          <cell r="D262" t="str">
            <v>Ronald</v>
          </cell>
          <cell r="E262">
            <v>0.47999998927116394</v>
          </cell>
          <cell r="F262">
            <v>5676</v>
          </cell>
          <cell r="L262">
            <v>17.5</v>
          </cell>
        </row>
        <row r="263">
          <cell r="B263" t="str">
            <v>GTM</v>
          </cell>
          <cell r="C263" t="str">
            <v>Woodhams</v>
          </cell>
          <cell r="D263" t="str">
            <v>Joyce</v>
          </cell>
          <cell r="E263">
            <v>0.68999999761581421</v>
          </cell>
          <cell r="F263">
            <v>8709</v>
          </cell>
          <cell r="L263">
            <v>25</v>
          </cell>
        </row>
        <row r="264">
          <cell r="B264" t="str">
            <v>GTP</v>
          </cell>
          <cell r="C264" t="str">
            <v>Banks</v>
          </cell>
          <cell r="D264" t="str">
            <v>Hazel</v>
          </cell>
          <cell r="E264">
            <v>0.64999997615814209</v>
          </cell>
          <cell r="F264">
            <v>8235</v>
          </cell>
          <cell r="L264">
            <v>23.700000762939453</v>
          </cell>
        </row>
        <row r="265">
          <cell r="B265" t="str">
            <v>GTP</v>
          </cell>
          <cell r="C265" t="str">
            <v>Bracher</v>
          </cell>
          <cell r="D265" t="str">
            <v>Ann</v>
          </cell>
          <cell r="E265">
            <v>0.68999999761581421</v>
          </cell>
          <cell r="F265">
            <v>8771</v>
          </cell>
          <cell r="H265">
            <v>0.05</v>
          </cell>
          <cell r="I265" t="str">
            <v>Yes</v>
          </cell>
          <cell r="L265">
            <v>25</v>
          </cell>
        </row>
        <row r="266">
          <cell r="B266" t="str">
            <v>GTY</v>
          </cell>
          <cell r="C266" t="str">
            <v>Cook</v>
          </cell>
          <cell r="D266" t="str">
            <v>Brian</v>
          </cell>
          <cell r="E266">
            <v>1.1000000238418579</v>
          </cell>
          <cell r="F266">
            <v>9658</v>
          </cell>
          <cell r="I266" t="str">
            <v>Ex-CAG</v>
          </cell>
          <cell r="L266">
            <v>40</v>
          </cell>
        </row>
        <row r="267">
          <cell r="B267" t="str">
            <v>GTY</v>
          </cell>
          <cell r="C267" t="str">
            <v>Wright</v>
          </cell>
          <cell r="D267" t="str">
            <v>Desmond</v>
          </cell>
          <cell r="E267">
            <v>0.68999999761581421</v>
          </cell>
          <cell r="F267">
            <v>6027</v>
          </cell>
          <cell r="I267" t="str">
            <v>Ex-CAG</v>
          </cell>
          <cell r="L267">
            <v>25</v>
          </cell>
        </row>
        <row r="268">
          <cell r="B268" t="str">
            <v>SMM</v>
          </cell>
          <cell r="C268" t="str">
            <v>Brannan</v>
          </cell>
          <cell r="D268" t="str">
            <v>Jeffrey</v>
          </cell>
          <cell r="E268">
            <v>1</v>
          </cell>
          <cell r="F268">
            <v>18677</v>
          </cell>
          <cell r="H268">
            <v>0.05</v>
          </cell>
          <cell r="I268" t="str">
            <v>Yes</v>
          </cell>
          <cell r="L268">
            <v>36.25</v>
          </cell>
        </row>
        <row r="269">
          <cell r="B269" t="str">
            <v>SMM</v>
          </cell>
          <cell r="C269" t="str">
            <v>Cox</v>
          </cell>
          <cell r="D269" t="str">
            <v>David</v>
          </cell>
          <cell r="E269">
            <v>1</v>
          </cell>
          <cell r="F269">
            <v>14704</v>
          </cell>
          <cell r="H269">
            <v>0.05</v>
          </cell>
          <cell r="I269" t="str">
            <v>Yes</v>
          </cell>
          <cell r="L269">
            <v>36.25</v>
          </cell>
        </row>
        <row r="270">
          <cell r="B270" t="str">
            <v>SMM</v>
          </cell>
          <cell r="C270" t="str">
            <v>Kelly</v>
          </cell>
          <cell r="D270" t="str">
            <v>John</v>
          </cell>
          <cell r="E270">
            <v>1</v>
          </cell>
          <cell r="F270">
            <v>18872</v>
          </cell>
          <cell r="I270" t="str">
            <v>Ex-RSA</v>
          </cell>
          <cell r="L270">
            <v>36.25</v>
          </cell>
        </row>
        <row r="271">
          <cell r="B271" t="str">
            <v>SMM</v>
          </cell>
          <cell r="C271" t="str">
            <v>Morgan</v>
          </cell>
          <cell r="D271" t="str">
            <v>Brian</v>
          </cell>
          <cell r="E271">
            <v>1</v>
          </cell>
          <cell r="F271">
            <v>37603</v>
          </cell>
          <cell r="H271">
            <v>0.05</v>
          </cell>
          <cell r="I271" t="str">
            <v>Yes</v>
          </cell>
          <cell r="J271" t="str">
            <v>Yes</v>
          </cell>
          <cell r="L271">
            <v>36.25</v>
          </cell>
        </row>
        <row r="272">
          <cell r="B272" t="str">
            <v>UHH</v>
          </cell>
          <cell r="C272" t="str">
            <v>Alexander</v>
          </cell>
          <cell r="D272" t="str">
            <v>Joanne</v>
          </cell>
          <cell r="E272">
            <v>0.55000001192092896</v>
          </cell>
          <cell r="F272">
            <v>6179</v>
          </cell>
          <cell r="L272">
            <v>20</v>
          </cell>
        </row>
        <row r="273">
          <cell r="B273" t="str">
            <v>UHH</v>
          </cell>
          <cell r="C273" t="str">
            <v>Beattie</v>
          </cell>
          <cell r="D273" t="str">
            <v>Lawrence</v>
          </cell>
          <cell r="E273">
            <v>1</v>
          </cell>
          <cell r="F273">
            <v>28670</v>
          </cell>
          <cell r="H273">
            <v>0.05</v>
          </cell>
          <cell r="I273" t="str">
            <v>Yes</v>
          </cell>
          <cell r="J273" t="str">
            <v>Yes</v>
          </cell>
          <cell r="L273">
            <v>36.25</v>
          </cell>
        </row>
        <row r="274">
          <cell r="B274" t="str">
            <v>UHH</v>
          </cell>
          <cell r="C274" t="str">
            <v>Borys</v>
          </cell>
          <cell r="D274" t="str">
            <v>Catherine</v>
          </cell>
          <cell r="E274">
            <v>1</v>
          </cell>
          <cell r="F274">
            <v>13300</v>
          </cell>
          <cell r="H274">
            <v>0.05</v>
          </cell>
          <cell r="I274" t="str">
            <v>Yes</v>
          </cell>
          <cell r="L274">
            <v>36.25</v>
          </cell>
        </row>
        <row r="275">
          <cell r="B275" t="str">
            <v>UHH</v>
          </cell>
          <cell r="C275" t="str">
            <v>Briggs</v>
          </cell>
          <cell r="D275" t="str">
            <v>Kay</v>
          </cell>
          <cell r="E275">
            <v>1</v>
          </cell>
          <cell r="F275">
            <v>18500</v>
          </cell>
          <cell r="H275">
            <v>0.05</v>
          </cell>
          <cell r="I275" t="str">
            <v>Yes</v>
          </cell>
          <cell r="L275">
            <v>36.25</v>
          </cell>
        </row>
        <row r="276">
          <cell r="B276" t="str">
            <v>UHH</v>
          </cell>
          <cell r="C276" t="str">
            <v>Chilcott</v>
          </cell>
          <cell r="D276" t="str">
            <v>Amanda</v>
          </cell>
          <cell r="E276">
            <v>1</v>
          </cell>
          <cell r="F276">
            <v>13300</v>
          </cell>
          <cell r="H276">
            <v>0.05</v>
          </cell>
          <cell r="I276" t="str">
            <v>Yes</v>
          </cell>
          <cell r="L276">
            <v>36.25</v>
          </cell>
        </row>
        <row r="277">
          <cell r="B277" t="str">
            <v>UHH</v>
          </cell>
          <cell r="C277" t="str">
            <v>Clark</v>
          </cell>
          <cell r="D277" t="str">
            <v>Wendy</v>
          </cell>
          <cell r="E277">
            <v>0.68999999761581421</v>
          </cell>
          <cell r="F277">
            <v>7931</v>
          </cell>
          <cell r="H277">
            <v>0.05</v>
          </cell>
          <cell r="I277" t="str">
            <v>Yes</v>
          </cell>
          <cell r="L277">
            <v>25</v>
          </cell>
        </row>
        <row r="278">
          <cell r="B278" t="str">
            <v>UHH</v>
          </cell>
          <cell r="C278" t="str">
            <v>Connor</v>
          </cell>
          <cell r="D278" t="str">
            <v>Caroline</v>
          </cell>
          <cell r="E278">
            <v>0.68999999761581421</v>
          </cell>
          <cell r="F278">
            <v>7931</v>
          </cell>
          <cell r="H278">
            <v>0.05</v>
          </cell>
          <cell r="I278" t="str">
            <v>Yes</v>
          </cell>
          <cell r="L278">
            <v>25</v>
          </cell>
        </row>
        <row r="279">
          <cell r="B279" t="str">
            <v>UHH</v>
          </cell>
          <cell r="C279" t="str">
            <v>Costello</v>
          </cell>
          <cell r="D279" t="str">
            <v>Craig</v>
          </cell>
          <cell r="E279">
            <v>1</v>
          </cell>
          <cell r="F279">
            <v>10496</v>
          </cell>
          <cell r="H279">
            <v>0.05</v>
          </cell>
          <cell r="I279" t="str">
            <v>Yes</v>
          </cell>
          <cell r="L279">
            <v>36.25</v>
          </cell>
        </row>
        <row r="280">
          <cell r="B280" t="str">
            <v>UHH</v>
          </cell>
          <cell r="C280" t="str">
            <v>Cowling</v>
          </cell>
          <cell r="D280" t="str">
            <v>Helen</v>
          </cell>
          <cell r="E280">
            <v>1</v>
          </cell>
          <cell r="F280">
            <v>13300</v>
          </cell>
          <cell r="H280">
            <v>0.05</v>
          </cell>
          <cell r="I280" t="str">
            <v>Yes</v>
          </cell>
          <cell r="L280">
            <v>36.25</v>
          </cell>
        </row>
        <row r="281">
          <cell r="B281" t="str">
            <v>UHH</v>
          </cell>
          <cell r="C281" t="str">
            <v>Culpan</v>
          </cell>
          <cell r="D281" t="str">
            <v>Stacey</v>
          </cell>
          <cell r="E281">
            <v>1</v>
          </cell>
          <cell r="F281">
            <v>14025</v>
          </cell>
          <cell r="H281">
            <v>0.05</v>
          </cell>
          <cell r="I281" t="str">
            <v>Yes</v>
          </cell>
          <cell r="L281">
            <v>36.25</v>
          </cell>
        </row>
        <row r="282">
          <cell r="B282" t="str">
            <v>UHH</v>
          </cell>
          <cell r="C282" t="str">
            <v>De Sousa</v>
          </cell>
          <cell r="D282" t="str">
            <v>Gloria</v>
          </cell>
          <cell r="E282">
            <v>1</v>
          </cell>
          <cell r="F282">
            <v>11230</v>
          </cell>
          <cell r="L282">
            <v>36.25</v>
          </cell>
        </row>
        <row r="283">
          <cell r="B283" t="str">
            <v>UHH</v>
          </cell>
          <cell r="C283" t="str">
            <v>Dickson</v>
          </cell>
          <cell r="D283" t="str">
            <v>Jacqueline</v>
          </cell>
          <cell r="E283">
            <v>1</v>
          </cell>
          <cell r="F283">
            <v>36663</v>
          </cell>
          <cell r="H283">
            <v>0.05</v>
          </cell>
          <cell r="I283" t="str">
            <v>Yes</v>
          </cell>
          <cell r="J283" t="str">
            <v>Yes</v>
          </cell>
          <cell r="L283">
            <v>36.25</v>
          </cell>
        </row>
        <row r="284">
          <cell r="B284" t="str">
            <v>UHH</v>
          </cell>
          <cell r="C284" t="str">
            <v>Donnelly</v>
          </cell>
          <cell r="D284" t="str">
            <v>Lisa</v>
          </cell>
          <cell r="E284">
            <v>1</v>
          </cell>
          <cell r="F284">
            <v>13300</v>
          </cell>
          <cell r="H284">
            <v>0.05</v>
          </cell>
          <cell r="I284" t="str">
            <v>Yes</v>
          </cell>
          <cell r="L284">
            <v>36.25</v>
          </cell>
        </row>
        <row r="285">
          <cell r="B285" t="str">
            <v>UHH</v>
          </cell>
          <cell r="C285" t="str">
            <v>Drinkwater</v>
          </cell>
          <cell r="D285" t="str">
            <v>Lisa</v>
          </cell>
          <cell r="E285">
            <v>1</v>
          </cell>
          <cell r="F285">
            <v>9425</v>
          </cell>
          <cell r="L285">
            <v>36.25</v>
          </cell>
        </row>
        <row r="286">
          <cell r="B286" t="str">
            <v>UHH</v>
          </cell>
          <cell r="C286" t="str">
            <v>Dunn</v>
          </cell>
          <cell r="D286" t="str">
            <v>Suzanne</v>
          </cell>
          <cell r="E286">
            <v>1</v>
          </cell>
          <cell r="F286">
            <v>9000</v>
          </cell>
          <cell r="L286">
            <v>36.25</v>
          </cell>
        </row>
        <row r="287">
          <cell r="B287" t="str">
            <v>UHH</v>
          </cell>
          <cell r="C287" t="str">
            <v>Gallagher</v>
          </cell>
          <cell r="D287" t="str">
            <v>Helen</v>
          </cell>
          <cell r="E287">
            <v>1</v>
          </cell>
          <cell r="F287">
            <v>17325</v>
          </cell>
          <cell r="L287">
            <v>36.25</v>
          </cell>
        </row>
        <row r="288">
          <cell r="B288" t="str">
            <v>UHH</v>
          </cell>
          <cell r="C288" t="str">
            <v>George</v>
          </cell>
          <cell r="D288" t="str">
            <v>Jason</v>
          </cell>
          <cell r="E288">
            <v>1</v>
          </cell>
          <cell r="F288">
            <v>9000</v>
          </cell>
          <cell r="L288">
            <v>36.25</v>
          </cell>
        </row>
        <row r="289">
          <cell r="B289" t="str">
            <v>UHH</v>
          </cell>
          <cell r="C289" t="str">
            <v>Greenwood</v>
          </cell>
          <cell r="D289" t="str">
            <v>Sharon</v>
          </cell>
          <cell r="E289">
            <v>0.55000001192092896</v>
          </cell>
          <cell r="F289">
            <v>5710</v>
          </cell>
          <cell r="H289">
            <v>0.05</v>
          </cell>
          <cell r="I289" t="str">
            <v>Yes</v>
          </cell>
          <cell r="L289">
            <v>20</v>
          </cell>
        </row>
        <row r="290">
          <cell r="B290" t="str">
            <v>UHH</v>
          </cell>
          <cell r="C290" t="str">
            <v>Grierson</v>
          </cell>
          <cell r="D290" t="str">
            <v>Emma</v>
          </cell>
          <cell r="E290">
            <v>1</v>
          </cell>
          <cell r="F290">
            <v>10000</v>
          </cell>
          <cell r="L290">
            <v>36.25</v>
          </cell>
        </row>
        <row r="291">
          <cell r="B291" t="str">
            <v>UHH</v>
          </cell>
          <cell r="C291" t="str">
            <v>Haines</v>
          </cell>
          <cell r="D291" t="str">
            <v>Kelly</v>
          </cell>
          <cell r="E291">
            <v>1</v>
          </cell>
          <cell r="F291">
            <v>11200</v>
          </cell>
          <cell r="L291">
            <v>36.25</v>
          </cell>
        </row>
        <row r="292">
          <cell r="B292" t="str">
            <v>UHH</v>
          </cell>
          <cell r="C292" t="str">
            <v>Hegarty</v>
          </cell>
          <cell r="D292" t="str">
            <v>Simone</v>
          </cell>
          <cell r="E292">
            <v>1</v>
          </cell>
          <cell r="F292">
            <v>15675</v>
          </cell>
          <cell r="H292">
            <v>0.05</v>
          </cell>
          <cell r="I292" t="str">
            <v>Yes</v>
          </cell>
          <cell r="L292">
            <v>36.25</v>
          </cell>
        </row>
        <row r="293">
          <cell r="B293" t="str">
            <v>UHH</v>
          </cell>
          <cell r="C293" t="str">
            <v>Hemingway</v>
          </cell>
          <cell r="D293" t="str">
            <v>David</v>
          </cell>
          <cell r="E293">
            <v>1</v>
          </cell>
          <cell r="F293">
            <v>12600</v>
          </cell>
          <cell r="H293">
            <v>0.05</v>
          </cell>
          <cell r="I293" t="str">
            <v>Yes</v>
          </cell>
          <cell r="L293">
            <v>36.25</v>
          </cell>
        </row>
        <row r="294">
          <cell r="B294" t="str">
            <v>UHH</v>
          </cell>
          <cell r="C294" t="str">
            <v>Hessel</v>
          </cell>
          <cell r="D294" t="str">
            <v>Sharon</v>
          </cell>
          <cell r="E294">
            <v>1</v>
          </cell>
          <cell r="F294">
            <v>10740</v>
          </cell>
          <cell r="H294">
            <v>0.05</v>
          </cell>
          <cell r="I294" t="str">
            <v>Yes</v>
          </cell>
          <cell r="L294">
            <v>36.25</v>
          </cell>
        </row>
        <row r="295">
          <cell r="B295" t="str">
            <v>UHH</v>
          </cell>
          <cell r="C295" t="str">
            <v>Hildred</v>
          </cell>
          <cell r="D295" t="str">
            <v>Jennifer</v>
          </cell>
          <cell r="E295">
            <v>1</v>
          </cell>
          <cell r="F295">
            <v>11500</v>
          </cell>
          <cell r="H295">
            <v>0.05</v>
          </cell>
          <cell r="I295" t="str">
            <v>Yes</v>
          </cell>
          <cell r="L295">
            <v>36.25</v>
          </cell>
        </row>
        <row r="296">
          <cell r="B296" t="str">
            <v>UHH</v>
          </cell>
          <cell r="C296" t="str">
            <v>Hirst</v>
          </cell>
          <cell r="D296" t="str">
            <v>Kelly</v>
          </cell>
          <cell r="E296">
            <v>1</v>
          </cell>
          <cell r="F296">
            <v>9000</v>
          </cell>
          <cell r="L296">
            <v>36.25</v>
          </cell>
        </row>
        <row r="297">
          <cell r="B297" t="str">
            <v>UHH</v>
          </cell>
          <cell r="C297" t="str">
            <v>Holt</v>
          </cell>
          <cell r="D297" t="str">
            <v>Louise</v>
          </cell>
          <cell r="E297">
            <v>1</v>
          </cell>
          <cell r="F297">
            <v>14850</v>
          </cell>
          <cell r="H297">
            <v>0.05</v>
          </cell>
          <cell r="I297" t="str">
            <v>Yes</v>
          </cell>
          <cell r="L297">
            <v>36.25</v>
          </cell>
        </row>
        <row r="298">
          <cell r="B298" t="str">
            <v>UHH</v>
          </cell>
          <cell r="C298" t="str">
            <v>Horsfield</v>
          </cell>
          <cell r="D298" t="str">
            <v>Rosemary</v>
          </cell>
          <cell r="E298">
            <v>0.68999999761581421</v>
          </cell>
          <cell r="F298">
            <v>10500</v>
          </cell>
          <cell r="H298">
            <v>0.05</v>
          </cell>
          <cell r="I298" t="str">
            <v>Yes</v>
          </cell>
          <cell r="L298">
            <v>25</v>
          </cell>
        </row>
        <row r="299">
          <cell r="B299" t="str">
            <v>UHH</v>
          </cell>
          <cell r="C299" t="str">
            <v>Hussain</v>
          </cell>
          <cell r="D299" t="str">
            <v>Shaheen</v>
          </cell>
          <cell r="E299">
            <v>1</v>
          </cell>
          <cell r="F299">
            <v>10610</v>
          </cell>
          <cell r="L299">
            <v>36.25</v>
          </cell>
        </row>
        <row r="300">
          <cell r="B300" t="str">
            <v>UHH</v>
          </cell>
          <cell r="C300" t="str">
            <v>Iannelli</v>
          </cell>
          <cell r="D300" t="str">
            <v>Paul</v>
          </cell>
          <cell r="E300">
            <v>1</v>
          </cell>
          <cell r="F300">
            <v>14850</v>
          </cell>
          <cell r="L300">
            <v>36.25</v>
          </cell>
        </row>
        <row r="301">
          <cell r="B301" t="str">
            <v>UHH</v>
          </cell>
          <cell r="C301" t="str">
            <v>Ingle</v>
          </cell>
          <cell r="D301" t="str">
            <v>Jacqueline</v>
          </cell>
          <cell r="E301">
            <v>1</v>
          </cell>
          <cell r="F301">
            <v>9000</v>
          </cell>
          <cell r="L301">
            <v>36.25</v>
          </cell>
        </row>
        <row r="302">
          <cell r="B302" t="str">
            <v>UHH</v>
          </cell>
          <cell r="C302" t="str">
            <v>Jones</v>
          </cell>
          <cell r="D302" t="str">
            <v>Sarah</v>
          </cell>
          <cell r="E302">
            <v>1</v>
          </cell>
          <cell r="F302">
            <v>10240</v>
          </cell>
          <cell r="L302">
            <v>36.25</v>
          </cell>
        </row>
        <row r="303">
          <cell r="B303" t="str">
            <v>UHH</v>
          </cell>
          <cell r="C303" t="str">
            <v>Kenyon</v>
          </cell>
          <cell r="D303" t="str">
            <v>Simon</v>
          </cell>
          <cell r="E303">
            <v>1</v>
          </cell>
          <cell r="F303">
            <v>9856</v>
          </cell>
          <cell r="L303">
            <v>36.25</v>
          </cell>
        </row>
        <row r="304">
          <cell r="B304" t="str">
            <v>UHH</v>
          </cell>
          <cell r="C304" t="str">
            <v>Kolano</v>
          </cell>
          <cell r="D304" t="str">
            <v>Tanya</v>
          </cell>
          <cell r="E304">
            <v>1</v>
          </cell>
          <cell r="F304">
            <v>11900</v>
          </cell>
          <cell r="L304">
            <v>36.25</v>
          </cell>
        </row>
        <row r="305">
          <cell r="B305" t="str">
            <v>UHH</v>
          </cell>
          <cell r="C305" t="str">
            <v>Lawrence</v>
          </cell>
          <cell r="D305" t="str">
            <v>Violet</v>
          </cell>
          <cell r="E305">
            <v>1</v>
          </cell>
          <cell r="F305">
            <v>23450</v>
          </cell>
          <cell r="H305">
            <v>0.05</v>
          </cell>
          <cell r="I305" t="str">
            <v>Yes</v>
          </cell>
          <cell r="L305">
            <v>36.25</v>
          </cell>
        </row>
        <row r="306">
          <cell r="B306" t="str">
            <v>UHH</v>
          </cell>
          <cell r="C306" t="str">
            <v>Lees</v>
          </cell>
          <cell r="D306" t="str">
            <v>Suzanne</v>
          </cell>
          <cell r="E306">
            <v>1</v>
          </cell>
          <cell r="F306">
            <v>10107</v>
          </cell>
          <cell r="L306">
            <v>36.25</v>
          </cell>
        </row>
        <row r="307">
          <cell r="B307" t="str">
            <v>UHH</v>
          </cell>
          <cell r="C307" t="str">
            <v>Lister</v>
          </cell>
          <cell r="D307" t="str">
            <v>Vicky</v>
          </cell>
          <cell r="E307">
            <v>1</v>
          </cell>
          <cell r="F307">
            <v>18500</v>
          </cell>
          <cell r="L307">
            <v>36.25</v>
          </cell>
        </row>
        <row r="308">
          <cell r="B308" t="str">
            <v>UHH</v>
          </cell>
          <cell r="C308" t="str">
            <v>Madden</v>
          </cell>
          <cell r="D308" t="str">
            <v>Joanne</v>
          </cell>
          <cell r="E308">
            <v>0.6600000262260437</v>
          </cell>
          <cell r="F308">
            <v>7183</v>
          </cell>
          <cell r="H308">
            <v>0.05</v>
          </cell>
          <cell r="I308" t="str">
            <v>Yes</v>
          </cell>
          <cell r="L308">
            <v>24</v>
          </cell>
        </row>
        <row r="309">
          <cell r="B309" t="str">
            <v>UHH</v>
          </cell>
          <cell r="C309" t="str">
            <v>Mallon</v>
          </cell>
          <cell r="D309" t="str">
            <v>Claire</v>
          </cell>
          <cell r="E309">
            <v>1</v>
          </cell>
          <cell r="F309">
            <v>10658</v>
          </cell>
          <cell r="H309">
            <v>0.05</v>
          </cell>
          <cell r="I309" t="str">
            <v>Yes</v>
          </cell>
          <cell r="L309">
            <v>36.25</v>
          </cell>
        </row>
        <row r="310">
          <cell r="B310" t="str">
            <v>UHH</v>
          </cell>
          <cell r="C310" t="str">
            <v>Mallon</v>
          </cell>
          <cell r="D310" t="str">
            <v>Deborah</v>
          </cell>
          <cell r="E310">
            <v>1</v>
          </cell>
          <cell r="F310">
            <v>10496</v>
          </cell>
          <cell r="H310">
            <v>0.05</v>
          </cell>
          <cell r="I310" t="str">
            <v>Yes</v>
          </cell>
          <cell r="L310">
            <v>36.25</v>
          </cell>
        </row>
        <row r="311">
          <cell r="B311" t="str">
            <v>UHH</v>
          </cell>
          <cell r="C311" t="str">
            <v>Meston</v>
          </cell>
          <cell r="D311" t="str">
            <v>Leah</v>
          </cell>
          <cell r="E311">
            <v>1</v>
          </cell>
          <cell r="F311">
            <v>9856</v>
          </cell>
          <cell r="H311">
            <v>0.05</v>
          </cell>
          <cell r="I311" t="str">
            <v>Yes</v>
          </cell>
          <cell r="L311">
            <v>36.25</v>
          </cell>
        </row>
        <row r="312">
          <cell r="B312" t="str">
            <v>UHH</v>
          </cell>
          <cell r="C312" t="str">
            <v>Moorhouse</v>
          </cell>
          <cell r="D312" t="str">
            <v>Angela</v>
          </cell>
          <cell r="E312">
            <v>1</v>
          </cell>
          <cell r="F312">
            <v>10000</v>
          </cell>
          <cell r="L312">
            <v>36.25</v>
          </cell>
        </row>
        <row r="313">
          <cell r="B313" t="str">
            <v>UHH</v>
          </cell>
          <cell r="C313" t="str">
            <v>Moran</v>
          </cell>
          <cell r="D313" t="str">
            <v>Jodie</v>
          </cell>
          <cell r="E313">
            <v>1</v>
          </cell>
          <cell r="F313">
            <v>13300</v>
          </cell>
          <cell r="H313">
            <v>0.05</v>
          </cell>
          <cell r="I313" t="str">
            <v>Yes</v>
          </cell>
          <cell r="L313">
            <v>36.25</v>
          </cell>
        </row>
        <row r="314">
          <cell r="B314" t="str">
            <v>UHH</v>
          </cell>
          <cell r="C314" t="str">
            <v>Normington</v>
          </cell>
          <cell r="D314" t="str">
            <v>Jonathan</v>
          </cell>
          <cell r="E314">
            <v>1</v>
          </cell>
          <cell r="F314">
            <v>14850</v>
          </cell>
          <cell r="H314">
            <v>0.05</v>
          </cell>
          <cell r="I314" t="str">
            <v>Yes</v>
          </cell>
          <cell r="L314">
            <v>36.25</v>
          </cell>
        </row>
        <row r="315">
          <cell r="B315" t="str">
            <v>UHH</v>
          </cell>
          <cell r="C315" t="str">
            <v>Nowaz</v>
          </cell>
          <cell r="D315" t="str">
            <v>Rehana</v>
          </cell>
          <cell r="E315">
            <v>1</v>
          </cell>
          <cell r="F315">
            <v>8423</v>
          </cell>
          <cell r="L315">
            <v>36.25</v>
          </cell>
        </row>
        <row r="316">
          <cell r="B316" t="str">
            <v>UHH</v>
          </cell>
          <cell r="C316" t="str">
            <v>O'Shea</v>
          </cell>
          <cell r="D316" t="str">
            <v>Louise</v>
          </cell>
          <cell r="E316">
            <v>1</v>
          </cell>
          <cell r="F316">
            <v>14850</v>
          </cell>
          <cell r="L316">
            <v>36.25</v>
          </cell>
        </row>
        <row r="317">
          <cell r="B317" t="str">
            <v>UHH</v>
          </cell>
          <cell r="C317" t="str">
            <v>Pink</v>
          </cell>
          <cell r="D317" t="str">
            <v>Eleanor</v>
          </cell>
          <cell r="E317">
            <v>1</v>
          </cell>
          <cell r="F317">
            <v>12600</v>
          </cell>
          <cell r="L317">
            <v>36.25</v>
          </cell>
        </row>
        <row r="318">
          <cell r="B318" t="str">
            <v>UHH</v>
          </cell>
          <cell r="C318" t="str">
            <v>Pollitt</v>
          </cell>
          <cell r="D318" t="str">
            <v>Gillian</v>
          </cell>
          <cell r="E318">
            <v>1</v>
          </cell>
          <cell r="F318">
            <v>9600</v>
          </cell>
          <cell r="H318">
            <v>0.05</v>
          </cell>
          <cell r="I318" t="str">
            <v>Yes</v>
          </cell>
          <cell r="L318">
            <v>36.25</v>
          </cell>
        </row>
        <row r="319">
          <cell r="B319" t="str">
            <v>UHH</v>
          </cell>
          <cell r="C319" t="str">
            <v>Priston *</v>
          </cell>
          <cell r="D319" t="str">
            <v>Joanne</v>
          </cell>
          <cell r="E319">
            <v>1</v>
          </cell>
          <cell r="F319">
            <v>17325</v>
          </cell>
          <cell r="H319">
            <v>0.05</v>
          </cell>
          <cell r="I319" t="str">
            <v>Yes</v>
          </cell>
          <cell r="L319">
            <v>36.25</v>
          </cell>
        </row>
        <row r="320">
          <cell r="B320" t="str">
            <v>UHH</v>
          </cell>
          <cell r="C320" t="str">
            <v>Riley</v>
          </cell>
          <cell r="D320" t="str">
            <v>Natalie</v>
          </cell>
          <cell r="E320">
            <v>1</v>
          </cell>
          <cell r="F320">
            <v>11900</v>
          </cell>
          <cell r="L320">
            <v>36.25</v>
          </cell>
        </row>
        <row r="321">
          <cell r="B321" t="str">
            <v>UHH</v>
          </cell>
          <cell r="C321" t="str">
            <v>Robertshaw</v>
          </cell>
          <cell r="D321" t="str">
            <v>Kairon</v>
          </cell>
          <cell r="E321">
            <v>1</v>
          </cell>
          <cell r="F321">
            <v>8500</v>
          </cell>
          <cell r="L321">
            <v>36.25</v>
          </cell>
        </row>
        <row r="322">
          <cell r="B322" t="str">
            <v>UHH</v>
          </cell>
          <cell r="C322" t="str">
            <v>Robinson</v>
          </cell>
          <cell r="D322" t="str">
            <v>Craig</v>
          </cell>
          <cell r="E322">
            <v>1</v>
          </cell>
          <cell r="F322">
            <v>11230</v>
          </cell>
          <cell r="H322">
            <v>0.05</v>
          </cell>
          <cell r="I322" t="str">
            <v>Yes</v>
          </cell>
          <cell r="L322">
            <v>36.25</v>
          </cell>
        </row>
        <row r="323">
          <cell r="B323" t="str">
            <v>UHH</v>
          </cell>
          <cell r="C323" t="str">
            <v>Shinn</v>
          </cell>
          <cell r="D323" t="str">
            <v>Kathryn</v>
          </cell>
          <cell r="E323">
            <v>1</v>
          </cell>
          <cell r="F323">
            <v>13300</v>
          </cell>
          <cell r="I323" t="str">
            <v>Yes</v>
          </cell>
          <cell r="L323">
            <v>36.25</v>
          </cell>
        </row>
        <row r="324">
          <cell r="B324" t="str">
            <v>UHH</v>
          </cell>
          <cell r="C324" t="str">
            <v>Smith</v>
          </cell>
          <cell r="D324" t="str">
            <v>Nicholas</v>
          </cell>
          <cell r="E324">
            <v>1</v>
          </cell>
          <cell r="F324">
            <v>9000</v>
          </cell>
          <cell r="L324">
            <v>36.25</v>
          </cell>
        </row>
        <row r="325">
          <cell r="B325" t="str">
            <v>UHH</v>
          </cell>
          <cell r="C325" t="str">
            <v>Stabler</v>
          </cell>
          <cell r="D325" t="str">
            <v>Maxine</v>
          </cell>
          <cell r="E325">
            <v>1</v>
          </cell>
          <cell r="F325">
            <v>13300</v>
          </cell>
          <cell r="H325">
            <v>0.05</v>
          </cell>
          <cell r="I325" t="str">
            <v>Yes</v>
          </cell>
          <cell r="L325">
            <v>36.25</v>
          </cell>
        </row>
        <row r="326">
          <cell r="B326" t="str">
            <v>UHH</v>
          </cell>
          <cell r="C326" t="str">
            <v>Sutcliffe</v>
          </cell>
          <cell r="D326" t="str">
            <v>Christine</v>
          </cell>
          <cell r="E326">
            <v>1</v>
          </cell>
          <cell r="F326">
            <v>9500</v>
          </cell>
          <cell r="L326">
            <v>36.25</v>
          </cell>
        </row>
        <row r="327">
          <cell r="B327" t="str">
            <v>UHH</v>
          </cell>
          <cell r="C327" t="str">
            <v>Sykes</v>
          </cell>
          <cell r="D327" t="str">
            <v>Chloe</v>
          </cell>
          <cell r="E327">
            <v>1</v>
          </cell>
          <cell r="F327">
            <v>9600</v>
          </cell>
          <cell r="L327">
            <v>36.25</v>
          </cell>
        </row>
        <row r="328">
          <cell r="B328" t="str">
            <v>UHH</v>
          </cell>
          <cell r="C328" t="str">
            <v>Taylor</v>
          </cell>
          <cell r="D328" t="str">
            <v>Lucy</v>
          </cell>
          <cell r="E328">
            <v>1</v>
          </cell>
          <cell r="F328">
            <v>12600</v>
          </cell>
          <cell r="H328">
            <v>0.05</v>
          </cell>
          <cell r="I328" t="str">
            <v>Yes</v>
          </cell>
          <cell r="L328">
            <v>36.25</v>
          </cell>
        </row>
        <row r="329">
          <cell r="B329" t="str">
            <v>UHH</v>
          </cell>
          <cell r="C329" t="str">
            <v>Whytock</v>
          </cell>
          <cell r="D329" t="str">
            <v>Brian</v>
          </cell>
          <cell r="E329">
            <v>1</v>
          </cell>
          <cell r="F329">
            <v>19665</v>
          </cell>
          <cell r="L329">
            <v>36.25</v>
          </cell>
        </row>
        <row r="330">
          <cell r="B330" t="str">
            <v>UHH</v>
          </cell>
          <cell r="C330" t="str">
            <v>Wilson</v>
          </cell>
          <cell r="D330" t="str">
            <v>Hayley</v>
          </cell>
          <cell r="E330">
            <v>1</v>
          </cell>
          <cell r="F330">
            <v>10658</v>
          </cell>
          <cell r="L330">
            <v>36.25</v>
          </cell>
        </row>
        <row r="331">
          <cell r="B331" t="str">
            <v>UHH</v>
          </cell>
          <cell r="C331" t="str">
            <v>Wood</v>
          </cell>
          <cell r="D331" t="str">
            <v>Rachel</v>
          </cell>
          <cell r="E331">
            <v>1</v>
          </cell>
          <cell r="F331">
            <v>16500</v>
          </cell>
          <cell r="H331">
            <v>0.05</v>
          </cell>
          <cell r="I331" t="str">
            <v>Yes</v>
          </cell>
          <cell r="L331">
            <v>36.25</v>
          </cell>
        </row>
        <row r="332">
          <cell r="B332" t="str">
            <v>VCY</v>
          </cell>
          <cell r="C332" t="str">
            <v>Aros</v>
          </cell>
          <cell r="D332" t="str">
            <v>Carmen</v>
          </cell>
          <cell r="E332">
            <v>1</v>
          </cell>
          <cell r="F332">
            <v>17763</v>
          </cell>
          <cell r="H332">
            <v>0.05</v>
          </cell>
          <cell r="I332" t="str">
            <v>Yes</v>
          </cell>
          <cell r="L332">
            <v>36.25</v>
          </cell>
        </row>
        <row r="333">
          <cell r="B333" t="str">
            <v>VCY</v>
          </cell>
          <cell r="C333" t="str">
            <v>Barnes</v>
          </cell>
          <cell r="D333" t="str">
            <v>Joan</v>
          </cell>
          <cell r="E333">
            <v>1</v>
          </cell>
          <cell r="F333">
            <v>19982</v>
          </cell>
          <cell r="I333" t="str">
            <v>Ex-CAG</v>
          </cell>
          <cell r="L333">
            <v>36.25</v>
          </cell>
        </row>
        <row r="334">
          <cell r="B334" t="str">
            <v>VCY</v>
          </cell>
          <cell r="C334" t="str">
            <v>Bentley</v>
          </cell>
          <cell r="D334" t="str">
            <v>Helen</v>
          </cell>
          <cell r="E334">
            <v>1</v>
          </cell>
          <cell r="F334">
            <v>18642</v>
          </cell>
          <cell r="H334">
            <v>0.05</v>
          </cell>
          <cell r="I334" t="str">
            <v>Yes</v>
          </cell>
          <cell r="L334">
            <v>36.25</v>
          </cell>
        </row>
        <row r="335">
          <cell r="B335" t="str">
            <v>VCY</v>
          </cell>
          <cell r="C335" t="str">
            <v>Bowley</v>
          </cell>
          <cell r="D335" t="str">
            <v>Barbara</v>
          </cell>
          <cell r="E335">
            <v>1</v>
          </cell>
          <cell r="F335">
            <v>23876</v>
          </cell>
          <cell r="I335" t="str">
            <v>Ex-CAG</v>
          </cell>
          <cell r="L335">
            <v>36.25</v>
          </cell>
        </row>
        <row r="336">
          <cell r="B336" t="str">
            <v>VCY</v>
          </cell>
          <cell r="C336" t="str">
            <v>Brogan</v>
          </cell>
          <cell r="D336" t="str">
            <v>Peter</v>
          </cell>
          <cell r="E336">
            <v>1</v>
          </cell>
          <cell r="F336">
            <v>17763</v>
          </cell>
          <cell r="H336">
            <v>0.05</v>
          </cell>
          <cell r="I336" t="str">
            <v>Yes</v>
          </cell>
          <cell r="L336">
            <v>36.25</v>
          </cell>
        </row>
        <row r="337">
          <cell r="B337" t="str">
            <v>VCY</v>
          </cell>
          <cell r="C337" t="str">
            <v>Cumming</v>
          </cell>
          <cell r="D337" t="str">
            <v>John</v>
          </cell>
          <cell r="E337">
            <v>0.55000001192092896</v>
          </cell>
          <cell r="F337">
            <v>6500</v>
          </cell>
          <cell r="L337">
            <v>20</v>
          </cell>
        </row>
        <row r="338">
          <cell r="B338" t="str">
            <v>VCY</v>
          </cell>
          <cell r="C338" t="str">
            <v>Foxon</v>
          </cell>
          <cell r="D338" t="str">
            <v>Patricia</v>
          </cell>
          <cell r="E338">
            <v>0.55000001192092896</v>
          </cell>
          <cell r="F338">
            <v>6500</v>
          </cell>
          <cell r="L338">
            <v>20</v>
          </cell>
        </row>
        <row r="339">
          <cell r="B339" t="str">
            <v>VCY</v>
          </cell>
          <cell r="C339" t="str">
            <v>Fuller</v>
          </cell>
          <cell r="D339" t="str">
            <v>Margaret</v>
          </cell>
          <cell r="E339">
            <v>1</v>
          </cell>
          <cell r="F339">
            <v>25000</v>
          </cell>
          <cell r="I339" t="str">
            <v>Ex-CAG</v>
          </cell>
          <cell r="L339">
            <v>36.25</v>
          </cell>
        </row>
        <row r="340">
          <cell r="B340" t="str">
            <v>VCY</v>
          </cell>
          <cell r="C340" t="str">
            <v>Gurd</v>
          </cell>
          <cell r="D340" t="str">
            <v>Anne</v>
          </cell>
          <cell r="E340">
            <v>1</v>
          </cell>
          <cell r="F340">
            <v>18474</v>
          </cell>
          <cell r="H340">
            <v>0.05</v>
          </cell>
          <cell r="I340" t="str">
            <v>Yes</v>
          </cell>
          <cell r="L340">
            <v>36.25</v>
          </cell>
        </row>
        <row r="341">
          <cell r="B341" t="str">
            <v>VCY</v>
          </cell>
          <cell r="C341" t="str">
            <v>Hallan</v>
          </cell>
          <cell r="D341" t="str">
            <v>Miru</v>
          </cell>
          <cell r="E341">
            <v>1</v>
          </cell>
          <cell r="F341">
            <v>20300</v>
          </cell>
          <cell r="H341">
            <v>0.05</v>
          </cell>
          <cell r="I341" t="str">
            <v>Yes</v>
          </cell>
          <cell r="L341">
            <v>36.25</v>
          </cell>
        </row>
        <row r="342">
          <cell r="B342" t="str">
            <v>VCY</v>
          </cell>
          <cell r="C342" t="str">
            <v>Hay</v>
          </cell>
          <cell r="D342" t="str">
            <v>Marcia</v>
          </cell>
          <cell r="E342">
            <v>1</v>
          </cell>
          <cell r="F342">
            <v>27267</v>
          </cell>
          <cell r="I342" t="str">
            <v>Ex-CAG</v>
          </cell>
          <cell r="L342">
            <v>36.25</v>
          </cell>
        </row>
        <row r="343">
          <cell r="B343" t="str">
            <v>VCY</v>
          </cell>
          <cell r="C343" t="str">
            <v>Johnson</v>
          </cell>
          <cell r="D343" t="str">
            <v>Elizabeth</v>
          </cell>
          <cell r="E343">
            <v>1</v>
          </cell>
          <cell r="F343">
            <v>18035</v>
          </cell>
          <cell r="H343">
            <v>0.05</v>
          </cell>
          <cell r="I343" t="str">
            <v>Yes</v>
          </cell>
          <cell r="L343">
            <v>36.25</v>
          </cell>
        </row>
        <row r="344">
          <cell r="B344" t="str">
            <v>VCY</v>
          </cell>
          <cell r="C344" t="str">
            <v>Kay</v>
          </cell>
          <cell r="D344" t="str">
            <v>Dawn</v>
          </cell>
          <cell r="E344">
            <v>1</v>
          </cell>
          <cell r="F344">
            <v>18025</v>
          </cell>
          <cell r="H344">
            <v>0.05</v>
          </cell>
          <cell r="I344" t="str">
            <v>Yes</v>
          </cell>
          <cell r="L344">
            <v>36.25</v>
          </cell>
        </row>
        <row r="345">
          <cell r="B345" t="str">
            <v>VCY</v>
          </cell>
          <cell r="C345" t="str">
            <v>Ledger</v>
          </cell>
          <cell r="D345" t="str">
            <v>Shirley</v>
          </cell>
          <cell r="E345">
            <v>0.80000001192092896</v>
          </cell>
          <cell r="F345">
            <v>18504</v>
          </cell>
          <cell r="I345" t="str">
            <v>Ex-CAG</v>
          </cell>
          <cell r="L345">
            <v>29</v>
          </cell>
        </row>
        <row r="346">
          <cell r="B346" t="str">
            <v>VCY</v>
          </cell>
          <cell r="C346" t="str">
            <v>Lewis</v>
          </cell>
          <cell r="D346" t="str">
            <v>Thomas</v>
          </cell>
          <cell r="E346">
            <v>1</v>
          </cell>
          <cell r="F346">
            <v>25375</v>
          </cell>
          <cell r="H346">
            <v>0.05</v>
          </cell>
          <cell r="I346" t="str">
            <v>Yes</v>
          </cell>
          <cell r="L346">
            <v>36.25</v>
          </cell>
        </row>
        <row r="347">
          <cell r="B347" t="str">
            <v>VCY</v>
          </cell>
          <cell r="C347" t="str">
            <v>Lingard</v>
          </cell>
          <cell r="D347" t="str">
            <v>Helen</v>
          </cell>
          <cell r="E347">
            <v>1</v>
          </cell>
          <cell r="F347">
            <v>17763</v>
          </cell>
          <cell r="H347">
            <v>0.05</v>
          </cell>
          <cell r="I347" t="str">
            <v>Yes</v>
          </cell>
          <cell r="L347">
            <v>36.25</v>
          </cell>
        </row>
        <row r="348">
          <cell r="B348" t="str">
            <v>VCY</v>
          </cell>
          <cell r="C348" t="str">
            <v>McKeown</v>
          </cell>
          <cell r="D348" t="str">
            <v>Neil</v>
          </cell>
          <cell r="E348">
            <v>1</v>
          </cell>
          <cell r="F348">
            <v>18296</v>
          </cell>
          <cell r="H348">
            <v>0.05</v>
          </cell>
          <cell r="I348" t="str">
            <v>Yes</v>
          </cell>
          <cell r="L348">
            <v>36.25</v>
          </cell>
        </row>
        <row r="349">
          <cell r="B349" t="str">
            <v>VCY</v>
          </cell>
          <cell r="C349" t="str">
            <v>McReynolds</v>
          </cell>
          <cell r="D349" t="str">
            <v>Malcolm</v>
          </cell>
          <cell r="E349">
            <v>0.80000001192092896</v>
          </cell>
          <cell r="F349">
            <v>16920</v>
          </cell>
          <cell r="I349" t="str">
            <v>Ex-CAG</v>
          </cell>
          <cell r="L349">
            <v>29</v>
          </cell>
        </row>
        <row r="350">
          <cell r="B350" t="str">
            <v>VCY</v>
          </cell>
          <cell r="C350" t="str">
            <v>McReynolds</v>
          </cell>
          <cell r="D350" t="str">
            <v>Mark</v>
          </cell>
          <cell r="E350">
            <v>1</v>
          </cell>
          <cell r="F350">
            <v>25000</v>
          </cell>
          <cell r="I350" t="str">
            <v>Ex-CAG</v>
          </cell>
          <cell r="L350">
            <v>36.25</v>
          </cell>
        </row>
        <row r="351">
          <cell r="B351" t="str">
            <v>VCY</v>
          </cell>
          <cell r="C351" t="str">
            <v>Parry</v>
          </cell>
          <cell r="D351" t="str">
            <v>Sheila</v>
          </cell>
          <cell r="E351">
            <v>0.6600000262260437</v>
          </cell>
          <cell r="F351">
            <v>13000</v>
          </cell>
          <cell r="H351">
            <v>0.05</v>
          </cell>
          <cell r="I351" t="str">
            <v>Yes</v>
          </cell>
          <cell r="L351">
            <v>24</v>
          </cell>
        </row>
        <row r="352">
          <cell r="B352" t="str">
            <v>VCY</v>
          </cell>
          <cell r="C352" t="str">
            <v>Ridley</v>
          </cell>
          <cell r="D352" t="str">
            <v>Sandra</v>
          </cell>
          <cell r="E352">
            <v>1</v>
          </cell>
          <cell r="F352">
            <v>38139</v>
          </cell>
          <cell r="I352" t="str">
            <v>Ex-CAG</v>
          </cell>
          <cell r="J352" t="str">
            <v>Yes</v>
          </cell>
          <cell r="L352">
            <v>36.25</v>
          </cell>
        </row>
        <row r="353">
          <cell r="B353" t="str">
            <v>VCY</v>
          </cell>
          <cell r="C353" t="str">
            <v>Robertson</v>
          </cell>
          <cell r="D353" t="str">
            <v>Vivienne</v>
          </cell>
          <cell r="E353">
            <v>1</v>
          </cell>
          <cell r="F353">
            <v>19982</v>
          </cell>
          <cell r="I353" t="str">
            <v>Ex-CAG</v>
          </cell>
          <cell r="L353">
            <v>36.25</v>
          </cell>
        </row>
        <row r="354">
          <cell r="B354" t="str">
            <v>VCY</v>
          </cell>
          <cell r="C354" t="str">
            <v>Roxburgh</v>
          </cell>
          <cell r="D354" t="str">
            <v>Shelagh</v>
          </cell>
          <cell r="E354">
            <v>1</v>
          </cell>
          <cell r="F354">
            <v>18856</v>
          </cell>
          <cell r="H354">
            <v>0.05</v>
          </cell>
          <cell r="I354" t="str">
            <v>Yes</v>
          </cell>
          <cell r="L354">
            <v>36.25</v>
          </cell>
        </row>
        <row r="355">
          <cell r="B355" t="str">
            <v>VCY</v>
          </cell>
          <cell r="C355" t="str">
            <v>Stretton</v>
          </cell>
          <cell r="D355" t="str">
            <v>Eileen</v>
          </cell>
          <cell r="E355">
            <v>1</v>
          </cell>
          <cell r="F355">
            <v>19982</v>
          </cell>
          <cell r="I355" t="str">
            <v>Ex-CAG</v>
          </cell>
          <cell r="L355">
            <v>36.25</v>
          </cell>
        </row>
        <row r="356">
          <cell r="B356" t="str">
            <v>VCY</v>
          </cell>
          <cell r="C356" t="str">
            <v>Tunstall</v>
          </cell>
          <cell r="D356" t="str">
            <v>Vivien</v>
          </cell>
          <cell r="E356">
            <v>1</v>
          </cell>
          <cell r="F356">
            <v>20044</v>
          </cell>
          <cell r="I356" t="str">
            <v>Ex-CAG</v>
          </cell>
          <cell r="L356">
            <v>36.25</v>
          </cell>
        </row>
        <row r="357">
          <cell r="B357" t="str">
            <v>VCY</v>
          </cell>
          <cell r="C357" t="str">
            <v>Werry</v>
          </cell>
          <cell r="D357" t="str">
            <v>Sandra</v>
          </cell>
          <cell r="E357">
            <v>0.80000001192092896</v>
          </cell>
          <cell r="F357">
            <v>15986</v>
          </cell>
          <cell r="I357" t="str">
            <v>Ex-CAG</v>
          </cell>
          <cell r="L357">
            <v>29</v>
          </cell>
        </row>
        <row r="358">
          <cell r="B358" t="str">
            <v>VCY</v>
          </cell>
          <cell r="C358" t="str">
            <v>Wileman</v>
          </cell>
          <cell r="D358" t="str">
            <v>Lynne</v>
          </cell>
          <cell r="E358">
            <v>1</v>
          </cell>
          <cell r="F358">
            <v>13533</v>
          </cell>
          <cell r="H358">
            <v>0.05</v>
          </cell>
          <cell r="I358" t="str">
            <v>Yes</v>
          </cell>
          <cell r="L358">
            <v>36.25</v>
          </cell>
        </row>
        <row r="359">
          <cell r="B359" t="str">
            <v>VCY</v>
          </cell>
          <cell r="C359" t="str">
            <v>Yapp</v>
          </cell>
          <cell r="D359" t="str">
            <v>Robin</v>
          </cell>
          <cell r="E359">
            <v>1</v>
          </cell>
          <cell r="F359">
            <v>19688</v>
          </cell>
          <cell r="I359" t="str">
            <v>Ex-CAG</v>
          </cell>
          <cell r="L359">
            <v>36.25</v>
          </cell>
        </row>
        <row r="360">
          <cell r="B360" t="str">
            <v>VDY</v>
          </cell>
          <cell r="C360" t="str">
            <v>Bevan</v>
          </cell>
          <cell r="D360" t="str">
            <v>Tim</v>
          </cell>
          <cell r="E360">
            <v>1</v>
          </cell>
          <cell r="F360">
            <v>28325</v>
          </cell>
          <cell r="I360" t="str">
            <v>Ex-CAG</v>
          </cell>
          <cell r="J360" t="str">
            <v>Yes</v>
          </cell>
          <cell r="L360">
            <v>36.25</v>
          </cell>
        </row>
        <row r="361">
          <cell r="B361" t="str">
            <v>VDY</v>
          </cell>
          <cell r="C361" t="str">
            <v>Haines</v>
          </cell>
          <cell r="D361" t="str">
            <v>Jennifer</v>
          </cell>
          <cell r="E361">
            <v>1</v>
          </cell>
          <cell r="F361">
            <v>10873</v>
          </cell>
          <cell r="H361">
            <v>0.05</v>
          </cell>
          <cell r="I361" t="str">
            <v>Yes</v>
          </cell>
          <cell r="L361">
            <v>36.25</v>
          </cell>
        </row>
        <row r="362">
          <cell r="B362" t="str">
            <v>VDY</v>
          </cell>
          <cell r="C362" t="str">
            <v>Pressley</v>
          </cell>
          <cell r="D362" t="str">
            <v>Janet</v>
          </cell>
          <cell r="E362">
            <v>1</v>
          </cell>
          <cell r="F362">
            <v>29097</v>
          </cell>
          <cell r="H362">
            <v>0.05</v>
          </cell>
          <cell r="I362" t="str">
            <v>Yes</v>
          </cell>
          <cell r="J362" t="str">
            <v>Yes</v>
          </cell>
          <cell r="L362">
            <v>36.25</v>
          </cell>
        </row>
        <row r="363">
          <cell r="B363" t="str">
            <v>VPM</v>
          </cell>
          <cell r="C363" t="str">
            <v>Cholwill</v>
          </cell>
          <cell r="D363" t="str">
            <v>Valerie</v>
          </cell>
          <cell r="E363">
            <v>1</v>
          </cell>
          <cell r="F363">
            <v>16480</v>
          </cell>
          <cell r="H363">
            <v>0.05</v>
          </cell>
          <cell r="I363" t="str">
            <v>Yes</v>
          </cell>
          <cell r="L363">
            <v>36.25</v>
          </cell>
        </row>
        <row r="364">
          <cell r="B364" t="str">
            <v>VPM</v>
          </cell>
          <cell r="C364" t="str">
            <v>Colburn</v>
          </cell>
          <cell r="D364" t="str">
            <v>Vera</v>
          </cell>
          <cell r="E364">
            <v>1</v>
          </cell>
          <cell r="F364">
            <v>15450</v>
          </cell>
          <cell r="H364">
            <v>0.05</v>
          </cell>
          <cell r="I364" t="str">
            <v>Yes</v>
          </cell>
          <cell r="L364">
            <v>36.25</v>
          </cell>
        </row>
        <row r="365">
          <cell r="B365" t="str">
            <v>VPM</v>
          </cell>
          <cell r="C365" t="str">
            <v>Hawgood</v>
          </cell>
          <cell r="D365" t="str">
            <v>Colin</v>
          </cell>
          <cell r="E365">
            <v>1</v>
          </cell>
          <cell r="F365">
            <v>27359</v>
          </cell>
          <cell r="H365">
            <v>0.05</v>
          </cell>
          <cell r="I365" t="str">
            <v>Yes</v>
          </cell>
          <cell r="L365">
            <v>36.25</v>
          </cell>
        </row>
        <row r="366">
          <cell r="B366" t="str">
            <v>VPM</v>
          </cell>
          <cell r="C366" t="str">
            <v>Holland</v>
          </cell>
          <cell r="D366" t="str">
            <v>Susan</v>
          </cell>
          <cell r="E366">
            <v>1</v>
          </cell>
          <cell r="F366">
            <v>24700</v>
          </cell>
          <cell r="H366">
            <v>0.05</v>
          </cell>
          <cell r="I366" t="str">
            <v>Yes</v>
          </cell>
          <cell r="L366">
            <v>36.25</v>
          </cell>
        </row>
        <row r="367">
          <cell r="B367" t="str">
            <v>VPM</v>
          </cell>
          <cell r="C367" t="str">
            <v>Lane</v>
          </cell>
          <cell r="D367" t="str">
            <v>Richard</v>
          </cell>
          <cell r="E367">
            <v>1</v>
          </cell>
          <cell r="F367">
            <v>29820</v>
          </cell>
          <cell r="H367">
            <v>0.05</v>
          </cell>
          <cell r="I367" t="str">
            <v>Yes</v>
          </cell>
          <cell r="J367" t="str">
            <v>Yes</v>
          </cell>
          <cell r="L367">
            <v>36.25</v>
          </cell>
        </row>
        <row r="368">
          <cell r="B368" t="str">
            <v>VPM</v>
          </cell>
          <cell r="C368" t="str">
            <v>Marenda</v>
          </cell>
          <cell r="D368" t="str">
            <v>Marco</v>
          </cell>
          <cell r="E368">
            <v>1</v>
          </cell>
          <cell r="F368">
            <v>25000</v>
          </cell>
          <cell r="L368">
            <v>36.25</v>
          </cell>
        </row>
        <row r="369">
          <cell r="B369" t="str">
            <v>VPM</v>
          </cell>
          <cell r="C369" t="str">
            <v>Mison</v>
          </cell>
          <cell r="D369" t="str">
            <v>Susan</v>
          </cell>
          <cell r="E369">
            <v>1</v>
          </cell>
          <cell r="F369">
            <v>31627</v>
          </cell>
          <cell r="H369">
            <v>0.05</v>
          </cell>
          <cell r="I369" t="str">
            <v>Yes</v>
          </cell>
          <cell r="L369">
            <v>36.25</v>
          </cell>
        </row>
        <row r="370">
          <cell r="B370" t="str">
            <v>VPM</v>
          </cell>
          <cell r="C370" t="str">
            <v>Morgan</v>
          </cell>
          <cell r="D370" t="str">
            <v>Evelyn</v>
          </cell>
          <cell r="E370">
            <v>1</v>
          </cell>
          <cell r="F370">
            <v>18000</v>
          </cell>
          <cell r="H370">
            <v>0.05</v>
          </cell>
          <cell r="I370" t="str">
            <v>Yes</v>
          </cell>
          <cell r="L370">
            <v>36.25</v>
          </cell>
        </row>
        <row r="371">
          <cell r="B371" t="str">
            <v>VPM</v>
          </cell>
          <cell r="C371" t="str">
            <v>O'Connor</v>
          </cell>
          <cell r="D371" t="str">
            <v>Michael</v>
          </cell>
          <cell r="E371">
            <v>1</v>
          </cell>
          <cell r="F371">
            <v>31199</v>
          </cell>
          <cell r="H371">
            <v>0.05</v>
          </cell>
          <cell r="I371" t="str">
            <v>Yes</v>
          </cell>
          <cell r="J371" t="str">
            <v>Yes</v>
          </cell>
          <cell r="L371">
            <v>36.25</v>
          </cell>
        </row>
        <row r="372">
          <cell r="B372" t="str">
            <v>VPM</v>
          </cell>
          <cell r="C372" t="str">
            <v>Owusu-Akyaw</v>
          </cell>
          <cell r="D372" t="str">
            <v>Jennifer</v>
          </cell>
          <cell r="E372">
            <v>1</v>
          </cell>
          <cell r="F372">
            <v>22000</v>
          </cell>
          <cell r="L372">
            <v>36.25</v>
          </cell>
        </row>
        <row r="373">
          <cell r="B373" t="str">
            <v>VPM</v>
          </cell>
          <cell r="C373" t="str">
            <v>Pembry</v>
          </cell>
          <cell r="D373" t="str">
            <v>Pauline</v>
          </cell>
          <cell r="E373">
            <v>1</v>
          </cell>
          <cell r="F373">
            <v>36140</v>
          </cell>
          <cell r="H373">
            <v>0.05</v>
          </cell>
          <cell r="I373" t="str">
            <v>Yes</v>
          </cell>
          <cell r="J373" t="str">
            <v>Yes</v>
          </cell>
          <cell r="K373" t="str">
            <v>Yes</v>
          </cell>
          <cell r="L373">
            <v>36.25</v>
          </cell>
        </row>
        <row r="374">
          <cell r="B374" t="str">
            <v>VPM</v>
          </cell>
          <cell r="C374" t="str">
            <v>Springer</v>
          </cell>
          <cell r="D374" t="str">
            <v>Clio</v>
          </cell>
          <cell r="E374">
            <v>0.60000002384185791</v>
          </cell>
          <cell r="F374">
            <v>17000</v>
          </cell>
          <cell r="L374">
            <v>21.75</v>
          </cell>
        </row>
        <row r="375">
          <cell r="B375" t="str">
            <v>VPM</v>
          </cell>
          <cell r="C375" t="str">
            <v>Worby</v>
          </cell>
          <cell r="D375" t="str">
            <v>Betty</v>
          </cell>
          <cell r="E375">
            <v>1</v>
          </cell>
          <cell r="F375">
            <v>22166</v>
          </cell>
          <cell r="H375">
            <v>0.05</v>
          </cell>
          <cell r="I375" t="str">
            <v>Yes</v>
          </cell>
          <cell r="J375" t="str">
            <v>Yes</v>
          </cell>
          <cell r="L375">
            <v>36.25</v>
          </cell>
        </row>
        <row r="376">
          <cell r="B376" t="str">
            <v>VPM</v>
          </cell>
          <cell r="C376" t="str">
            <v>Young</v>
          </cell>
          <cell r="D376" t="str">
            <v>Linda</v>
          </cell>
          <cell r="E376">
            <v>0.80000001192092896</v>
          </cell>
          <cell r="F376">
            <v>20570</v>
          </cell>
          <cell r="H376">
            <v>0.05</v>
          </cell>
          <cell r="I376" t="str">
            <v>Yes</v>
          </cell>
          <cell r="L376">
            <v>29</v>
          </cell>
        </row>
        <row r="377">
          <cell r="B377" t="str">
            <v>VTY</v>
          </cell>
          <cell r="C377" t="str">
            <v>Burns</v>
          </cell>
          <cell r="D377" t="str">
            <v>Joan</v>
          </cell>
          <cell r="E377">
            <v>1</v>
          </cell>
          <cell r="F377">
            <v>13000</v>
          </cell>
          <cell r="I377" t="str">
            <v>Ex-CAG</v>
          </cell>
          <cell r="L377">
            <v>36.25</v>
          </cell>
        </row>
        <row r="378">
          <cell r="B378" t="str">
            <v>VTY</v>
          </cell>
          <cell r="C378" t="str">
            <v>Caddy</v>
          </cell>
          <cell r="D378" t="str">
            <v>Deborah</v>
          </cell>
          <cell r="E378">
            <v>0.18999999761581421</v>
          </cell>
          <cell r="F378">
            <v>1835</v>
          </cell>
          <cell r="H378">
            <v>0.05</v>
          </cell>
          <cell r="I378" t="str">
            <v>Yes</v>
          </cell>
          <cell r="L378">
            <v>7</v>
          </cell>
        </row>
        <row r="379">
          <cell r="B379" t="str">
            <v>VTY</v>
          </cell>
          <cell r="C379" t="str">
            <v>Everitt</v>
          </cell>
          <cell r="D379" t="str">
            <v>Julie</v>
          </cell>
          <cell r="E379">
            <v>1</v>
          </cell>
          <cell r="F379">
            <v>10797</v>
          </cell>
          <cell r="H379">
            <v>0.05</v>
          </cell>
          <cell r="I379" t="str">
            <v>Yes</v>
          </cell>
          <cell r="L379">
            <v>36.25</v>
          </cell>
        </row>
        <row r="380">
          <cell r="B380" t="str">
            <v>VTY</v>
          </cell>
          <cell r="C380" t="str">
            <v>Fisher</v>
          </cell>
          <cell r="D380" t="str">
            <v>Diane</v>
          </cell>
          <cell r="E380">
            <v>1</v>
          </cell>
          <cell r="F380">
            <v>11500</v>
          </cell>
          <cell r="L380">
            <v>36.25</v>
          </cell>
        </row>
        <row r="381">
          <cell r="B381" t="str">
            <v>VTY</v>
          </cell>
          <cell r="C381" t="str">
            <v>Fletcher</v>
          </cell>
          <cell r="D381" t="str">
            <v>Clare</v>
          </cell>
          <cell r="E381">
            <v>1</v>
          </cell>
          <cell r="F381">
            <v>10873</v>
          </cell>
          <cell r="L381">
            <v>36.25</v>
          </cell>
        </row>
        <row r="382">
          <cell r="B382" t="str">
            <v>VTY</v>
          </cell>
          <cell r="C382" t="str">
            <v>Garland</v>
          </cell>
          <cell r="D382" t="str">
            <v>Elizabeth</v>
          </cell>
          <cell r="E382">
            <v>0.68999999761581421</v>
          </cell>
          <cell r="F382">
            <v>7750</v>
          </cell>
          <cell r="I382" t="str">
            <v>Ex-CAG</v>
          </cell>
          <cell r="L382">
            <v>25</v>
          </cell>
        </row>
        <row r="383">
          <cell r="B383" t="str">
            <v>VTY</v>
          </cell>
          <cell r="C383" t="str">
            <v>Hewitt</v>
          </cell>
          <cell r="D383" t="str">
            <v>Chris</v>
          </cell>
          <cell r="E383">
            <v>1</v>
          </cell>
          <cell r="F383">
            <v>10000</v>
          </cell>
          <cell r="L383">
            <v>36.25</v>
          </cell>
        </row>
        <row r="384">
          <cell r="B384" t="str">
            <v>VTY</v>
          </cell>
          <cell r="C384" t="str">
            <v>Holyland</v>
          </cell>
          <cell r="D384" t="str">
            <v>Donna</v>
          </cell>
          <cell r="E384">
            <v>1</v>
          </cell>
          <cell r="F384">
            <v>9500</v>
          </cell>
          <cell r="L384">
            <v>36.25</v>
          </cell>
        </row>
        <row r="385">
          <cell r="B385" t="str">
            <v>VTY</v>
          </cell>
          <cell r="C385" t="str">
            <v>Isaac</v>
          </cell>
          <cell r="D385" t="str">
            <v>Barbara</v>
          </cell>
          <cell r="E385">
            <v>1</v>
          </cell>
          <cell r="F385">
            <v>10873</v>
          </cell>
          <cell r="H385">
            <v>0.05</v>
          </cell>
          <cell r="I385" t="str">
            <v>Yes</v>
          </cell>
          <cell r="L385">
            <v>36.25</v>
          </cell>
        </row>
        <row r="386">
          <cell r="B386" t="str">
            <v>VTY</v>
          </cell>
          <cell r="C386" t="str">
            <v>James</v>
          </cell>
          <cell r="D386" t="str">
            <v>Ellen</v>
          </cell>
          <cell r="E386">
            <v>1</v>
          </cell>
          <cell r="F386">
            <v>10835</v>
          </cell>
          <cell r="H386">
            <v>0.05</v>
          </cell>
          <cell r="I386" t="str">
            <v>Yes</v>
          </cell>
          <cell r="L386">
            <v>36.25</v>
          </cell>
        </row>
        <row r="387">
          <cell r="B387" t="str">
            <v>VTY</v>
          </cell>
          <cell r="C387" t="str">
            <v>Lindsay</v>
          </cell>
          <cell r="D387" t="str">
            <v>Claire</v>
          </cell>
          <cell r="E387">
            <v>0.55000001192092896</v>
          </cell>
          <cell r="F387">
            <v>5459</v>
          </cell>
          <cell r="H387">
            <v>0.05</v>
          </cell>
          <cell r="I387" t="str">
            <v>Yes</v>
          </cell>
          <cell r="L387">
            <v>20</v>
          </cell>
        </row>
        <row r="388">
          <cell r="B388" t="str">
            <v>VTY</v>
          </cell>
          <cell r="C388" t="str">
            <v>Lusty</v>
          </cell>
          <cell r="D388" t="str">
            <v>Kellie</v>
          </cell>
          <cell r="E388">
            <v>1</v>
          </cell>
          <cell r="F388">
            <v>10797</v>
          </cell>
          <cell r="L388">
            <v>36.25</v>
          </cell>
        </row>
        <row r="389">
          <cell r="B389" t="str">
            <v>VTY</v>
          </cell>
          <cell r="C389" t="str">
            <v>Maycock</v>
          </cell>
          <cell r="D389" t="str">
            <v>Ann</v>
          </cell>
          <cell r="E389">
            <v>1</v>
          </cell>
          <cell r="F389">
            <v>11500</v>
          </cell>
          <cell r="L389">
            <v>36.25</v>
          </cell>
        </row>
        <row r="390">
          <cell r="B390" t="str">
            <v>VTY</v>
          </cell>
          <cell r="C390" t="str">
            <v>McNaught</v>
          </cell>
          <cell r="D390" t="str">
            <v>Melanie</v>
          </cell>
          <cell r="E390">
            <v>0.62000000476837158</v>
          </cell>
          <cell r="F390">
            <v>5897</v>
          </cell>
          <cell r="H390">
            <v>0.05</v>
          </cell>
          <cell r="I390" t="str">
            <v>Yes</v>
          </cell>
          <cell r="L390">
            <v>22.5</v>
          </cell>
        </row>
        <row r="391">
          <cell r="B391" t="str">
            <v>VTY</v>
          </cell>
          <cell r="C391" t="str">
            <v>Osborne</v>
          </cell>
          <cell r="D391" t="str">
            <v>Tammi</v>
          </cell>
          <cell r="E391">
            <v>1</v>
          </cell>
          <cell r="F391">
            <v>9500</v>
          </cell>
          <cell r="L391">
            <v>36.25</v>
          </cell>
        </row>
        <row r="392">
          <cell r="B392" t="str">
            <v>VTY</v>
          </cell>
          <cell r="C392" t="str">
            <v>Owens</v>
          </cell>
          <cell r="D392" t="str">
            <v>Cathy</v>
          </cell>
          <cell r="E392">
            <v>1</v>
          </cell>
          <cell r="F392">
            <v>9500</v>
          </cell>
          <cell r="L392">
            <v>36.25</v>
          </cell>
        </row>
        <row r="393">
          <cell r="B393" t="str">
            <v>VTY</v>
          </cell>
          <cell r="C393" t="str">
            <v>Parkinson</v>
          </cell>
          <cell r="D393" t="str">
            <v>Janet</v>
          </cell>
          <cell r="E393">
            <v>1</v>
          </cell>
          <cell r="F393">
            <v>11175</v>
          </cell>
          <cell r="I393" t="str">
            <v>Ex-CAG</v>
          </cell>
          <cell r="L393">
            <v>36.25</v>
          </cell>
        </row>
        <row r="394">
          <cell r="B394" t="str">
            <v>VTY</v>
          </cell>
          <cell r="C394" t="str">
            <v>Pratt</v>
          </cell>
          <cell r="D394" t="str">
            <v>Suzanne</v>
          </cell>
          <cell r="E394">
            <v>1</v>
          </cell>
          <cell r="F394">
            <v>11177</v>
          </cell>
          <cell r="I394" t="str">
            <v>Ex-CAG</v>
          </cell>
          <cell r="L394">
            <v>36.25</v>
          </cell>
        </row>
        <row r="395">
          <cell r="B395" t="str">
            <v>VTY</v>
          </cell>
          <cell r="C395" t="str">
            <v>Sheikh</v>
          </cell>
          <cell r="D395" t="str">
            <v>Shenaz</v>
          </cell>
          <cell r="E395">
            <v>0.55000001192092896</v>
          </cell>
          <cell r="F395">
            <v>5523</v>
          </cell>
          <cell r="H395">
            <v>0.05</v>
          </cell>
          <cell r="I395" t="str">
            <v>Yes</v>
          </cell>
          <cell r="L395">
            <v>20</v>
          </cell>
        </row>
        <row r="396">
          <cell r="B396" t="str">
            <v>VTY</v>
          </cell>
          <cell r="C396" t="str">
            <v>Swaby</v>
          </cell>
          <cell r="D396" t="str">
            <v>Angela</v>
          </cell>
          <cell r="E396">
            <v>1</v>
          </cell>
          <cell r="F396">
            <v>12269</v>
          </cell>
          <cell r="I396" t="str">
            <v>Ex-CAG</v>
          </cell>
          <cell r="L396">
            <v>36.25</v>
          </cell>
        </row>
        <row r="397">
          <cell r="B397" t="str">
            <v>VTY</v>
          </cell>
          <cell r="C397" t="str">
            <v>Tranter</v>
          </cell>
          <cell r="D397" t="str">
            <v>Yvonne</v>
          </cell>
          <cell r="E397">
            <v>1</v>
          </cell>
          <cell r="F397">
            <v>9500</v>
          </cell>
          <cell r="H397">
            <v>0.05</v>
          </cell>
          <cell r="I397" t="str">
            <v>Yes</v>
          </cell>
          <cell r="L397">
            <v>36.25</v>
          </cell>
        </row>
        <row r="398">
          <cell r="B398" t="str">
            <v>VTY</v>
          </cell>
          <cell r="C398" t="str">
            <v>Wood</v>
          </cell>
          <cell r="D398" t="str">
            <v>Teresa</v>
          </cell>
          <cell r="E398">
            <v>1</v>
          </cell>
          <cell r="F398">
            <v>14834</v>
          </cell>
          <cell r="I398" t="str">
            <v>Ex-CAG</v>
          </cell>
          <cell r="L398">
            <v>36.25</v>
          </cell>
        </row>
        <row r="399">
          <cell r="B399" t="str">
            <v>VVY</v>
          </cell>
          <cell r="C399" t="str">
            <v>Armson</v>
          </cell>
          <cell r="D399" t="str">
            <v>Susan</v>
          </cell>
          <cell r="E399">
            <v>1</v>
          </cell>
          <cell r="F399">
            <v>12000</v>
          </cell>
          <cell r="I399" t="str">
            <v>Ex-CAG</v>
          </cell>
          <cell r="L399">
            <v>36.25</v>
          </cell>
        </row>
        <row r="400">
          <cell r="B400" t="str">
            <v>VVY</v>
          </cell>
          <cell r="C400" t="str">
            <v>Bali</v>
          </cell>
          <cell r="D400" t="str">
            <v>Rekha</v>
          </cell>
          <cell r="E400">
            <v>1</v>
          </cell>
          <cell r="F400">
            <v>17000</v>
          </cell>
          <cell r="L400">
            <v>36.25</v>
          </cell>
        </row>
        <row r="401">
          <cell r="B401" t="str">
            <v>VVY</v>
          </cell>
          <cell r="C401" t="str">
            <v>Barnes</v>
          </cell>
          <cell r="D401" t="str">
            <v>Michael</v>
          </cell>
          <cell r="E401">
            <v>1</v>
          </cell>
          <cell r="F401">
            <v>17000</v>
          </cell>
          <cell r="L401">
            <v>36.25</v>
          </cell>
        </row>
        <row r="402">
          <cell r="B402" t="str">
            <v>VVY</v>
          </cell>
          <cell r="C402" t="str">
            <v>Beech</v>
          </cell>
          <cell r="D402" t="str">
            <v>Lara</v>
          </cell>
          <cell r="E402">
            <v>1</v>
          </cell>
          <cell r="F402">
            <v>19400</v>
          </cell>
          <cell r="I402" t="str">
            <v>Ex-CAG</v>
          </cell>
          <cell r="L402">
            <v>36.25</v>
          </cell>
        </row>
        <row r="403">
          <cell r="B403" t="str">
            <v>VVY</v>
          </cell>
          <cell r="C403" t="str">
            <v>Booth</v>
          </cell>
          <cell r="D403" t="str">
            <v>Rebecca</v>
          </cell>
          <cell r="E403">
            <v>1</v>
          </cell>
          <cell r="F403">
            <v>19400</v>
          </cell>
          <cell r="I403" t="str">
            <v>Ex-CAG</v>
          </cell>
          <cell r="L403">
            <v>36.25</v>
          </cell>
        </row>
        <row r="404">
          <cell r="B404" t="str">
            <v>VVY</v>
          </cell>
          <cell r="C404" t="str">
            <v>Bradshaw</v>
          </cell>
          <cell r="D404" t="str">
            <v>Jeffrey</v>
          </cell>
          <cell r="E404">
            <v>1</v>
          </cell>
          <cell r="F404">
            <v>26755</v>
          </cell>
          <cell r="I404" t="str">
            <v>Ex-CAG</v>
          </cell>
          <cell r="L404">
            <v>36.25</v>
          </cell>
        </row>
        <row r="405">
          <cell r="B405" t="str">
            <v>VVY</v>
          </cell>
          <cell r="C405" t="str">
            <v>Bramwell</v>
          </cell>
          <cell r="D405" t="str">
            <v>Mark</v>
          </cell>
          <cell r="E405">
            <v>1</v>
          </cell>
          <cell r="F405">
            <v>28704</v>
          </cell>
          <cell r="I405" t="str">
            <v>Ex-CAG</v>
          </cell>
          <cell r="L405">
            <v>36.25</v>
          </cell>
        </row>
        <row r="406">
          <cell r="B406" t="str">
            <v>VVY</v>
          </cell>
          <cell r="C406" t="str">
            <v>Duffy</v>
          </cell>
          <cell r="D406" t="str">
            <v>Barry</v>
          </cell>
          <cell r="E406">
            <v>1</v>
          </cell>
          <cell r="F406">
            <v>25353</v>
          </cell>
          <cell r="I406" t="str">
            <v>Ex-CAG</v>
          </cell>
          <cell r="J406" t="str">
            <v>Yes</v>
          </cell>
          <cell r="L406">
            <v>36.25</v>
          </cell>
        </row>
        <row r="407">
          <cell r="B407" t="str">
            <v>VVY</v>
          </cell>
          <cell r="C407" t="str">
            <v>Ellway</v>
          </cell>
          <cell r="D407" t="str">
            <v>Ruth</v>
          </cell>
          <cell r="E407">
            <v>1</v>
          </cell>
          <cell r="F407">
            <v>18000</v>
          </cell>
          <cell r="L407">
            <v>36.25</v>
          </cell>
        </row>
        <row r="408">
          <cell r="B408" t="str">
            <v>VVY</v>
          </cell>
          <cell r="C408" t="str">
            <v>Fawcett</v>
          </cell>
          <cell r="D408" t="str">
            <v>Geoffrey</v>
          </cell>
          <cell r="E408">
            <v>1</v>
          </cell>
          <cell r="F408">
            <v>18000</v>
          </cell>
          <cell r="L408">
            <v>36.25</v>
          </cell>
        </row>
        <row r="409">
          <cell r="B409" t="str">
            <v>VVY</v>
          </cell>
          <cell r="C409" t="str">
            <v>Ferguson</v>
          </cell>
          <cell r="D409" t="str">
            <v>Sarah</v>
          </cell>
          <cell r="E409">
            <v>0.75</v>
          </cell>
          <cell r="F409">
            <v>16359</v>
          </cell>
          <cell r="I409" t="str">
            <v>Ex-CAG</v>
          </cell>
          <cell r="L409">
            <v>27.190000534057617</v>
          </cell>
        </row>
        <row r="410">
          <cell r="B410" t="str">
            <v>VVY</v>
          </cell>
          <cell r="C410" t="str">
            <v>French</v>
          </cell>
          <cell r="D410" t="str">
            <v>John</v>
          </cell>
          <cell r="E410">
            <v>1</v>
          </cell>
          <cell r="F410">
            <v>18000</v>
          </cell>
          <cell r="I410" t="str">
            <v>Ex-CAG</v>
          </cell>
          <cell r="L410">
            <v>36.25</v>
          </cell>
        </row>
        <row r="411">
          <cell r="B411" t="str">
            <v>VVY</v>
          </cell>
          <cell r="C411" t="str">
            <v>Haskell</v>
          </cell>
          <cell r="D411" t="str">
            <v>Deborah</v>
          </cell>
          <cell r="E411">
            <v>1</v>
          </cell>
          <cell r="F411">
            <v>18000</v>
          </cell>
          <cell r="I411" t="str">
            <v>Ex-CAG</v>
          </cell>
          <cell r="L411">
            <v>36.25</v>
          </cell>
        </row>
        <row r="412">
          <cell r="B412" t="str">
            <v>VVY</v>
          </cell>
          <cell r="C412" t="str">
            <v>Hussain</v>
          </cell>
          <cell r="D412" t="str">
            <v>Abbas</v>
          </cell>
          <cell r="E412">
            <v>1</v>
          </cell>
          <cell r="F412">
            <v>24695</v>
          </cell>
          <cell r="I412" t="str">
            <v>Ex-CAG</v>
          </cell>
          <cell r="L412">
            <v>36.25</v>
          </cell>
        </row>
        <row r="413">
          <cell r="B413" t="str">
            <v>VVY</v>
          </cell>
          <cell r="C413" t="str">
            <v>Johal</v>
          </cell>
          <cell r="D413" t="str">
            <v>Rajinder</v>
          </cell>
          <cell r="E413">
            <v>1</v>
          </cell>
          <cell r="F413">
            <v>17000</v>
          </cell>
          <cell r="L413">
            <v>36.25</v>
          </cell>
        </row>
        <row r="414">
          <cell r="B414" t="str">
            <v>VVY</v>
          </cell>
          <cell r="C414" t="str">
            <v>Karatella</v>
          </cell>
          <cell r="D414" t="str">
            <v>Shabir</v>
          </cell>
          <cell r="E414">
            <v>1</v>
          </cell>
          <cell r="F414">
            <v>21896</v>
          </cell>
          <cell r="I414" t="str">
            <v>Ex-CAG</v>
          </cell>
          <cell r="L414">
            <v>36.25</v>
          </cell>
        </row>
        <row r="415">
          <cell r="B415" t="str">
            <v>VVY</v>
          </cell>
          <cell r="C415" t="str">
            <v>Kenny</v>
          </cell>
          <cell r="D415" t="str">
            <v>Owen</v>
          </cell>
          <cell r="E415">
            <v>1</v>
          </cell>
          <cell r="F415">
            <v>20111</v>
          </cell>
          <cell r="H415">
            <v>0.05</v>
          </cell>
          <cell r="I415" t="str">
            <v>Yes</v>
          </cell>
          <cell r="L415">
            <v>36.25</v>
          </cell>
        </row>
        <row r="416">
          <cell r="B416" t="str">
            <v>VVY</v>
          </cell>
          <cell r="C416" t="str">
            <v>Laxman</v>
          </cell>
          <cell r="D416" t="str">
            <v>Rajesh</v>
          </cell>
          <cell r="E416">
            <v>1</v>
          </cell>
          <cell r="F416">
            <v>18000</v>
          </cell>
          <cell r="L416">
            <v>36.25</v>
          </cell>
        </row>
        <row r="417">
          <cell r="B417" t="str">
            <v>VVY</v>
          </cell>
          <cell r="C417" t="str">
            <v>Lee</v>
          </cell>
          <cell r="D417" t="str">
            <v>John</v>
          </cell>
          <cell r="E417">
            <v>1</v>
          </cell>
          <cell r="F417">
            <v>38000</v>
          </cell>
          <cell r="I417" t="str">
            <v>Ex-CAG</v>
          </cell>
          <cell r="J417" t="str">
            <v>Yes</v>
          </cell>
          <cell r="K417" t="str">
            <v>Yes</v>
          </cell>
          <cell r="L417">
            <v>36.25</v>
          </cell>
        </row>
        <row r="418">
          <cell r="B418" t="str">
            <v>VVY</v>
          </cell>
          <cell r="C418" t="str">
            <v>Maitland</v>
          </cell>
          <cell r="D418" t="str">
            <v>Richard</v>
          </cell>
          <cell r="E418">
            <v>1</v>
          </cell>
          <cell r="F418">
            <v>21000</v>
          </cell>
          <cell r="H418">
            <v>0.05</v>
          </cell>
          <cell r="I418" t="str">
            <v>Yes</v>
          </cell>
          <cell r="L418">
            <v>36.25</v>
          </cell>
        </row>
        <row r="419">
          <cell r="B419" t="str">
            <v>VVY</v>
          </cell>
          <cell r="C419" t="str">
            <v>Mann</v>
          </cell>
          <cell r="D419" t="str">
            <v>Bhaljinder</v>
          </cell>
          <cell r="E419">
            <v>1</v>
          </cell>
          <cell r="F419">
            <v>17000</v>
          </cell>
          <cell r="L419">
            <v>36.25</v>
          </cell>
        </row>
        <row r="420">
          <cell r="B420" t="str">
            <v>VVY</v>
          </cell>
          <cell r="C420" t="str">
            <v>Mardle</v>
          </cell>
          <cell r="D420" t="str">
            <v>Kevin</v>
          </cell>
          <cell r="E420">
            <v>1</v>
          </cell>
          <cell r="F420">
            <v>20075</v>
          </cell>
          <cell r="H420">
            <v>0.05</v>
          </cell>
          <cell r="I420" t="str">
            <v>Yes</v>
          </cell>
          <cell r="L420">
            <v>36.25</v>
          </cell>
        </row>
        <row r="421">
          <cell r="B421" t="str">
            <v>VVY</v>
          </cell>
          <cell r="C421" t="str">
            <v>Marr</v>
          </cell>
          <cell r="D421" t="str">
            <v>Vickie</v>
          </cell>
          <cell r="E421">
            <v>1</v>
          </cell>
          <cell r="F421">
            <v>17000</v>
          </cell>
          <cell r="L421">
            <v>36.25</v>
          </cell>
        </row>
        <row r="422">
          <cell r="B422" t="str">
            <v>VVY</v>
          </cell>
          <cell r="C422" t="str">
            <v>Mason</v>
          </cell>
          <cell r="D422" t="str">
            <v>Rosemary</v>
          </cell>
          <cell r="E422">
            <v>1</v>
          </cell>
          <cell r="F422">
            <v>11000</v>
          </cell>
          <cell r="H422">
            <v>0.05</v>
          </cell>
          <cell r="I422" t="str">
            <v>Yes</v>
          </cell>
          <cell r="L422">
            <v>36.25</v>
          </cell>
        </row>
        <row r="423">
          <cell r="B423" t="str">
            <v>VVY</v>
          </cell>
          <cell r="C423" t="str">
            <v>McCormack</v>
          </cell>
          <cell r="D423" t="str">
            <v>Francis</v>
          </cell>
          <cell r="E423">
            <v>1</v>
          </cell>
          <cell r="F423">
            <v>21896</v>
          </cell>
          <cell r="I423" t="str">
            <v>Ex-CAG</v>
          </cell>
          <cell r="L423">
            <v>36.25</v>
          </cell>
        </row>
        <row r="424">
          <cell r="B424" t="str">
            <v>VVY</v>
          </cell>
          <cell r="C424" t="str">
            <v>Ramji</v>
          </cell>
          <cell r="D424" t="str">
            <v>Naushad</v>
          </cell>
          <cell r="E424">
            <v>1</v>
          </cell>
          <cell r="F424">
            <v>20194</v>
          </cell>
          <cell r="I424" t="str">
            <v>Ex-CAG</v>
          </cell>
          <cell r="L424">
            <v>36.25</v>
          </cell>
        </row>
        <row r="425">
          <cell r="B425" t="str">
            <v>VVY</v>
          </cell>
          <cell r="C425" t="str">
            <v>Rhodes</v>
          </cell>
          <cell r="D425" t="str">
            <v>David</v>
          </cell>
          <cell r="E425">
            <v>1</v>
          </cell>
          <cell r="F425">
            <v>24684</v>
          </cell>
          <cell r="I425" t="str">
            <v>Ex-CAG</v>
          </cell>
          <cell r="L425">
            <v>36.25</v>
          </cell>
        </row>
        <row r="426">
          <cell r="B426" t="str">
            <v>VVY</v>
          </cell>
          <cell r="C426" t="str">
            <v>Sanghera</v>
          </cell>
          <cell r="D426" t="str">
            <v>Mandip</v>
          </cell>
          <cell r="E426">
            <v>1</v>
          </cell>
          <cell r="F426">
            <v>20379</v>
          </cell>
          <cell r="I426" t="str">
            <v>Ex-CAG</v>
          </cell>
          <cell r="L426">
            <v>36.25</v>
          </cell>
        </row>
        <row r="427">
          <cell r="B427" t="str">
            <v>VVY</v>
          </cell>
          <cell r="C427" t="str">
            <v>Shah</v>
          </cell>
          <cell r="D427" t="str">
            <v>Miriam</v>
          </cell>
          <cell r="E427">
            <v>1</v>
          </cell>
          <cell r="F427">
            <v>17000</v>
          </cell>
          <cell r="L427">
            <v>36.25</v>
          </cell>
        </row>
        <row r="428">
          <cell r="B428" t="str">
            <v>VVY</v>
          </cell>
          <cell r="C428" t="str">
            <v>Shinh</v>
          </cell>
          <cell r="D428" t="str">
            <v>Kiran</v>
          </cell>
          <cell r="E428">
            <v>1</v>
          </cell>
          <cell r="F428">
            <v>32199</v>
          </cell>
          <cell r="I428" t="str">
            <v>Ex-CAG</v>
          </cell>
          <cell r="J428" t="str">
            <v>Yes</v>
          </cell>
          <cell r="L428">
            <v>36.25</v>
          </cell>
        </row>
        <row r="429">
          <cell r="B429" t="str">
            <v>VVY</v>
          </cell>
          <cell r="C429" t="str">
            <v>Simpson</v>
          </cell>
          <cell r="D429" t="str">
            <v>Norman</v>
          </cell>
          <cell r="E429">
            <v>1</v>
          </cell>
          <cell r="F429">
            <v>22340</v>
          </cell>
          <cell r="I429" t="str">
            <v>Ex-CAG</v>
          </cell>
          <cell r="L429">
            <v>36.25</v>
          </cell>
        </row>
        <row r="430">
          <cell r="B430" t="str">
            <v>VVY</v>
          </cell>
          <cell r="C430" t="str">
            <v>Smith</v>
          </cell>
          <cell r="D430" t="str">
            <v>Peter</v>
          </cell>
          <cell r="E430">
            <v>1</v>
          </cell>
          <cell r="F430">
            <v>24880</v>
          </cell>
          <cell r="I430" t="str">
            <v>Ex-CAG</v>
          </cell>
          <cell r="L430">
            <v>36.25</v>
          </cell>
        </row>
        <row r="431">
          <cell r="B431" t="str">
            <v>VVY</v>
          </cell>
          <cell r="C431" t="str">
            <v>Smith</v>
          </cell>
          <cell r="D431" t="str">
            <v>Dorothy</v>
          </cell>
          <cell r="E431">
            <v>1</v>
          </cell>
          <cell r="F431">
            <v>11000</v>
          </cell>
          <cell r="I431" t="str">
            <v>Ex-CAG</v>
          </cell>
          <cell r="L431">
            <v>36.25</v>
          </cell>
        </row>
        <row r="432">
          <cell r="B432" t="str">
            <v>VVY</v>
          </cell>
          <cell r="C432" t="str">
            <v>Smyth</v>
          </cell>
          <cell r="D432" t="str">
            <v>Deirdre</v>
          </cell>
          <cell r="E432">
            <v>1</v>
          </cell>
          <cell r="F432">
            <v>15282</v>
          </cell>
          <cell r="H432">
            <v>0.05</v>
          </cell>
          <cell r="I432" t="str">
            <v>Yes</v>
          </cell>
          <cell r="L432">
            <v>36.25</v>
          </cell>
        </row>
        <row r="433">
          <cell r="B433" t="str">
            <v>VVY</v>
          </cell>
          <cell r="C433" t="str">
            <v>Tampion</v>
          </cell>
          <cell r="D433" t="str">
            <v>Andrew</v>
          </cell>
          <cell r="E433">
            <v>1</v>
          </cell>
          <cell r="F433">
            <v>22588</v>
          </cell>
          <cell r="I433" t="str">
            <v>Ex-CAG</v>
          </cell>
          <cell r="L433">
            <v>36.25</v>
          </cell>
        </row>
        <row r="434">
          <cell r="B434" t="str">
            <v>VVY</v>
          </cell>
          <cell r="C434" t="str">
            <v>Tanna</v>
          </cell>
          <cell r="D434" t="str">
            <v>Nilesh</v>
          </cell>
          <cell r="E434">
            <v>1</v>
          </cell>
          <cell r="F434">
            <v>18000</v>
          </cell>
          <cell r="I434" t="str">
            <v>Ex-CAG</v>
          </cell>
          <cell r="L434">
            <v>36.25</v>
          </cell>
        </row>
        <row r="435">
          <cell r="B435" t="str">
            <v>VVY</v>
          </cell>
          <cell r="C435" t="str">
            <v>Tara</v>
          </cell>
          <cell r="D435" t="str">
            <v>Jatinder</v>
          </cell>
          <cell r="E435">
            <v>1</v>
          </cell>
          <cell r="F435">
            <v>23500</v>
          </cell>
          <cell r="I435" t="str">
            <v>Ex-CAG</v>
          </cell>
          <cell r="L435">
            <v>36.25</v>
          </cell>
        </row>
        <row r="436">
          <cell r="B436" t="str">
            <v>VVY</v>
          </cell>
          <cell r="C436" t="str">
            <v>Tebbett</v>
          </cell>
          <cell r="D436" t="str">
            <v>Simon</v>
          </cell>
          <cell r="E436">
            <v>1</v>
          </cell>
          <cell r="F436">
            <v>18000</v>
          </cell>
          <cell r="H436">
            <v>0.05</v>
          </cell>
          <cell r="I436" t="str">
            <v>Yes</v>
          </cell>
          <cell r="L436">
            <v>36.25</v>
          </cell>
        </row>
        <row r="437">
          <cell r="B437" t="str">
            <v>VVY</v>
          </cell>
          <cell r="C437" t="str">
            <v>Trafford</v>
          </cell>
          <cell r="D437" t="str">
            <v>William</v>
          </cell>
          <cell r="E437">
            <v>1</v>
          </cell>
          <cell r="F437">
            <v>24710</v>
          </cell>
          <cell r="I437" t="str">
            <v>Ex-CAG</v>
          </cell>
          <cell r="L437">
            <v>36.25</v>
          </cell>
        </row>
        <row r="438">
          <cell r="B438" t="str">
            <v>VVY</v>
          </cell>
          <cell r="C438" t="str">
            <v>Verma</v>
          </cell>
          <cell r="D438" t="str">
            <v>Bimla</v>
          </cell>
          <cell r="E438">
            <v>1</v>
          </cell>
          <cell r="F438">
            <v>18000</v>
          </cell>
          <cell r="H438">
            <v>0.05</v>
          </cell>
          <cell r="I438" t="str">
            <v>Yes</v>
          </cell>
          <cell r="L438">
            <v>36.25</v>
          </cell>
        </row>
        <row r="439">
          <cell r="B439" t="str">
            <v>VVY</v>
          </cell>
          <cell r="C439" t="str">
            <v>Verrecchia</v>
          </cell>
          <cell r="D439" t="str">
            <v>Ronald</v>
          </cell>
          <cell r="E439">
            <v>1</v>
          </cell>
          <cell r="F439">
            <v>29807</v>
          </cell>
          <cell r="I439" t="str">
            <v>Ex-CAG</v>
          </cell>
          <cell r="L439">
            <v>36.25</v>
          </cell>
        </row>
        <row r="440">
          <cell r="B440" t="str">
            <v>VVY</v>
          </cell>
          <cell r="C440" t="str">
            <v>Zielinski</v>
          </cell>
          <cell r="D440" t="str">
            <v>Richard</v>
          </cell>
          <cell r="E440">
            <v>1</v>
          </cell>
          <cell r="F440">
            <v>25706</v>
          </cell>
          <cell r="I440" t="str">
            <v>Ex-CAG</v>
          </cell>
          <cell r="L440">
            <v>36.25</v>
          </cell>
        </row>
        <row r="441">
          <cell r="B441" t="str">
            <v>VZY</v>
          </cell>
          <cell r="C441" t="str">
            <v>Measures</v>
          </cell>
          <cell r="D441" t="str">
            <v>Melvyn</v>
          </cell>
          <cell r="E441">
            <v>1</v>
          </cell>
          <cell r="F441">
            <v>55107</v>
          </cell>
          <cell r="I441" t="str">
            <v>Ex-CAG</v>
          </cell>
          <cell r="J441" t="str">
            <v>Yes</v>
          </cell>
          <cell r="K441" t="str">
            <v>Yes</v>
          </cell>
          <cell r="L441">
            <v>36.25</v>
          </cell>
        </row>
        <row r="442">
          <cell r="B442" t="str">
            <v>VZY</v>
          </cell>
          <cell r="C442" t="str">
            <v>Roberts</v>
          </cell>
          <cell r="D442" t="str">
            <v>Hannah</v>
          </cell>
          <cell r="E442">
            <v>1</v>
          </cell>
          <cell r="F442">
            <v>16000</v>
          </cell>
          <cell r="I442" t="str">
            <v>Ex-CAG</v>
          </cell>
          <cell r="L442">
            <v>36.25</v>
          </cell>
        </row>
        <row r="443">
          <cell r="B443" t="str">
            <v>WDM</v>
          </cell>
          <cell r="C443" t="str">
            <v>Bateman</v>
          </cell>
          <cell r="D443" t="str">
            <v>Paul</v>
          </cell>
          <cell r="E443">
            <v>1</v>
          </cell>
          <cell r="F443">
            <v>26829</v>
          </cell>
          <cell r="I443" t="str">
            <v>Ex-RSA</v>
          </cell>
          <cell r="L443">
            <v>36.25</v>
          </cell>
        </row>
        <row r="444">
          <cell r="B444" t="str">
            <v>WDM</v>
          </cell>
          <cell r="C444" t="str">
            <v>Fayle</v>
          </cell>
          <cell r="D444" t="str">
            <v>Sean</v>
          </cell>
          <cell r="E444">
            <v>1</v>
          </cell>
          <cell r="F444">
            <v>18000</v>
          </cell>
          <cell r="L444">
            <v>36.25</v>
          </cell>
        </row>
        <row r="445">
          <cell r="B445" t="str">
            <v>WDM</v>
          </cell>
          <cell r="C445" t="str">
            <v>Fromant</v>
          </cell>
          <cell r="D445" t="str">
            <v>Evelyn</v>
          </cell>
          <cell r="E445">
            <v>1</v>
          </cell>
          <cell r="F445">
            <v>15994</v>
          </cell>
          <cell r="H445">
            <v>0.05</v>
          </cell>
          <cell r="I445" t="str">
            <v>Yes</v>
          </cell>
          <cell r="L445">
            <v>36.25</v>
          </cell>
        </row>
        <row r="446">
          <cell r="B446" t="str">
            <v>WDM</v>
          </cell>
          <cell r="C446" t="str">
            <v>Glynne</v>
          </cell>
          <cell r="D446" t="str">
            <v>Andrew</v>
          </cell>
          <cell r="E446">
            <v>1</v>
          </cell>
          <cell r="F446">
            <v>35177</v>
          </cell>
          <cell r="H446">
            <v>0.05</v>
          </cell>
          <cell r="I446" t="str">
            <v>Yes</v>
          </cell>
          <cell r="J446" t="str">
            <v>Yes</v>
          </cell>
          <cell r="K446" t="str">
            <v>Yes</v>
          </cell>
          <cell r="L446">
            <v>36.25</v>
          </cell>
        </row>
        <row r="447">
          <cell r="B447" t="str">
            <v>WDM</v>
          </cell>
          <cell r="C447" t="str">
            <v>Kealing *</v>
          </cell>
          <cell r="D447" t="str">
            <v>Andrew</v>
          </cell>
          <cell r="E447">
            <v>1</v>
          </cell>
          <cell r="F447">
            <v>18500</v>
          </cell>
          <cell r="I447" t="str">
            <v>Ex-RSA</v>
          </cell>
          <cell r="L447">
            <v>36.25</v>
          </cell>
        </row>
        <row r="448">
          <cell r="B448" t="str">
            <v>WDM</v>
          </cell>
          <cell r="C448" t="str">
            <v>Meredith</v>
          </cell>
          <cell r="D448" t="str">
            <v>Alan</v>
          </cell>
          <cell r="E448">
            <v>1</v>
          </cell>
          <cell r="F448">
            <v>20637</v>
          </cell>
          <cell r="H448">
            <v>0.05</v>
          </cell>
          <cell r="I448" t="str">
            <v>Yes</v>
          </cell>
          <cell r="L448">
            <v>36.25</v>
          </cell>
        </row>
        <row r="449">
          <cell r="B449" t="str">
            <v>WDM</v>
          </cell>
          <cell r="C449" t="str">
            <v>Price</v>
          </cell>
          <cell r="D449" t="str">
            <v>Janice</v>
          </cell>
          <cell r="E449">
            <v>1</v>
          </cell>
          <cell r="F449">
            <v>15169</v>
          </cell>
          <cell r="L449">
            <v>36.25</v>
          </cell>
        </row>
        <row r="450">
          <cell r="B450" t="str">
            <v>WDM</v>
          </cell>
          <cell r="C450" t="str">
            <v>Tutt</v>
          </cell>
          <cell r="D450" t="str">
            <v>Nicola</v>
          </cell>
          <cell r="E450">
            <v>1</v>
          </cell>
          <cell r="F450">
            <v>15416</v>
          </cell>
          <cell r="H450">
            <v>0.05</v>
          </cell>
          <cell r="I450" t="str">
            <v>Yes</v>
          </cell>
          <cell r="L450">
            <v>36.25</v>
          </cell>
        </row>
        <row r="451">
          <cell r="B451" t="str">
            <v>WDM</v>
          </cell>
          <cell r="C451" t="str">
            <v>Walsh</v>
          </cell>
          <cell r="D451" t="str">
            <v>Jim</v>
          </cell>
          <cell r="E451">
            <v>1</v>
          </cell>
          <cell r="F451">
            <v>19509</v>
          </cell>
          <cell r="I451" t="str">
            <v>Ex-CAG</v>
          </cell>
          <cell r="L451">
            <v>36.25</v>
          </cell>
        </row>
        <row r="452">
          <cell r="B452" t="str">
            <v>WEM</v>
          </cell>
          <cell r="C452" t="str">
            <v>Abercromby</v>
          </cell>
          <cell r="D452" t="str">
            <v>Julia</v>
          </cell>
          <cell r="E452">
            <v>1</v>
          </cell>
          <cell r="F452">
            <v>35651</v>
          </cell>
          <cell r="H452">
            <v>0.05</v>
          </cell>
          <cell r="I452" t="str">
            <v>Yes</v>
          </cell>
          <cell r="J452" t="str">
            <v>Yes</v>
          </cell>
          <cell r="K452" t="str">
            <v>Yes</v>
          </cell>
          <cell r="L452">
            <v>36.25</v>
          </cell>
        </row>
        <row r="453">
          <cell r="B453" t="str">
            <v>WEM</v>
          </cell>
          <cell r="C453" t="str">
            <v>Coleman</v>
          </cell>
          <cell r="D453" t="str">
            <v>Eileen</v>
          </cell>
          <cell r="E453">
            <v>1</v>
          </cell>
          <cell r="F453">
            <v>18120</v>
          </cell>
          <cell r="H453">
            <v>0.05</v>
          </cell>
          <cell r="I453" t="str">
            <v>Yes</v>
          </cell>
          <cell r="L453">
            <v>36.25</v>
          </cell>
        </row>
        <row r="454">
          <cell r="B454" t="str">
            <v>WEM</v>
          </cell>
          <cell r="C454" t="str">
            <v>Lamplugh</v>
          </cell>
          <cell r="D454" t="str">
            <v>Matthew</v>
          </cell>
          <cell r="E454">
            <v>1</v>
          </cell>
          <cell r="F454">
            <v>23500</v>
          </cell>
          <cell r="H454">
            <v>0.05</v>
          </cell>
          <cell r="I454" t="str">
            <v>Yes</v>
          </cell>
          <cell r="L454">
            <v>36.25</v>
          </cell>
        </row>
        <row r="455">
          <cell r="B455" t="str">
            <v>WEM</v>
          </cell>
          <cell r="C455" t="str">
            <v>Lord</v>
          </cell>
          <cell r="D455" t="str">
            <v>Claire</v>
          </cell>
          <cell r="E455">
            <v>1</v>
          </cell>
          <cell r="F455">
            <v>18000</v>
          </cell>
          <cell r="I455" t="str">
            <v>Ex-RSA</v>
          </cell>
          <cell r="L455">
            <v>36.25</v>
          </cell>
        </row>
        <row r="456">
          <cell r="B456" t="str">
            <v>WEM</v>
          </cell>
          <cell r="C456" t="str">
            <v>Martin</v>
          </cell>
          <cell r="D456" t="str">
            <v>Christopher</v>
          </cell>
          <cell r="E456">
            <v>1</v>
          </cell>
          <cell r="F456">
            <v>24500</v>
          </cell>
          <cell r="L456">
            <v>36.25</v>
          </cell>
        </row>
        <row r="457">
          <cell r="B457" t="str">
            <v>WEM</v>
          </cell>
          <cell r="C457" t="str">
            <v>Milne</v>
          </cell>
          <cell r="D457" t="str">
            <v>Alastair</v>
          </cell>
          <cell r="E457">
            <v>1</v>
          </cell>
          <cell r="F457">
            <v>25500</v>
          </cell>
          <cell r="H457">
            <v>0.05</v>
          </cell>
          <cell r="I457" t="str">
            <v>Yes</v>
          </cell>
          <cell r="L457">
            <v>36.25</v>
          </cell>
        </row>
        <row r="458">
          <cell r="B458" t="str">
            <v>WEM</v>
          </cell>
          <cell r="C458" t="str">
            <v>Squires</v>
          </cell>
          <cell r="D458" t="str">
            <v>Ann</v>
          </cell>
          <cell r="E458">
            <v>1</v>
          </cell>
          <cell r="F458">
            <v>16000</v>
          </cell>
          <cell r="L458">
            <v>36.25</v>
          </cell>
        </row>
        <row r="459">
          <cell r="B459" t="str">
            <v>WHM</v>
          </cell>
          <cell r="C459" t="str">
            <v>Adkins</v>
          </cell>
          <cell r="D459" t="str">
            <v>Brenda</v>
          </cell>
          <cell r="E459">
            <v>1</v>
          </cell>
          <cell r="F459">
            <v>14553</v>
          </cell>
          <cell r="H459">
            <v>0.05</v>
          </cell>
          <cell r="I459" t="str">
            <v>Yes</v>
          </cell>
          <cell r="L459">
            <v>36.25</v>
          </cell>
        </row>
        <row r="460">
          <cell r="B460" t="str">
            <v>WHM</v>
          </cell>
          <cell r="C460" t="str">
            <v>Ali</v>
          </cell>
          <cell r="D460" t="str">
            <v>Akmol</v>
          </cell>
          <cell r="E460">
            <v>1</v>
          </cell>
          <cell r="F460">
            <v>18500</v>
          </cell>
          <cell r="H460">
            <v>0.05</v>
          </cell>
          <cell r="I460" t="str">
            <v>Yes</v>
          </cell>
          <cell r="L460">
            <v>36.25</v>
          </cell>
        </row>
        <row r="461">
          <cell r="B461" t="str">
            <v>WHM</v>
          </cell>
          <cell r="C461" t="str">
            <v>Arkell</v>
          </cell>
          <cell r="D461" t="str">
            <v>Richard</v>
          </cell>
          <cell r="E461">
            <v>1</v>
          </cell>
          <cell r="F461">
            <v>31920</v>
          </cell>
          <cell r="H461">
            <v>0.05</v>
          </cell>
          <cell r="I461" t="str">
            <v>Yes</v>
          </cell>
          <cell r="J461" t="str">
            <v>Yes</v>
          </cell>
          <cell r="L461">
            <v>36.25</v>
          </cell>
        </row>
        <row r="462">
          <cell r="B462" t="str">
            <v>WHM</v>
          </cell>
          <cell r="C462" t="str">
            <v>Banner</v>
          </cell>
          <cell r="D462" t="str">
            <v>Colleen</v>
          </cell>
          <cell r="E462">
            <v>1</v>
          </cell>
          <cell r="F462">
            <v>30000</v>
          </cell>
          <cell r="H462">
            <v>0.05</v>
          </cell>
          <cell r="I462" t="str">
            <v>Yes</v>
          </cell>
          <cell r="L462">
            <v>36.25</v>
          </cell>
        </row>
        <row r="463">
          <cell r="B463" t="str">
            <v>WHM</v>
          </cell>
          <cell r="C463" t="str">
            <v>Baradaran-Azimi</v>
          </cell>
          <cell r="D463" t="str">
            <v>Edwina</v>
          </cell>
          <cell r="E463">
            <v>1</v>
          </cell>
          <cell r="F463">
            <v>18500</v>
          </cell>
          <cell r="H463">
            <v>0.05</v>
          </cell>
          <cell r="I463" t="str">
            <v>Yes</v>
          </cell>
          <cell r="L463">
            <v>36.25</v>
          </cell>
        </row>
        <row r="464">
          <cell r="B464" t="str">
            <v>WHM</v>
          </cell>
          <cell r="C464" t="str">
            <v>Blunt</v>
          </cell>
          <cell r="D464" t="str">
            <v>Natalie</v>
          </cell>
          <cell r="E464">
            <v>0.80000001192092896</v>
          </cell>
          <cell r="F464">
            <v>14000</v>
          </cell>
          <cell r="H464">
            <v>0.05</v>
          </cell>
          <cell r="I464" t="str">
            <v>Yes</v>
          </cell>
          <cell r="L464">
            <v>29</v>
          </cell>
        </row>
        <row r="465">
          <cell r="B465" t="str">
            <v>WHM</v>
          </cell>
          <cell r="C465" t="str">
            <v>Butcher</v>
          </cell>
          <cell r="D465" t="str">
            <v>Sarah</v>
          </cell>
          <cell r="E465">
            <v>1</v>
          </cell>
          <cell r="F465">
            <v>19500</v>
          </cell>
          <cell r="H465">
            <v>0.05</v>
          </cell>
          <cell r="I465" t="str">
            <v>Yes</v>
          </cell>
          <cell r="L465">
            <v>36.25</v>
          </cell>
        </row>
        <row r="466">
          <cell r="B466" t="str">
            <v>WHM</v>
          </cell>
          <cell r="C466" t="str">
            <v>Canoville</v>
          </cell>
          <cell r="D466" t="str">
            <v>Brenda</v>
          </cell>
          <cell r="E466">
            <v>1</v>
          </cell>
          <cell r="F466">
            <v>24500</v>
          </cell>
          <cell r="H466">
            <v>0.05</v>
          </cell>
          <cell r="I466" t="str">
            <v>Yes</v>
          </cell>
          <cell r="L466">
            <v>36.25</v>
          </cell>
        </row>
        <row r="467">
          <cell r="B467" t="str">
            <v>WHM</v>
          </cell>
          <cell r="C467" t="str">
            <v>Charity</v>
          </cell>
          <cell r="D467" t="str">
            <v>David</v>
          </cell>
          <cell r="E467">
            <v>1</v>
          </cell>
          <cell r="F467">
            <v>16500</v>
          </cell>
          <cell r="H467">
            <v>0.05</v>
          </cell>
          <cell r="I467" t="str">
            <v>Yes</v>
          </cell>
          <cell r="L467">
            <v>36.25</v>
          </cell>
        </row>
        <row r="468">
          <cell r="B468" t="str">
            <v>WHM</v>
          </cell>
          <cell r="C468" t="str">
            <v>Fraser</v>
          </cell>
          <cell r="D468" t="str">
            <v>Michelle</v>
          </cell>
          <cell r="E468">
            <v>1</v>
          </cell>
          <cell r="F468">
            <v>16000</v>
          </cell>
          <cell r="H468">
            <v>0.05</v>
          </cell>
          <cell r="I468" t="str">
            <v>Yes</v>
          </cell>
          <cell r="L468">
            <v>36.25</v>
          </cell>
        </row>
        <row r="469">
          <cell r="B469" t="str">
            <v>WHM</v>
          </cell>
          <cell r="C469" t="str">
            <v>Hudson</v>
          </cell>
          <cell r="D469" t="str">
            <v>Iain</v>
          </cell>
          <cell r="E469">
            <v>1</v>
          </cell>
          <cell r="F469">
            <v>10000</v>
          </cell>
          <cell r="L469">
            <v>36.25</v>
          </cell>
        </row>
        <row r="470">
          <cell r="B470" t="str">
            <v>WHM</v>
          </cell>
          <cell r="C470" t="str">
            <v>Johnson</v>
          </cell>
          <cell r="D470" t="str">
            <v>Odene</v>
          </cell>
          <cell r="E470">
            <v>1</v>
          </cell>
          <cell r="F470">
            <v>17500</v>
          </cell>
          <cell r="H470">
            <v>0.05</v>
          </cell>
          <cell r="I470" t="str">
            <v>Yes</v>
          </cell>
          <cell r="L470">
            <v>36.25</v>
          </cell>
        </row>
        <row r="471">
          <cell r="B471" t="str">
            <v>WHM</v>
          </cell>
          <cell r="C471" t="str">
            <v>Knights</v>
          </cell>
          <cell r="D471" t="str">
            <v>Emma</v>
          </cell>
          <cell r="E471">
            <v>1</v>
          </cell>
          <cell r="F471">
            <v>17500</v>
          </cell>
          <cell r="L471">
            <v>36.25</v>
          </cell>
        </row>
        <row r="472">
          <cell r="B472" t="str">
            <v>WHM</v>
          </cell>
          <cell r="C472" t="str">
            <v>Little</v>
          </cell>
          <cell r="D472" t="str">
            <v>Patrick</v>
          </cell>
          <cell r="E472">
            <v>1</v>
          </cell>
          <cell r="F472">
            <v>25000</v>
          </cell>
          <cell r="H472">
            <v>0.05</v>
          </cell>
          <cell r="I472" t="str">
            <v>Yes</v>
          </cell>
          <cell r="L472">
            <v>36.25</v>
          </cell>
        </row>
        <row r="473">
          <cell r="B473" t="str">
            <v>WHM</v>
          </cell>
          <cell r="C473" t="str">
            <v>Lomax</v>
          </cell>
          <cell r="D473" t="str">
            <v>Stephen</v>
          </cell>
          <cell r="E473">
            <v>1</v>
          </cell>
          <cell r="F473">
            <v>17500</v>
          </cell>
          <cell r="L473">
            <v>36.25</v>
          </cell>
        </row>
        <row r="474">
          <cell r="B474" t="str">
            <v>WHM</v>
          </cell>
          <cell r="C474" t="str">
            <v>Matanda</v>
          </cell>
          <cell r="D474" t="str">
            <v>Mary</v>
          </cell>
          <cell r="E474">
            <v>1</v>
          </cell>
          <cell r="F474">
            <v>20000</v>
          </cell>
          <cell r="H474">
            <v>0.05</v>
          </cell>
          <cell r="I474" t="str">
            <v>Yes</v>
          </cell>
          <cell r="L474">
            <v>36.25</v>
          </cell>
        </row>
        <row r="475">
          <cell r="B475" t="str">
            <v>WHM</v>
          </cell>
          <cell r="C475" t="str">
            <v>McQuillan</v>
          </cell>
          <cell r="D475" t="str">
            <v>Jeannette</v>
          </cell>
          <cell r="E475">
            <v>1</v>
          </cell>
          <cell r="F475">
            <v>13500</v>
          </cell>
          <cell r="L475">
            <v>36.25</v>
          </cell>
        </row>
        <row r="476">
          <cell r="B476" t="str">
            <v>WHM</v>
          </cell>
          <cell r="C476" t="str">
            <v>Micic</v>
          </cell>
          <cell r="D476" t="str">
            <v>Joanne</v>
          </cell>
          <cell r="E476">
            <v>0.5</v>
          </cell>
          <cell r="F476">
            <v>6850</v>
          </cell>
          <cell r="L476">
            <v>18</v>
          </cell>
        </row>
        <row r="477">
          <cell r="B477" t="str">
            <v>WHM</v>
          </cell>
          <cell r="C477" t="str">
            <v>Myall</v>
          </cell>
          <cell r="D477" t="str">
            <v>Timothy</v>
          </cell>
          <cell r="E477">
            <v>1</v>
          </cell>
          <cell r="F477">
            <v>20000</v>
          </cell>
          <cell r="H477">
            <v>0.05</v>
          </cell>
          <cell r="I477" t="str">
            <v>Yes</v>
          </cell>
          <cell r="L477">
            <v>36.25</v>
          </cell>
        </row>
        <row r="478">
          <cell r="B478" t="str">
            <v>WHM</v>
          </cell>
          <cell r="C478" t="str">
            <v>Newell</v>
          </cell>
          <cell r="D478" t="str">
            <v>Kara</v>
          </cell>
          <cell r="E478">
            <v>0.60000002384185791</v>
          </cell>
          <cell r="F478">
            <v>12000</v>
          </cell>
          <cell r="L478">
            <v>21.75</v>
          </cell>
        </row>
        <row r="479">
          <cell r="B479" t="str">
            <v>WHM</v>
          </cell>
          <cell r="C479" t="str">
            <v>Noirette</v>
          </cell>
          <cell r="D479" t="str">
            <v>Jacques</v>
          </cell>
          <cell r="E479">
            <v>1</v>
          </cell>
          <cell r="F479">
            <v>18000</v>
          </cell>
          <cell r="L479">
            <v>36.25</v>
          </cell>
        </row>
        <row r="480">
          <cell r="B480" t="str">
            <v>WHM</v>
          </cell>
          <cell r="C480" t="str">
            <v>Ouzman</v>
          </cell>
          <cell r="D480" t="str">
            <v>Donna</v>
          </cell>
          <cell r="E480">
            <v>1</v>
          </cell>
          <cell r="F480">
            <v>18500</v>
          </cell>
          <cell r="H480">
            <v>0.05</v>
          </cell>
          <cell r="I480" t="str">
            <v>Yes</v>
          </cell>
          <cell r="L480">
            <v>36.25</v>
          </cell>
        </row>
        <row r="481">
          <cell r="B481" t="str">
            <v>WHM</v>
          </cell>
          <cell r="C481" t="str">
            <v>Parker</v>
          </cell>
          <cell r="D481" t="str">
            <v>Michael</v>
          </cell>
          <cell r="E481">
            <v>1</v>
          </cell>
          <cell r="F481">
            <v>34567</v>
          </cell>
          <cell r="H481">
            <v>0.05</v>
          </cell>
          <cell r="I481" t="str">
            <v>Yes</v>
          </cell>
          <cell r="L481">
            <v>36.25</v>
          </cell>
        </row>
        <row r="482">
          <cell r="B482" t="str">
            <v>WHM</v>
          </cell>
          <cell r="C482" t="str">
            <v>Rehman</v>
          </cell>
          <cell r="D482" t="str">
            <v>Noreen</v>
          </cell>
          <cell r="E482">
            <v>1</v>
          </cell>
          <cell r="F482">
            <v>14500</v>
          </cell>
          <cell r="L482">
            <v>36.25</v>
          </cell>
        </row>
        <row r="483">
          <cell r="B483" t="str">
            <v>WHM</v>
          </cell>
          <cell r="C483" t="str">
            <v>Robinson</v>
          </cell>
          <cell r="D483" t="str">
            <v>Shirley</v>
          </cell>
          <cell r="E483">
            <v>1</v>
          </cell>
          <cell r="F483">
            <v>14720</v>
          </cell>
          <cell r="H483">
            <v>0.05</v>
          </cell>
          <cell r="I483" t="str">
            <v>Yes</v>
          </cell>
          <cell r="L483">
            <v>36.25</v>
          </cell>
        </row>
        <row r="484">
          <cell r="B484" t="str">
            <v>WHM</v>
          </cell>
          <cell r="C484" t="str">
            <v>Shah</v>
          </cell>
          <cell r="D484" t="str">
            <v>Reena</v>
          </cell>
          <cell r="E484">
            <v>1</v>
          </cell>
          <cell r="F484">
            <v>25000</v>
          </cell>
          <cell r="H484">
            <v>0.05</v>
          </cell>
          <cell r="I484" t="str">
            <v>Yes</v>
          </cell>
          <cell r="L484">
            <v>36.25</v>
          </cell>
        </row>
        <row r="485">
          <cell r="B485" t="str">
            <v>WHM</v>
          </cell>
          <cell r="C485" t="str">
            <v>Steele</v>
          </cell>
          <cell r="D485" t="str">
            <v>Monique</v>
          </cell>
          <cell r="E485">
            <v>1</v>
          </cell>
          <cell r="F485">
            <v>24500</v>
          </cell>
          <cell r="H485">
            <v>0.05</v>
          </cell>
          <cell r="I485" t="str">
            <v>Yes</v>
          </cell>
          <cell r="L485">
            <v>36.25</v>
          </cell>
        </row>
        <row r="486">
          <cell r="B486" t="str">
            <v>WHM</v>
          </cell>
          <cell r="C486" t="str">
            <v>Ticquet</v>
          </cell>
          <cell r="D486" t="str">
            <v>Susan</v>
          </cell>
          <cell r="E486">
            <v>1</v>
          </cell>
          <cell r="F486">
            <v>16000</v>
          </cell>
          <cell r="H486">
            <v>0.05</v>
          </cell>
          <cell r="I486" t="str">
            <v>Yes</v>
          </cell>
          <cell r="L486">
            <v>36.25</v>
          </cell>
        </row>
        <row r="487">
          <cell r="B487" t="str">
            <v>WHM</v>
          </cell>
          <cell r="C487" t="str">
            <v>Tijou</v>
          </cell>
          <cell r="D487" t="str">
            <v>Gillian</v>
          </cell>
          <cell r="E487">
            <v>1</v>
          </cell>
          <cell r="F487">
            <v>13000</v>
          </cell>
          <cell r="I487" t="str">
            <v>Ex-RSA</v>
          </cell>
          <cell r="L487">
            <v>36.25</v>
          </cell>
        </row>
        <row r="488">
          <cell r="B488" t="str">
            <v>WHM</v>
          </cell>
          <cell r="C488" t="str">
            <v>Tupper</v>
          </cell>
          <cell r="D488" t="str">
            <v>Ian</v>
          </cell>
          <cell r="E488">
            <v>1</v>
          </cell>
          <cell r="F488">
            <v>10750</v>
          </cell>
          <cell r="L488">
            <v>36.25</v>
          </cell>
        </row>
        <row r="489">
          <cell r="B489" t="str">
            <v>WHM</v>
          </cell>
          <cell r="C489" t="str">
            <v>Wallis</v>
          </cell>
          <cell r="D489" t="str">
            <v>Sarah</v>
          </cell>
          <cell r="E489">
            <v>1</v>
          </cell>
          <cell r="F489">
            <v>16000</v>
          </cell>
          <cell r="L489">
            <v>36.25</v>
          </cell>
        </row>
        <row r="490">
          <cell r="B490" t="str">
            <v>WHM</v>
          </cell>
          <cell r="C490" t="str">
            <v>Wilson</v>
          </cell>
          <cell r="D490" t="str">
            <v>Christine</v>
          </cell>
          <cell r="E490">
            <v>0.82999998331069946</v>
          </cell>
          <cell r="F490">
            <v>13167</v>
          </cell>
          <cell r="H490">
            <v>0.05</v>
          </cell>
          <cell r="I490" t="str">
            <v>Yes</v>
          </cell>
          <cell r="L490">
            <v>30</v>
          </cell>
        </row>
        <row r="491">
          <cell r="B491" t="str">
            <v>WUM</v>
          </cell>
          <cell r="C491" t="str">
            <v>Clark</v>
          </cell>
          <cell r="D491" t="str">
            <v>Ross</v>
          </cell>
          <cell r="E491">
            <v>1</v>
          </cell>
          <cell r="F491">
            <v>40000</v>
          </cell>
          <cell r="H491">
            <v>0.05</v>
          </cell>
          <cell r="I491" t="str">
            <v>Yes</v>
          </cell>
          <cell r="J491" t="str">
            <v>Yes</v>
          </cell>
          <cell r="L491">
            <v>36.25</v>
          </cell>
        </row>
        <row r="492">
          <cell r="B492" t="str">
            <v>WUM</v>
          </cell>
          <cell r="C492" t="str">
            <v>Cronin</v>
          </cell>
          <cell r="D492" t="str">
            <v>Michael</v>
          </cell>
          <cell r="E492">
            <v>1</v>
          </cell>
          <cell r="F492">
            <v>25500</v>
          </cell>
          <cell r="L492">
            <v>36.25</v>
          </cell>
        </row>
        <row r="493">
          <cell r="B493" t="str">
            <v>WUM</v>
          </cell>
          <cell r="C493" t="str">
            <v>Dairo</v>
          </cell>
          <cell r="D493" t="str">
            <v>Titilayo</v>
          </cell>
          <cell r="E493">
            <v>0.40000000596046448</v>
          </cell>
          <cell r="F493">
            <v>6167</v>
          </cell>
          <cell r="H493">
            <v>0.05</v>
          </cell>
          <cell r="I493" t="str">
            <v>Yes</v>
          </cell>
          <cell r="L493">
            <v>14.5</v>
          </cell>
        </row>
        <row r="494">
          <cell r="B494" t="str">
            <v>WUM</v>
          </cell>
          <cell r="C494" t="str">
            <v>Gifford</v>
          </cell>
          <cell r="D494" t="str">
            <v>Paul</v>
          </cell>
          <cell r="E494">
            <v>1</v>
          </cell>
          <cell r="F494">
            <v>17070</v>
          </cell>
          <cell r="H494">
            <v>0.05</v>
          </cell>
          <cell r="I494" t="str">
            <v>Yes</v>
          </cell>
          <cell r="L494">
            <v>36.25</v>
          </cell>
        </row>
        <row r="495">
          <cell r="B495" t="str">
            <v>WUM</v>
          </cell>
          <cell r="C495" t="str">
            <v>Goodburn</v>
          </cell>
          <cell r="D495" t="str">
            <v>Nicholas</v>
          </cell>
          <cell r="E495">
            <v>1</v>
          </cell>
          <cell r="F495">
            <v>25000</v>
          </cell>
          <cell r="L495">
            <v>36.25</v>
          </cell>
        </row>
        <row r="496">
          <cell r="B496" t="str">
            <v>WUM</v>
          </cell>
          <cell r="C496" t="str">
            <v>Henderson</v>
          </cell>
          <cell r="D496" t="str">
            <v>James</v>
          </cell>
          <cell r="E496">
            <v>1</v>
          </cell>
          <cell r="F496">
            <v>17500</v>
          </cell>
          <cell r="H496">
            <v>0.05</v>
          </cell>
          <cell r="I496" t="str">
            <v>Yes</v>
          </cell>
          <cell r="L496">
            <v>36.25</v>
          </cell>
        </row>
        <row r="497">
          <cell r="B497" t="str">
            <v>WUM</v>
          </cell>
          <cell r="C497" t="str">
            <v>Hitchcock</v>
          </cell>
          <cell r="D497" t="str">
            <v>Andrew</v>
          </cell>
          <cell r="E497">
            <v>1</v>
          </cell>
          <cell r="F497">
            <v>20819</v>
          </cell>
          <cell r="H497">
            <v>0.05</v>
          </cell>
          <cell r="I497" t="str">
            <v>Yes</v>
          </cell>
          <cell r="L497">
            <v>36.25</v>
          </cell>
        </row>
        <row r="498">
          <cell r="B498" t="str">
            <v>WUM</v>
          </cell>
          <cell r="C498" t="str">
            <v>Ireland</v>
          </cell>
          <cell r="D498" t="str">
            <v>Lisa</v>
          </cell>
          <cell r="E498">
            <v>0.43999999761581421</v>
          </cell>
          <cell r="F498">
            <v>5881</v>
          </cell>
          <cell r="H498">
            <v>0.05</v>
          </cell>
          <cell r="I498" t="str">
            <v>Yes</v>
          </cell>
          <cell r="L498">
            <v>16</v>
          </cell>
        </row>
        <row r="499">
          <cell r="B499" t="str">
            <v>WUM</v>
          </cell>
          <cell r="C499" t="str">
            <v>Morrison</v>
          </cell>
          <cell r="D499" t="str">
            <v>Christine</v>
          </cell>
          <cell r="E499">
            <v>0.50999999046325684</v>
          </cell>
          <cell r="F499">
            <v>10202</v>
          </cell>
          <cell r="L499">
            <v>18.5</v>
          </cell>
        </row>
        <row r="500">
          <cell r="B500" t="str">
            <v>WUM</v>
          </cell>
          <cell r="C500" t="str">
            <v>Rochford</v>
          </cell>
          <cell r="D500" t="str">
            <v>Mark</v>
          </cell>
          <cell r="E500">
            <v>1</v>
          </cell>
          <cell r="F500">
            <v>13889</v>
          </cell>
          <cell r="H500">
            <v>0.05</v>
          </cell>
          <cell r="I500" t="str">
            <v>Yes</v>
          </cell>
          <cell r="L500">
            <v>36.25</v>
          </cell>
        </row>
        <row r="501">
          <cell r="B501" t="str">
            <v>WUM</v>
          </cell>
          <cell r="C501" t="str">
            <v>Squires</v>
          </cell>
          <cell r="D501" t="str">
            <v>Karen</v>
          </cell>
          <cell r="E501">
            <v>1</v>
          </cell>
          <cell r="F501">
            <v>15220</v>
          </cell>
          <cell r="L501">
            <v>36.25</v>
          </cell>
        </row>
        <row r="502">
          <cell r="B502" t="str">
            <v>WUM</v>
          </cell>
          <cell r="C502" t="str">
            <v>Stapleton</v>
          </cell>
          <cell r="D502" t="str">
            <v>Sandra</v>
          </cell>
          <cell r="E502">
            <v>0.60000002384185791</v>
          </cell>
          <cell r="F502">
            <v>16304</v>
          </cell>
          <cell r="H502">
            <v>0.05</v>
          </cell>
          <cell r="I502" t="str">
            <v>Yes</v>
          </cell>
          <cell r="J502" t="str">
            <v>Yes</v>
          </cell>
          <cell r="L502">
            <v>21.75</v>
          </cell>
        </row>
        <row r="503">
          <cell r="B503" t="str">
            <v>WZM</v>
          </cell>
          <cell r="C503" t="str">
            <v>Bray</v>
          </cell>
          <cell r="D503" t="str">
            <v>Judy</v>
          </cell>
          <cell r="E503">
            <v>1</v>
          </cell>
          <cell r="F503">
            <v>18904</v>
          </cell>
          <cell r="H503">
            <v>0.05</v>
          </cell>
          <cell r="I503" t="str">
            <v>Yes</v>
          </cell>
          <cell r="L503">
            <v>36.25</v>
          </cell>
        </row>
        <row r="504">
          <cell r="B504" t="str">
            <v>WZM</v>
          </cell>
          <cell r="C504" t="str">
            <v>Smith</v>
          </cell>
          <cell r="D504" t="str">
            <v>Peter</v>
          </cell>
          <cell r="E504">
            <v>1</v>
          </cell>
          <cell r="F504">
            <v>70602</v>
          </cell>
          <cell r="H504">
            <v>0.1</v>
          </cell>
          <cell r="I504" t="str">
            <v>Yes</v>
          </cell>
          <cell r="J504" t="str">
            <v>Yes</v>
          </cell>
          <cell r="K504" t="str">
            <v>Yes</v>
          </cell>
          <cell r="L504">
            <v>36.25</v>
          </cell>
        </row>
        <row r="505">
          <cell r="B505" t="str">
            <v>YHM</v>
          </cell>
          <cell r="C505" t="str">
            <v>Allgate</v>
          </cell>
          <cell r="D505" t="str">
            <v>Joy</v>
          </cell>
          <cell r="E505">
            <v>1</v>
          </cell>
          <cell r="F505">
            <v>12815</v>
          </cell>
          <cell r="H505">
            <v>0.05</v>
          </cell>
          <cell r="I505" t="str">
            <v>Yes</v>
          </cell>
          <cell r="L505">
            <v>36.25</v>
          </cell>
        </row>
        <row r="506">
          <cell r="B506" t="str">
            <v>YHM</v>
          </cell>
          <cell r="C506" t="str">
            <v>Brace</v>
          </cell>
          <cell r="D506" t="str">
            <v>James</v>
          </cell>
          <cell r="E506">
            <v>1</v>
          </cell>
          <cell r="F506">
            <v>20231</v>
          </cell>
          <cell r="H506">
            <v>0.05</v>
          </cell>
          <cell r="I506" t="str">
            <v>Yes</v>
          </cell>
          <cell r="L506">
            <v>36.25</v>
          </cell>
        </row>
        <row r="507">
          <cell r="B507" t="str">
            <v>YHM</v>
          </cell>
          <cell r="C507" t="str">
            <v>Newton</v>
          </cell>
          <cell r="D507" t="str">
            <v>Andrew</v>
          </cell>
          <cell r="E507">
            <v>1</v>
          </cell>
          <cell r="F507">
            <v>22320</v>
          </cell>
          <cell r="H507">
            <v>0.05</v>
          </cell>
          <cell r="I507" t="str">
            <v>Yes</v>
          </cell>
          <cell r="L507">
            <v>36.25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 Use Instructions"/>
      <sheetName val="Requirements"/>
      <sheetName val="Responsibility List"/>
      <sheetName val="Definitions"/>
      <sheetName val="Data Sheet"/>
      <sheetName val="Consolidation Summary"/>
      <sheetName val="Detail - Unapproved CERAs"/>
      <sheetName val="Detail - Existing CER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B2" t="str">
            <v>Q4</v>
          </cell>
        </row>
        <row r="3">
          <cell r="B3">
            <v>2005</v>
          </cell>
        </row>
      </sheetData>
      <sheetData sheetId="5" refreshError="1"/>
      <sheetData sheetId="6" refreshError="1">
        <row r="1">
          <cell r="A1" t="str">
            <v>Boston Scientific Corporation</v>
          </cell>
        </row>
        <row r="2">
          <cell r="A2" t="str">
            <v>Galway - M550</v>
          </cell>
        </row>
        <row r="3">
          <cell r="A3" t="str">
            <v>Capital Expenditure Forecast ($K)</v>
          </cell>
        </row>
        <row r="4">
          <cell r="A4" t="str">
            <v>New Projects - Not Yet Approved</v>
          </cell>
        </row>
        <row r="6">
          <cell r="A6" t="str">
            <v>INPUT ONLY IN SHADED CELLS AFTER ENTERING A NEW PROJECT</v>
          </cell>
          <cell r="C6">
            <v>0</v>
          </cell>
          <cell r="D6">
            <v>0</v>
          </cell>
        </row>
        <row r="7">
          <cell r="A7" t="str">
            <v>Project Name</v>
          </cell>
          <cell r="B7" t="str">
            <v>Cera #</v>
          </cell>
          <cell r="C7" t="str">
            <v>Function</v>
          </cell>
          <cell r="D7" t="str">
            <v>Purpose</v>
          </cell>
          <cell r="E7" t="str">
            <v>Business Unit</v>
          </cell>
          <cell r="F7" t="str">
            <v>User Defined Flag 1</v>
          </cell>
          <cell r="G7" t="str">
            <v>User Defined Flag 2</v>
          </cell>
          <cell r="H7" t="str">
            <v>Total Project Spend</v>
          </cell>
          <cell r="I7">
            <v>2004</v>
          </cell>
          <cell r="J7" t="str">
            <v>Jan</v>
          </cell>
          <cell r="K7" t="str">
            <v>Feb</v>
          </cell>
          <cell r="L7" t="str">
            <v>Mar</v>
          </cell>
          <cell r="M7" t="str">
            <v>Q1'05</v>
          </cell>
          <cell r="N7" t="str">
            <v>Apr</v>
          </cell>
          <cell r="O7" t="str">
            <v>May</v>
          </cell>
          <cell r="P7" t="str">
            <v>Jun</v>
          </cell>
          <cell r="Q7" t="str">
            <v>Q2'05</v>
          </cell>
          <cell r="R7" t="str">
            <v>Jul</v>
          </cell>
          <cell r="S7" t="str">
            <v>Aug</v>
          </cell>
          <cell r="T7" t="str">
            <v>Sep</v>
          </cell>
          <cell r="U7" t="str">
            <v>Q3'05</v>
          </cell>
          <cell r="V7" t="str">
            <v>Oct</v>
          </cell>
          <cell r="W7" t="str">
            <v>Nov</v>
          </cell>
          <cell r="X7" t="str">
            <v>Dec</v>
          </cell>
          <cell r="Y7" t="str">
            <v>Q4'05</v>
          </cell>
          <cell r="Z7">
            <v>2005</v>
          </cell>
          <cell r="AA7" t="str">
            <v>Jan</v>
          </cell>
          <cell r="AB7" t="str">
            <v>Feb</v>
          </cell>
          <cell r="AC7" t="str">
            <v>Mar</v>
          </cell>
          <cell r="AD7" t="str">
            <v>Q1'06</v>
          </cell>
          <cell r="AE7" t="str">
            <v>Apr</v>
          </cell>
          <cell r="AF7" t="str">
            <v>May</v>
          </cell>
          <cell r="AG7" t="str">
            <v>Jun</v>
          </cell>
          <cell r="AH7" t="str">
            <v>Q2'06</v>
          </cell>
          <cell r="AI7" t="str">
            <v>Jul</v>
          </cell>
          <cell r="AJ7" t="str">
            <v>Aug</v>
          </cell>
          <cell r="AK7" t="str">
            <v>Sep</v>
          </cell>
          <cell r="AL7" t="str">
            <v>Q3'06</v>
          </cell>
          <cell r="AM7" t="str">
            <v>Oct</v>
          </cell>
          <cell r="AN7" t="str">
            <v>Nov</v>
          </cell>
          <cell r="AO7" t="str">
            <v>Dec</v>
          </cell>
          <cell r="AP7" t="str">
            <v>Q4'06</v>
          </cell>
          <cell r="AQ7">
            <v>2006</v>
          </cell>
        </row>
        <row r="8">
          <cell r="A8" t="str">
            <v>Apex Sheath</v>
          </cell>
        </row>
        <row r="9">
          <cell r="A9" t="str">
            <v>HPC Coater w/ inline Plasma</v>
          </cell>
        </row>
        <row r="10">
          <cell r="A10" t="str">
            <v>Stability Lab</v>
          </cell>
        </row>
        <row r="11">
          <cell r="A11" t="str">
            <v>P2 Stent</v>
          </cell>
        </row>
        <row r="12">
          <cell r="A12" t="str">
            <v>Glidex Coating OFD*</v>
          </cell>
        </row>
        <row r="13">
          <cell r="A13" t="str">
            <v>Convert oil to gas on the boilers (new burners, pipework, controls)</v>
          </cell>
        </row>
        <row r="14">
          <cell r="A14" t="str">
            <v>Material Test Lab</v>
          </cell>
        </row>
        <row r="15">
          <cell r="A15" t="str">
            <v>Transformer Phase 2 Expansion - to reduce current load to 50% - backup is essential</v>
          </cell>
        </row>
        <row r="16">
          <cell r="A16" t="str">
            <v>Auto Pressure Set up (Final &amp; OD) OFD*</v>
          </cell>
        </row>
        <row r="17">
          <cell r="A17" t="str">
            <v>SiS Phase 1 Process outputs</v>
          </cell>
        </row>
        <row r="18">
          <cell r="A18" t="str">
            <v xml:space="preserve">Win 2000 upgrades in Balloons </v>
          </cell>
        </row>
        <row r="19">
          <cell r="A19" t="str">
            <v>Facility  - Safety projects (ceiling grating, ceiling tile foam, gas slam shut valve, roof lighting and sounders)</v>
          </cell>
        </row>
        <row r="20">
          <cell r="A20" t="str">
            <v xml:space="preserve">Heat set machine overhauls </v>
          </cell>
        </row>
        <row r="21">
          <cell r="A21" t="str">
            <v>Compressed Air Sytem - Phase 3</v>
          </cell>
        </row>
        <row r="22">
          <cell r="A22" t="str">
            <v>Crochet Vision System</v>
          </cell>
        </row>
        <row r="23">
          <cell r="A23" t="str">
            <v>Comms-I</v>
          </cell>
        </row>
        <row r="24">
          <cell r="A24" t="str">
            <v>Materials Management Racking &amp; Shelving</v>
          </cell>
        </row>
        <row r="25">
          <cell r="A25" t="str">
            <v xml:space="preserve">Network Equipment  </v>
          </cell>
        </row>
        <row r="26">
          <cell r="A26" t="str">
            <v>HP OVSAN/Business Copy EVA (8TB)</v>
          </cell>
        </row>
        <row r="27">
          <cell r="A27" t="str">
            <v>Extrusion - PTA/Cork tooling</v>
          </cell>
        </row>
        <row r="28">
          <cell r="A28" t="str">
            <v>FM Wash system</v>
          </cell>
        </row>
        <row r="29">
          <cell r="A29" t="str">
            <v xml:space="preserve">Environmental &amp; Safety projects </v>
          </cell>
        </row>
        <row r="30">
          <cell r="A30" t="str">
            <v>VSD and BMS Lightening surge protection</v>
          </cell>
        </row>
        <row r="31">
          <cell r="A31" t="str">
            <v>OEE</v>
          </cell>
        </row>
        <row r="32">
          <cell r="A32" t="str">
            <v xml:space="preserve">AHU 19  metals upgrade </v>
          </cell>
        </row>
        <row r="33">
          <cell r="A33" t="str">
            <v>CE9 Retention</v>
          </cell>
        </row>
        <row r="34">
          <cell r="A34" t="str">
            <v>SQL Cluster</v>
          </cell>
        </row>
        <row r="35">
          <cell r="A35" t="str">
            <v>2D BC Scan on T/A - Line Clearance</v>
          </cell>
        </row>
        <row r="36">
          <cell r="A36" t="str">
            <v>In-Line Laser Printers</v>
          </cell>
        </row>
        <row r="37">
          <cell r="A37" t="str">
            <v>Ceiling Void Permanent Working Platforms</v>
          </cell>
        </row>
        <row r="38">
          <cell r="A38" t="str">
            <v>Port Septum Wall Thickness</v>
          </cell>
        </row>
        <row r="39">
          <cell r="A39" t="str">
            <v>Infineer Canteen Card Upgrade</v>
          </cell>
        </row>
        <row r="40">
          <cell r="A40" t="str">
            <v>eLearn program desig</v>
          </cell>
        </row>
        <row r="41">
          <cell r="A41" t="str">
            <v>eLearn program desig</v>
          </cell>
        </row>
        <row r="42">
          <cell r="A42" t="str">
            <v>Ductwork Installation Gen 1 and 2 Wetline</v>
          </cell>
        </row>
        <row r="43">
          <cell r="A43" t="str">
            <v>Mechanical Upgrade</v>
          </cell>
        </row>
        <row r="44">
          <cell r="A44" t="str">
            <v>Extrusion - Vision system upgrade</v>
          </cell>
        </row>
        <row r="45">
          <cell r="A45" t="str">
            <v>Replacement UPS x 3</v>
          </cell>
        </row>
        <row r="46">
          <cell r="A46" t="str">
            <v>Comms-B</v>
          </cell>
        </row>
        <row r="47">
          <cell r="A47" t="str">
            <v xml:space="preserve">Extrusion - Express2 trilayer backup tooling </v>
          </cell>
        </row>
        <row r="48">
          <cell r="A48" t="str">
            <v>Base Plant Upgrades  -  Mipolan flooring / doors / carpet tiles/ painting/signage</v>
          </cell>
        </row>
        <row r="49">
          <cell r="A49" t="str">
            <v>Relayout of Multiwing Stations</v>
          </cell>
        </row>
        <row r="50">
          <cell r="A50" t="str">
            <v>Electrical Upgrade Plant wide -equipment expansion / equipment replacement</v>
          </cell>
        </row>
        <row r="51">
          <cell r="A51" t="str">
            <v>Plant Lighting Upgrade - achieve light levels / roof and ceiling void lighting  upgrade</v>
          </cell>
        </row>
        <row r="52">
          <cell r="A52" t="str">
            <v>Plant Cabling (CopperFibre - PBAX: A-H)</v>
          </cell>
        </row>
        <row r="53">
          <cell r="A53" t="str">
            <v>Set Up Program FFB</v>
          </cell>
        </row>
        <row r="54">
          <cell r="A54" t="str">
            <v>Carbowax Pressure Set-up OFD*</v>
          </cell>
        </row>
        <row r="55">
          <cell r="A55" t="str">
            <v>Comms-A</v>
          </cell>
        </row>
        <row r="56">
          <cell r="A56" t="str">
            <v>Line Clearance</v>
          </cell>
        </row>
        <row r="57">
          <cell r="A57" t="str">
            <v>Viva outer flare machine</v>
          </cell>
        </row>
        <row r="58">
          <cell r="A58" t="str">
            <v xml:space="preserve">MS SQL Licencing   </v>
          </cell>
        </row>
        <row r="59">
          <cell r="A59" t="str">
            <v>Scrap reduction projects Top assembly PTA*</v>
          </cell>
        </row>
        <row r="60">
          <cell r="A60" t="str">
            <v>Replacement microscopes</v>
          </cell>
        </row>
        <row r="61">
          <cell r="A61" t="str">
            <v>Talon</v>
          </cell>
        </row>
        <row r="62">
          <cell r="A62" t="str">
            <v>Carotid Mould Tooling &amp; Spares</v>
          </cell>
        </row>
        <row r="63">
          <cell r="A63" t="str">
            <v>Line Clearance</v>
          </cell>
        </row>
        <row r="64">
          <cell r="A64" t="str">
            <v>Efficiency VIP's Top Assembly</v>
          </cell>
        </row>
        <row r="65">
          <cell r="A65" t="str">
            <v>Upgrade Oven Cooling System</v>
          </cell>
        </row>
        <row r="66">
          <cell r="A66" t="str">
            <v>eLearn program desig</v>
          </cell>
        </row>
        <row r="67">
          <cell r="A67" t="str">
            <v>RF Infrastructure</v>
          </cell>
        </row>
        <row r="68">
          <cell r="A68" t="str">
            <v>Plant Data Comms ACAD Plans (Fibre)</v>
          </cell>
        </row>
        <row r="69">
          <cell r="A69" t="str">
            <v>Chemical &amp; Chemical Waste Storage</v>
          </cell>
        </row>
        <row r="70">
          <cell r="A70" t="str">
            <v>Meters for the Energy Monitoring System - Phase 2 of energy installation</v>
          </cell>
        </row>
        <row r="71">
          <cell r="A71" t="str">
            <v>SAN Storage Upgrade</v>
          </cell>
        </row>
        <row r="72">
          <cell r="A72" t="str">
            <v>Moulding-Mould bases/tooling machine 2 to machine 6 transfer</v>
          </cell>
        </row>
        <row r="73">
          <cell r="A73" t="str">
            <v>Component Verification CAPA -PTA only</v>
          </cell>
        </row>
        <row r="74">
          <cell r="A74" t="str">
            <v>Yield Database Upgrade</v>
          </cell>
        </row>
        <row r="75">
          <cell r="A75" t="str">
            <v>Nozzle Tracking Database</v>
          </cell>
        </row>
        <row r="76">
          <cell r="A76" t="str">
            <v>Heatshrink cutters</v>
          </cell>
        </row>
        <row r="77">
          <cell r="A77" t="str">
            <v>Upgrade UV Stations</v>
          </cell>
        </row>
        <row r="78">
          <cell r="A78" t="str">
            <v>Cut to length Fixture Automation*</v>
          </cell>
        </row>
        <row r="79">
          <cell r="A79" t="str">
            <v>Moulding-New ejector system and core pins for PTCA moulds</v>
          </cell>
        </row>
        <row r="80">
          <cell r="A80" t="str">
            <v>Lean CE5</v>
          </cell>
        </row>
        <row r="81">
          <cell r="A81" t="str">
            <v>De-ionisers for FM on maverick, non laser</v>
          </cell>
        </row>
        <row r="82">
          <cell r="A82" t="str">
            <v>Upgrade to leak testers</v>
          </cell>
        </row>
        <row r="83">
          <cell r="A83" t="str">
            <v>PC/Crimp Upgrade</v>
          </cell>
        </row>
        <row r="84">
          <cell r="A84" t="str">
            <v>CAPA FFB PTA - Heat Set*</v>
          </cell>
        </row>
        <row r="85">
          <cell r="A85" t="str">
            <v>Plasma Mix Ups OFD</v>
          </cell>
        </row>
        <row r="86">
          <cell r="A86" t="str">
            <v>Plasma Machine Software Upgrade*</v>
          </cell>
        </row>
        <row r="87">
          <cell r="A87" t="str">
            <v>File &amp; Print Cluster</v>
          </cell>
        </row>
        <row r="88">
          <cell r="A88" t="str">
            <v>TRS E-Manf. Equip</v>
          </cell>
        </row>
        <row r="89">
          <cell r="A89" t="str">
            <v>Heatset/Combi/Distal HS M/C Validations</v>
          </cell>
        </row>
        <row r="90">
          <cell r="A90" t="str">
            <v>Outer Nect Trim + CTL M/C</v>
          </cell>
        </row>
        <row r="91">
          <cell r="A91" t="str">
            <v>System Management Monitoring Console</v>
          </cell>
        </row>
        <row r="92">
          <cell r="A92" t="str">
            <v>Microscopes</v>
          </cell>
        </row>
        <row r="93">
          <cell r="A93" t="str">
            <v>Validation of Applied Ststs 6.1 to support L'mic</v>
          </cell>
        </row>
        <row r="94">
          <cell r="A94" t="str">
            <v>Upgrade 2 PC's to Win 2000(metals)</v>
          </cell>
        </row>
        <row r="95">
          <cell r="A95" t="str">
            <v>Fume hood</v>
          </cell>
        </row>
        <row r="96">
          <cell r="A96" t="str">
            <v>Monitoring Tools</v>
          </cell>
        </row>
      </sheetData>
      <sheetData sheetId="7" refreshError="1">
        <row r="1">
          <cell r="A1" t="str">
            <v>Boston Scientific Corporation</v>
          </cell>
        </row>
        <row r="2">
          <cell r="A2" t="str">
            <v>Galway - M550</v>
          </cell>
        </row>
        <row r="3">
          <cell r="A3" t="str">
            <v>Capital Expenditure Forecast ($K)</v>
          </cell>
        </row>
        <row r="4">
          <cell r="A4" t="str">
            <v>All Approved Projects</v>
          </cell>
        </row>
        <row r="6">
          <cell r="A6" t="str">
            <v>INPUT ONLY IN SHADED CELLS AFTER ENTERING A NEW PROJECT</v>
          </cell>
          <cell r="C6">
            <v>0</v>
          </cell>
          <cell r="D6">
            <v>0</v>
          </cell>
        </row>
        <row r="7">
          <cell r="A7" t="str">
            <v>Project Name</v>
          </cell>
          <cell r="B7" t="str">
            <v>Cera #</v>
          </cell>
          <cell r="C7" t="str">
            <v>Function</v>
          </cell>
          <cell r="D7" t="str">
            <v>Purpose</v>
          </cell>
          <cell r="E7" t="str">
            <v>Business Unit</v>
          </cell>
          <cell r="F7" t="str">
            <v>User Defined Flag 1</v>
          </cell>
          <cell r="G7" t="str">
            <v>User Defined Flag 2</v>
          </cell>
          <cell r="H7" t="str">
            <v>Total Project Spend</v>
          </cell>
          <cell r="I7">
            <v>2004</v>
          </cell>
          <cell r="J7" t="str">
            <v>Jan</v>
          </cell>
          <cell r="K7" t="str">
            <v>Feb</v>
          </cell>
          <cell r="L7" t="str">
            <v>Mar</v>
          </cell>
          <cell r="M7" t="str">
            <v>Q1'05</v>
          </cell>
          <cell r="N7" t="str">
            <v>Apr</v>
          </cell>
          <cell r="O7" t="str">
            <v>May</v>
          </cell>
          <cell r="P7" t="str">
            <v>Jun</v>
          </cell>
          <cell r="Q7" t="str">
            <v>Q2'05</v>
          </cell>
          <cell r="R7" t="str">
            <v>Jul</v>
          </cell>
          <cell r="S7" t="str">
            <v>Aug</v>
          </cell>
          <cell r="T7" t="str">
            <v>Sep</v>
          </cell>
          <cell r="U7" t="str">
            <v>Q3'05</v>
          </cell>
          <cell r="V7" t="str">
            <v>Oct</v>
          </cell>
          <cell r="W7" t="str">
            <v>Nov</v>
          </cell>
          <cell r="X7" t="str">
            <v>Dec</v>
          </cell>
          <cell r="Y7" t="str">
            <v>Q4'05</v>
          </cell>
          <cell r="Z7">
            <v>2005</v>
          </cell>
          <cell r="AA7" t="str">
            <v>Jan</v>
          </cell>
          <cell r="AB7" t="str">
            <v>Feb</v>
          </cell>
          <cell r="AC7" t="str">
            <v>Mar</v>
          </cell>
          <cell r="AD7" t="str">
            <v>Q1'06</v>
          </cell>
          <cell r="AE7" t="str">
            <v>Apr</v>
          </cell>
          <cell r="AF7" t="str">
            <v>May</v>
          </cell>
          <cell r="AG7" t="str">
            <v>Jun</v>
          </cell>
          <cell r="AH7" t="str">
            <v>Q2'06</v>
          </cell>
          <cell r="AI7" t="str">
            <v>Jul</v>
          </cell>
          <cell r="AJ7" t="str">
            <v>Aug</v>
          </cell>
          <cell r="AK7" t="str">
            <v>Sep</v>
          </cell>
          <cell r="AL7" t="str">
            <v>Q3'06</v>
          </cell>
          <cell r="AM7" t="str">
            <v>Oct</v>
          </cell>
          <cell r="AN7" t="str">
            <v>Nov</v>
          </cell>
          <cell r="AO7" t="str">
            <v>Dec</v>
          </cell>
          <cell r="AP7" t="str">
            <v>Q4'06</v>
          </cell>
          <cell r="AQ7">
            <v>2006</v>
          </cell>
        </row>
        <row r="8">
          <cell r="A8" t="str">
            <v>Taxus Line 1R, 2R, 3</v>
          </cell>
        </row>
        <row r="9">
          <cell r="A9" t="str">
            <v>APEX</v>
          </cell>
        </row>
        <row r="10">
          <cell r="A10" t="str">
            <v>Taxus Lines 5 -13 NG Spray Upgrade</v>
          </cell>
        </row>
        <row r="11">
          <cell r="A11" t="str">
            <v>10 off generation 2</v>
          </cell>
        </row>
        <row r="12">
          <cell r="A12" t="str">
            <v>APEX</v>
          </cell>
        </row>
        <row r="13">
          <cell r="A13" t="str">
            <v>13Lasers Built by Ga</v>
          </cell>
        </row>
        <row r="14">
          <cell r="A14" t="str">
            <v>Fixture Welders/Carr</v>
          </cell>
        </row>
        <row r="15">
          <cell r="A15" t="str">
            <v>Analytical Lab -Inst</v>
          </cell>
        </row>
        <row r="16">
          <cell r="A16" t="str">
            <v>Baracuda</v>
          </cell>
        </row>
        <row r="17">
          <cell r="A17" t="str">
            <v>NG Spray - Sprayer A</v>
          </cell>
        </row>
        <row r="18">
          <cell r="A18" t="str">
            <v>Other</v>
          </cell>
        </row>
        <row r="19">
          <cell r="A19" t="str">
            <v>Other</v>
          </cell>
        </row>
        <row r="20">
          <cell r="A20" t="str">
            <v>Other</v>
          </cell>
        </row>
        <row r="21">
          <cell r="A21" t="str">
            <v>Other</v>
          </cell>
        </row>
        <row r="22">
          <cell r="A22" t="str">
            <v>Other</v>
          </cell>
        </row>
        <row r="23">
          <cell r="A23" t="str">
            <v>Other</v>
          </cell>
        </row>
        <row r="24">
          <cell r="A24" t="str">
            <v>Other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nnel"/>
      <sheetName val="Format"/>
      <sheetName val="Codes"/>
      <sheetName val="Files"/>
      <sheetName val="Dialog1"/>
      <sheetName val="Log"/>
      <sheetName val="Products"/>
      <sheetName val="Sheet4"/>
      <sheetName val="Index"/>
      <sheetName val="Index2"/>
      <sheetName val="Airport codes"/>
      <sheetName val="Spending CC"/>
      <sheetName val="Variables"/>
      <sheetName val="Pannel GSC"/>
      <sheetName val="FCPR"/>
      <sheetName val="VBA"/>
    </sheetNames>
    <sheetDataSet>
      <sheetData sheetId="0"/>
      <sheetData sheetId="1">
        <row r="3">
          <cell r="B3" t="str">
            <v>FOLDERS/ FILES</v>
          </cell>
        </row>
        <row r="4">
          <cell r="B4" t="str">
            <v>500019 - Supply Chain Related Freight Costs</v>
          </cell>
        </row>
        <row r="7">
          <cell r="B7" t="str">
            <v>500019 2007 PLAN</v>
          </cell>
        </row>
        <row r="9">
          <cell r="E9" t="str">
            <v>Scott DB file</v>
          </cell>
        </row>
        <row r="10">
          <cell r="B10" t="str">
            <v>500019 2008 PLAN</v>
          </cell>
        </row>
        <row r="13">
          <cell r="B13" t="str">
            <v>Monthly close</v>
          </cell>
        </row>
        <row r="33">
          <cell r="D33" t="str">
            <v>Angel's Project</v>
          </cell>
        </row>
        <row r="36">
          <cell r="B36" t="str">
            <v>Loading to EPS - Columns to rows conversion</v>
          </cell>
          <cell r="D36" t="str">
            <v>Dashboard</v>
          </cell>
        </row>
        <row r="39">
          <cell r="B39" t="str">
            <v>PI/VS</v>
          </cell>
          <cell r="D39" t="str">
            <v>Inventory reserves Kerkrade</v>
          </cell>
        </row>
        <row r="42">
          <cell r="B42" t="str">
            <v>PMO VIP</v>
          </cell>
          <cell r="D42" t="str">
            <v>Travel Scorecard</v>
          </cell>
        </row>
        <row r="43">
          <cell r="B43" t="str">
            <v>\natfile03\depts\FIN\Operations\PMO Template - Ops\</v>
          </cell>
          <cell r="D43" t="str">
            <v>\Quifile02\Depts\Finance\Monthly Close\2007\f) June 07\TEA expeses MP template\</v>
          </cell>
        </row>
        <row r="45">
          <cell r="B45" t="str">
            <v>Headcount</v>
          </cell>
          <cell r="D45" t="str">
            <v>PI/VS Split</v>
          </cell>
        </row>
        <row r="46">
          <cell r="B46" t="str">
            <v>\natfile03\depts\FIN\Inventory\Headcount PMO</v>
          </cell>
          <cell r="D46" t="str">
            <v>\quifile02\depts\Finance\Inventory &amp; Inv Charges\Inventory Schedules\PI_VS Split</v>
          </cell>
        </row>
        <row r="48">
          <cell r="B48" t="str">
            <v>Spending DB Natick</v>
          </cell>
        </row>
        <row r="49">
          <cell r="B49" t="str">
            <v>\natfile03\depts\FIN\Inventory\Spending DB\2008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 Edits"/>
      <sheetName val="Delivery Forecast (Summary)"/>
      <sheetName val="New Program Visibility"/>
      <sheetName val="Revenue Forecast by OEM"/>
      <sheetName val="Revenue by OEM"/>
      <sheetName val="GM Forecast by OEM"/>
      <sheetName val="Bridge Analysis"/>
      <sheetName val="Tables"/>
      <sheetName val="Tables (2)"/>
      <sheetName val="Tables (3)"/>
      <sheetName val="Tables (4)"/>
      <sheetName val="Sr. Debt Amortization"/>
      <sheetName val="Recovery Returns Sensitivity"/>
      <sheetName val="Recovery Returns (2)"/>
      <sheetName val="Recovery Returns Tables"/>
      <sheetName val="Recovery Returns"/>
      <sheetName val="Sr. Credit"/>
      <sheetName val="Financials"/>
      <sheetName val="DAHX Projected"/>
      <sheetName val="Projected w Covenant Cushion"/>
      <sheetName val="Alternative Cap Tables"/>
      <sheetName val="Cap Tables w frozen PIK"/>
      <sheetName val="Returns"/>
      <sheetName val="2007 Returns"/>
      <sheetName val="Sr. Note Sensitivity"/>
      <sheetName val="Asset based Revolver"/>
      <sheetName val="Summary - Quarterly"/>
      <sheetName val="Summary Old vs. Revised"/>
      <sheetName val="Summary Coverage Stats"/>
      <sheetName val="Covenant.Consol"/>
      <sheetName val="Wrking Cap Analysis"/>
      <sheetName val="Greenpoint Projected"/>
      <sheetName val="Quarterly IS-Summary"/>
      <sheetName val="Forecast Comparison"/>
      <sheetName val="SIG.CM Projected"/>
      <sheetName val="Historical 00-02"/>
      <sheetName val="Merger Analysis"/>
      <sheetName val="Yearly Summary"/>
      <sheetName val="Cap"/>
      <sheetName val="Bid Summary"/>
      <sheetName val="Pro Forma"/>
      <sheetName val="Returns Output"/>
      <sheetName val="CMG&amp;SIG Totals"/>
      <sheetName val="Fees"/>
      <sheetName val="BS Allocations"/>
      <sheetName val="Delivery Forecast Comparison"/>
      <sheetName val="Detailed Base v. New"/>
      <sheetName val="Summary Base v. New"/>
      <sheetName val="Summary Base v. New Paste In"/>
      <sheetName val="Delivery Fore (with Gr. Rates)"/>
      <sheetName val="FCF Calculation"/>
      <sheetName val="Covenant Reset"/>
      <sheetName val="LBOSHELL"/>
      <sheetName val="Delivery Forecast"/>
      <sheetName val="DeCrane Rollup Consolidated"/>
      <sheetName val="Roll-Up"/>
      <sheetName val="Rev Growth"/>
      <sheetName val="Content Per Platform"/>
      <sheetName val="SI - Summary"/>
      <sheetName val="Airbus"/>
      <sheetName val="Boeing BBJ"/>
      <sheetName val="Boeing BBJ2"/>
      <sheetName val="Bom Ljet 31A&amp;40"/>
      <sheetName val="Bom Ljet 45"/>
      <sheetName val="Bom Ljet 60"/>
      <sheetName val="Bomb Chall 300"/>
      <sheetName val="Bom Chall 604"/>
      <sheetName val="Bom Global 5000"/>
      <sheetName val="Bom Global Express"/>
      <sheetName val="Cessna Cit CJ1&amp;CJ2"/>
      <sheetName val="Cessna CJ3"/>
      <sheetName val="Citation Excel 560XL"/>
      <sheetName val="Citation VII 650"/>
      <sheetName val="Citation Encore 560"/>
      <sheetName val="Citation Bravo 550"/>
      <sheetName val="Citation X 750"/>
      <sheetName val="Sovereign"/>
      <sheetName val="Falcon 50EX"/>
      <sheetName val="Falcon 2000"/>
      <sheetName val="Falcon 900B"/>
      <sheetName val="Falcon 900EX&amp;C"/>
      <sheetName val="Falcon 7x"/>
      <sheetName val="Embraer Legacy"/>
      <sheetName val="Envoy 3 (328)"/>
      <sheetName val="Envoy 7 (728)"/>
      <sheetName val="Gulf IV-SP"/>
      <sheetName val="Gulf V"/>
      <sheetName val="Gulf Astra"/>
      <sheetName val="Gulf Galaxy G200"/>
      <sheetName val="R Beechjet 400A"/>
      <sheetName val="R Premier 1"/>
      <sheetName val="R Hawker 450"/>
      <sheetName val="R Hawker 800XP"/>
      <sheetName val="R Hawker Horizon"/>
      <sheetName val="Misc"/>
      <sheetName val="Spares"/>
      <sheetName val="Rebates"/>
      <sheetName val="Refurb"/>
      <sheetName val="Add - Cessna 680"/>
      <sheetName val="Add - Boeing AF1"/>
      <sheetName val="Add - Bomb Continental"/>
      <sheetName val="Add - Boeing for Seats"/>
      <sheetName val="Add - Cessna Caravan"/>
      <sheetName val="Add - Dassault"/>
      <sheetName val="Add - Pilatus"/>
      <sheetName val="Add - Aftermarket"/>
      <sheetName val="Add - Fairchild Dorn Gen"/>
      <sheetName val="Add - Gulfstream"/>
      <sheetName val="Add - Raytheon"/>
      <sheetName val="Add - Med Services"/>
      <sheetName val="Add - Cessna General"/>
      <sheetName val="Add - Cessna Bravo"/>
      <sheetName val="Repair"/>
      <sheetName val="Tem"/>
      <sheetName val="SI - HI Engin Kits"/>
      <sheetName val="SI - HI Core"/>
      <sheetName val="SI - HI Other"/>
      <sheetName val="SI - PATS 737 Tanks"/>
      <sheetName val="SI - PATS Other Tanks"/>
      <sheetName val="SI - PATS Aug Power Units"/>
      <sheetName val="SI - Pats Aircraft Mod"/>
      <sheetName val="SI - PATS Service Center"/>
      <sheetName val="SI - PATS 767 Dev"/>
      <sheetName val="SI - PATS S, R &amp; S"/>
      <sheetName val="SI - PATS 767 Tanks "/>
      <sheetName val="SI - PATS MMA NRE"/>
      <sheetName val="SI - PATS MMA Tanks"/>
      <sheetName val="Greenpoint Buildup"/>
      <sheetName val="8019-closed"/>
      <sheetName val="8037-closed"/>
      <sheetName val="9002-closed"/>
      <sheetName val="8017-open"/>
      <sheetName val="8049-open (C-32A)"/>
      <sheetName val="8088-open - C-40C (#3)"/>
      <sheetName val="C-40B (#4)"/>
      <sheetName val="C-40B (#5)"/>
      <sheetName val="C-40B (#6)"/>
      <sheetName val="C-40B (#7)"/>
      <sheetName val="C-40B (#8)"/>
      <sheetName val="C-40B (#9)"/>
      <sheetName val="C-40B (#10)"/>
      <sheetName val="C-40C (#4)"/>
      <sheetName val="C-40C (#5)"/>
      <sheetName val="C-40C (#6)"/>
      <sheetName val="C-40C (#7)"/>
      <sheetName val="C-40C (#8)"/>
      <sheetName val="C-40C (#9)"/>
      <sheetName val="VC 25 Mod"/>
      <sheetName val="C-32A Mod (#5)"/>
      <sheetName val="BBJ 757 Mod Kit (#1)"/>
      <sheetName val="BBJ 757 Mod Kit (#2)"/>
      <sheetName val="BBJ 757 Mod Kit (#3)"/>
      <sheetName val="BBJ 757 Mod Kit (#4)"/>
      <sheetName val="Other"/>
      <sheetName val="Racks &amp; Consoles"/>
      <sheetName val="Qtr. Rev by Program"/>
      <sheetName val="Summary Rev by Program"/>
      <sheetName val="Qtr. GM by Program"/>
      <sheetName val="Summary GM by Program"/>
      <sheetName val="Qtr. Labor Hrs by Program"/>
      <sheetName val="Summary Labor Hours by Program"/>
      <sheetName val="Qtr. Head Count by Program"/>
      <sheetName val="Summary Head Count by Program"/>
      <sheetName val="Qtr. Synergies by Program"/>
      <sheetName val="Qtr. Synergies by DeCrane Sub"/>
      <sheetName val="Summ Synergies by DeCrane Sub"/>
      <sheetName val="Summary Synergies by Program"/>
      <sheetName val="Program Summary"/>
      <sheetName val="Quarterly IS-Detail"/>
      <sheetName val="C-40C (#3) - Open 8088"/>
      <sheetName val="C-32A - Open 804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 refreshError="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 refreshError="1"/>
      <sheetData sheetId="163" refreshError="1"/>
      <sheetData sheetId="164" refreshError="1"/>
      <sheetData sheetId="165"/>
      <sheetData sheetId="166" refreshError="1"/>
      <sheetData sheetId="167" refreshError="1"/>
      <sheetData sheetId="168" refreshError="1"/>
      <sheetData sheetId="169" refreshError="1"/>
      <sheetData sheetId="17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finmodeling"/>
      <sheetName val="DCF"/>
      <sheetName val="DCF_empty"/>
      <sheetName val="pv calcs"/>
      <sheetName val="beta illustration"/>
      <sheetName val="Sheet1"/>
    </sheetNames>
    <sheetDataSet>
      <sheetData sheetId="0"/>
      <sheetData sheetId="1"/>
      <sheetData sheetId="2">
        <row r="127">
          <cell r="H127">
            <v>0.06</v>
          </cell>
          <cell r="I127">
            <v>0.30499999999999999</v>
          </cell>
        </row>
        <row r="128">
          <cell r="H128">
            <v>0.10423840162112138</v>
          </cell>
        </row>
        <row r="141">
          <cell r="I141">
            <v>0.97553719065478384</v>
          </cell>
        </row>
        <row r="142">
          <cell r="I142">
            <v>1.0804250781996465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Data"/>
      <sheetName val="Index Graph"/>
      <sheetName val="Sheet1"/>
      <sheetName val="Sheet2"/>
      <sheetName val="Sheet3"/>
    </sheetNames>
    <sheetDataSet>
      <sheetData sheetId="0">
        <row r="5">
          <cell r="B5">
            <v>37158</v>
          </cell>
          <cell r="E5">
            <v>37158</v>
          </cell>
          <cell r="H5">
            <v>37158</v>
          </cell>
          <cell r="K5">
            <v>37158</v>
          </cell>
          <cell r="N5">
            <v>37158</v>
          </cell>
          <cell r="AG5">
            <v>37337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767 - Rebox"/>
      <sheetName val="10767 bridge"/>
      <sheetName val="QA Admin"/>
      <sheetName val="QA Admin Bridge"/>
      <sheetName val="QA Audit"/>
      <sheetName val="QA Audit Bridge"/>
      <sheetName val="13138 - Project Horizon"/>
      <sheetName val="13138 bridge"/>
      <sheetName val="10113 - QA"/>
      <sheetName val="10113 bridge"/>
      <sheetName val="13137 T&amp;D"/>
      <sheetName val="13137 bridge "/>
      <sheetName val="13139 - BPM"/>
      <sheetName val="13139 bridge "/>
      <sheetName val="10119 - Admin"/>
      <sheetName val="10119 bridge"/>
      <sheetName val="10120 - Fac"/>
      <sheetName val="10120 bridge"/>
      <sheetName val="10124 - HR"/>
      <sheetName val="10124 bridge"/>
      <sheetName val="10125 - Fin"/>
      <sheetName val="10125 bridge"/>
      <sheetName val="10139 - Mktg Lit"/>
      <sheetName val="10139 bridge"/>
      <sheetName val="13134 - Quincy IT"/>
      <sheetName val="13134 bridge"/>
      <sheetName val="10121 - Ops"/>
      <sheetName val="10121 bridge"/>
      <sheetName val="13133 - Ops Admin"/>
      <sheetName val="13133 bridge"/>
      <sheetName val="13125 - OVR"/>
      <sheetName val="13125 bridge"/>
      <sheetName val="10131 - Returns"/>
      <sheetName val="10131 bridge"/>
      <sheetName val="10132"/>
      <sheetName val="10132  bridge"/>
      <sheetName val="10134 - Invtry Ctrl"/>
      <sheetName val="10134 bridge"/>
      <sheetName val="10138 - Receiving"/>
      <sheetName val="10138 bridge"/>
      <sheetName val="10140 - CS"/>
      <sheetName val="10140 bridge"/>
      <sheetName val="13126 - CS eCommerce"/>
      <sheetName val="13126 bridge"/>
      <sheetName val="13127 - CS Call Center"/>
      <sheetName val="13127 bridge"/>
      <sheetName val="CS Consignment"/>
      <sheetName val="CS Consignment bridge"/>
      <sheetName val="13128 - CS Returns"/>
      <sheetName val="13128 bridge"/>
      <sheetName val="13129 - CS Sales Support"/>
      <sheetName val="13129 bridge"/>
      <sheetName val="13155 - Intl CS"/>
      <sheetName val="13155 bridge"/>
      <sheetName val="13156 - MAB Contracts"/>
      <sheetName val="13156 bridge"/>
      <sheetName val="10126 - Relab"/>
      <sheetName val="10126 bridge"/>
      <sheetName val="13120 - Stent Store"/>
      <sheetName val="13120 bridge"/>
      <sheetName val="10763 - E-Beam"/>
      <sheetName val="10763 bridge"/>
      <sheetName val="13484 - COS Admin"/>
      <sheetName val="13484 bridge"/>
      <sheetName val="10128 - QA Product Release"/>
      <sheetName val="10128 bridge"/>
      <sheetName val="xxxxx - Recall &amp; Kitting"/>
      <sheetName val="xxxxx bridge"/>
      <sheetName val="QA Proj. Mgmt (ER)"/>
      <sheetName val="QA PM  Bridge"/>
      <sheetName val="QA Rec Inspection"/>
      <sheetName val="QA RI Bridge"/>
      <sheetName val="TOTAL CFC incl. PH &amp; PM"/>
      <sheetName val="TOTAL CFC"/>
      <sheetName val="CFC bridge"/>
      <sheetName val="OPS bridge"/>
      <sheetName val="Total OPS"/>
      <sheetName val="OPS bridge by CC"/>
      <sheetName val="CORE OPS PROD"/>
      <sheetName val="CORE OPS PROD by Units"/>
      <sheetName val="Sheet1"/>
      <sheetName val="Total Quality "/>
      <sheetName val="Quality bridge"/>
      <sheetName val="Quality bridge by CC"/>
      <sheetName val="Quality"/>
      <sheetName val="Quality Summary"/>
      <sheetName val="Total SF excl. PH &amp; Mk Lit"/>
      <sheetName val="Total SUPP'T FUNC'S PH incl. "/>
      <sheetName val="SUPPT FUNCs PH incl. bridge"/>
      <sheetName val="Total CS"/>
      <sheetName val="CS bridge"/>
      <sheetName val="Total Core CS"/>
      <sheetName val="CORE CS bridge"/>
      <sheetName val="CORE CS PROD"/>
      <sheetName val="Total CS Supp't"/>
      <sheetName val="CS Supp't bridge"/>
      <sheetName val="Total COS"/>
      <sheetName val="COS bridge"/>
      <sheetName val="Trend Q4 Fcst 3 vs Q4 Fcst 2"/>
      <sheetName val="SUMMARY 07 Plan  vs FCST 3 06"/>
      <sheetName val="Lines and Units"/>
      <sheetName val="Outbound Lines (Sept 27) 5%"/>
      <sheetName val="Unit Line Ratio"/>
      <sheetName val="Spending Database Submiss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A1" t="str">
            <v>13138 - PROJECT HORIZON</v>
          </cell>
        </row>
        <row r="2">
          <cell r="A2" t="str">
            <v>Plan 2007</v>
          </cell>
        </row>
        <row r="3">
          <cell r="AF3" t="str">
            <v>S&amp;W</v>
          </cell>
        </row>
        <row r="4">
          <cell r="D4" t="str">
            <v xml:space="preserve">Plan </v>
          </cell>
          <cell r="E4" t="str">
            <v xml:space="preserve">Plan </v>
          </cell>
          <cell r="F4" t="str">
            <v xml:space="preserve">Plan </v>
          </cell>
          <cell r="G4" t="str">
            <v xml:space="preserve">Plan </v>
          </cell>
          <cell r="H4" t="str">
            <v>ACT</v>
          </cell>
          <cell r="J4" t="str">
            <v xml:space="preserve">Plan </v>
          </cell>
          <cell r="K4" t="str">
            <v xml:space="preserve">Plan </v>
          </cell>
          <cell r="L4" t="str">
            <v xml:space="preserve">Plan </v>
          </cell>
          <cell r="M4" t="str">
            <v xml:space="preserve">Plan </v>
          </cell>
          <cell r="N4" t="str">
            <v>ACT</v>
          </cell>
          <cell r="P4" t="str">
            <v xml:space="preserve">Plan </v>
          </cell>
          <cell r="Q4" t="str">
            <v xml:space="preserve">Plan </v>
          </cell>
          <cell r="R4" t="str">
            <v xml:space="preserve">Plan </v>
          </cell>
          <cell r="S4" t="str">
            <v xml:space="preserve">Plan </v>
          </cell>
          <cell r="T4" t="str">
            <v>FCST 3</v>
          </cell>
          <cell r="V4" t="str">
            <v xml:space="preserve">Plan </v>
          </cell>
          <cell r="W4" t="str">
            <v xml:space="preserve">Plan </v>
          </cell>
          <cell r="X4" t="str">
            <v xml:space="preserve">Plan </v>
          </cell>
          <cell r="Y4" t="str">
            <v xml:space="preserve">Plan </v>
          </cell>
          <cell r="Z4" t="str">
            <v>FCST 3</v>
          </cell>
          <cell r="AB4" t="str">
            <v xml:space="preserve">Plan </v>
          </cell>
          <cell r="AC4" t="str">
            <v>FCST 3</v>
          </cell>
          <cell r="AF4">
            <v>4.5000000000000005E-2</v>
          </cell>
        </row>
        <row r="5">
          <cell r="A5" t="str">
            <v>Acct</v>
          </cell>
          <cell r="C5" t="str">
            <v>Description</v>
          </cell>
          <cell r="D5" t="str">
            <v>JAN</v>
          </cell>
          <cell r="E5" t="str">
            <v>FEB</v>
          </cell>
          <cell r="F5" t="str">
            <v>MAR</v>
          </cell>
          <cell r="G5" t="str">
            <v>Q1 `07</v>
          </cell>
          <cell r="H5" t="str">
            <v>Q1 `06</v>
          </cell>
          <cell r="J5" t="str">
            <v>APR</v>
          </cell>
          <cell r="K5" t="str">
            <v>MAY</v>
          </cell>
          <cell r="L5" t="str">
            <v>JUN</v>
          </cell>
          <cell r="M5" t="str">
            <v>Q2 `07</v>
          </cell>
          <cell r="N5" t="str">
            <v>Q1 `06</v>
          </cell>
          <cell r="P5" t="str">
            <v>JUL</v>
          </cell>
          <cell r="Q5" t="str">
            <v>AUG</v>
          </cell>
          <cell r="R5" t="str">
            <v>SEP</v>
          </cell>
          <cell r="S5" t="str">
            <v>Q3 `07</v>
          </cell>
          <cell r="T5" t="str">
            <v>Q3 `06</v>
          </cell>
          <cell r="V5" t="str">
            <v>OCT</v>
          </cell>
          <cell r="W5" t="str">
            <v>NOV</v>
          </cell>
          <cell r="X5" t="str">
            <v>DEC</v>
          </cell>
          <cell r="Y5" t="str">
            <v>Q4 `07</v>
          </cell>
          <cell r="Z5" t="str">
            <v>Q4 `06</v>
          </cell>
          <cell r="AB5" t="str">
            <v>`07 FY</v>
          </cell>
          <cell r="AC5" t="str">
            <v>`06 FY</v>
          </cell>
          <cell r="AE5" t="str">
            <v>Normalization</v>
          </cell>
          <cell r="AF5" t="str">
            <v>Economics</v>
          </cell>
        </row>
        <row r="6">
          <cell r="A6">
            <v>501010</v>
          </cell>
          <cell r="C6" t="str">
            <v>Semi Monthly Salaries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71.5</v>
          </cell>
          <cell r="AB6">
            <v>0</v>
          </cell>
          <cell r="AC6">
            <v>71.5</v>
          </cell>
          <cell r="AE6">
            <v>214.5</v>
          </cell>
          <cell r="AF6">
            <v>12.870000000000001</v>
          </cell>
        </row>
        <row r="7">
          <cell r="A7">
            <v>501040</v>
          </cell>
          <cell r="C7" t="str">
            <v>Weekly Salaries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B7">
            <v>0</v>
          </cell>
          <cell r="AC7">
            <v>0</v>
          </cell>
          <cell r="AE7">
            <v>0</v>
          </cell>
          <cell r="AF7">
            <v>0</v>
          </cell>
        </row>
        <row r="8">
          <cell r="A8">
            <v>501021</v>
          </cell>
          <cell r="C8" t="str">
            <v>Shift Differential - DL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B8">
            <v>0</v>
          </cell>
          <cell r="AC8">
            <v>0</v>
          </cell>
        </row>
        <row r="9">
          <cell r="A9">
            <v>501041</v>
          </cell>
          <cell r="C9" t="str">
            <v>Shift Differential - IL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B9">
            <v>0</v>
          </cell>
          <cell r="AC9">
            <v>0</v>
          </cell>
        </row>
        <row r="10">
          <cell r="A10">
            <v>501450</v>
          </cell>
          <cell r="C10" t="str">
            <v>Severance Pay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B10">
            <v>0</v>
          </cell>
          <cell r="AC10">
            <v>0</v>
          </cell>
        </row>
        <row r="11">
          <cell r="A11">
            <v>501050</v>
          </cell>
          <cell r="C11" t="str">
            <v>Overtime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B11">
            <v>0</v>
          </cell>
          <cell r="AC11">
            <v>0</v>
          </cell>
        </row>
        <row r="12">
          <cell r="A12">
            <v>501110</v>
          </cell>
          <cell r="C12" t="str">
            <v>Bonus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B12">
            <v>0</v>
          </cell>
          <cell r="AC12">
            <v>0</v>
          </cell>
        </row>
        <row r="13">
          <cell r="A13">
            <v>5010</v>
          </cell>
          <cell r="C13" t="str">
            <v>Fringe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19.305</v>
          </cell>
          <cell r="AB13">
            <v>0</v>
          </cell>
          <cell r="AC13">
            <v>19.305</v>
          </cell>
          <cell r="AE13">
            <v>57.914999999999999</v>
          </cell>
          <cell r="AF13">
            <v>3.4749000000000003</v>
          </cell>
        </row>
        <row r="14">
          <cell r="C14" t="str">
            <v>Total Wage &amp; Fringe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90.805000000000007</v>
          </cell>
          <cell r="AB14">
            <v>0</v>
          </cell>
          <cell r="AC14">
            <v>90.805000000000007</v>
          </cell>
        </row>
        <row r="15">
          <cell r="A15">
            <v>501060</v>
          </cell>
          <cell r="C15" t="str">
            <v>Temp. Help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B15">
            <v>0</v>
          </cell>
          <cell r="AC15">
            <v>0</v>
          </cell>
          <cell r="AE15">
            <v>0</v>
          </cell>
        </row>
        <row r="16">
          <cell r="C16" t="str">
            <v>Total Head Count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90.805000000000007</v>
          </cell>
          <cell r="AB16">
            <v>0</v>
          </cell>
          <cell r="AC16">
            <v>90.805000000000007</v>
          </cell>
          <cell r="AE16">
            <v>272.41500000000002</v>
          </cell>
          <cell r="AF16">
            <v>16.344900000000003</v>
          </cell>
        </row>
        <row r="17">
          <cell r="A17">
            <v>507280</v>
          </cell>
          <cell r="C17" t="str">
            <v>Travel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4.19733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15.607009999999999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10</v>
          </cell>
          <cell r="AB17">
            <v>0</v>
          </cell>
          <cell r="AC17">
            <v>29.80434</v>
          </cell>
        </row>
        <row r="18">
          <cell r="A18">
            <v>507050</v>
          </cell>
          <cell r="C18" t="str">
            <v>Meals &amp; Entertainment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10.438479999999998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B18">
            <v>0</v>
          </cell>
          <cell r="AC18">
            <v>10.438479999999998</v>
          </cell>
        </row>
        <row r="19">
          <cell r="A19">
            <v>508590</v>
          </cell>
          <cell r="C19" t="str">
            <v>Learning &amp; Development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B19">
            <v>0</v>
          </cell>
          <cell r="AC19">
            <v>0</v>
          </cell>
        </row>
        <row r="20">
          <cell r="A20">
            <v>508560</v>
          </cell>
          <cell r="C20" t="str">
            <v>Dues &amp; Subscriptions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0.98150000000000004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B20">
            <v>0</v>
          </cell>
          <cell r="AC20">
            <v>0.98150000000000004</v>
          </cell>
        </row>
        <row r="21">
          <cell r="A21">
            <v>510040</v>
          </cell>
          <cell r="C21" t="str">
            <v>Company Social Functions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B21">
            <v>0</v>
          </cell>
          <cell r="AC21">
            <v>0</v>
          </cell>
        </row>
        <row r="22">
          <cell r="A22">
            <v>503020</v>
          </cell>
          <cell r="C22" t="str">
            <v>Cafeteria Subsidy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0.10575000000000001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B22">
            <v>0</v>
          </cell>
          <cell r="AC22">
            <v>0.10575000000000001</v>
          </cell>
        </row>
        <row r="23">
          <cell r="A23">
            <v>503650</v>
          </cell>
          <cell r="C23" t="str">
            <v>Machinery &amp; Equipment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B23">
            <v>0</v>
          </cell>
          <cell r="AC23">
            <v>0</v>
          </cell>
        </row>
        <row r="24">
          <cell r="A24">
            <v>503620</v>
          </cell>
          <cell r="C24" t="str">
            <v>Equipment Rental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B24">
            <v>0</v>
          </cell>
          <cell r="AC24">
            <v>0</v>
          </cell>
        </row>
        <row r="25">
          <cell r="A25">
            <v>503610</v>
          </cell>
          <cell r="C25" t="str">
            <v>Equipment Maintenance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B25">
            <v>0</v>
          </cell>
          <cell r="AC25">
            <v>0</v>
          </cell>
        </row>
        <row r="26">
          <cell r="A26">
            <v>506600</v>
          </cell>
          <cell r="C26" t="str">
            <v>Vehicle Expense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B26">
            <v>0</v>
          </cell>
          <cell r="AC26">
            <v>0</v>
          </cell>
        </row>
        <row r="27">
          <cell r="A27">
            <v>504510</v>
          </cell>
          <cell r="C27" t="str">
            <v>Depreciation Expense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B27">
            <v>0</v>
          </cell>
          <cell r="AC27">
            <v>0</v>
          </cell>
        </row>
        <row r="28">
          <cell r="A28">
            <v>508720</v>
          </cell>
          <cell r="C28" t="str">
            <v>Computer Hardware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8.9908300000000008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7</v>
          </cell>
          <cell r="AB28">
            <v>0</v>
          </cell>
          <cell r="AC28">
            <v>15.990830000000001</v>
          </cell>
        </row>
        <row r="29">
          <cell r="A29">
            <v>508730</v>
          </cell>
          <cell r="C29" t="str">
            <v>Computer Software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3.3123100000000001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B29">
            <v>0</v>
          </cell>
          <cell r="AC29">
            <v>3.3123100000000001</v>
          </cell>
        </row>
        <row r="30">
          <cell r="A30">
            <v>503630</v>
          </cell>
          <cell r="C30" t="str">
            <v>Furniture &amp; Fixtures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B30">
            <v>0</v>
          </cell>
          <cell r="AC30">
            <v>0</v>
          </cell>
        </row>
        <row r="31">
          <cell r="A31">
            <v>509520</v>
          </cell>
          <cell r="C31" t="str">
            <v>General Supplies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P31">
            <v>0</v>
          </cell>
          <cell r="Q31">
            <v>0</v>
          </cell>
          <cell r="R31">
            <v>-2.0816681711721685E-17</v>
          </cell>
          <cell r="S31">
            <v>-2.0816681711721685E-17</v>
          </cell>
          <cell r="T31">
            <v>3.4099999999999998E-2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1.5</v>
          </cell>
          <cell r="AB31">
            <v>-2.0816681711721685E-17</v>
          </cell>
          <cell r="AC31">
            <v>1.5341</v>
          </cell>
        </row>
        <row r="32">
          <cell r="A32">
            <v>503660</v>
          </cell>
          <cell r="C32" t="str">
            <v>Processing Supplies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B32">
            <v>0</v>
          </cell>
          <cell r="AC32">
            <v>0</v>
          </cell>
        </row>
        <row r="33">
          <cell r="A33">
            <v>503550</v>
          </cell>
          <cell r="C33" t="str">
            <v>Shipping Materials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B33">
            <v>0</v>
          </cell>
          <cell r="AC33">
            <v>0</v>
          </cell>
        </row>
        <row r="34">
          <cell r="A34">
            <v>503640</v>
          </cell>
          <cell r="C34" t="str">
            <v>Inventory Withdrawals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B34">
            <v>0</v>
          </cell>
          <cell r="AC34">
            <v>0</v>
          </cell>
        </row>
        <row r="35">
          <cell r="A35">
            <v>509530</v>
          </cell>
          <cell r="C35" t="str">
            <v>Postage &amp; Courier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B35">
            <v>0</v>
          </cell>
          <cell r="AC35">
            <v>0</v>
          </cell>
        </row>
        <row r="36">
          <cell r="A36">
            <v>506820</v>
          </cell>
          <cell r="C36" t="str">
            <v>Advertising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B36">
            <v>0</v>
          </cell>
          <cell r="AC36">
            <v>0</v>
          </cell>
        </row>
        <row r="37">
          <cell r="A37">
            <v>503516</v>
          </cell>
          <cell r="C37" t="str">
            <v>Freight Exp. Int'l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B37">
            <v>0</v>
          </cell>
          <cell r="AC37">
            <v>0</v>
          </cell>
        </row>
        <row r="38">
          <cell r="A38">
            <v>503515</v>
          </cell>
          <cell r="C38" t="str">
            <v>Freight Exp. Dom.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B38">
            <v>0</v>
          </cell>
          <cell r="AC38">
            <v>0</v>
          </cell>
        </row>
        <row r="39">
          <cell r="A39">
            <v>503510</v>
          </cell>
          <cell r="C39" t="str">
            <v>Billable Freight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B39">
            <v>0</v>
          </cell>
          <cell r="AC39">
            <v>0</v>
          </cell>
        </row>
        <row r="40">
          <cell r="A40">
            <v>503505</v>
          </cell>
          <cell r="C40" t="str">
            <v>Frieght on Returned Goods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B40">
            <v>0</v>
          </cell>
          <cell r="AC40">
            <v>0</v>
          </cell>
        </row>
        <row r="41">
          <cell r="C41" t="str">
            <v>Net Transportation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B41">
            <v>0</v>
          </cell>
          <cell r="AC41">
            <v>0</v>
          </cell>
        </row>
        <row r="42">
          <cell r="A42">
            <v>510130</v>
          </cell>
          <cell r="C42" t="str">
            <v>Recruiting / Relocation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B42">
            <v>0</v>
          </cell>
          <cell r="AC42">
            <v>0</v>
          </cell>
        </row>
        <row r="43">
          <cell r="A43">
            <v>508820</v>
          </cell>
          <cell r="C43" t="str">
            <v>Consulting</v>
          </cell>
          <cell r="D43">
            <v>273</v>
          </cell>
          <cell r="E43">
            <v>273</v>
          </cell>
          <cell r="F43">
            <v>273</v>
          </cell>
          <cell r="G43">
            <v>819</v>
          </cell>
          <cell r="H43">
            <v>0</v>
          </cell>
          <cell r="J43">
            <v>34</v>
          </cell>
          <cell r="K43">
            <v>34</v>
          </cell>
          <cell r="L43">
            <v>34</v>
          </cell>
          <cell r="M43">
            <v>102</v>
          </cell>
          <cell r="N43">
            <v>562.50805000000003</v>
          </cell>
          <cell r="P43">
            <v>34</v>
          </cell>
          <cell r="Q43">
            <v>24.525499999999994</v>
          </cell>
          <cell r="R43">
            <v>126.38271999999995</v>
          </cell>
          <cell r="S43">
            <v>184.90821999999994</v>
          </cell>
          <cell r="T43">
            <v>858.90821999999991</v>
          </cell>
          <cell r="V43">
            <v>34</v>
          </cell>
          <cell r="W43">
            <v>34</v>
          </cell>
          <cell r="X43">
            <v>34</v>
          </cell>
          <cell r="Y43">
            <v>102</v>
          </cell>
          <cell r="Z43">
            <v>1374</v>
          </cell>
          <cell r="AB43">
            <v>1207.90822</v>
          </cell>
          <cell r="AC43">
            <v>2795.4162699999997</v>
          </cell>
        </row>
        <row r="44">
          <cell r="A44">
            <v>508860</v>
          </cell>
          <cell r="C44" t="str">
            <v>Outside Testing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25.5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1.8900000000000001</v>
          </cell>
          <cell r="AB44">
            <v>0</v>
          </cell>
          <cell r="AC44">
            <v>27.39</v>
          </cell>
        </row>
        <row r="45">
          <cell r="A45">
            <v>503070</v>
          </cell>
          <cell r="C45" t="str">
            <v>Fitness Center Mgm't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B45">
            <v>0</v>
          </cell>
          <cell r="AC45">
            <v>0</v>
          </cell>
        </row>
        <row r="46">
          <cell r="A46">
            <v>503180</v>
          </cell>
          <cell r="C46" t="str">
            <v>Quincy Security Guards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B46">
            <v>0</v>
          </cell>
          <cell r="AC46">
            <v>0</v>
          </cell>
        </row>
        <row r="47">
          <cell r="A47">
            <v>503040</v>
          </cell>
          <cell r="C47" t="str">
            <v>Electricity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B47">
            <v>0</v>
          </cell>
          <cell r="AC47">
            <v>0</v>
          </cell>
        </row>
        <row r="48">
          <cell r="A48">
            <v>503210</v>
          </cell>
          <cell r="C48" t="str">
            <v>Utilities (Fuel &amp; Water &amp; Sewer)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B48">
            <v>0</v>
          </cell>
          <cell r="AC48">
            <v>0</v>
          </cell>
        </row>
        <row r="49">
          <cell r="A49">
            <v>503130</v>
          </cell>
          <cell r="C49" t="str">
            <v>Janitorial Services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B49">
            <v>0</v>
          </cell>
          <cell r="AC49">
            <v>0</v>
          </cell>
        </row>
        <row r="50">
          <cell r="A50">
            <v>503010</v>
          </cell>
          <cell r="C50" t="str">
            <v>Building Maintenance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B50">
            <v>0</v>
          </cell>
          <cell r="AC50">
            <v>0</v>
          </cell>
        </row>
        <row r="51">
          <cell r="A51">
            <v>513210</v>
          </cell>
          <cell r="C51" t="str">
            <v>Prop. Taxes Marina Bay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B51">
            <v>0</v>
          </cell>
          <cell r="AC51">
            <v>0</v>
          </cell>
        </row>
        <row r="52">
          <cell r="A52">
            <v>503260</v>
          </cell>
          <cell r="C52" t="str">
            <v>Other Facilities Expense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B52">
            <v>0</v>
          </cell>
          <cell r="AC52">
            <v>0</v>
          </cell>
        </row>
        <row r="53">
          <cell r="A53">
            <v>503200</v>
          </cell>
          <cell r="C53" t="str">
            <v>Telephone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B53">
            <v>0</v>
          </cell>
          <cell r="AC53">
            <v>0</v>
          </cell>
        </row>
        <row r="54">
          <cell r="A54">
            <v>508760</v>
          </cell>
          <cell r="C54" t="str">
            <v>License Fees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B54">
            <v>0</v>
          </cell>
          <cell r="AC54">
            <v>0</v>
          </cell>
        </row>
        <row r="55">
          <cell r="A55">
            <v>509070</v>
          </cell>
          <cell r="C55" t="str">
            <v>Prop &amp; Casualty Insurance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B55">
            <v>0</v>
          </cell>
          <cell r="AC55">
            <v>0</v>
          </cell>
        </row>
        <row r="56">
          <cell r="A56">
            <v>510140</v>
          </cell>
          <cell r="C56" t="str">
            <v>Misc.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P56">
            <v>0</v>
          </cell>
          <cell r="Q56">
            <v>0.01</v>
          </cell>
          <cell r="R56">
            <v>0</v>
          </cell>
          <cell r="S56">
            <v>0.01</v>
          </cell>
          <cell r="T56">
            <v>0.01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1.5</v>
          </cell>
          <cell r="AB56">
            <v>0.01</v>
          </cell>
          <cell r="AC56">
            <v>1.51</v>
          </cell>
        </row>
        <row r="57">
          <cell r="A57">
            <v>506760</v>
          </cell>
          <cell r="C57" t="str">
            <v>Rewards &amp; Recognition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B57">
            <v>0</v>
          </cell>
          <cell r="AC57">
            <v>0</v>
          </cell>
        </row>
        <row r="58">
          <cell r="A58">
            <v>5000</v>
          </cell>
          <cell r="C58" t="str">
            <v>Facility Allocation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B58">
            <v>0</v>
          </cell>
          <cell r="AC58">
            <v>0</v>
          </cell>
        </row>
        <row r="59">
          <cell r="H59">
            <v>0</v>
          </cell>
          <cell r="N59">
            <v>0</v>
          </cell>
          <cell r="T59">
            <v>0</v>
          </cell>
        </row>
        <row r="60">
          <cell r="C60" t="str">
            <v xml:space="preserve">      TOTAL</v>
          </cell>
          <cell r="D60">
            <v>273</v>
          </cell>
          <cell r="E60">
            <v>273</v>
          </cell>
          <cell r="F60">
            <v>273</v>
          </cell>
          <cell r="G60">
            <v>819</v>
          </cell>
          <cell r="H60">
            <v>0</v>
          </cell>
          <cell r="J60">
            <v>34</v>
          </cell>
          <cell r="K60">
            <v>34</v>
          </cell>
          <cell r="L60">
            <v>34</v>
          </cell>
          <cell r="M60">
            <v>102</v>
          </cell>
          <cell r="N60">
            <v>566.70537999999999</v>
          </cell>
          <cell r="P60">
            <v>34</v>
          </cell>
          <cell r="Q60">
            <v>24.535499999999995</v>
          </cell>
          <cell r="R60">
            <v>126.38271999999995</v>
          </cell>
          <cell r="S60">
            <v>184.91821999999993</v>
          </cell>
          <cell r="T60">
            <v>923.88819999999987</v>
          </cell>
          <cell r="V60">
            <v>34</v>
          </cell>
          <cell r="W60">
            <v>34</v>
          </cell>
          <cell r="X60">
            <v>34</v>
          </cell>
          <cell r="Y60">
            <v>102</v>
          </cell>
          <cell r="Z60">
            <v>1486.6949999999999</v>
          </cell>
          <cell r="AB60">
            <v>1207.91822</v>
          </cell>
          <cell r="AC60">
            <v>2977.2885800000004</v>
          </cell>
        </row>
        <row r="63">
          <cell r="C63" t="str">
            <v>HEADCOUNT</v>
          </cell>
          <cell r="D63" t="str">
            <v xml:space="preserve">Plan </v>
          </cell>
          <cell r="E63" t="str">
            <v xml:space="preserve">Plan </v>
          </cell>
          <cell r="F63" t="str">
            <v xml:space="preserve">Plan </v>
          </cell>
          <cell r="G63" t="str">
            <v xml:space="preserve">Plan </v>
          </cell>
          <cell r="H63" t="str">
            <v>ACT</v>
          </cell>
          <cell r="J63" t="str">
            <v xml:space="preserve">Plan </v>
          </cell>
          <cell r="K63" t="str">
            <v xml:space="preserve">Plan </v>
          </cell>
          <cell r="L63" t="str">
            <v xml:space="preserve">Plan </v>
          </cell>
          <cell r="M63" t="str">
            <v xml:space="preserve">Plan </v>
          </cell>
          <cell r="N63" t="str">
            <v>ACT</v>
          </cell>
          <cell r="P63" t="str">
            <v xml:space="preserve">Plan </v>
          </cell>
          <cell r="Q63" t="str">
            <v xml:space="preserve">Plan </v>
          </cell>
          <cell r="R63" t="str">
            <v xml:space="preserve">Plan </v>
          </cell>
          <cell r="S63" t="str">
            <v xml:space="preserve">Plan </v>
          </cell>
          <cell r="T63" t="str">
            <v>FCST 3</v>
          </cell>
          <cell r="V63" t="str">
            <v xml:space="preserve">Plan </v>
          </cell>
          <cell r="W63" t="str">
            <v xml:space="preserve">Plan </v>
          </cell>
          <cell r="X63" t="str">
            <v xml:space="preserve">Plan </v>
          </cell>
          <cell r="Y63" t="str">
            <v xml:space="preserve">Plan </v>
          </cell>
          <cell r="Z63" t="str">
            <v>FCST 3</v>
          </cell>
          <cell r="AB63" t="str">
            <v xml:space="preserve">Plan </v>
          </cell>
          <cell r="AC63" t="str">
            <v>FCST 3</v>
          </cell>
          <cell r="AE63" t="str">
            <v>AVG</v>
          </cell>
          <cell r="AF63" t="str">
            <v>AVG</v>
          </cell>
        </row>
        <row r="64">
          <cell r="D64" t="str">
            <v>JAN</v>
          </cell>
          <cell r="E64" t="str">
            <v>FEB</v>
          </cell>
          <cell r="F64" t="str">
            <v>MAR</v>
          </cell>
          <cell r="G64" t="str">
            <v>Q1 `07</v>
          </cell>
          <cell r="H64" t="str">
            <v>Q1 `06</v>
          </cell>
          <cell r="J64" t="str">
            <v>APR</v>
          </cell>
          <cell r="K64" t="str">
            <v>MAY</v>
          </cell>
          <cell r="L64" t="str">
            <v>JUN</v>
          </cell>
          <cell r="M64" t="str">
            <v>Q2 `07</v>
          </cell>
          <cell r="N64" t="str">
            <v>Q1 `06</v>
          </cell>
          <cell r="P64" t="str">
            <v>JUL</v>
          </cell>
          <cell r="Q64" t="str">
            <v>AUG</v>
          </cell>
          <cell r="R64" t="str">
            <v>SEP</v>
          </cell>
          <cell r="S64" t="str">
            <v>Q3 `07</v>
          </cell>
          <cell r="T64" t="str">
            <v>Q3 `06</v>
          </cell>
          <cell r="V64" t="str">
            <v>OCT</v>
          </cell>
          <cell r="W64" t="str">
            <v>NOV</v>
          </cell>
          <cell r="X64" t="str">
            <v>DEC</v>
          </cell>
          <cell r="Y64" t="str">
            <v>Q4 `07</v>
          </cell>
          <cell r="Z64" t="str">
            <v>Q4 `06</v>
          </cell>
          <cell r="AB64" t="str">
            <v>`07 FY</v>
          </cell>
          <cell r="AC64" t="str">
            <v>`06 FY</v>
          </cell>
          <cell r="AE64" t="str">
            <v>Plan 07</v>
          </cell>
          <cell r="AF64" t="str">
            <v>FCST 3</v>
          </cell>
          <cell r="AG64" t="str">
            <v>var</v>
          </cell>
        </row>
        <row r="65">
          <cell r="C65" t="str">
            <v>EXEMPT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3</v>
          </cell>
          <cell r="AB65">
            <v>0</v>
          </cell>
          <cell r="AC65">
            <v>3</v>
          </cell>
          <cell r="AE65">
            <v>0</v>
          </cell>
          <cell r="AF65">
            <v>0.75</v>
          </cell>
          <cell r="AG65">
            <v>-0.75</v>
          </cell>
        </row>
        <row r="66">
          <cell r="C66" t="str">
            <v>NON - EXEMPT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B66">
            <v>0</v>
          </cell>
          <cell r="AC66">
            <v>0</v>
          </cell>
          <cell r="AE66">
            <v>0</v>
          </cell>
          <cell r="AF66">
            <v>0</v>
          </cell>
          <cell r="AG66">
            <v>0</v>
          </cell>
        </row>
        <row r="67">
          <cell r="C67" t="str">
            <v>INTERN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B67">
            <v>0</v>
          </cell>
          <cell r="AC67">
            <v>0</v>
          </cell>
          <cell r="AE67">
            <v>0</v>
          </cell>
          <cell r="AF67">
            <v>0</v>
          </cell>
          <cell r="AG67">
            <v>0</v>
          </cell>
        </row>
        <row r="68">
          <cell r="C68" t="str">
            <v>TEMP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B68">
            <v>0</v>
          </cell>
          <cell r="AC68">
            <v>0</v>
          </cell>
          <cell r="AE68">
            <v>0</v>
          </cell>
          <cell r="AF68">
            <v>0</v>
          </cell>
          <cell r="AG68">
            <v>0</v>
          </cell>
        </row>
        <row r="69">
          <cell r="C69" t="str">
            <v>TOTAL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3</v>
          </cell>
          <cell r="AB69">
            <v>0</v>
          </cell>
          <cell r="AC69">
            <v>3</v>
          </cell>
          <cell r="AE69">
            <v>0</v>
          </cell>
          <cell r="AF69">
            <v>0.75</v>
          </cell>
          <cell r="AG69">
            <v>-0.75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>
        <row r="1">
          <cell r="A1" t="str">
            <v>Recall &amp; Kitting</v>
          </cell>
        </row>
        <row r="2">
          <cell r="A2" t="str">
            <v>Plan 2007</v>
          </cell>
        </row>
        <row r="4">
          <cell r="D4" t="str">
            <v xml:space="preserve">Plan </v>
          </cell>
          <cell r="E4" t="str">
            <v xml:space="preserve">Plan </v>
          </cell>
          <cell r="F4" t="str">
            <v xml:space="preserve">Plan </v>
          </cell>
          <cell r="G4" t="str">
            <v xml:space="preserve">Plan </v>
          </cell>
          <cell r="H4" t="str">
            <v>ACT</v>
          </cell>
          <cell r="J4" t="str">
            <v xml:space="preserve">Plan </v>
          </cell>
          <cell r="K4" t="str">
            <v xml:space="preserve">Plan </v>
          </cell>
          <cell r="L4" t="str">
            <v xml:space="preserve">Plan </v>
          </cell>
          <cell r="M4" t="str">
            <v xml:space="preserve">Plan </v>
          </cell>
          <cell r="N4" t="str">
            <v>ACT</v>
          </cell>
          <cell r="P4" t="str">
            <v xml:space="preserve">Plan </v>
          </cell>
          <cell r="Q4" t="str">
            <v xml:space="preserve">Plan </v>
          </cell>
          <cell r="R4" t="str">
            <v xml:space="preserve">Plan </v>
          </cell>
          <cell r="S4" t="str">
            <v xml:space="preserve">Plan </v>
          </cell>
          <cell r="T4" t="str">
            <v>FCST 3</v>
          </cell>
          <cell r="V4" t="str">
            <v xml:space="preserve">Plan </v>
          </cell>
          <cell r="W4" t="str">
            <v xml:space="preserve">Plan </v>
          </cell>
          <cell r="X4" t="str">
            <v xml:space="preserve">Plan </v>
          </cell>
          <cell r="Y4" t="str">
            <v xml:space="preserve">Plan </v>
          </cell>
          <cell r="Z4" t="str">
            <v>FCST 3</v>
          </cell>
          <cell r="AB4" t="str">
            <v xml:space="preserve">Plan </v>
          </cell>
          <cell r="AC4" t="str">
            <v>FCST 3</v>
          </cell>
        </row>
        <row r="5">
          <cell r="A5" t="str">
            <v>Acct</v>
          </cell>
          <cell r="C5" t="str">
            <v>Description</v>
          </cell>
          <cell r="D5" t="str">
            <v>JAN</v>
          </cell>
          <cell r="E5" t="str">
            <v>FEB</v>
          </cell>
          <cell r="F5" t="str">
            <v>MAR</v>
          </cell>
          <cell r="G5" t="str">
            <v>Q1 `07</v>
          </cell>
          <cell r="H5" t="str">
            <v>Q1 `06</v>
          </cell>
          <cell r="J5" t="str">
            <v>APR</v>
          </cell>
          <cell r="K5" t="str">
            <v>MAY</v>
          </cell>
          <cell r="L5" t="str">
            <v>JUN</v>
          </cell>
          <cell r="M5" t="str">
            <v>Q2 `07</v>
          </cell>
          <cell r="N5" t="str">
            <v>Q1 `06</v>
          </cell>
          <cell r="P5" t="str">
            <v>JUL</v>
          </cell>
          <cell r="Q5" t="str">
            <v>AUG</v>
          </cell>
          <cell r="R5" t="str">
            <v>SEP</v>
          </cell>
          <cell r="S5" t="str">
            <v>Q3 `07</v>
          </cell>
          <cell r="T5" t="str">
            <v>Q3 `06</v>
          </cell>
          <cell r="V5" t="str">
            <v>OCT</v>
          </cell>
          <cell r="W5" t="str">
            <v>NOV</v>
          </cell>
          <cell r="X5" t="str">
            <v>DEC</v>
          </cell>
          <cell r="Y5" t="str">
            <v>Q4 `07</v>
          </cell>
          <cell r="Z5" t="str">
            <v>Q4 `06</v>
          </cell>
          <cell r="AB5" t="str">
            <v>`07 FY</v>
          </cell>
          <cell r="AC5" t="str">
            <v>`06 FY</v>
          </cell>
        </row>
        <row r="6">
          <cell r="A6">
            <v>501010</v>
          </cell>
          <cell r="C6" t="str">
            <v>Semi Monthly Salaries</v>
          </cell>
          <cell r="D6">
            <v>10.819905438461539</v>
          </cell>
          <cell r="E6">
            <v>10.304671846153846</v>
          </cell>
          <cell r="F6">
            <v>11.850372623076924</v>
          </cell>
          <cell r="G6">
            <v>32.974949907692306</v>
          </cell>
          <cell r="H6">
            <v>0</v>
          </cell>
          <cell r="J6">
            <v>10.819905438461539</v>
          </cell>
          <cell r="K6">
            <v>11.335139030769231</v>
          </cell>
          <cell r="L6">
            <v>11.335139030769231</v>
          </cell>
          <cell r="M6">
            <v>33.490183500000001</v>
          </cell>
          <cell r="N6">
            <v>0</v>
          </cell>
          <cell r="P6">
            <v>10.819905438461539</v>
          </cell>
          <cell r="Q6">
            <v>11.850372623076924</v>
          </cell>
          <cell r="R6">
            <v>11.335139030769231</v>
          </cell>
          <cell r="S6">
            <v>34.005417092307695</v>
          </cell>
          <cell r="T6">
            <v>0</v>
          </cell>
          <cell r="V6">
            <v>10.819905438461539</v>
          </cell>
          <cell r="W6">
            <v>11.335139030769231</v>
          </cell>
          <cell r="X6">
            <v>11.335139030769231</v>
          </cell>
          <cell r="Y6">
            <v>33.490183500000001</v>
          </cell>
          <cell r="Z6">
            <v>32.586300000000008</v>
          </cell>
          <cell r="AB6">
            <v>133.960734</v>
          </cell>
          <cell r="AC6">
            <v>32.586300000000008</v>
          </cell>
        </row>
        <row r="7">
          <cell r="A7">
            <v>501040</v>
          </cell>
          <cell r="C7" t="str">
            <v>Weekly Salaries</v>
          </cell>
          <cell r="D7">
            <v>8.7081830769230759</v>
          </cell>
          <cell r="E7">
            <v>8.293507692307692</v>
          </cell>
          <cell r="F7">
            <v>9.5375338461538473</v>
          </cell>
          <cell r="G7">
            <v>26.539224615384619</v>
          </cell>
          <cell r="H7">
            <v>0</v>
          </cell>
          <cell r="J7">
            <v>8.7081830769230759</v>
          </cell>
          <cell r="K7">
            <v>9.1228584615384598</v>
          </cell>
          <cell r="L7">
            <v>9.1228584615384598</v>
          </cell>
          <cell r="M7">
            <v>26.953899999999994</v>
          </cell>
          <cell r="N7">
            <v>0</v>
          </cell>
          <cell r="P7">
            <v>8.7081830769230759</v>
          </cell>
          <cell r="Q7">
            <v>9.5375338461538473</v>
          </cell>
          <cell r="R7">
            <v>9.1228584615384598</v>
          </cell>
          <cell r="S7">
            <v>27.368575384615383</v>
          </cell>
          <cell r="T7">
            <v>0</v>
          </cell>
          <cell r="V7">
            <v>8.7081830769230759</v>
          </cell>
          <cell r="W7">
            <v>9.1228584615384598</v>
          </cell>
          <cell r="X7">
            <v>9.1228584615384598</v>
          </cell>
          <cell r="Y7">
            <v>26.953899999999994</v>
          </cell>
          <cell r="Z7">
            <v>26.17</v>
          </cell>
          <cell r="AB7">
            <v>107.81559999999999</v>
          </cell>
          <cell r="AC7">
            <v>26.17</v>
          </cell>
        </row>
        <row r="8">
          <cell r="A8">
            <v>501021</v>
          </cell>
          <cell r="C8" t="str">
            <v>Shift Differential - DL</v>
          </cell>
          <cell r="D8">
            <v>0.35112000000000004</v>
          </cell>
          <cell r="E8">
            <v>0.33440000000000003</v>
          </cell>
          <cell r="F8">
            <v>0.38456000000000007</v>
          </cell>
          <cell r="G8">
            <v>1.0700800000000001</v>
          </cell>
          <cell r="H8">
            <v>0</v>
          </cell>
          <cell r="J8">
            <v>0.35112000000000004</v>
          </cell>
          <cell r="K8">
            <v>0.36784000000000006</v>
          </cell>
          <cell r="L8">
            <v>0.36784000000000006</v>
          </cell>
          <cell r="M8">
            <v>1.0868000000000002</v>
          </cell>
          <cell r="N8">
            <v>0</v>
          </cell>
          <cell r="P8">
            <v>0.35112000000000004</v>
          </cell>
          <cell r="Q8">
            <v>0.38456000000000007</v>
          </cell>
          <cell r="R8">
            <v>0.36784000000000006</v>
          </cell>
          <cell r="S8">
            <v>1.1035200000000001</v>
          </cell>
          <cell r="T8">
            <v>0</v>
          </cell>
          <cell r="V8">
            <v>0.35112000000000004</v>
          </cell>
          <cell r="W8">
            <v>0.36784000000000006</v>
          </cell>
          <cell r="X8">
            <v>0.36784000000000006</v>
          </cell>
          <cell r="Y8">
            <v>1.0868000000000002</v>
          </cell>
          <cell r="Z8">
            <v>0</v>
          </cell>
          <cell r="AB8">
            <v>4.3472000000000008</v>
          </cell>
          <cell r="AC8">
            <v>0</v>
          </cell>
        </row>
        <row r="9">
          <cell r="A9">
            <v>501041</v>
          </cell>
          <cell r="C9" t="str">
            <v>Shift Differential - IL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B9">
            <v>0</v>
          </cell>
          <cell r="AC9">
            <v>0</v>
          </cell>
        </row>
        <row r="10">
          <cell r="A10">
            <v>501450</v>
          </cell>
          <cell r="C10" t="str">
            <v>Severance Pay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B10">
            <v>0</v>
          </cell>
          <cell r="AC10">
            <v>0</v>
          </cell>
        </row>
        <row r="11">
          <cell r="A11">
            <v>501050</v>
          </cell>
          <cell r="C11" t="str">
            <v>Overtime</v>
          </cell>
          <cell r="D11">
            <v>0.87081830769230772</v>
          </cell>
          <cell r="E11">
            <v>0.82935076923076934</v>
          </cell>
          <cell r="F11">
            <v>0.95375338461538473</v>
          </cell>
          <cell r="G11">
            <v>2.6539224615384618</v>
          </cell>
          <cell r="H11">
            <v>0</v>
          </cell>
          <cell r="J11">
            <v>0.87081830769230772</v>
          </cell>
          <cell r="K11">
            <v>0.91228584615384611</v>
          </cell>
          <cell r="L11">
            <v>0.91228584615384611</v>
          </cell>
          <cell r="M11">
            <v>2.6953899999999997</v>
          </cell>
          <cell r="N11">
            <v>0</v>
          </cell>
          <cell r="P11">
            <v>0.87081830769230772</v>
          </cell>
          <cell r="Q11">
            <v>0.95375338461538473</v>
          </cell>
          <cell r="R11">
            <v>0.91228584615384611</v>
          </cell>
          <cell r="S11">
            <v>2.7368575384615386</v>
          </cell>
          <cell r="T11">
            <v>0</v>
          </cell>
          <cell r="V11">
            <v>0.87081830769230772</v>
          </cell>
          <cell r="W11">
            <v>0.91228584615384611</v>
          </cell>
          <cell r="X11">
            <v>0.91228584615384611</v>
          </cell>
          <cell r="Y11">
            <v>2.6953899999999997</v>
          </cell>
          <cell r="Z11">
            <v>2.617</v>
          </cell>
          <cell r="AB11">
            <v>10.781560000000001</v>
          </cell>
          <cell r="AC11">
            <v>2.617</v>
          </cell>
        </row>
        <row r="12">
          <cell r="A12">
            <v>501110</v>
          </cell>
          <cell r="C12" t="str">
            <v>Bonus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B12">
            <v>0</v>
          </cell>
          <cell r="AC12">
            <v>0</v>
          </cell>
        </row>
        <row r="13">
          <cell r="A13">
            <v>5010</v>
          </cell>
          <cell r="C13" t="str">
            <v>Fringe</v>
          </cell>
          <cell r="D13">
            <v>5.785060232538461</v>
          </cell>
          <cell r="E13">
            <v>5.5095811738461533</v>
          </cell>
          <cell r="F13">
            <v>6.3360183499230773</v>
          </cell>
          <cell r="G13">
            <v>17.63065975630769</v>
          </cell>
          <cell r="H13">
            <v>0</v>
          </cell>
          <cell r="J13">
            <v>5.785060232538461</v>
          </cell>
          <cell r="K13">
            <v>6.0605392912307678</v>
          </cell>
          <cell r="L13">
            <v>6.0605392912307678</v>
          </cell>
          <cell r="M13">
            <v>17.906138814999998</v>
          </cell>
          <cell r="N13">
            <v>0</v>
          </cell>
          <cell r="P13">
            <v>5.785060232538461</v>
          </cell>
          <cell r="Q13">
            <v>6.3360183499230773</v>
          </cell>
          <cell r="R13">
            <v>6.0605392912307678</v>
          </cell>
          <cell r="S13">
            <v>18.181617873692307</v>
          </cell>
          <cell r="T13">
            <v>0</v>
          </cell>
          <cell r="V13">
            <v>5.5153181402307689</v>
          </cell>
          <cell r="W13">
            <v>5.7779523373846153</v>
          </cell>
          <cell r="X13">
            <v>5.7779523373846153</v>
          </cell>
          <cell r="Y13">
            <v>17.071222814999999</v>
          </cell>
          <cell r="Z13">
            <v>16.570791000000003</v>
          </cell>
          <cell r="AB13">
            <v>70.789639259999987</v>
          </cell>
          <cell r="AC13">
            <v>16.570791000000003</v>
          </cell>
        </row>
        <row r="14">
          <cell r="C14" t="str">
            <v>Total Wage &amp; Fringe</v>
          </cell>
          <cell r="D14">
            <v>26.535087055615385</v>
          </cell>
          <cell r="E14">
            <v>25.271511481538457</v>
          </cell>
          <cell r="F14">
            <v>29.062238203769233</v>
          </cell>
          <cell r="G14">
            <v>80.868836740923072</v>
          </cell>
          <cell r="H14">
            <v>0</v>
          </cell>
          <cell r="J14">
            <v>26.535087055615385</v>
          </cell>
          <cell r="K14">
            <v>27.798662629692306</v>
          </cell>
          <cell r="L14">
            <v>27.798662629692306</v>
          </cell>
          <cell r="M14">
            <v>82.132412314999982</v>
          </cell>
          <cell r="N14">
            <v>0</v>
          </cell>
          <cell r="P14">
            <v>26.535087055615385</v>
          </cell>
          <cell r="Q14">
            <v>29.062238203769233</v>
          </cell>
          <cell r="R14">
            <v>27.798662629692306</v>
          </cell>
          <cell r="S14">
            <v>83.39598788907692</v>
          </cell>
          <cell r="T14">
            <v>0</v>
          </cell>
          <cell r="V14">
            <v>26.265344963307694</v>
          </cell>
          <cell r="W14">
            <v>27.516075675846153</v>
          </cell>
          <cell r="X14">
            <v>27.516075675846153</v>
          </cell>
          <cell r="Y14">
            <v>81.297496314999989</v>
          </cell>
          <cell r="Z14">
            <v>77.944091000000014</v>
          </cell>
          <cell r="AB14">
            <v>327.69473326000002</v>
          </cell>
          <cell r="AC14">
            <v>77.944091000000014</v>
          </cell>
        </row>
        <row r="15">
          <cell r="A15">
            <v>501060</v>
          </cell>
          <cell r="C15" t="str">
            <v>Temp. Help</v>
          </cell>
          <cell r="D15">
            <v>10</v>
          </cell>
          <cell r="E15">
            <v>10</v>
          </cell>
          <cell r="F15">
            <v>10</v>
          </cell>
          <cell r="G15">
            <v>30</v>
          </cell>
          <cell r="H15">
            <v>0</v>
          </cell>
          <cell r="J15">
            <v>10</v>
          </cell>
          <cell r="K15">
            <v>10</v>
          </cell>
          <cell r="L15">
            <v>10</v>
          </cell>
          <cell r="M15">
            <v>30</v>
          </cell>
          <cell r="N15">
            <v>0</v>
          </cell>
          <cell r="P15">
            <v>10</v>
          </cell>
          <cell r="Q15">
            <v>10</v>
          </cell>
          <cell r="R15">
            <v>10</v>
          </cell>
          <cell r="S15">
            <v>30</v>
          </cell>
          <cell r="T15">
            <v>0</v>
          </cell>
          <cell r="V15">
            <v>10</v>
          </cell>
          <cell r="W15">
            <v>10</v>
          </cell>
          <cell r="X15">
            <v>10</v>
          </cell>
          <cell r="Y15">
            <v>30</v>
          </cell>
          <cell r="Z15">
            <v>30</v>
          </cell>
          <cell r="AB15">
            <v>120</v>
          </cell>
          <cell r="AC15">
            <v>30</v>
          </cell>
        </row>
        <row r="16">
          <cell r="C16" t="str">
            <v>Total Head Count</v>
          </cell>
          <cell r="D16">
            <v>36.535087055615385</v>
          </cell>
          <cell r="E16">
            <v>35.271511481538454</v>
          </cell>
          <cell r="F16">
            <v>39.062238203769233</v>
          </cell>
          <cell r="G16">
            <v>110.86883674092307</v>
          </cell>
          <cell r="H16">
            <v>0</v>
          </cell>
          <cell r="J16">
            <v>36.535087055615385</v>
          </cell>
          <cell r="K16">
            <v>37.798662629692302</v>
          </cell>
          <cell r="L16">
            <v>37.798662629692302</v>
          </cell>
          <cell r="M16">
            <v>112.13241231499998</v>
          </cell>
          <cell r="N16">
            <v>0</v>
          </cell>
          <cell r="P16">
            <v>36.535087055615385</v>
          </cell>
          <cell r="Q16">
            <v>39.062238203769233</v>
          </cell>
          <cell r="R16">
            <v>37.798662629692302</v>
          </cell>
          <cell r="S16">
            <v>113.39598788907692</v>
          </cell>
          <cell r="T16">
            <v>0</v>
          </cell>
          <cell r="V16">
            <v>36.265344963307697</v>
          </cell>
          <cell r="W16">
            <v>37.516075675846153</v>
          </cell>
          <cell r="X16">
            <v>37.516075675846153</v>
          </cell>
          <cell r="Y16">
            <v>111.29749631499999</v>
          </cell>
          <cell r="Z16">
            <v>107.94409100000001</v>
          </cell>
          <cell r="AB16">
            <v>447.69473326000002</v>
          </cell>
          <cell r="AC16">
            <v>107.94409100000001</v>
          </cell>
        </row>
        <row r="17">
          <cell r="A17">
            <v>507280</v>
          </cell>
          <cell r="C17" t="str">
            <v>Travel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B17">
            <v>0</v>
          </cell>
          <cell r="AC17">
            <v>0</v>
          </cell>
        </row>
        <row r="18">
          <cell r="A18">
            <v>507050</v>
          </cell>
          <cell r="C18" t="str">
            <v>Meals &amp; Entertainment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B18">
            <v>0</v>
          </cell>
          <cell r="AC18">
            <v>0</v>
          </cell>
        </row>
        <row r="19">
          <cell r="A19">
            <v>508590</v>
          </cell>
          <cell r="C19" t="str">
            <v>Learning &amp; Development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B19">
            <v>0</v>
          </cell>
          <cell r="AC19">
            <v>0</v>
          </cell>
        </row>
        <row r="20">
          <cell r="A20">
            <v>508560</v>
          </cell>
          <cell r="C20" t="str">
            <v>Dues &amp; Subscriptions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B20">
            <v>0</v>
          </cell>
          <cell r="AC20">
            <v>0</v>
          </cell>
        </row>
        <row r="21">
          <cell r="A21">
            <v>510040</v>
          </cell>
          <cell r="C21" t="str">
            <v>Company Social Functions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B21">
            <v>0</v>
          </cell>
          <cell r="AC21">
            <v>0</v>
          </cell>
        </row>
        <row r="22">
          <cell r="A22">
            <v>503020</v>
          </cell>
          <cell r="C22" t="str">
            <v>Cafeteria Subsidy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B22">
            <v>0</v>
          </cell>
          <cell r="AC22">
            <v>0</v>
          </cell>
        </row>
        <row r="23">
          <cell r="A23">
            <v>503650</v>
          </cell>
          <cell r="C23" t="str">
            <v>Machinery &amp; Equipment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B23">
            <v>0</v>
          </cell>
          <cell r="AC23">
            <v>0</v>
          </cell>
        </row>
        <row r="24">
          <cell r="A24">
            <v>503620</v>
          </cell>
          <cell r="C24" t="str">
            <v>Equipment Rental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B24">
            <v>0</v>
          </cell>
          <cell r="AC24">
            <v>0</v>
          </cell>
        </row>
        <row r="25">
          <cell r="A25">
            <v>503610</v>
          </cell>
          <cell r="C25" t="str">
            <v>Equipment Maintenance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B25">
            <v>0</v>
          </cell>
          <cell r="AC25">
            <v>0</v>
          </cell>
        </row>
        <row r="26">
          <cell r="A26">
            <v>506600</v>
          </cell>
          <cell r="C26" t="str">
            <v>Vehicle Expense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B26">
            <v>0</v>
          </cell>
          <cell r="AC26">
            <v>0</v>
          </cell>
        </row>
        <row r="27">
          <cell r="A27">
            <v>504510</v>
          </cell>
          <cell r="C27" t="str">
            <v>Depreciation Expense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B27">
            <v>0</v>
          </cell>
          <cell r="AC27">
            <v>0</v>
          </cell>
        </row>
        <row r="28">
          <cell r="A28">
            <v>508720</v>
          </cell>
          <cell r="C28" t="str">
            <v>Computer Hardware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B28">
            <v>0</v>
          </cell>
          <cell r="AC28">
            <v>0</v>
          </cell>
        </row>
        <row r="29">
          <cell r="A29">
            <v>508730</v>
          </cell>
          <cell r="C29" t="str">
            <v>Computer Software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B29">
            <v>0</v>
          </cell>
          <cell r="AC29">
            <v>0</v>
          </cell>
        </row>
        <row r="30">
          <cell r="A30">
            <v>503630</v>
          </cell>
          <cell r="C30" t="str">
            <v>Furniture &amp; Fixtures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B30">
            <v>0</v>
          </cell>
          <cell r="AC30">
            <v>0</v>
          </cell>
        </row>
        <row r="31">
          <cell r="A31">
            <v>509520</v>
          </cell>
          <cell r="C31" t="str">
            <v>General Supplies</v>
          </cell>
          <cell r="D31">
            <v>0</v>
          </cell>
          <cell r="E31">
            <v>0</v>
          </cell>
          <cell r="F31">
            <v>0.3</v>
          </cell>
          <cell r="G31">
            <v>0.3</v>
          </cell>
          <cell r="H31">
            <v>0</v>
          </cell>
          <cell r="J31">
            <v>0</v>
          </cell>
          <cell r="K31">
            <v>0</v>
          </cell>
          <cell r="L31">
            <v>0.3</v>
          </cell>
          <cell r="M31">
            <v>0.3</v>
          </cell>
          <cell r="N31">
            <v>0</v>
          </cell>
          <cell r="P31">
            <v>0</v>
          </cell>
          <cell r="Q31">
            <v>0</v>
          </cell>
          <cell r="R31">
            <v>0.3</v>
          </cell>
          <cell r="S31">
            <v>0.3</v>
          </cell>
          <cell r="T31">
            <v>0</v>
          </cell>
          <cell r="V31">
            <v>0</v>
          </cell>
          <cell r="W31">
            <v>0</v>
          </cell>
          <cell r="X31">
            <v>0.3</v>
          </cell>
          <cell r="Y31">
            <v>0.3</v>
          </cell>
          <cell r="Z31">
            <v>0.89999999999999991</v>
          </cell>
          <cell r="AB31">
            <v>1.2</v>
          </cell>
          <cell r="AC31">
            <v>0.89999999999999991</v>
          </cell>
        </row>
        <row r="32">
          <cell r="A32">
            <v>503660</v>
          </cell>
          <cell r="C32" t="str">
            <v>Processing Supplies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B32">
            <v>0</v>
          </cell>
          <cell r="AC32">
            <v>0</v>
          </cell>
        </row>
        <row r="33">
          <cell r="A33">
            <v>503550</v>
          </cell>
          <cell r="C33" t="str">
            <v>Shipping Materials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B33">
            <v>0</v>
          </cell>
          <cell r="AC33">
            <v>0</v>
          </cell>
        </row>
        <row r="34">
          <cell r="A34">
            <v>503640</v>
          </cell>
          <cell r="C34" t="str">
            <v>Inventory Withdrawals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B34">
            <v>0</v>
          </cell>
          <cell r="AC34">
            <v>0</v>
          </cell>
        </row>
        <row r="35">
          <cell r="A35">
            <v>509530</v>
          </cell>
          <cell r="C35" t="str">
            <v>Postage &amp; Courier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B35">
            <v>0</v>
          </cell>
          <cell r="AC35">
            <v>0</v>
          </cell>
        </row>
        <row r="36">
          <cell r="A36">
            <v>506820</v>
          </cell>
          <cell r="C36" t="str">
            <v>Advertising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B36">
            <v>0</v>
          </cell>
          <cell r="AC36">
            <v>0</v>
          </cell>
        </row>
        <row r="37">
          <cell r="A37">
            <v>503516</v>
          </cell>
          <cell r="C37" t="str">
            <v>Freight Exp. Int'l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B37">
            <v>0</v>
          </cell>
          <cell r="AC37">
            <v>0</v>
          </cell>
        </row>
        <row r="38">
          <cell r="A38">
            <v>503515</v>
          </cell>
          <cell r="C38" t="str">
            <v>Freight Exp. Dom.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B38">
            <v>0</v>
          </cell>
          <cell r="AC38">
            <v>0</v>
          </cell>
        </row>
        <row r="39">
          <cell r="A39">
            <v>503510</v>
          </cell>
          <cell r="C39" t="str">
            <v>Billable Freight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B39">
            <v>0</v>
          </cell>
          <cell r="AC39">
            <v>0</v>
          </cell>
        </row>
        <row r="40">
          <cell r="A40">
            <v>503505</v>
          </cell>
          <cell r="C40" t="str">
            <v>Frieght on Returned Goods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B40">
            <v>0</v>
          </cell>
          <cell r="AC40">
            <v>0</v>
          </cell>
        </row>
        <row r="41">
          <cell r="C41" t="str">
            <v>Net Transportation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B41">
            <v>0</v>
          </cell>
          <cell r="AC41">
            <v>0</v>
          </cell>
        </row>
        <row r="42">
          <cell r="A42">
            <v>510130</v>
          </cell>
          <cell r="C42" t="str">
            <v>Recruiting / Relocation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B42">
            <v>0</v>
          </cell>
          <cell r="AC42">
            <v>0</v>
          </cell>
        </row>
        <row r="43">
          <cell r="A43">
            <v>508820</v>
          </cell>
          <cell r="C43" t="str">
            <v>Consulting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B43">
            <v>0</v>
          </cell>
          <cell r="AC43">
            <v>0</v>
          </cell>
        </row>
        <row r="44">
          <cell r="A44">
            <v>508860</v>
          </cell>
          <cell r="C44" t="str">
            <v>Outside Testing</v>
          </cell>
          <cell r="D44">
            <v>0.4</v>
          </cell>
          <cell r="E44">
            <v>0.4</v>
          </cell>
          <cell r="F44">
            <v>0.4</v>
          </cell>
          <cell r="G44">
            <v>1.2000000000000002</v>
          </cell>
          <cell r="H44">
            <v>0</v>
          </cell>
          <cell r="J44">
            <v>0.4</v>
          </cell>
          <cell r="K44">
            <v>0.4</v>
          </cell>
          <cell r="L44">
            <v>0.4</v>
          </cell>
          <cell r="M44">
            <v>1.2000000000000002</v>
          </cell>
          <cell r="N44">
            <v>0</v>
          </cell>
          <cell r="P44">
            <v>0.4</v>
          </cell>
          <cell r="Q44">
            <v>0.4</v>
          </cell>
          <cell r="R44">
            <v>0.4</v>
          </cell>
          <cell r="S44">
            <v>1.2000000000000002</v>
          </cell>
          <cell r="T44">
            <v>0</v>
          </cell>
          <cell r="V44">
            <v>0.4</v>
          </cell>
          <cell r="W44">
            <v>0.4</v>
          </cell>
          <cell r="X44">
            <v>0.4</v>
          </cell>
          <cell r="Y44">
            <v>1.2000000000000002</v>
          </cell>
          <cell r="Z44">
            <v>1.5</v>
          </cell>
          <cell r="AB44">
            <v>4.8000000000000007</v>
          </cell>
          <cell r="AC44">
            <v>1.5</v>
          </cell>
        </row>
        <row r="45">
          <cell r="A45">
            <v>503070</v>
          </cell>
          <cell r="C45" t="str">
            <v>Fitness Center Mgm't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B45">
            <v>0</v>
          </cell>
          <cell r="AC45">
            <v>0</v>
          </cell>
        </row>
        <row r="46">
          <cell r="A46">
            <v>503180</v>
          </cell>
          <cell r="C46" t="str">
            <v>Quincy Security Guards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B46">
            <v>0</v>
          </cell>
          <cell r="AC46">
            <v>0</v>
          </cell>
        </row>
        <row r="47">
          <cell r="A47">
            <v>503040</v>
          </cell>
          <cell r="C47" t="str">
            <v>Electricity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B47">
            <v>0</v>
          </cell>
          <cell r="AC47">
            <v>0</v>
          </cell>
        </row>
        <row r="48">
          <cell r="A48">
            <v>503210</v>
          </cell>
          <cell r="C48" t="str">
            <v>Utilities (Fuel &amp; Water &amp; Sewer)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B48">
            <v>0</v>
          </cell>
          <cell r="AC48">
            <v>0</v>
          </cell>
        </row>
        <row r="49">
          <cell r="A49">
            <v>503130</v>
          </cell>
          <cell r="C49" t="str">
            <v>Janitorial Services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B49">
            <v>0</v>
          </cell>
          <cell r="AC49">
            <v>0</v>
          </cell>
        </row>
        <row r="50">
          <cell r="A50">
            <v>503010</v>
          </cell>
          <cell r="C50" t="str">
            <v>Building Maintenance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B50">
            <v>0</v>
          </cell>
          <cell r="AC50">
            <v>0</v>
          </cell>
        </row>
        <row r="51">
          <cell r="A51">
            <v>513210</v>
          </cell>
          <cell r="C51" t="str">
            <v>Prop. Taxes Marina Bay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B51">
            <v>0</v>
          </cell>
          <cell r="AC51">
            <v>0</v>
          </cell>
        </row>
        <row r="52">
          <cell r="A52">
            <v>503260</v>
          </cell>
          <cell r="C52" t="str">
            <v>Other Facilities Expense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B52">
            <v>0</v>
          </cell>
          <cell r="AC52">
            <v>0</v>
          </cell>
        </row>
        <row r="53">
          <cell r="A53">
            <v>503200</v>
          </cell>
          <cell r="C53" t="str">
            <v>Telephone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B53">
            <v>0</v>
          </cell>
          <cell r="AC53">
            <v>0</v>
          </cell>
        </row>
        <row r="54">
          <cell r="A54">
            <v>508760</v>
          </cell>
          <cell r="C54" t="str">
            <v>License Fees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B54">
            <v>0</v>
          </cell>
          <cell r="AC54">
            <v>0</v>
          </cell>
        </row>
        <row r="55">
          <cell r="A55">
            <v>509070</v>
          </cell>
          <cell r="C55" t="str">
            <v>Prop &amp; Casualty Insurance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B55">
            <v>0</v>
          </cell>
          <cell r="AC55">
            <v>0</v>
          </cell>
        </row>
        <row r="56">
          <cell r="A56">
            <v>510140</v>
          </cell>
          <cell r="C56" t="str">
            <v>Misc.</v>
          </cell>
          <cell r="D56">
            <v>-36.583967055615389</v>
          </cell>
          <cell r="E56">
            <v>-35.33711148153845</v>
          </cell>
          <cell r="F56">
            <v>-39.377678203769236</v>
          </cell>
          <cell r="G56">
            <v>-111.29875674092308</v>
          </cell>
          <cell r="H56">
            <v>0</v>
          </cell>
          <cell r="J56">
            <v>-36.583967055615389</v>
          </cell>
          <cell r="K56">
            <v>-37.830822629692307</v>
          </cell>
          <cell r="L56">
            <v>-38.130822629692304</v>
          </cell>
          <cell r="M56">
            <v>-112.545612315</v>
          </cell>
          <cell r="N56">
            <v>0</v>
          </cell>
          <cell r="P56">
            <v>-36.583967055615389</v>
          </cell>
          <cell r="Q56">
            <v>-39.077678203769239</v>
          </cell>
          <cell r="R56">
            <v>-38.130822629692304</v>
          </cell>
          <cell r="S56">
            <v>-113.79246788907693</v>
          </cell>
          <cell r="T56">
            <v>0</v>
          </cell>
          <cell r="V56">
            <v>-36.314224963307709</v>
          </cell>
          <cell r="W56">
            <v>-37.548235675846158</v>
          </cell>
          <cell r="X56">
            <v>-37.848235675846155</v>
          </cell>
          <cell r="Y56">
            <v>-111.71069631500002</v>
          </cell>
          <cell r="Z56">
            <v>-110.34409100000001</v>
          </cell>
          <cell r="AB56">
            <v>-449.34753326000003</v>
          </cell>
          <cell r="AC56">
            <v>-110.34409100000001</v>
          </cell>
        </row>
        <row r="57">
          <cell r="A57">
            <v>506760</v>
          </cell>
          <cell r="C57" t="str">
            <v>Rewards &amp; Recognition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B57">
            <v>0</v>
          </cell>
          <cell r="AC57">
            <v>0</v>
          </cell>
        </row>
        <row r="58">
          <cell r="A58">
            <v>5000</v>
          </cell>
          <cell r="C58" t="str">
            <v>Facility Allocation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B58">
            <v>0</v>
          </cell>
          <cell r="AC58">
            <v>0</v>
          </cell>
        </row>
        <row r="60">
          <cell r="C60" t="str">
            <v xml:space="preserve">      TOTAL</v>
          </cell>
          <cell r="D60">
            <v>0.35112000000000876</v>
          </cell>
          <cell r="E60">
            <v>0.33440000000000225</v>
          </cell>
          <cell r="F60">
            <v>0.38456000000000756</v>
          </cell>
          <cell r="G60">
            <v>1.0700799999999902</v>
          </cell>
          <cell r="H60">
            <v>0</v>
          </cell>
          <cell r="J60">
            <v>0.35112000000000876</v>
          </cell>
          <cell r="K60">
            <v>0.36784000000000106</v>
          </cell>
          <cell r="L60">
            <v>0.36784000000000106</v>
          </cell>
          <cell r="M60">
            <v>1.086799999999954</v>
          </cell>
          <cell r="N60">
            <v>0</v>
          </cell>
          <cell r="P60">
            <v>0.35112000000000876</v>
          </cell>
          <cell r="Q60">
            <v>0.38456000000000756</v>
          </cell>
          <cell r="R60">
            <v>0.36784000000000106</v>
          </cell>
          <cell r="S60">
            <v>1.1035199999999747</v>
          </cell>
          <cell r="T60">
            <v>0</v>
          </cell>
          <cell r="V60">
            <v>0.35111999999998034</v>
          </cell>
          <cell r="W60">
            <v>0.36784000000000106</v>
          </cell>
          <cell r="X60">
            <v>0.36784000000000106</v>
          </cell>
          <cell r="Y60">
            <v>1.0867999999999824</v>
          </cell>
          <cell r="Z60">
            <v>0</v>
          </cell>
          <cell r="AB60">
            <v>4.3471999999999298</v>
          </cell>
          <cell r="AC60">
            <v>0</v>
          </cell>
        </row>
        <row r="63">
          <cell r="C63" t="str">
            <v>HEADCOUNT</v>
          </cell>
          <cell r="D63" t="str">
            <v xml:space="preserve">Plan </v>
          </cell>
          <cell r="E63" t="str">
            <v xml:space="preserve">Plan </v>
          </cell>
          <cell r="F63" t="str">
            <v xml:space="preserve">Plan </v>
          </cell>
          <cell r="G63" t="str">
            <v xml:space="preserve">Plan </v>
          </cell>
          <cell r="H63" t="str">
            <v>ACT</v>
          </cell>
          <cell r="J63" t="str">
            <v xml:space="preserve">Plan </v>
          </cell>
          <cell r="K63" t="str">
            <v xml:space="preserve">Plan </v>
          </cell>
          <cell r="L63" t="str">
            <v xml:space="preserve">Plan </v>
          </cell>
          <cell r="M63" t="str">
            <v xml:space="preserve">Plan </v>
          </cell>
          <cell r="N63" t="str">
            <v>ACT</v>
          </cell>
          <cell r="P63" t="str">
            <v xml:space="preserve">Plan </v>
          </cell>
          <cell r="Q63" t="str">
            <v xml:space="preserve">Plan </v>
          </cell>
          <cell r="R63" t="str">
            <v xml:space="preserve">Plan </v>
          </cell>
          <cell r="S63" t="str">
            <v xml:space="preserve">Plan </v>
          </cell>
          <cell r="T63" t="str">
            <v>FCST 3</v>
          </cell>
          <cell r="V63" t="str">
            <v xml:space="preserve">Plan </v>
          </cell>
          <cell r="W63" t="str">
            <v xml:space="preserve">Plan </v>
          </cell>
          <cell r="X63" t="str">
            <v xml:space="preserve">Plan </v>
          </cell>
          <cell r="Y63" t="str">
            <v xml:space="preserve">Plan </v>
          </cell>
          <cell r="Z63" t="str">
            <v>FCST 4</v>
          </cell>
          <cell r="AB63" t="str">
            <v xml:space="preserve">Plan </v>
          </cell>
          <cell r="AC63" t="str">
            <v>FCST 3</v>
          </cell>
          <cell r="AE63" t="str">
            <v>AVG</v>
          </cell>
          <cell r="AF63" t="str">
            <v>AVG</v>
          </cell>
        </row>
        <row r="64">
          <cell r="D64" t="str">
            <v>JAN</v>
          </cell>
          <cell r="E64" t="str">
            <v>FEB</v>
          </cell>
          <cell r="F64" t="str">
            <v>MAR</v>
          </cell>
          <cell r="G64" t="str">
            <v>Q1 `07</v>
          </cell>
          <cell r="H64" t="str">
            <v>Q1 `06</v>
          </cell>
          <cell r="J64" t="str">
            <v>APR</v>
          </cell>
          <cell r="K64" t="str">
            <v>MAY</v>
          </cell>
          <cell r="L64" t="str">
            <v>JUN</v>
          </cell>
          <cell r="M64" t="str">
            <v>Q2 `07</v>
          </cell>
          <cell r="N64" t="str">
            <v>Q1 `06</v>
          </cell>
          <cell r="P64" t="str">
            <v>JUL</v>
          </cell>
          <cell r="Q64" t="str">
            <v>AUG</v>
          </cell>
          <cell r="R64" t="str">
            <v>SEP</v>
          </cell>
          <cell r="S64" t="str">
            <v>Q3 `07</v>
          </cell>
          <cell r="T64" t="str">
            <v>Q3 `06</v>
          </cell>
          <cell r="V64" t="str">
            <v>OCT</v>
          </cell>
          <cell r="W64" t="str">
            <v>NOV</v>
          </cell>
          <cell r="X64" t="str">
            <v>DEC</v>
          </cell>
          <cell r="Y64" t="str">
            <v>Q4 `07</v>
          </cell>
          <cell r="Z64" t="str">
            <v>Q4 `06</v>
          </cell>
          <cell r="AB64" t="str">
            <v>`07 FY</v>
          </cell>
          <cell r="AC64" t="str">
            <v>`06 FY</v>
          </cell>
          <cell r="AE64" t="str">
            <v>Plan 07</v>
          </cell>
          <cell r="AF64" t="str">
            <v>FCST 3</v>
          </cell>
          <cell r="AG64" t="str">
            <v>var</v>
          </cell>
        </row>
        <row r="65">
          <cell r="C65" t="str">
            <v>EXEMPT</v>
          </cell>
          <cell r="D65">
            <v>2</v>
          </cell>
          <cell r="E65">
            <v>2</v>
          </cell>
          <cell r="F65">
            <v>2</v>
          </cell>
          <cell r="G65">
            <v>2</v>
          </cell>
          <cell r="H65">
            <v>0</v>
          </cell>
          <cell r="J65">
            <v>2</v>
          </cell>
          <cell r="K65">
            <v>2</v>
          </cell>
          <cell r="L65">
            <v>2</v>
          </cell>
          <cell r="M65">
            <v>2</v>
          </cell>
          <cell r="N65">
            <v>0</v>
          </cell>
          <cell r="P65">
            <v>2</v>
          </cell>
          <cell r="Q65">
            <v>2</v>
          </cell>
          <cell r="R65">
            <v>2</v>
          </cell>
          <cell r="S65">
            <v>2</v>
          </cell>
          <cell r="T65">
            <v>0</v>
          </cell>
          <cell r="V65">
            <v>2</v>
          </cell>
          <cell r="W65">
            <v>2</v>
          </cell>
          <cell r="X65">
            <v>2</v>
          </cell>
          <cell r="Y65">
            <v>2</v>
          </cell>
          <cell r="Z65">
            <v>2</v>
          </cell>
          <cell r="AB65">
            <v>2</v>
          </cell>
          <cell r="AC65">
            <v>2</v>
          </cell>
          <cell r="AE65">
            <v>2</v>
          </cell>
          <cell r="AF65">
            <v>0.5</v>
          </cell>
          <cell r="AG65">
            <v>1.5</v>
          </cell>
        </row>
        <row r="66">
          <cell r="C66" t="str">
            <v>NON - EXEMPT</v>
          </cell>
          <cell r="D66">
            <v>3</v>
          </cell>
          <cell r="E66">
            <v>3</v>
          </cell>
          <cell r="F66">
            <v>3</v>
          </cell>
          <cell r="G66">
            <v>3</v>
          </cell>
          <cell r="H66">
            <v>0</v>
          </cell>
          <cell r="J66">
            <v>3</v>
          </cell>
          <cell r="K66">
            <v>3</v>
          </cell>
          <cell r="L66">
            <v>3</v>
          </cell>
          <cell r="M66">
            <v>3</v>
          </cell>
          <cell r="N66">
            <v>0</v>
          </cell>
          <cell r="P66">
            <v>3</v>
          </cell>
          <cell r="Q66">
            <v>3</v>
          </cell>
          <cell r="R66">
            <v>3</v>
          </cell>
          <cell r="S66">
            <v>3</v>
          </cell>
          <cell r="T66">
            <v>0</v>
          </cell>
          <cell r="V66">
            <v>3</v>
          </cell>
          <cell r="W66">
            <v>3</v>
          </cell>
          <cell r="X66">
            <v>3</v>
          </cell>
          <cell r="Y66">
            <v>3</v>
          </cell>
          <cell r="Z66">
            <v>3</v>
          </cell>
          <cell r="AB66">
            <v>3</v>
          </cell>
          <cell r="AC66">
            <v>3</v>
          </cell>
          <cell r="AE66">
            <v>3</v>
          </cell>
          <cell r="AF66">
            <v>0.75</v>
          </cell>
          <cell r="AG66">
            <v>2.25</v>
          </cell>
        </row>
        <row r="67">
          <cell r="C67" t="str">
            <v>INTERN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B67">
            <v>0</v>
          </cell>
          <cell r="AC67">
            <v>0</v>
          </cell>
          <cell r="AE67">
            <v>0</v>
          </cell>
          <cell r="AF67">
            <v>0</v>
          </cell>
          <cell r="AG67">
            <v>0</v>
          </cell>
        </row>
        <row r="68">
          <cell r="C68" t="str">
            <v>TEMP</v>
          </cell>
          <cell r="D68">
            <v>4</v>
          </cell>
          <cell r="E68">
            <v>4</v>
          </cell>
          <cell r="F68">
            <v>4</v>
          </cell>
          <cell r="G68">
            <v>4</v>
          </cell>
          <cell r="H68">
            <v>0</v>
          </cell>
          <cell r="J68">
            <v>4</v>
          </cell>
          <cell r="K68">
            <v>4</v>
          </cell>
          <cell r="L68">
            <v>4</v>
          </cell>
          <cell r="M68">
            <v>4</v>
          </cell>
          <cell r="N68">
            <v>0</v>
          </cell>
          <cell r="P68">
            <v>4</v>
          </cell>
          <cell r="Q68">
            <v>4</v>
          </cell>
          <cell r="R68">
            <v>4</v>
          </cell>
          <cell r="S68">
            <v>4</v>
          </cell>
          <cell r="T68">
            <v>0</v>
          </cell>
          <cell r="V68">
            <v>4</v>
          </cell>
          <cell r="W68">
            <v>4</v>
          </cell>
          <cell r="X68">
            <v>4</v>
          </cell>
          <cell r="Y68">
            <v>4</v>
          </cell>
          <cell r="Z68">
            <v>4</v>
          </cell>
          <cell r="AB68">
            <v>4</v>
          </cell>
          <cell r="AC68">
            <v>4</v>
          </cell>
          <cell r="AE68">
            <v>4</v>
          </cell>
          <cell r="AF68">
            <v>1</v>
          </cell>
          <cell r="AG68">
            <v>3</v>
          </cell>
        </row>
        <row r="69">
          <cell r="C69" t="str">
            <v>TOTAL</v>
          </cell>
          <cell r="D69">
            <v>9</v>
          </cell>
          <cell r="E69">
            <v>9</v>
          </cell>
          <cell r="F69">
            <v>9</v>
          </cell>
          <cell r="G69">
            <v>9</v>
          </cell>
          <cell r="H69">
            <v>0</v>
          </cell>
          <cell r="J69">
            <v>9</v>
          </cell>
          <cell r="K69">
            <v>9</v>
          </cell>
          <cell r="L69">
            <v>9</v>
          </cell>
          <cell r="M69">
            <v>9</v>
          </cell>
          <cell r="N69">
            <v>0</v>
          </cell>
          <cell r="P69">
            <v>9</v>
          </cell>
          <cell r="Q69">
            <v>9</v>
          </cell>
          <cell r="R69">
            <v>9</v>
          </cell>
          <cell r="S69">
            <v>9</v>
          </cell>
          <cell r="T69">
            <v>0</v>
          </cell>
          <cell r="V69">
            <v>9</v>
          </cell>
          <cell r="W69">
            <v>9</v>
          </cell>
          <cell r="X69">
            <v>9</v>
          </cell>
          <cell r="Y69">
            <v>9</v>
          </cell>
          <cell r="Z69">
            <v>9</v>
          </cell>
          <cell r="AB69">
            <v>9</v>
          </cell>
          <cell r="AC69">
            <v>9</v>
          </cell>
          <cell r="AE69">
            <v>9</v>
          </cell>
          <cell r="AF69">
            <v>2.25</v>
          </cell>
          <cell r="AG69">
            <v>6.75</v>
          </cell>
        </row>
      </sheetData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>
        <row r="1">
          <cell r="A1" t="str">
            <v>TOTAL Quality</v>
          </cell>
        </row>
        <row r="2">
          <cell r="A2" t="str">
            <v>Forecast 2</v>
          </cell>
        </row>
        <row r="4">
          <cell r="D4" t="str">
            <v xml:space="preserve">Plan </v>
          </cell>
          <cell r="E4" t="str">
            <v xml:space="preserve">Plan </v>
          </cell>
          <cell r="F4" t="str">
            <v xml:space="preserve">Plan </v>
          </cell>
          <cell r="G4" t="str">
            <v xml:space="preserve">Plan </v>
          </cell>
          <cell r="H4" t="str">
            <v>ACT</v>
          </cell>
          <cell r="J4" t="str">
            <v xml:space="preserve">Plan </v>
          </cell>
          <cell r="K4" t="str">
            <v xml:space="preserve">Plan </v>
          </cell>
          <cell r="L4" t="str">
            <v xml:space="preserve">Plan </v>
          </cell>
          <cell r="M4" t="str">
            <v xml:space="preserve">Plan </v>
          </cell>
          <cell r="N4" t="str">
            <v>ACT</v>
          </cell>
          <cell r="P4" t="str">
            <v xml:space="preserve">Plan </v>
          </cell>
          <cell r="Q4" t="str">
            <v xml:space="preserve">Plan </v>
          </cell>
          <cell r="R4" t="str">
            <v xml:space="preserve">Plan </v>
          </cell>
          <cell r="S4" t="str">
            <v xml:space="preserve">Plan </v>
          </cell>
          <cell r="T4" t="str">
            <v>ACT</v>
          </cell>
          <cell r="V4" t="str">
            <v xml:space="preserve">Plan </v>
          </cell>
          <cell r="W4" t="str">
            <v xml:space="preserve">Plan </v>
          </cell>
          <cell r="X4" t="str">
            <v xml:space="preserve">Plan </v>
          </cell>
          <cell r="Y4" t="str">
            <v xml:space="preserve">Plan </v>
          </cell>
          <cell r="Z4" t="str">
            <v>ACT</v>
          </cell>
          <cell r="AB4" t="str">
            <v xml:space="preserve">Plan </v>
          </cell>
          <cell r="AC4" t="str">
            <v>FCST 3</v>
          </cell>
        </row>
        <row r="5">
          <cell r="A5" t="str">
            <v>Acct</v>
          </cell>
          <cell r="C5" t="str">
            <v>Description</v>
          </cell>
          <cell r="D5" t="str">
            <v>JAN</v>
          </cell>
          <cell r="E5" t="str">
            <v>FEB</v>
          </cell>
          <cell r="F5" t="str">
            <v>MAR</v>
          </cell>
          <cell r="G5" t="str">
            <v>Q1 `07</v>
          </cell>
          <cell r="H5" t="str">
            <v>Q1 `06</v>
          </cell>
          <cell r="J5" t="str">
            <v>APR</v>
          </cell>
          <cell r="K5" t="str">
            <v>MAY</v>
          </cell>
          <cell r="L5" t="str">
            <v>JUN</v>
          </cell>
          <cell r="M5" t="str">
            <v>Q2 `07</v>
          </cell>
          <cell r="N5" t="str">
            <v>Q1 `06</v>
          </cell>
          <cell r="P5" t="str">
            <v>JUL</v>
          </cell>
          <cell r="Q5" t="str">
            <v>AUG</v>
          </cell>
          <cell r="R5" t="str">
            <v>SEP</v>
          </cell>
          <cell r="S5" t="str">
            <v>Q3 `07</v>
          </cell>
          <cell r="T5" t="str">
            <v>Q1 `06</v>
          </cell>
          <cell r="V5" t="str">
            <v>OCT</v>
          </cell>
          <cell r="W5" t="str">
            <v>NOV</v>
          </cell>
          <cell r="X5" t="str">
            <v>DEC</v>
          </cell>
          <cell r="Y5" t="str">
            <v>Q4 `07</v>
          </cell>
          <cell r="Z5" t="str">
            <v>Q1 `06</v>
          </cell>
          <cell r="AB5" t="str">
            <v>`07 FY</v>
          </cell>
          <cell r="AC5" t="str">
            <v>`06 FY</v>
          </cell>
        </row>
        <row r="6">
          <cell r="A6">
            <v>501010</v>
          </cell>
          <cell r="C6" t="str">
            <v>Semi Monthly Salaries</v>
          </cell>
          <cell r="D6">
            <v>169.06975105110519</v>
          </cell>
          <cell r="E6">
            <v>147.91323324845268</v>
          </cell>
          <cell r="F6">
            <v>163.21979016560567</v>
          </cell>
          <cell r="G6">
            <v>480.20277446516354</v>
          </cell>
          <cell r="H6">
            <v>155.1987757854406</v>
          </cell>
          <cell r="J6">
            <v>155.30889491087532</v>
          </cell>
          <cell r="K6">
            <v>169.58498464341287</v>
          </cell>
          <cell r="L6">
            <v>155.824128503183</v>
          </cell>
          <cell r="M6">
            <v>480.71800805747125</v>
          </cell>
          <cell r="N6">
            <v>202.22090578544061</v>
          </cell>
          <cell r="P6">
            <v>167.2467942453581</v>
          </cell>
          <cell r="Q6">
            <v>175.38757455755967</v>
          </cell>
          <cell r="R6">
            <v>153.54140158249336</v>
          </cell>
          <cell r="S6">
            <v>496.17577038541117</v>
          </cell>
          <cell r="T6">
            <v>253.3013757854406</v>
          </cell>
          <cell r="V6">
            <v>174.35710737294428</v>
          </cell>
          <cell r="W6">
            <v>167.76202783766578</v>
          </cell>
          <cell r="X6">
            <v>160.65171471007955</v>
          </cell>
          <cell r="Y6">
            <v>502.77084992068961</v>
          </cell>
          <cell r="Z6">
            <v>404.16057610521665</v>
          </cell>
          <cell r="AB6">
            <v>1959.8674028287355</v>
          </cell>
          <cell r="AC6">
            <v>1014.8816334615385</v>
          </cell>
        </row>
        <row r="7">
          <cell r="A7">
            <v>501040</v>
          </cell>
          <cell r="C7" t="str">
            <v>Weekly Salaries</v>
          </cell>
          <cell r="D7">
            <v>109.04772152903034</v>
          </cell>
          <cell r="E7">
            <v>95.545280259357497</v>
          </cell>
          <cell r="F7">
            <v>105.51448366990866</v>
          </cell>
          <cell r="G7">
            <v>310.10748545829648</v>
          </cell>
          <cell r="H7">
            <v>172.83302</v>
          </cell>
          <cell r="J7">
            <v>100.32254427232539</v>
          </cell>
          <cell r="K7">
            <v>109.46239691364572</v>
          </cell>
          <cell r="L7">
            <v>100.73721965694075</v>
          </cell>
          <cell r="M7">
            <v>310.52216084291183</v>
          </cell>
          <cell r="N7">
            <v>168.70246</v>
          </cell>
          <cell r="P7">
            <v>104.68513290067789</v>
          </cell>
          <cell r="Q7">
            <v>109.87707229826111</v>
          </cell>
          <cell r="R7">
            <v>96.374631028588254</v>
          </cell>
          <cell r="S7">
            <v>310.93683622752724</v>
          </cell>
          <cell r="T7">
            <v>189.99602000000002</v>
          </cell>
          <cell r="V7">
            <v>109.04772152903034</v>
          </cell>
          <cell r="W7">
            <v>105.09980828529326</v>
          </cell>
          <cell r="X7">
            <v>100.73721965694077</v>
          </cell>
          <cell r="Y7">
            <v>314.8847494712644</v>
          </cell>
          <cell r="Z7">
            <v>208.49240000000003</v>
          </cell>
          <cell r="AB7">
            <v>1246.4512319999999</v>
          </cell>
          <cell r="AC7">
            <v>740.02390000000003</v>
          </cell>
        </row>
        <row r="8">
          <cell r="A8">
            <v>501021</v>
          </cell>
          <cell r="C8" t="str">
            <v>Shift Differential - DL</v>
          </cell>
          <cell r="D8">
            <v>1.6511200000000001</v>
          </cell>
          <cell r="E8">
            <v>1.6344000000000001</v>
          </cell>
          <cell r="F8">
            <v>1.6845600000000001</v>
          </cell>
          <cell r="G8">
            <v>4.9700800000000003</v>
          </cell>
          <cell r="H8">
            <v>2.34192</v>
          </cell>
          <cell r="J8">
            <v>1.6511200000000001</v>
          </cell>
          <cell r="K8">
            <v>1.66784</v>
          </cell>
          <cell r="L8">
            <v>1.66784</v>
          </cell>
          <cell r="M8">
            <v>4.9868000000000006</v>
          </cell>
          <cell r="N8">
            <v>3.5792200000000003</v>
          </cell>
          <cell r="P8">
            <v>1.6959200000000001</v>
          </cell>
          <cell r="Q8">
            <v>1.6544199999999998</v>
          </cell>
          <cell r="R8">
            <v>1.7163300000000001</v>
          </cell>
          <cell r="S8">
            <v>5.0666700000000002</v>
          </cell>
          <cell r="T8">
            <v>3.6631499999999999</v>
          </cell>
          <cell r="V8">
            <v>1.6511200000000001</v>
          </cell>
          <cell r="W8">
            <v>1.66784</v>
          </cell>
          <cell r="X8">
            <v>1.66784</v>
          </cell>
          <cell r="Y8">
            <v>4.9868000000000006</v>
          </cell>
          <cell r="Z8">
            <v>0</v>
          </cell>
          <cell r="AB8">
            <v>20.010350000000003</v>
          </cell>
          <cell r="AC8">
            <v>9.5842899999999993</v>
          </cell>
        </row>
        <row r="9">
          <cell r="A9">
            <v>501041</v>
          </cell>
          <cell r="C9" t="str">
            <v>Shift Differential - IL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-5.7970000000000001E-2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0.33961999999999992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B9">
            <v>0</v>
          </cell>
          <cell r="AC9">
            <v>0.2816499999999999</v>
          </cell>
        </row>
        <row r="10">
          <cell r="A10">
            <v>501450</v>
          </cell>
          <cell r="C10" t="str">
            <v>Severance Pay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B10">
            <v>0</v>
          </cell>
          <cell r="AC10">
            <v>0</v>
          </cell>
        </row>
        <row r="11">
          <cell r="A11">
            <v>501050</v>
          </cell>
          <cell r="C11" t="str">
            <v>Overtime</v>
          </cell>
          <cell r="D11">
            <v>12.076802804244032</v>
          </cell>
          <cell r="E11">
            <v>10.573685114058355</v>
          </cell>
          <cell r="F11">
            <v>11.672521163925733</v>
          </cell>
          <cell r="G11">
            <v>34.323009082228126</v>
          </cell>
          <cell r="H11">
            <v>51.993049999999997</v>
          </cell>
          <cell r="J11">
            <v>11.102369369761274</v>
          </cell>
          <cell r="K11">
            <v>12.11827034270557</v>
          </cell>
          <cell r="L11">
            <v>11.143836908222813</v>
          </cell>
          <cell r="M11">
            <v>34.364476620689658</v>
          </cell>
          <cell r="N11">
            <v>31.796929999999996</v>
          </cell>
          <cell r="P11">
            <v>11.589586087002655</v>
          </cell>
          <cell r="Q11">
            <v>12.159737881167111</v>
          </cell>
          <cell r="R11">
            <v>10.656620190981428</v>
          </cell>
          <cell r="S11">
            <v>34.40594415915119</v>
          </cell>
          <cell r="T11">
            <v>56.413709999999995</v>
          </cell>
          <cell r="V11">
            <v>12.07680280424403</v>
          </cell>
          <cell r="W11">
            <v>11.631053625464194</v>
          </cell>
          <cell r="X11">
            <v>11.143836908222813</v>
          </cell>
          <cell r="Y11">
            <v>34.851693337931039</v>
          </cell>
          <cell r="Z11">
            <v>19.809240000000003</v>
          </cell>
          <cell r="AB11">
            <v>137.94512320000001</v>
          </cell>
          <cell r="AC11">
            <v>160.01292999999998</v>
          </cell>
        </row>
        <row r="12">
          <cell r="A12">
            <v>501110</v>
          </cell>
          <cell r="C12" t="str">
            <v>Bonus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5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8.5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B12">
            <v>0</v>
          </cell>
          <cell r="AC12">
            <v>13.5</v>
          </cell>
        </row>
        <row r="13">
          <cell r="A13">
            <v>5010</v>
          </cell>
          <cell r="C13" t="str">
            <v>Fringe</v>
          </cell>
          <cell r="D13">
            <v>77.093162989293234</v>
          </cell>
          <cell r="E13">
            <v>71.238302340589428</v>
          </cell>
          <cell r="F13">
            <v>78.633058143340705</v>
          </cell>
          <cell r="G13">
            <v>226.96452347322338</v>
          </cell>
          <cell r="H13">
            <v>102.39453777777777</v>
          </cell>
          <cell r="J13">
            <v>74.867874562618908</v>
          </cell>
          <cell r="K13">
            <v>81.501048147985543</v>
          </cell>
          <cell r="L13">
            <v>75.348749521311234</v>
          </cell>
          <cell r="M13">
            <v>231.71767223191569</v>
          </cell>
          <cell r="N13">
            <v>112.02039777777777</v>
          </cell>
          <cell r="P13">
            <v>79.627834792622735</v>
          </cell>
          <cell r="Q13">
            <v>83.611401940011191</v>
          </cell>
          <cell r="R13">
            <v>72.188349791307388</v>
          </cell>
          <cell r="S13">
            <v>235.4275865239413</v>
          </cell>
          <cell r="T13">
            <v>136.44599777777776</v>
          </cell>
          <cell r="V13">
            <v>80.386970827241967</v>
          </cell>
          <cell r="W13">
            <v>77.129671914391992</v>
          </cell>
          <cell r="X13">
            <v>73.788459984388155</v>
          </cell>
          <cell r="Y13">
            <v>231.30510272602214</v>
          </cell>
          <cell r="Z13">
            <v>168.66486860128211</v>
          </cell>
          <cell r="AB13">
            <v>925.41488495510248</v>
          </cell>
          <cell r="AC13">
            <v>519.5258019346154</v>
          </cell>
        </row>
        <row r="14">
          <cell r="C14" t="str">
            <v>Total Wage &amp; Fringe</v>
          </cell>
          <cell r="D14">
            <v>368.93855837367278</v>
          </cell>
          <cell r="E14">
            <v>326.90490096245799</v>
          </cell>
          <cell r="F14">
            <v>360.72441314278075</v>
          </cell>
          <cell r="G14">
            <v>1056.5678724789118</v>
          </cell>
          <cell r="H14">
            <v>484.70333356321839</v>
          </cell>
          <cell r="J14">
            <v>343.25280311558089</v>
          </cell>
          <cell r="K14">
            <v>374.33454004774973</v>
          </cell>
          <cell r="L14">
            <v>344.7217745896578</v>
          </cell>
          <cell r="M14">
            <v>1062.3091177529884</v>
          </cell>
          <cell r="N14">
            <v>523.31991356321839</v>
          </cell>
          <cell r="P14">
            <v>364.84526802566143</v>
          </cell>
          <cell r="Q14">
            <v>382.69020667699914</v>
          </cell>
          <cell r="R14">
            <v>334.47733259337042</v>
          </cell>
          <cell r="S14">
            <v>1082.012807296031</v>
          </cell>
          <cell r="T14">
            <v>648.6598735632183</v>
          </cell>
          <cell r="V14">
            <v>377.51972253346059</v>
          </cell>
          <cell r="W14">
            <v>363.29040166281527</v>
          </cell>
          <cell r="X14">
            <v>347.98907125963126</v>
          </cell>
          <cell r="Y14">
            <v>1088.799195455907</v>
          </cell>
          <cell r="Z14">
            <v>801.12708470649886</v>
          </cell>
          <cell r="AB14">
            <v>4289.688992983838</v>
          </cell>
          <cell r="AC14">
            <v>2457.8102053961538</v>
          </cell>
        </row>
        <row r="15">
          <cell r="A15">
            <v>501060</v>
          </cell>
          <cell r="C15" t="str">
            <v>Temp. Help</v>
          </cell>
          <cell r="D15">
            <v>20</v>
          </cell>
          <cell r="E15">
            <v>20</v>
          </cell>
          <cell r="F15">
            <v>20</v>
          </cell>
          <cell r="G15">
            <v>60</v>
          </cell>
          <cell r="H15">
            <v>20.45345</v>
          </cell>
          <cell r="J15">
            <v>20</v>
          </cell>
          <cell r="K15">
            <v>20</v>
          </cell>
          <cell r="L15">
            <v>20</v>
          </cell>
          <cell r="M15">
            <v>60</v>
          </cell>
          <cell r="N15">
            <v>62.458590000000001</v>
          </cell>
          <cell r="P15">
            <v>20</v>
          </cell>
          <cell r="Q15">
            <v>20</v>
          </cell>
          <cell r="R15">
            <v>20</v>
          </cell>
          <cell r="S15">
            <v>60</v>
          </cell>
          <cell r="T15">
            <v>114.41479</v>
          </cell>
          <cell r="V15">
            <v>20</v>
          </cell>
          <cell r="W15">
            <v>20</v>
          </cell>
          <cell r="X15">
            <v>20</v>
          </cell>
          <cell r="Y15">
            <v>60</v>
          </cell>
          <cell r="Z15">
            <v>75</v>
          </cell>
          <cell r="AB15">
            <v>240</v>
          </cell>
          <cell r="AC15">
            <v>272.32682999999997</v>
          </cell>
        </row>
        <row r="16">
          <cell r="C16" t="str">
            <v>Total Head Count</v>
          </cell>
          <cell r="D16">
            <v>388.93855837367278</v>
          </cell>
          <cell r="E16">
            <v>346.90490096245799</v>
          </cell>
          <cell r="F16">
            <v>380.72441314278075</v>
          </cell>
          <cell r="G16">
            <v>1116.5678724789118</v>
          </cell>
          <cell r="H16">
            <v>505.15678356321837</v>
          </cell>
          <cell r="J16">
            <v>363.25280311558089</v>
          </cell>
          <cell r="K16">
            <v>394.33454004774973</v>
          </cell>
          <cell r="L16">
            <v>364.7217745896578</v>
          </cell>
          <cell r="M16">
            <v>1122.3091177529884</v>
          </cell>
          <cell r="N16">
            <v>585.77850356321835</v>
          </cell>
          <cell r="P16">
            <v>384.84526802566143</v>
          </cell>
          <cell r="Q16">
            <v>402.69020667699914</v>
          </cell>
          <cell r="R16">
            <v>354.47733259337042</v>
          </cell>
          <cell r="S16">
            <v>1142.012807296031</v>
          </cell>
          <cell r="T16">
            <v>763.07466356321834</v>
          </cell>
          <cell r="V16">
            <v>397.51972253346059</v>
          </cell>
          <cell r="W16">
            <v>383.29040166281527</v>
          </cell>
          <cell r="X16">
            <v>367.98907125963126</v>
          </cell>
          <cell r="Y16">
            <v>1148.799195455907</v>
          </cell>
          <cell r="Z16">
            <v>876.12708470649886</v>
          </cell>
          <cell r="AB16">
            <v>4529.688992983838</v>
          </cell>
          <cell r="AC16">
            <v>2730.1370353961538</v>
          </cell>
        </row>
        <row r="17">
          <cell r="A17">
            <v>507280</v>
          </cell>
          <cell r="C17" t="str">
            <v>Travel</v>
          </cell>
          <cell r="D17">
            <v>0</v>
          </cell>
          <cell r="E17">
            <v>0</v>
          </cell>
          <cell r="F17">
            <v>14</v>
          </cell>
          <cell r="G17">
            <v>14</v>
          </cell>
          <cell r="H17">
            <v>15.66391</v>
          </cell>
          <cell r="J17">
            <v>0</v>
          </cell>
          <cell r="K17">
            <v>0</v>
          </cell>
          <cell r="L17">
            <v>15</v>
          </cell>
          <cell r="M17">
            <v>15</v>
          </cell>
          <cell r="N17">
            <v>5.7028500000000006</v>
          </cell>
          <cell r="P17">
            <v>0</v>
          </cell>
          <cell r="Q17">
            <v>0</v>
          </cell>
          <cell r="R17">
            <v>13.9802</v>
          </cell>
          <cell r="S17">
            <v>13.9802</v>
          </cell>
          <cell r="T17">
            <v>17.904049999999998</v>
          </cell>
          <cell r="V17">
            <v>0</v>
          </cell>
          <cell r="W17">
            <v>0</v>
          </cell>
          <cell r="X17">
            <v>15</v>
          </cell>
          <cell r="Y17">
            <v>15</v>
          </cell>
          <cell r="Z17">
            <v>11.5</v>
          </cell>
          <cell r="AB17">
            <v>57.980199999999996</v>
          </cell>
          <cell r="AC17">
            <v>50.770809999999997</v>
          </cell>
        </row>
        <row r="18">
          <cell r="A18">
            <v>507050</v>
          </cell>
          <cell r="C18" t="str">
            <v>Meals &amp; Entertainment</v>
          </cell>
          <cell r="D18">
            <v>0</v>
          </cell>
          <cell r="E18">
            <v>0</v>
          </cell>
          <cell r="F18">
            <v>3.2429899999999998</v>
          </cell>
          <cell r="G18">
            <v>3.2429899999999998</v>
          </cell>
          <cell r="H18">
            <v>1.4022199999999998</v>
          </cell>
          <cell r="J18">
            <v>0</v>
          </cell>
          <cell r="K18">
            <v>0</v>
          </cell>
          <cell r="L18">
            <v>4.2</v>
          </cell>
          <cell r="M18">
            <v>4.2</v>
          </cell>
          <cell r="N18">
            <v>8.2913599999999992</v>
          </cell>
          <cell r="P18">
            <v>0</v>
          </cell>
          <cell r="Q18">
            <v>0</v>
          </cell>
          <cell r="R18">
            <v>3.1761900000000001</v>
          </cell>
          <cell r="S18">
            <v>3.1761900000000001</v>
          </cell>
          <cell r="T18">
            <v>14.114439999999998</v>
          </cell>
          <cell r="V18">
            <v>0</v>
          </cell>
          <cell r="W18">
            <v>0</v>
          </cell>
          <cell r="X18">
            <v>4.2</v>
          </cell>
          <cell r="Y18">
            <v>4.2</v>
          </cell>
          <cell r="Z18">
            <v>0.67999999999999994</v>
          </cell>
          <cell r="AB18">
            <v>14.819179999999999</v>
          </cell>
          <cell r="AC18">
            <v>24.488019999999999</v>
          </cell>
        </row>
        <row r="19">
          <cell r="A19">
            <v>508590</v>
          </cell>
          <cell r="C19" t="str">
            <v>Learning &amp; Development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1.4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B19">
            <v>0</v>
          </cell>
          <cell r="AC19">
            <v>1.4</v>
          </cell>
        </row>
        <row r="20">
          <cell r="A20">
            <v>508560</v>
          </cell>
          <cell r="C20" t="str">
            <v>Dues &amp; Subscriptions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0.308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3.1089000000000002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B20">
            <v>0</v>
          </cell>
          <cell r="AC20">
            <v>3.4169</v>
          </cell>
        </row>
        <row r="21">
          <cell r="A21">
            <v>510040</v>
          </cell>
          <cell r="C21" t="str">
            <v>Company Social Functions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V21">
            <v>1.8</v>
          </cell>
          <cell r="W21">
            <v>0</v>
          </cell>
          <cell r="X21">
            <v>0</v>
          </cell>
          <cell r="Y21">
            <v>1.8</v>
          </cell>
          <cell r="Z21">
            <v>1.8</v>
          </cell>
          <cell r="AB21">
            <v>1.8</v>
          </cell>
          <cell r="AC21">
            <v>1.8</v>
          </cell>
        </row>
        <row r="22">
          <cell r="A22">
            <v>503020</v>
          </cell>
          <cell r="C22" t="str">
            <v>Cafeteria Subsidy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7.0870000000000002E-2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0.38587999999999995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0.31101000000000001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B22">
            <v>0</v>
          </cell>
          <cell r="AC22">
            <v>0.76776</v>
          </cell>
        </row>
        <row r="23">
          <cell r="A23">
            <v>503650</v>
          </cell>
          <cell r="C23" t="str">
            <v>Machinery &amp; Equipment</v>
          </cell>
          <cell r="D23">
            <v>2</v>
          </cell>
          <cell r="E23">
            <v>2</v>
          </cell>
          <cell r="F23">
            <v>8</v>
          </cell>
          <cell r="G23">
            <v>12</v>
          </cell>
          <cell r="H23">
            <v>24.486930000000001</v>
          </cell>
          <cell r="J23">
            <v>2</v>
          </cell>
          <cell r="K23">
            <v>2</v>
          </cell>
          <cell r="L23">
            <v>3</v>
          </cell>
          <cell r="M23">
            <v>7</v>
          </cell>
          <cell r="N23">
            <v>0</v>
          </cell>
          <cell r="P23">
            <v>2</v>
          </cell>
          <cell r="Q23">
            <v>2</v>
          </cell>
          <cell r="R23">
            <v>8</v>
          </cell>
          <cell r="S23">
            <v>12</v>
          </cell>
          <cell r="T23">
            <v>0</v>
          </cell>
          <cell r="V23">
            <v>2</v>
          </cell>
          <cell r="W23">
            <v>2</v>
          </cell>
          <cell r="X23">
            <v>3</v>
          </cell>
          <cell r="Y23">
            <v>7</v>
          </cell>
          <cell r="Z23">
            <v>2</v>
          </cell>
          <cell r="AB23">
            <v>38</v>
          </cell>
          <cell r="AC23">
            <v>26.486930000000001</v>
          </cell>
        </row>
        <row r="24">
          <cell r="A24">
            <v>503620</v>
          </cell>
          <cell r="C24" t="str">
            <v>Equipment Rental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B24">
            <v>0</v>
          </cell>
          <cell r="AC24">
            <v>0</v>
          </cell>
        </row>
        <row r="25">
          <cell r="A25">
            <v>503610</v>
          </cell>
          <cell r="C25" t="str">
            <v>Equipment Maintenance</v>
          </cell>
          <cell r="D25">
            <v>0</v>
          </cell>
          <cell r="E25">
            <v>0</v>
          </cell>
          <cell r="F25">
            <v>1</v>
          </cell>
          <cell r="G25">
            <v>1</v>
          </cell>
          <cell r="H25">
            <v>0</v>
          </cell>
          <cell r="J25">
            <v>0</v>
          </cell>
          <cell r="K25">
            <v>0</v>
          </cell>
          <cell r="L25">
            <v>1</v>
          </cell>
          <cell r="M25">
            <v>1</v>
          </cell>
          <cell r="N25">
            <v>0</v>
          </cell>
          <cell r="P25">
            <v>0</v>
          </cell>
          <cell r="Q25">
            <v>0</v>
          </cell>
          <cell r="R25">
            <v>1</v>
          </cell>
          <cell r="S25">
            <v>1</v>
          </cell>
          <cell r="T25">
            <v>0</v>
          </cell>
          <cell r="V25">
            <v>0</v>
          </cell>
          <cell r="W25">
            <v>0</v>
          </cell>
          <cell r="X25">
            <v>1</v>
          </cell>
          <cell r="Y25">
            <v>1</v>
          </cell>
          <cell r="Z25">
            <v>0</v>
          </cell>
          <cell r="AB25">
            <v>4</v>
          </cell>
          <cell r="AC25">
            <v>0</v>
          </cell>
        </row>
        <row r="26">
          <cell r="A26">
            <v>506600</v>
          </cell>
          <cell r="C26" t="str">
            <v>Vehicle Expense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B26">
            <v>0</v>
          </cell>
          <cell r="AC26">
            <v>0</v>
          </cell>
        </row>
        <row r="27">
          <cell r="A27">
            <v>504510</v>
          </cell>
          <cell r="C27" t="str">
            <v>Depreciation Expense</v>
          </cell>
          <cell r="D27">
            <v>0.89434000000000002</v>
          </cell>
          <cell r="E27">
            <v>0.89434000000000002</v>
          </cell>
          <cell r="F27">
            <v>0.89434000000000002</v>
          </cell>
          <cell r="G27">
            <v>2.68302</v>
          </cell>
          <cell r="H27">
            <v>0.81023999999999996</v>
          </cell>
          <cell r="J27">
            <v>0.89434000000000002</v>
          </cell>
          <cell r="K27">
            <v>0.89434000000000002</v>
          </cell>
          <cell r="L27">
            <v>0.89434000000000002</v>
          </cell>
          <cell r="M27">
            <v>2.68302</v>
          </cell>
          <cell r="N27">
            <v>0.81024999999999991</v>
          </cell>
          <cell r="P27">
            <v>0.89434000000000002</v>
          </cell>
          <cell r="Q27">
            <v>0.89434000000000002</v>
          </cell>
          <cell r="R27">
            <v>0.89434000000000002</v>
          </cell>
          <cell r="S27">
            <v>2.68302</v>
          </cell>
          <cell r="T27">
            <v>0.81027000000000005</v>
          </cell>
          <cell r="V27">
            <v>0.89434000000000002</v>
          </cell>
          <cell r="W27">
            <v>0.89434000000000002</v>
          </cell>
          <cell r="X27">
            <v>0.89434000000000002</v>
          </cell>
          <cell r="Y27">
            <v>2.68302</v>
          </cell>
          <cell r="Z27">
            <v>3.8102399999999998</v>
          </cell>
          <cell r="AB27">
            <v>10.73208</v>
          </cell>
          <cell r="AC27">
            <v>6.2409999999999997</v>
          </cell>
        </row>
        <row r="28">
          <cell r="A28">
            <v>508720</v>
          </cell>
          <cell r="C28" t="str">
            <v>Computer Hardware</v>
          </cell>
          <cell r="D28">
            <v>0</v>
          </cell>
          <cell r="E28">
            <v>0</v>
          </cell>
          <cell r="F28">
            <v>6</v>
          </cell>
          <cell r="G28">
            <v>6</v>
          </cell>
          <cell r="H28">
            <v>2.2791700000000001</v>
          </cell>
          <cell r="J28">
            <v>0</v>
          </cell>
          <cell r="K28">
            <v>0</v>
          </cell>
          <cell r="L28">
            <v>6</v>
          </cell>
          <cell r="M28">
            <v>6</v>
          </cell>
          <cell r="N28">
            <v>14.45383</v>
          </cell>
          <cell r="P28">
            <v>1.5</v>
          </cell>
          <cell r="Q28">
            <v>0</v>
          </cell>
          <cell r="R28">
            <v>4</v>
          </cell>
          <cell r="S28">
            <v>5.5</v>
          </cell>
          <cell r="T28">
            <v>24.673210000000001</v>
          </cell>
          <cell r="V28">
            <v>0</v>
          </cell>
          <cell r="W28">
            <v>0</v>
          </cell>
          <cell r="X28">
            <v>3</v>
          </cell>
          <cell r="Y28">
            <v>3</v>
          </cell>
          <cell r="Z28">
            <v>19</v>
          </cell>
          <cell r="AB28">
            <v>20.5</v>
          </cell>
          <cell r="AC28">
            <v>60.406209999999994</v>
          </cell>
        </row>
        <row r="29">
          <cell r="A29">
            <v>508730</v>
          </cell>
          <cell r="C29" t="str">
            <v>Computer Software</v>
          </cell>
          <cell r="D29">
            <v>0</v>
          </cell>
          <cell r="E29">
            <v>0</v>
          </cell>
          <cell r="F29">
            <v>1</v>
          </cell>
          <cell r="G29">
            <v>1</v>
          </cell>
          <cell r="H29">
            <v>0.47333000000000003</v>
          </cell>
          <cell r="J29">
            <v>0</v>
          </cell>
          <cell r="K29">
            <v>0</v>
          </cell>
          <cell r="L29">
            <v>1</v>
          </cell>
          <cell r="M29">
            <v>1</v>
          </cell>
          <cell r="N29">
            <v>4.0978700000000003</v>
          </cell>
          <cell r="P29">
            <v>0</v>
          </cell>
          <cell r="Q29">
            <v>0</v>
          </cell>
          <cell r="R29">
            <v>1.0108600000000001</v>
          </cell>
          <cell r="S29">
            <v>1.0108600000000001</v>
          </cell>
          <cell r="T29">
            <v>5.9449300000000003</v>
          </cell>
          <cell r="V29">
            <v>0</v>
          </cell>
          <cell r="W29">
            <v>0</v>
          </cell>
          <cell r="X29">
            <v>1</v>
          </cell>
          <cell r="Y29">
            <v>1</v>
          </cell>
          <cell r="Z29">
            <v>0</v>
          </cell>
          <cell r="AB29">
            <v>4.0108600000000001</v>
          </cell>
          <cell r="AC29">
            <v>10.51613</v>
          </cell>
        </row>
        <row r="30">
          <cell r="A30">
            <v>503630</v>
          </cell>
          <cell r="C30" t="str">
            <v>Furniture &amp; Fixtures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0.76221000000000005</v>
          </cell>
          <cell r="J30">
            <v>0</v>
          </cell>
          <cell r="K30">
            <v>0</v>
          </cell>
          <cell r="L30">
            <v>1</v>
          </cell>
          <cell r="M30">
            <v>1</v>
          </cell>
          <cell r="N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V30">
            <v>0</v>
          </cell>
          <cell r="W30">
            <v>0</v>
          </cell>
          <cell r="X30">
            <v>1</v>
          </cell>
          <cell r="Y30">
            <v>1</v>
          </cell>
          <cell r="Z30">
            <v>0</v>
          </cell>
          <cell r="AB30">
            <v>2</v>
          </cell>
          <cell r="AC30">
            <v>0.76221000000000005</v>
          </cell>
        </row>
        <row r="31">
          <cell r="A31">
            <v>509520</v>
          </cell>
          <cell r="C31" t="str">
            <v>General Supplies</v>
          </cell>
          <cell r="D31">
            <v>1.7</v>
          </cell>
          <cell r="E31">
            <v>1.6999999999999995</v>
          </cell>
          <cell r="F31">
            <v>3.8999999999999995</v>
          </cell>
          <cell r="G31">
            <v>7.2999999999999989</v>
          </cell>
          <cell r="H31">
            <v>12.51023</v>
          </cell>
          <cell r="J31">
            <v>1.7</v>
          </cell>
          <cell r="K31">
            <v>1.7</v>
          </cell>
          <cell r="L31">
            <v>3.8999999999999995</v>
          </cell>
          <cell r="M31">
            <v>7.2999999999999989</v>
          </cell>
          <cell r="N31">
            <v>19.074809999999999</v>
          </cell>
          <cell r="P31">
            <v>1.72654</v>
          </cell>
          <cell r="Q31">
            <v>1.7000000000000004</v>
          </cell>
          <cell r="R31">
            <v>3.9015699999999995</v>
          </cell>
          <cell r="S31">
            <v>7.3281099999999997</v>
          </cell>
          <cell r="T31">
            <v>16.644840000000002</v>
          </cell>
          <cell r="V31">
            <v>1.7</v>
          </cell>
          <cell r="W31">
            <v>1.7</v>
          </cell>
          <cell r="X31">
            <v>3.8999999999999995</v>
          </cell>
          <cell r="Y31">
            <v>7.2999999999999989</v>
          </cell>
          <cell r="Z31">
            <v>9.9</v>
          </cell>
          <cell r="AB31">
            <v>29.228109999999994</v>
          </cell>
          <cell r="AC31">
            <v>58.12988</v>
          </cell>
        </row>
        <row r="32">
          <cell r="A32">
            <v>503660</v>
          </cell>
          <cell r="C32" t="str">
            <v>Processing Supplies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B32">
            <v>0</v>
          </cell>
          <cell r="AC32">
            <v>0</v>
          </cell>
        </row>
        <row r="33">
          <cell r="A33">
            <v>503550</v>
          </cell>
          <cell r="C33" t="str">
            <v>Shipping Materials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B33">
            <v>0</v>
          </cell>
          <cell r="AC33">
            <v>0</v>
          </cell>
        </row>
        <row r="34">
          <cell r="A34">
            <v>503640</v>
          </cell>
          <cell r="C34" t="str">
            <v>Inventory Withdrawals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B34">
            <v>0</v>
          </cell>
          <cell r="AC34">
            <v>0</v>
          </cell>
        </row>
        <row r="35">
          <cell r="A35">
            <v>509530</v>
          </cell>
          <cell r="C35" t="str">
            <v>Postage &amp; Courier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B35">
            <v>0</v>
          </cell>
          <cell r="AC35">
            <v>0</v>
          </cell>
        </row>
        <row r="36">
          <cell r="A36">
            <v>506820</v>
          </cell>
          <cell r="C36" t="str">
            <v>Advertising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B36">
            <v>0</v>
          </cell>
          <cell r="AC36">
            <v>0</v>
          </cell>
        </row>
        <row r="37">
          <cell r="A37">
            <v>503516</v>
          </cell>
          <cell r="C37" t="str">
            <v>Freight Exp. Int'l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B37">
            <v>0</v>
          </cell>
          <cell r="AC37">
            <v>0</v>
          </cell>
        </row>
        <row r="38">
          <cell r="A38">
            <v>503515</v>
          </cell>
          <cell r="C38" t="str">
            <v>Freight Exp. Dom.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6.2420000000000003E-2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6.5500000000000003E-2</v>
          </cell>
          <cell r="P38">
            <v>0</v>
          </cell>
          <cell r="Q38">
            <v>0</v>
          </cell>
          <cell r="R38">
            <v>2.2949999999999998E-2</v>
          </cell>
          <cell r="S38">
            <v>2.2949999999999998E-2</v>
          </cell>
          <cell r="T38">
            <v>0.2752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B38">
            <v>2.2949999999999998E-2</v>
          </cell>
          <cell r="AC38">
            <v>0.40312000000000003</v>
          </cell>
        </row>
        <row r="39">
          <cell r="A39">
            <v>503510</v>
          </cell>
          <cell r="C39" t="str">
            <v>Billable Freight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B39">
            <v>0</v>
          </cell>
          <cell r="AC39">
            <v>0</v>
          </cell>
        </row>
        <row r="40">
          <cell r="A40">
            <v>503505</v>
          </cell>
          <cell r="C40" t="str">
            <v>Frieght on Returned Goods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B40">
            <v>0</v>
          </cell>
          <cell r="AC40">
            <v>0</v>
          </cell>
        </row>
        <row r="41">
          <cell r="C41" t="str">
            <v>Net Transportation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6.2420000000000003E-2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6.5500000000000003E-2</v>
          </cell>
          <cell r="P41">
            <v>0</v>
          </cell>
          <cell r="Q41">
            <v>0</v>
          </cell>
          <cell r="R41">
            <v>2.2949999999999998E-2</v>
          </cell>
          <cell r="S41">
            <v>2.2949999999999998E-2</v>
          </cell>
          <cell r="T41">
            <v>0.2752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B41">
            <v>2.2949999999999998E-2</v>
          </cell>
          <cell r="AC41">
            <v>0.40312000000000003</v>
          </cell>
        </row>
        <row r="42">
          <cell r="A42">
            <v>510130</v>
          </cell>
          <cell r="C42" t="str">
            <v>Recruiting / Relocation</v>
          </cell>
          <cell r="D42">
            <v>0</v>
          </cell>
          <cell r="E42">
            <v>0</v>
          </cell>
          <cell r="F42">
            <v>2</v>
          </cell>
          <cell r="G42">
            <v>2</v>
          </cell>
          <cell r="H42">
            <v>0</v>
          </cell>
          <cell r="J42">
            <v>0</v>
          </cell>
          <cell r="K42">
            <v>0</v>
          </cell>
          <cell r="L42">
            <v>2</v>
          </cell>
          <cell r="M42">
            <v>2</v>
          </cell>
          <cell r="N42">
            <v>0</v>
          </cell>
          <cell r="P42">
            <v>0</v>
          </cell>
          <cell r="Q42">
            <v>0</v>
          </cell>
          <cell r="R42">
            <v>2</v>
          </cell>
          <cell r="S42">
            <v>2</v>
          </cell>
          <cell r="T42">
            <v>9.1519999999999992</v>
          </cell>
          <cell r="V42">
            <v>0</v>
          </cell>
          <cell r="W42">
            <v>0</v>
          </cell>
          <cell r="X42">
            <v>2</v>
          </cell>
          <cell r="Y42">
            <v>2</v>
          </cell>
          <cell r="Z42">
            <v>0</v>
          </cell>
          <cell r="AB42">
            <v>8</v>
          </cell>
          <cell r="AC42">
            <v>9.1519999999999992</v>
          </cell>
        </row>
        <row r="43">
          <cell r="A43">
            <v>508820</v>
          </cell>
          <cell r="C43" t="str">
            <v>Consulting</v>
          </cell>
          <cell r="D43">
            <v>279</v>
          </cell>
          <cell r="E43">
            <v>279</v>
          </cell>
          <cell r="F43">
            <v>286</v>
          </cell>
          <cell r="G43">
            <v>844</v>
          </cell>
          <cell r="H43">
            <v>134.30250999999998</v>
          </cell>
          <cell r="J43">
            <v>40</v>
          </cell>
          <cell r="K43">
            <v>40.022410000000001</v>
          </cell>
          <cell r="L43">
            <v>40</v>
          </cell>
          <cell r="M43">
            <v>120.02241000000001</v>
          </cell>
          <cell r="N43">
            <v>767.27621000000011</v>
          </cell>
          <cell r="P43">
            <v>34</v>
          </cell>
          <cell r="Q43">
            <v>24.525499999999994</v>
          </cell>
          <cell r="R43">
            <v>126.38271999999995</v>
          </cell>
          <cell r="S43">
            <v>184.90821999999994</v>
          </cell>
          <cell r="T43">
            <v>858.90821999999991</v>
          </cell>
          <cell r="V43">
            <v>34</v>
          </cell>
          <cell r="W43">
            <v>34</v>
          </cell>
          <cell r="X43">
            <v>34</v>
          </cell>
          <cell r="Y43">
            <v>102</v>
          </cell>
          <cell r="Z43">
            <v>1374</v>
          </cell>
          <cell r="AB43">
            <v>1250.9306300000001</v>
          </cell>
          <cell r="AC43">
            <v>3134.4869399999998</v>
          </cell>
        </row>
        <row r="44">
          <cell r="A44">
            <v>508860</v>
          </cell>
          <cell r="C44" t="str">
            <v>Outside Testing</v>
          </cell>
          <cell r="D44">
            <v>2.5799999999999996</v>
          </cell>
          <cell r="E44">
            <v>2.5799999999999996</v>
          </cell>
          <cell r="F44">
            <v>2.5799999999999996</v>
          </cell>
          <cell r="G44">
            <v>7.7399999999999984</v>
          </cell>
          <cell r="H44">
            <v>6.2980999999999998</v>
          </cell>
          <cell r="J44">
            <v>2.5799999999999996</v>
          </cell>
          <cell r="K44">
            <v>2.5799999999999996</v>
          </cell>
          <cell r="L44">
            <v>2.5799999999999996</v>
          </cell>
          <cell r="M44">
            <v>7.7399999999999984</v>
          </cell>
          <cell r="N44">
            <v>6.6395</v>
          </cell>
          <cell r="P44">
            <v>2.544</v>
          </cell>
          <cell r="Q44">
            <v>2.5439999999999992</v>
          </cell>
          <cell r="R44">
            <v>2.544</v>
          </cell>
          <cell r="S44">
            <v>7.6319999999999997</v>
          </cell>
          <cell r="T44">
            <v>33.043700000000001</v>
          </cell>
          <cell r="V44">
            <v>2.5799999999999996</v>
          </cell>
          <cell r="W44">
            <v>2.5799999999999996</v>
          </cell>
          <cell r="X44">
            <v>2.58</v>
          </cell>
          <cell r="Y44">
            <v>7.7399999999999993</v>
          </cell>
          <cell r="Z44">
            <v>9.01</v>
          </cell>
          <cell r="AB44">
            <v>30.851999999999993</v>
          </cell>
          <cell r="AC44">
            <v>54.991299999999995</v>
          </cell>
        </row>
        <row r="45">
          <cell r="A45">
            <v>503070</v>
          </cell>
          <cell r="C45" t="str">
            <v>Fitness Center Mgm't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B45">
            <v>0</v>
          </cell>
        </row>
        <row r="46">
          <cell r="A46">
            <v>503180</v>
          </cell>
          <cell r="C46" t="str">
            <v>Quincy Security Guards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B46">
            <v>0</v>
          </cell>
        </row>
        <row r="47">
          <cell r="A47">
            <v>503040</v>
          </cell>
          <cell r="C47" t="str">
            <v>Electricity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B47">
            <v>0</v>
          </cell>
          <cell r="AC47">
            <v>0</v>
          </cell>
        </row>
        <row r="48">
          <cell r="A48">
            <v>503210</v>
          </cell>
          <cell r="C48" t="str">
            <v>Utilities (Fuel &amp; Water &amp; Sewer)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B48">
            <v>0</v>
          </cell>
          <cell r="AC48">
            <v>0</v>
          </cell>
        </row>
        <row r="49">
          <cell r="A49">
            <v>503130</v>
          </cell>
          <cell r="C49" t="str">
            <v>Janitorial Services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B49">
            <v>0</v>
          </cell>
          <cell r="AC49">
            <v>0</v>
          </cell>
        </row>
        <row r="50">
          <cell r="A50">
            <v>503010</v>
          </cell>
          <cell r="C50" t="str">
            <v>Building Maintenance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B50">
            <v>0</v>
          </cell>
          <cell r="AC50">
            <v>0</v>
          </cell>
        </row>
        <row r="51">
          <cell r="A51">
            <v>513210</v>
          </cell>
          <cell r="C51" t="str">
            <v>Prop. Taxes Marina Bay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B51">
            <v>0</v>
          </cell>
          <cell r="AC51">
            <v>0</v>
          </cell>
        </row>
        <row r="52">
          <cell r="A52">
            <v>503260</v>
          </cell>
          <cell r="C52" t="str">
            <v>Other Facilities Expense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B52">
            <v>0</v>
          </cell>
          <cell r="AC52">
            <v>0</v>
          </cell>
        </row>
        <row r="53">
          <cell r="A53">
            <v>503200</v>
          </cell>
          <cell r="C53" t="str">
            <v>Telephone</v>
          </cell>
          <cell r="D53">
            <v>0.1</v>
          </cell>
          <cell r="E53">
            <v>0.1</v>
          </cell>
          <cell r="F53">
            <v>0.1</v>
          </cell>
          <cell r="G53">
            <v>0.30000000000000004</v>
          </cell>
          <cell r="H53">
            <v>8.6169999999999997E-2</v>
          </cell>
          <cell r="J53">
            <v>0.1</v>
          </cell>
          <cell r="K53">
            <v>0.1</v>
          </cell>
          <cell r="L53">
            <v>0.1</v>
          </cell>
          <cell r="M53">
            <v>0.30000000000000004</v>
          </cell>
          <cell r="N53">
            <v>0.48945</v>
          </cell>
          <cell r="P53">
            <v>0.11180000000000004</v>
          </cell>
          <cell r="Q53">
            <v>0.13375999999999999</v>
          </cell>
          <cell r="R53">
            <v>0.11535000000000001</v>
          </cell>
          <cell r="S53">
            <v>0.36091000000000006</v>
          </cell>
          <cell r="T53">
            <v>0.36091000000000001</v>
          </cell>
          <cell r="V53">
            <v>0.1</v>
          </cell>
          <cell r="W53">
            <v>0.1</v>
          </cell>
          <cell r="X53">
            <v>0.1</v>
          </cell>
          <cell r="Y53">
            <v>0.30000000000000004</v>
          </cell>
          <cell r="Z53">
            <v>0</v>
          </cell>
          <cell r="AB53">
            <v>1.2609100000000002</v>
          </cell>
          <cell r="AC53">
            <v>0.93652999999999997</v>
          </cell>
        </row>
        <row r="54">
          <cell r="A54">
            <v>508760</v>
          </cell>
          <cell r="C54" t="str">
            <v>License Fees</v>
          </cell>
          <cell r="D54">
            <v>1</v>
          </cell>
          <cell r="E54">
            <v>1</v>
          </cell>
          <cell r="F54">
            <v>1</v>
          </cell>
          <cell r="G54">
            <v>3</v>
          </cell>
          <cell r="H54">
            <v>0</v>
          </cell>
          <cell r="J54">
            <v>1</v>
          </cell>
          <cell r="K54">
            <v>1</v>
          </cell>
          <cell r="L54">
            <v>2</v>
          </cell>
          <cell r="M54">
            <v>4</v>
          </cell>
          <cell r="N54">
            <v>1</v>
          </cell>
          <cell r="P54">
            <v>1</v>
          </cell>
          <cell r="Q54">
            <v>1</v>
          </cell>
          <cell r="R54">
            <v>1</v>
          </cell>
          <cell r="S54">
            <v>3</v>
          </cell>
          <cell r="T54">
            <v>0</v>
          </cell>
          <cell r="V54">
            <v>1</v>
          </cell>
          <cell r="W54">
            <v>1</v>
          </cell>
          <cell r="X54">
            <v>1</v>
          </cell>
          <cell r="Y54">
            <v>3</v>
          </cell>
          <cell r="Z54">
            <v>1.2</v>
          </cell>
          <cell r="AB54">
            <v>13</v>
          </cell>
          <cell r="AC54">
            <v>2.2000000000000002</v>
          </cell>
        </row>
        <row r="55">
          <cell r="A55">
            <v>509070</v>
          </cell>
          <cell r="C55" t="str">
            <v>Prop &amp; Casualty Insurance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B55">
            <v>0</v>
          </cell>
          <cell r="AC55">
            <v>0</v>
          </cell>
        </row>
        <row r="56">
          <cell r="A56">
            <v>510140</v>
          </cell>
          <cell r="C56" t="str">
            <v>Misc.</v>
          </cell>
          <cell r="D56">
            <v>3.5</v>
          </cell>
          <cell r="E56">
            <v>3.5</v>
          </cell>
          <cell r="F56">
            <v>4.5</v>
          </cell>
          <cell r="G56">
            <v>11.5</v>
          </cell>
          <cell r="H56">
            <v>8.5639999999999994E-2</v>
          </cell>
          <cell r="J56">
            <v>3.5</v>
          </cell>
          <cell r="K56">
            <v>3.5</v>
          </cell>
          <cell r="L56">
            <v>4.5</v>
          </cell>
          <cell r="M56">
            <v>11.5</v>
          </cell>
          <cell r="N56">
            <v>0.15518000000000001</v>
          </cell>
          <cell r="P56">
            <v>3.5</v>
          </cell>
          <cell r="Q56">
            <v>3.5369999999999999</v>
          </cell>
          <cell r="R56">
            <v>4.5</v>
          </cell>
          <cell r="S56">
            <v>11.536999999999999</v>
          </cell>
          <cell r="T56">
            <v>0.13700000000000001</v>
          </cell>
          <cell r="V56">
            <v>3.5</v>
          </cell>
          <cell r="W56">
            <v>3.5</v>
          </cell>
          <cell r="X56">
            <v>4.5</v>
          </cell>
          <cell r="Y56">
            <v>11.5</v>
          </cell>
          <cell r="Z56">
            <v>1.8</v>
          </cell>
          <cell r="AB56">
            <v>46.036999999999999</v>
          </cell>
          <cell r="AC56">
            <v>2.1778200000000001</v>
          </cell>
        </row>
        <row r="57">
          <cell r="A57">
            <v>506760</v>
          </cell>
          <cell r="C57" t="str">
            <v>Rewards &amp; Recognition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B57">
            <v>0</v>
          </cell>
          <cell r="AC57">
            <v>0</v>
          </cell>
        </row>
        <row r="58">
          <cell r="A58">
            <v>5000</v>
          </cell>
          <cell r="C58" t="str">
            <v>Facility Allocation</v>
          </cell>
          <cell r="D58">
            <v>66.117799413043116</v>
          </cell>
          <cell r="E58">
            <v>65.949791076601102</v>
          </cell>
          <cell r="F58">
            <v>68.080599038699859</v>
          </cell>
          <cell r="G58">
            <v>200.14818952834406</v>
          </cell>
          <cell r="H58">
            <v>207.54770000000002</v>
          </cell>
          <cell r="J58">
            <v>65.88168988276351</v>
          </cell>
          <cell r="K58">
            <v>68.836222875588362</v>
          </cell>
          <cell r="L58">
            <v>73.00789997180371</v>
          </cell>
          <cell r="M58">
            <v>207.72581273015558</v>
          </cell>
          <cell r="N58">
            <v>192.33412999999999</v>
          </cell>
          <cell r="P58">
            <v>69.360370551737716</v>
          </cell>
          <cell r="Q58">
            <v>69.047340847715688</v>
          </cell>
          <cell r="R58">
            <v>70.071535747075743</v>
          </cell>
          <cell r="S58">
            <v>208.47924714652913</v>
          </cell>
          <cell r="T58">
            <v>199.98984926455157</v>
          </cell>
          <cell r="V58">
            <v>68.704135854952995</v>
          </cell>
          <cell r="W58">
            <v>67.96636623963947</v>
          </cell>
          <cell r="X58">
            <v>69.541705301895476</v>
          </cell>
          <cell r="Y58">
            <v>206.21220739648794</v>
          </cell>
          <cell r="Z58">
            <v>216.51662024875739</v>
          </cell>
          <cell r="AB58">
            <v>822.5654568015168</v>
          </cell>
          <cell r="AC58">
            <v>816.38829951330899</v>
          </cell>
        </row>
        <row r="59">
          <cell r="D59">
            <v>0</v>
          </cell>
          <cell r="E59">
            <v>0</v>
          </cell>
          <cell r="F59">
            <v>0</v>
          </cell>
          <cell r="H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Z59">
            <v>0</v>
          </cell>
          <cell r="AB59">
            <v>0</v>
          </cell>
        </row>
        <row r="60">
          <cell r="C60" t="str">
            <v xml:space="preserve">      TOTAL</v>
          </cell>
          <cell r="D60">
            <v>745.83069778671575</v>
          </cell>
          <cell r="E60">
            <v>703.62903203905898</v>
          </cell>
          <cell r="F60">
            <v>783.02234218148033</v>
          </cell>
          <cell r="G60">
            <v>2232.4820720072557</v>
          </cell>
          <cell r="H60">
            <v>913.39843356321876</v>
          </cell>
          <cell r="J60">
            <v>480.90883299834428</v>
          </cell>
          <cell r="K60">
            <v>514.96751292333829</v>
          </cell>
          <cell r="L60">
            <v>524.90401456146151</v>
          </cell>
          <cell r="M60">
            <v>1520.7803604831436</v>
          </cell>
          <cell r="N60">
            <v>1606.863323563219</v>
          </cell>
          <cell r="P60">
            <v>501.48231857739916</v>
          </cell>
          <cell r="Q60">
            <v>508.07214752471492</v>
          </cell>
          <cell r="R60">
            <v>597.07704834044648</v>
          </cell>
          <cell r="S60">
            <v>1606.6315144425594</v>
          </cell>
          <cell r="T60">
            <v>1948.45319282777</v>
          </cell>
          <cell r="V60">
            <v>513.79819838841354</v>
          </cell>
          <cell r="W60">
            <v>497.03110790245455</v>
          </cell>
          <cell r="X60">
            <v>514.70511656152689</v>
          </cell>
          <cell r="Y60">
            <v>1525.534422852395</v>
          </cell>
          <cell r="Z60">
            <v>2527.3439449552561</v>
          </cell>
          <cell r="AB60">
            <v>6885.4283697853534</v>
          </cell>
          <cell r="AC60">
            <v>6996.0588949094645</v>
          </cell>
        </row>
        <row r="63">
          <cell r="C63" t="str">
            <v>HEADCOUNT</v>
          </cell>
          <cell r="D63" t="str">
            <v xml:space="preserve">Plan </v>
          </cell>
          <cell r="E63" t="str">
            <v xml:space="preserve">Plan </v>
          </cell>
          <cell r="F63" t="str">
            <v xml:space="preserve">Plan </v>
          </cell>
          <cell r="G63" t="str">
            <v xml:space="preserve">Plan </v>
          </cell>
          <cell r="H63" t="str">
            <v>ACT</v>
          </cell>
          <cell r="J63" t="str">
            <v xml:space="preserve">Plan </v>
          </cell>
          <cell r="K63" t="str">
            <v xml:space="preserve">Plan </v>
          </cell>
          <cell r="L63" t="str">
            <v xml:space="preserve">Plan </v>
          </cell>
          <cell r="M63" t="str">
            <v xml:space="preserve">Plan </v>
          </cell>
          <cell r="N63" t="str">
            <v>ACT</v>
          </cell>
          <cell r="P63" t="str">
            <v xml:space="preserve">Plan </v>
          </cell>
          <cell r="Q63" t="str">
            <v xml:space="preserve">Plan </v>
          </cell>
          <cell r="R63" t="str">
            <v xml:space="preserve">Plan </v>
          </cell>
          <cell r="S63" t="str">
            <v xml:space="preserve">Plan </v>
          </cell>
          <cell r="T63" t="str">
            <v>ACT</v>
          </cell>
          <cell r="V63" t="str">
            <v xml:space="preserve">Plan </v>
          </cell>
          <cell r="W63" t="str">
            <v xml:space="preserve">Plan </v>
          </cell>
          <cell r="X63" t="str">
            <v xml:space="preserve">Plan </v>
          </cell>
          <cell r="Y63" t="str">
            <v xml:space="preserve">Plan </v>
          </cell>
          <cell r="Z63" t="str">
            <v>ACT</v>
          </cell>
          <cell r="AB63" t="str">
            <v xml:space="preserve">Plan </v>
          </cell>
          <cell r="AC63" t="str">
            <v>FCST 3</v>
          </cell>
          <cell r="AE63" t="str">
            <v>AVG</v>
          </cell>
          <cell r="AF63" t="str">
            <v>AVG</v>
          </cell>
        </row>
        <row r="64">
          <cell r="D64" t="str">
            <v>JAN</v>
          </cell>
          <cell r="E64" t="str">
            <v>FEB</v>
          </cell>
          <cell r="F64" t="str">
            <v>MAR</v>
          </cell>
          <cell r="G64" t="str">
            <v>Q1 `07</v>
          </cell>
          <cell r="H64" t="str">
            <v>Q1 `06</v>
          </cell>
          <cell r="J64" t="str">
            <v>APR</v>
          </cell>
          <cell r="K64" t="str">
            <v>MAY</v>
          </cell>
          <cell r="L64" t="str">
            <v>JUN</v>
          </cell>
          <cell r="M64" t="str">
            <v>Q2 `07</v>
          </cell>
          <cell r="N64" t="str">
            <v>Q1 `06</v>
          </cell>
          <cell r="P64" t="str">
            <v>JUL</v>
          </cell>
          <cell r="Q64" t="str">
            <v>AUG</v>
          </cell>
          <cell r="R64" t="str">
            <v>SEP</v>
          </cell>
          <cell r="S64" t="str">
            <v>Q3 `07</v>
          </cell>
          <cell r="T64" t="str">
            <v>Q1 `06</v>
          </cell>
          <cell r="V64" t="str">
            <v>OCT</v>
          </cell>
          <cell r="W64" t="str">
            <v>NOV</v>
          </cell>
          <cell r="X64" t="str">
            <v>DEC</v>
          </cell>
          <cell r="Y64" t="str">
            <v>Q4 `07</v>
          </cell>
          <cell r="Z64" t="str">
            <v>Q1 `06</v>
          </cell>
          <cell r="AB64" t="str">
            <v>`07 FY</v>
          </cell>
          <cell r="AC64" t="str">
            <v>`06 FY</v>
          </cell>
          <cell r="AE64" t="str">
            <v>Plan 07</v>
          </cell>
          <cell r="AF64" t="str">
            <v>FCST 2</v>
          </cell>
          <cell r="AG64" t="str">
            <v>var</v>
          </cell>
        </row>
        <row r="65">
          <cell r="C65" t="str">
            <v>EXEMPT</v>
          </cell>
          <cell r="D65">
            <v>26</v>
          </cell>
          <cell r="E65">
            <v>26</v>
          </cell>
          <cell r="F65">
            <v>26</v>
          </cell>
          <cell r="G65">
            <v>26</v>
          </cell>
          <cell r="H65">
            <v>8.35</v>
          </cell>
          <cell r="J65">
            <v>26</v>
          </cell>
          <cell r="K65">
            <v>26</v>
          </cell>
          <cell r="L65">
            <v>26</v>
          </cell>
          <cell r="M65">
            <v>26</v>
          </cell>
          <cell r="N65">
            <v>12</v>
          </cell>
          <cell r="P65">
            <v>27</v>
          </cell>
          <cell r="Q65">
            <v>27</v>
          </cell>
          <cell r="R65">
            <v>27</v>
          </cell>
          <cell r="S65">
            <v>27</v>
          </cell>
          <cell r="T65">
            <v>14</v>
          </cell>
          <cell r="V65">
            <v>28</v>
          </cell>
          <cell r="W65">
            <v>27</v>
          </cell>
          <cell r="X65">
            <v>27</v>
          </cell>
          <cell r="Y65">
            <v>27</v>
          </cell>
          <cell r="Z65">
            <v>21</v>
          </cell>
          <cell r="AB65">
            <v>27</v>
          </cell>
          <cell r="AC65">
            <v>21</v>
          </cell>
          <cell r="AE65">
            <v>26.583333333333332</v>
          </cell>
          <cell r="AF65">
            <v>13.8375</v>
          </cell>
          <cell r="AG65">
            <v>12.745833333333332</v>
          </cell>
        </row>
        <row r="66">
          <cell r="C66" t="str">
            <v>NON - EXEMPT</v>
          </cell>
          <cell r="D66">
            <v>36</v>
          </cell>
          <cell r="E66">
            <v>36</v>
          </cell>
          <cell r="F66">
            <v>36</v>
          </cell>
          <cell r="G66">
            <v>36</v>
          </cell>
          <cell r="H66">
            <v>22.5</v>
          </cell>
          <cell r="J66">
            <v>36</v>
          </cell>
          <cell r="K66">
            <v>36</v>
          </cell>
          <cell r="L66">
            <v>36</v>
          </cell>
          <cell r="M66">
            <v>36</v>
          </cell>
          <cell r="N66">
            <v>21.5</v>
          </cell>
          <cell r="P66">
            <v>36</v>
          </cell>
          <cell r="Q66">
            <v>36</v>
          </cell>
          <cell r="R66">
            <v>36</v>
          </cell>
          <cell r="S66">
            <v>36</v>
          </cell>
          <cell r="T66">
            <v>23.723214285714281</v>
          </cell>
          <cell r="V66">
            <v>36</v>
          </cell>
          <cell r="W66">
            <v>36</v>
          </cell>
          <cell r="X66">
            <v>36</v>
          </cell>
          <cell r="Y66">
            <v>36</v>
          </cell>
          <cell r="Z66">
            <v>25</v>
          </cell>
          <cell r="AB66">
            <v>36</v>
          </cell>
          <cell r="AC66">
            <v>25</v>
          </cell>
          <cell r="AE66">
            <v>36</v>
          </cell>
          <cell r="AF66">
            <v>23.180803571428569</v>
          </cell>
          <cell r="AG66">
            <v>12.819196428571431</v>
          </cell>
        </row>
        <row r="67">
          <cell r="C67" t="str">
            <v>INTERN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B67">
            <v>0</v>
          </cell>
          <cell r="AC67">
            <v>0</v>
          </cell>
          <cell r="AE67">
            <v>0</v>
          </cell>
          <cell r="AF67">
            <v>0</v>
          </cell>
          <cell r="AG67">
            <v>0</v>
          </cell>
        </row>
        <row r="68">
          <cell r="C68" t="str">
            <v>TEMP</v>
          </cell>
          <cell r="D68">
            <v>8</v>
          </cell>
          <cell r="E68">
            <v>8</v>
          </cell>
          <cell r="F68">
            <v>8</v>
          </cell>
          <cell r="G68">
            <v>8</v>
          </cell>
          <cell r="H68">
            <v>2.9</v>
          </cell>
          <cell r="J68">
            <v>8</v>
          </cell>
          <cell r="K68">
            <v>8</v>
          </cell>
          <cell r="L68">
            <v>8</v>
          </cell>
          <cell r="M68">
            <v>8</v>
          </cell>
          <cell r="N68">
            <v>2.4</v>
          </cell>
          <cell r="P68">
            <v>8</v>
          </cell>
          <cell r="Q68">
            <v>8</v>
          </cell>
          <cell r="R68">
            <v>8</v>
          </cell>
          <cell r="S68">
            <v>8</v>
          </cell>
          <cell r="T68">
            <v>1</v>
          </cell>
          <cell r="V68">
            <v>8</v>
          </cell>
          <cell r="W68">
            <v>8</v>
          </cell>
          <cell r="X68">
            <v>8</v>
          </cell>
          <cell r="Y68">
            <v>8</v>
          </cell>
          <cell r="Z68">
            <v>10</v>
          </cell>
          <cell r="AB68">
            <v>8</v>
          </cell>
          <cell r="AC68">
            <v>10</v>
          </cell>
          <cell r="AE68">
            <v>8</v>
          </cell>
          <cell r="AF68">
            <v>4.0750000000000002</v>
          </cell>
          <cell r="AG68">
            <v>3.9249999999999998</v>
          </cell>
        </row>
        <row r="69">
          <cell r="C69" t="str">
            <v>TOTAL</v>
          </cell>
          <cell r="D69">
            <v>70</v>
          </cell>
          <cell r="E69">
            <v>70</v>
          </cell>
          <cell r="F69">
            <v>70</v>
          </cell>
          <cell r="G69">
            <v>70</v>
          </cell>
          <cell r="H69">
            <v>33.75</v>
          </cell>
          <cell r="J69">
            <v>70</v>
          </cell>
          <cell r="K69">
            <v>70</v>
          </cell>
          <cell r="L69">
            <v>70</v>
          </cell>
          <cell r="M69">
            <v>70</v>
          </cell>
          <cell r="N69">
            <v>35.9</v>
          </cell>
          <cell r="P69">
            <v>71</v>
          </cell>
          <cell r="Q69">
            <v>71</v>
          </cell>
          <cell r="R69">
            <v>71</v>
          </cell>
          <cell r="S69">
            <v>71</v>
          </cell>
          <cell r="T69">
            <v>38.723214285714278</v>
          </cell>
          <cell r="V69">
            <v>72</v>
          </cell>
          <cell r="W69">
            <v>71</v>
          </cell>
          <cell r="X69">
            <v>71</v>
          </cell>
          <cell r="Y69">
            <v>71</v>
          </cell>
          <cell r="Z69">
            <v>56</v>
          </cell>
          <cell r="AB69">
            <v>71</v>
          </cell>
          <cell r="AC69">
            <v>56</v>
          </cell>
          <cell r="AE69">
            <v>70.583333333333329</v>
          </cell>
          <cell r="AF69">
            <v>41.093303571428571</v>
          </cell>
          <cell r="AG69">
            <v>29.490029761904761</v>
          </cell>
        </row>
        <row r="72">
          <cell r="C72" t="str">
            <v xml:space="preserve">QA  Aduit </v>
          </cell>
          <cell r="D72">
            <v>10.16367816091954</v>
          </cell>
          <cell r="E72">
            <v>8.858850574712644</v>
          </cell>
          <cell r="F72">
            <v>12.228735632183909</v>
          </cell>
          <cell r="G72">
            <v>31.251264367816106</v>
          </cell>
          <cell r="H72">
            <v>0</v>
          </cell>
          <cell r="J72">
            <v>9.2937931034482766</v>
          </cell>
          <cell r="K72">
            <v>10.16367816091954</v>
          </cell>
          <cell r="L72">
            <v>11.793793103448277</v>
          </cell>
          <cell r="M72">
            <v>31.251264367816102</v>
          </cell>
          <cell r="N72">
            <v>0</v>
          </cell>
          <cell r="P72">
            <v>17.752873563218397</v>
          </cell>
          <cell r="Q72">
            <v>16.984367816091957</v>
          </cell>
          <cell r="R72">
            <v>17.28988505747126</v>
          </cell>
          <cell r="S72">
            <v>52.027126436781622</v>
          </cell>
          <cell r="T72">
            <v>0</v>
          </cell>
          <cell r="V72">
            <v>16.984367816091957</v>
          </cell>
          <cell r="W72">
            <v>16.252873563218397</v>
          </cell>
          <cell r="X72">
            <v>18.021379310344816</v>
          </cell>
          <cell r="Y72">
            <v>51.258620689655153</v>
          </cell>
          <cell r="Z72">
            <v>24.1875</v>
          </cell>
          <cell r="AB72">
            <v>165.78827586206899</v>
          </cell>
          <cell r="AC72">
            <v>24.1875</v>
          </cell>
        </row>
        <row r="73">
          <cell r="C73" t="str">
            <v>QA E Release</v>
          </cell>
          <cell r="D73">
            <v>0</v>
          </cell>
          <cell r="E73">
            <v>-1.4210854715202004E-14</v>
          </cell>
          <cell r="F73">
            <v>0</v>
          </cell>
          <cell r="G73">
            <v>-2.8421709430404007E-14</v>
          </cell>
          <cell r="H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P73">
            <v>0</v>
          </cell>
          <cell r="Q73">
            <v>0</v>
          </cell>
          <cell r="R73">
            <v>-1.4210854715202004E-14</v>
          </cell>
          <cell r="S73">
            <v>-2.8421709430404007E-14</v>
          </cell>
          <cell r="T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B73">
            <v>-2.2737367544323206E-13</v>
          </cell>
          <cell r="AC73">
            <v>0</v>
          </cell>
        </row>
        <row r="74">
          <cell r="C74" t="str">
            <v>QA Receiving</v>
          </cell>
          <cell r="D74">
            <v>0</v>
          </cell>
          <cell r="E74">
            <v>0</v>
          </cell>
          <cell r="F74">
            <v>-5.6843418860808015E-14</v>
          </cell>
          <cell r="G74">
            <v>1.1368683772161603E-13</v>
          </cell>
          <cell r="H74">
            <v>0</v>
          </cell>
          <cell r="J74">
            <v>0</v>
          </cell>
          <cell r="K74">
            <v>0</v>
          </cell>
          <cell r="L74">
            <v>0</v>
          </cell>
          <cell r="M74">
            <v>-1.1368683772161603E-13</v>
          </cell>
          <cell r="N74">
            <v>0</v>
          </cell>
          <cell r="P74">
            <v>-5.6843418860808015E-14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V74">
            <v>0</v>
          </cell>
          <cell r="W74">
            <v>-5.6843418860808015E-14</v>
          </cell>
          <cell r="X74">
            <v>0</v>
          </cell>
          <cell r="Y74">
            <v>-1.1368683772161603E-13</v>
          </cell>
          <cell r="Z74">
            <v>0</v>
          </cell>
          <cell r="AB74">
            <v>0</v>
          </cell>
          <cell r="AC74">
            <v>0</v>
          </cell>
        </row>
        <row r="75">
          <cell r="C75" t="str">
            <v>QA Prodt Release</v>
          </cell>
          <cell r="D75">
            <v>-112.24138713412832</v>
          </cell>
          <cell r="E75">
            <v>-106.11115980033367</v>
          </cell>
          <cell r="F75">
            <v>-117.61094537627145</v>
          </cell>
          <cell r="G75">
            <v>-335.96349231073344</v>
          </cell>
          <cell r="H75">
            <v>-774.08718000000022</v>
          </cell>
          <cell r="J75">
            <v>-108.16107836171943</v>
          </cell>
          <cell r="K75">
            <v>-114.69173867883387</v>
          </cell>
          <cell r="L75">
            <v>-121.27758312473114</v>
          </cell>
          <cell r="M75">
            <v>-344.13040016528441</v>
          </cell>
          <cell r="N75">
            <v>-811.97855000000004</v>
          </cell>
          <cell r="P75">
            <v>-113.41256500536704</v>
          </cell>
          <cell r="Q75">
            <v>-115.14591670051676</v>
          </cell>
          <cell r="R75">
            <v>-115.44642186976503</v>
          </cell>
          <cell r="S75">
            <v>-344.00490357564888</v>
          </cell>
          <cell r="T75">
            <v>-771.55246926455197</v>
          </cell>
          <cell r="V75">
            <v>-114.4464822048663</v>
          </cell>
          <cell r="W75">
            <v>-111.75101739676352</v>
          </cell>
          <cell r="X75">
            <v>-117.63653355789106</v>
          </cell>
          <cell r="Y75">
            <v>-343.83403315952091</v>
          </cell>
          <cell r="Z75">
            <v>-653.9024983487576</v>
          </cell>
          <cell r="AB75">
            <v>-1367.9328292111877</v>
          </cell>
          <cell r="AC75">
            <v>-3011.5206976133104</v>
          </cell>
        </row>
        <row r="76">
          <cell r="C76" t="str">
            <v>QA K&amp;R</v>
          </cell>
          <cell r="D76">
            <v>-36.583967055615389</v>
          </cell>
          <cell r="E76">
            <v>-35.33711148153845</v>
          </cell>
          <cell r="F76">
            <v>-39.377678203769236</v>
          </cell>
          <cell r="G76">
            <v>-111.29875674092308</v>
          </cell>
          <cell r="H76">
            <v>0</v>
          </cell>
          <cell r="J76">
            <v>-36.583967055615389</v>
          </cell>
          <cell r="K76">
            <v>-37.830822629692307</v>
          </cell>
          <cell r="L76">
            <v>-38.130822629692304</v>
          </cell>
          <cell r="M76">
            <v>-112.545612315</v>
          </cell>
          <cell r="N76">
            <v>0</v>
          </cell>
          <cell r="P76">
            <v>-36.583967055615389</v>
          </cell>
          <cell r="Q76">
            <v>-39.077678203769239</v>
          </cell>
          <cell r="R76">
            <v>-38.130822629692304</v>
          </cell>
          <cell r="S76">
            <v>-113.79246788907693</v>
          </cell>
          <cell r="T76">
            <v>0</v>
          </cell>
          <cell r="V76">
            <v>-36.314224963307709</v>
          </cell>
          <cell r="W76">
            <v>-37.548235675846158</v>
          </cell>
          <cell r="X76">
            <v>-37.848235675846155</v>
          </cell>
          <cell r="Y76">
            <v>-111.71069631500002</v>
          </cell>
          <cell r="Z76">
            <v>-110.34409100000001</v>
          </cell>
          <cell r="AB76">
            <v>-449.34753326000003</v>
          </cell>
          <cell r="AC76">
            <v>-110.34409100000001</v>
          </cell>
        </row>
        <row r="77">
          <cell r="C77" t="str">
            <v>QA System</v>
          </cell>
          <cell r="D77">
            <v>76.53034144697699</v>
          </cell>
          <cell r="E77">
            <v>71.236067075632178</v>
          </cell>
          <cell r="F77">
            <v>93.260546123195383</v>
          </cell>
          <cell r="G77">
            <v>241.02695464580461</v>
          </cell>
          <cell r="H77">
            <v>94.332700000000003</v>
          </cell>
          <cell r="J77">
            <v>74.376965299413783</v>
          </cell>
          <cell r="K77">
            <v>80.680427146976996</v>
          </cell>
          <cell r="L77">
            <v>85.076928999413767</v>
          </cell>
          <cell r="M77">
            <v>240.13432144580472</v>
          </cell>
          <cell r="N77">
            <v>173.45807000000013</v>
          </cell>
          <cell r="P77">
            <v>71.493487023195385</v>
          </cell>
          <cell r="Q77">
            <v>74.689932146976986</v>
          </cell>
          <cell r="R77">
            <v>73.915085675632156</v>
          </cell>
          <cell r="S77">
            <v>220.09850484580468</v>
          </cell>
          <cell r="T77">
            <v>194.07441999999995</v>
          </cell>
          <cell r="V77">
            <v>75.456652443900083</v>
          </cell>
          <cell r="W77">
            <v>70.383528040118478</v>
          </cell>
          <cell r="X77">
            <v>75.942724816336849</v>
          </cell>
          <cell r="Y77">
            <v>221.78290530035551</v>
          </cell>
          <cell r="Z77">
            <v>196.14432429615385</v>
          </cell>
          <cell r="AB77">
            <v>923.04268623776943</v>
          </cell>
          <cell r="AC77">
            <v>658.0095142961535</v>
          </cell>
        </row>
        <row r="78">
          <cell r="C78" t="str">
            <v>QA Admin</v>
          </cell>
          <cell r="D78">
            <v>46.969917077995277</v>
          </cell>
          <cell r="E78">
            <v>42.070258401554781</v>
          </cell>
          <cell r="F78">
            <v>50.539290670244519</v>
          </cell>
          <cell r="G78">
            <v>139.57946614979454</v>
          </cell>
          <cell r="H78">
            <v>44.978553563218384</v>
          </cell>
          <cell r="J78">
            <v>43.69102373759582</v>
          </cell>
          <cell r="K78">
            <v>47.242719395834925</v>
          </cell>
          <cell r="L78">
            <v>49.406161263624305</v>
          </cell>
          <cell r="M78">
            <v>140.33990439705502</v>
          </cell>
          <cell r="N78">
            <v>54.721323563218398</v>
          </cell>
          <cell r="P78">
            <v>45.66771975418677</v>
          </cell>
          <cell r="Q78">
            <v>47.263905746279391</v>
          </cell>
          <cell r="R78">
            <v>46.463088402598061</v>
          </cell>
          <cell r="S78">
            <v>139.3947139030642</v>
          </cell>
          <cell r="T78">
            <v>58.938103563218405</v>
          </cell>
          <cell r="V78">
            <v>46.255064049167146</v>
          </cell>
          <cell r="W78">
            <v>44.507027050692088</v>
          </cell>
          <cell r="X78">
            <v>48.037517760556142</v>
          </cell>
          <cell r="Y78">
            <v>138.79960886041528</v>
          </cell>
          <cell r="Z78">
            <v>56.070531310344819</v>
          </cell>
          <cell r="AB78">
            <v>558.11369331032893</v>
          </cell>
          <cell r="AC78">
            <v>214.70851200000001</v>
          </cell>
        </row>
        <row r="80">
          <cell r="C80" t="str">
            <v>Project Horizon</v>
          </cell>
          <cell r="D80">
            <v>273</v>
          </cell>
          <cell r="E80">
            <v>273</v>
          </cell>
          <cell r="F80">
            <v>273</v>
          </cell>
          <cell r="G80">
            <v>819</v>
          </cell>
          <cell r="H80">
            <v>0</v>
          </cell>
          <cell r="J80">
            <v>34</v>
          </cell>
          <cell r="K80">
            <v>34</v>
          </cell>
          <cell r="L80">
            <v>34</v>
          </cell>
          <cell r="M80">
            <v>102</v>
          </cell>
          <cell r="N80">
            <v>566.70537999999999</v>
          </cell>
          <cell r="P80">
            <v>34</v>
          </cell>
          <cell r="Q80">
            <v>24.535499999999995</v>
          </cell>
          <cell r="R80">
            <v>126.38271999999995</v>
          </cell>
          <cell r="S80">
            <v>184.91821999999993</v>
          </cell>
          <cell r="T80">
            <v>923.88819999999987</v>
          </cell>
          <cell r="V80">
            <v>34</v>
          </cell>
          <cell r="W80">
            <v>34</v>
          </cell>
          <cell r="X80">
            <v>34</v>
          </cell>
          <cell r="Y80">
            <v>102</v>
          </cell>
          <cell r="Z80">
            <v>1486.6949999999999</v>
          </cell>
          <cell r="AB80">
            <v>1207.91822</v>
          </cell>
          <cell r="AC80">
            <v>2977.2885800000004</v>
          </cell>
        </row>
        <row r="82">
          <cell r="D82">
            <v>406.66393668589183</v>
          </cell>
          <cell r="E82">
            <v>395.16517605189961</v>
          </cell>
          <cell r="F82">
            <v>429.02857242562379</v>
          </cell>
          <cell r="G82">
            <v>1230.8576851634152</v>
          </cell>
          <cell r="H82">
            <v>139.31125356321837</v>
          </cell>
          <cell r="J82">
            <v>161.36178214045788</v>
          </cell>
          <cell r="K82">
            <v>172.08682470373145</v>
          </cell>
          <cell r="L82">
            <v>180.27688336648635</v>
          </cell>
          <cell r="M82">
            <v>513.72549021067573</v>
          </cell>
          <cell r="N82">
            <v>794.88477356321846</v>
          </cell>
          <cell r="P82">
            <v>168.91408034060049</v>
          </cell>
          <cell r="Q82">
            <v>163.47370570934831</v>
          </cell>
          <cell r="R82">
            <v>264.05077913570142</v>
          </cell>
          <cell r="S82">
            <v>596.43856518565042</v>
          </cell>
          <cell r="T82">
            <v>1176.9007235632182</v>
          </cell>
          <cell r="V82">
            <v>172.69608430915918</v>
          </cell>
          <cell r="W82">
            <v>165.14342865402892</v>
          </cell>
          <cell r="X82">
            <v>176.0016218872378</v>
          </cell>
          <cell r="Y82">
            <v>513.84113485042576</v>
          </cell>
          <cell r="Z82">
            <v>1763.0973556064987</v>
          </cell>
          <cell r="AB82">
            <v>2854.8628754101674</v>
          </cell>
          <cell r="AC82">
            <v>3874.1941062961541</v>
          </cell>
        </row>
        <row r="83">
          <cell r="D83">
            <v>555.48929087563556</v>
          </cell>
          <cell r="E83">
            <v>536.61344733377177</v>
          </cell>
          <cell r="F83">
            <v>586.01719600566446</v>
          </cell>
          <cell r="G83">
            <v>1678.1199342150719</v>
          </cell>
          <cell r="H83">
            <v>913.39843356321853</v>
          </cell>
          <cell r="J83">
            <v>306.10682755779271</v>
          </cell>
          <cell r="K83">
            <v>324.60938601225763</v>
          </cell>
          <cell r="L83">
            <v>339.68528912090977</v>
          </cell>
          <cell r="M83">
            <v>970.40150269096011</v>
          </cell>
          <cell r="N83">
            <v>1606.8633235632185</v>
          </cell>
          <cell r="P83">
            <v>318.91061240158297</v>
          </cell>
          <cell r="Q83">
            <v>317.6973006136343</v>
          </cell>
          <cell r="R83">
            <v>417.62802363515874</v>
          </cell>
          <cell r="S83">
            <v>1054.2359366503763</v>
          </cell>
          <cell r="T83">
            <v>1948.4531928277702</v>
          </cell>
          <cell r="V83">
            <v>323.45679147733318</v>
          </cell>
          <cell r="W83">
            <v>314.44268172663863</v>
          </cell>
          <cell r="X83">
            <v>331.48639112097499</v>
          </cell>
          <cell r="Y83">
            <v>969.38586432494674</v>
          </cell>
          <cell r="Z83">
            <v>2527.3439449552561</v>
          </cell>
          <cell r="AB83">
            <v>4672.1432378813552</v>
          </cell>
          <cell r="AC83">
            <v>6996.0588949094645</v>
          </cell>
        </row>
        <row r="85">
          <cell r="H85">
            <v>0</v>
          </cell>
          <cell r="N85">
            <v>0</v>
          </cell>
          <cell r="T85">
            <v>0</v>
          </cell>
          <cell r="Z85">
            <v>0</v>
          </cell>
        </row>
        <row r="86">
          <cell r="C86" t="str">
            <v>Headcount Salary</v>
          </cell>
          <cell r="D86">
            <v>388.93855837367278</v>
          </cell>
          <cell r="E86">
            <v>346.90490096245799</v>
          </cell>
          <cell r="F86">
            <v>380.72441314278075</v>
          </cell>
          <cell r="G86">
            <v>1116.5678724789118</v>
          </cell>
          <cell r="H86">
            <v>505.15678356321837</v>
          </cell>
          <cell r="J86">
            <v>363.25280311558089</v>
          </cell>
          <cell r="K86">
            <v>394.33454004774973</v>
          </cell>
          <cell r="L86">
            <v>364.7217745896578</v>
          </cell>
          <cell r="M86">
            <v>1122.3091177529884</v>
          </cell>
          <cell r="N86">
            <v>585.77850356321835</v>
          </cell>
          <cell r="P86">
            <v>384.84526802566143</v>
          </cell>
          <cell r="Q86">
            <v>402.69020667699914</v>
          </cell>
          <cell r="R86">
            <v>354.47733259337042</v>
          </cell>
          <cell r="S86">
            <v>1142.012807296031</v>
          </cell>
          <cell r="T86">
            <v>763.07466356321834</v>
          </cell>
          <cell r="V86">
            <v>397.51972253346059</v>
          </cell>
          <cell r="W86">
            <v>383.29040166281527</v>
          </cell>
          <cell r="X86">
            <v>367.98907125963126</v>
          </cell>
          <cell r="Y86">
            <v>1148.799195455907</v>
          </cell>
          <cell r="Z86">
            <v>876.12708470649886</v>
          </cell>
          <cell r="AB86">
            <v>4529.688992983838</v>
          </cell>
          <cell r="AC86">
            <v>2730.1370353961538</v>
          </cell>
        </row>
        <row r="87">
          <cell r="C87" t="str">
            <v>Facility Allocation</v>
          </cell>
          <cell r="D87">
            <v>66.117799413043116</v>
          </cell>
          <cell r="E87">
            <v>65.949791076601102</v>
          </cell>
          <cell r="F87">
            <v>68.080599038699859</v>
          </cell>
          <cell r="G87">
            <v>200.14818952834406</v>
          </cell>
          <cell r="H87">
            <v>207.54770000000002</v>
          </cell>
          <cell r="J87">
            <v>65.88168988276351</v>
          </cell>
          <cell r="K87">
            <v>68.836222875588362</v>
          </cell>
          <cell r="L87">
            <v>73.00789997180371</v>
          </cell>
          <cell r="M87">
            <v>207.72581273015558</v>
          </cell>
          <cell r="N87">
            <v>192.33412999999999</v>
          </cell>
          <cell r="P87">
            <v>69.360370551737716</v>
          </cell>
          <cell r="Q87">
            <v>69.047340847715688</v>
          </cell>
          <cell r="R87">
            <v>70.071535747075743</v>
          </cell>
          <cell r="S87">
            <v>208.47924714652913</v>
          </cell>
          <cell r="T87">
            <v>199.98984926455157</v>
          </cell>
          <cell r="V87">
            <v>68.704135854952995</v>
          </cell>
          <cell r="W87">
            <v>67.96636623963947</v>
          </cell>
          <cell r="X87">
            <v>69.541705301895476</v>
          </cell>
          <cell r="Y87">
            <v>206.21220739648794</v>
          </cell>
          <cell r="Z87">
            <v>216.51662024875739</v>
          </cell>
          <cell r="AB87">
            <v>822.5654568015168</v>
          </cell>
          <cell r="AC87">
            <v>816.38829951330899</v>
          </cell>
        </row>
        <row r="88">
          <cell r="C88" t="str">
            <v>Project Horizon</v>
          </cell>
          <cell r="D88">
            <v>273</v>
          </cell>
          <cell r="E88">
            <v>273</v>
          </cell>
          <cell r="F88">
            <v>273</v>
          </cell>
          <cell r="G88">
            <v>819</v>
          </cell>
          <cell r="H88">
            <v>0</v>
          </cell>
          <cell r="J88">
            <v>34</v>
          </cell>
          <cell r="K88">
            <v>34</v>
          </cell>
          <cell r="L88">
            <v>34</v>
          </cell>
          <cell r="M88">
            <v>102</v>
          </cell>
          <cell r="N88">
            <v>566.70537999999999</v>
          </cell>
          <cell r="P88">
            <v>34</v>
          </cell>
          <cell r="Q88">
            <v>24.535499999999995</v>
          </cell>
          <cell r="R88">
            <v>126.38271999999995</v>
          </cell>
          <cell r="S88">
            <v>184.91821999999993</v>
          </cell>
          <cell r="T88">
            <v>923.88819999999987</v>
          </cell>
          <cell r="V88">
            <v>34</v>
          </cell>
          <cell r="W88">
            <v>34</v>
          </cell>
          <cell r="X88">
            <v>34</v>
          </cell>
          <cell r="Y88">
            <v>102</v>
          </cell>
          <cell r="Z88">
            <v>1486.6949999999999</v>
          </cell>
          <cell r="AB88">
            <v>1207.91822</v>
          </cell>
          <cell r="AC88">
            <v>2977.2885800000004</v>
          </cell>
        </row>
        <row r="89">
          <cell r="C89" t="str">
            <v>Other</v>
          </cell>
          <cell r="D89">
            <v>17.774339999999825</v>
          </cell>
          <cell r="E89">
            <v>17.774339999999938</v>
          </cell>
          <cell r="F89">
            <v>61.21732999999972</v>
          </cell>
          <cell r="G89">
            <v>96.766009999999824</v>
          </cell>
          <cell r="H89">
            <v>200.69395000000031</v>
          </cell>
          <cell r="J89">
            <v>17.774339999999881</v>
          </cell>
          <cell r="K89">
            <v>17.796750000000202</v>
          </cell>
          <cell r="L89">
            <v>53.174340000000029</v>
          </cell>
          <cell r="M89">
            <v>88.745429999999487</v>
          </cell>
          <cell r="N89">
            <v>262.04531000000065</v>
          </cell>
          <cell r="P89">
            <v>13.276679999999999</v>
          </cell>
          <cell r="Q89">
            <v>11.799100000000067</v>
          </cell>
          <cell r="R89">
            <v>46.145460000000412</v>
          </cell>
          <cell r="S89">
            <v>71.22123999999917</v>
          </cell>
          <cell r="T89">
            <v>61.500480000000152</v>
          </cell>
          <cell r="V89">
            <v>13.57433999999995</v>
          </cell>
          <cell r="W89">
            <v>11.774339999999825</v>
          </cell>
          <cell r="X89">
            <v>43.174340000000143</v>
          </cell>
          <cell r="Y89">
            <v>68.523020000000088</v>
          </cell>
          <cell r="Z89">
            <v>-51.994760000000042</v>
          </cell>
          <cell r="AB89">
            <v>325.25569999999789</v>
          </cell>
          <cell r="AC89">
            <v>472.24498000000131</v>
          </cell>
        </row>
      </sheetData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>
        <row r="1">
          <cell r="A1" t="str">
            <v>TOTAL CORE CUSTOMER SERVICE</v>
          </cell>
        </row>
        <row r="2">
          <cell r="A2" t="str">
            <v>Plan 2007</v>
          </cell>
        </row>
        <row r="3">
          <cell r="D3">
            <v>0.28917188222821094</v>
          </cell>
          <cell r="E3">
            <v>0.28908247071514442</v>
          </cell>
          <cell r="F3">
            <v>0.28925848638503276</v>
          </cell>
          <cell r="G3">
            <v>0.28917368316957631</v>
          </cell>
          <cell r="H3">
            <v>0.28578551815074665</v>
          </cell>
          <cell r="J3">
            <v>0.28794523708245789</v>
          </cell>
          <cell r="K3">
            <v>0.28798104287492948</v>
          </cell>
          <cell r="L3">
            <v>0.28908806273029358</v>
          </cell>
          <cell r="M3">
            <v>0.28832761228364384</v>
          </cell>
          <cell r="N3">
            <v>0.28569327975762576</v>
          </cell>
          <cell r="P3">
            <v>0.28250931091563758</v>
          </cell>
          <cell r="Q3">
            <v>0.28581265564990993</v>
          </cell>
          <cell r="R3">
            <v>0.28541149100717683</v>
          </cell>
          <cell r="S3">
            <v>0.28457092508408549</v>
          </cell>
          <cell r="T3">
            <v>0.28473794587682844</v>
          </cell>
          <cell r="V3">
            <v>0.27809801257304478</v>
          </cell>
          <cell r="W3">
            <v>0.27834026627920649</v>
          </cell>
          <cell r="X3">
            <v>0.27863265658743946</v>
          </cell>
          <cell r="Y3">
            <v>0.27834887781301215</v>
          </cell>
          <cell r="Z3">
            <v>0.27728566156343765</v>
          </cell>
          <cell r="AB3">
            <v>0.28508000843126047</v>
          </cell>
          <cell r="AC3">
            <v>0.28333980534487402</v>
          </cell>
          <cell r="AF3" t="str">
            <v>S&amp;W</v>
          </cell>
        </row>
        <row r="4">
          <cell r="D4" t="str">
            <v xml:space="preserve">Plan </v>
          </cell>
          <cell r="E4" t="str">
            <v xml:space="preserve">Plan </v>
          </cell>
          <cell r="F4" t="str">
            <v xml:space="preserve">Plan </v>
          </cell>
          <cell r="G4" t="str">
            <v xml:space="preserve">Plan </v>
          </cell>
          <cell r="H4" t="str">
            <v>ACT</v>
          </cell>
          <cell r="J4" t="str">
            <v xml:space="preserve">Plan </v>
          </cell>
          <cell r="K4" t="str">
            <v xml:space="preserve">Plan </v>
          </cell>
          <cell r="L4" t="str">
            <v xml:space="preserve">Plan </v>
          </cell>
          <cell r="M4" t="str">
            <v xml:space="preserve">Plan </v>
          </cell>
          <cell r="N4" t="str">
            <v>ACT</v>
          </cell>
          <cell r="P4" t="str">
            <v xml:space="preserve">Plan </v>
          </cell>
          <cell r="Q4" t="str">
            <v xml:space="preserve">Plan </v>
          </cell>
          <cell r="R4" t="str">
            <v xml:space="preserve">Plan </v>
          </cell>
          <cell r="S4" t="str">
            <v xml:space="preserve">Plan </v>
          </cell>
          <cell r="T4" t="str">
            <v>FCST 3</v>
          </cell>
          <cell r="V4" t="str">
            <v xml:space="preserve">Plan </v>
          </cell>
          <cell r="W4" t="str">
            <v xml:space="preserve">Plan </v>
          </cell>
          <cell r="X4" t="str">
            <v xml:space="preserve">Plan </v>
          </cell>
          <cell r="Y4" t="str">
            <v xml:space="preserve">Plan </v>
          </cell>
          <cell r="Z4" t="str">
            <v>FCST 3</v>
          </cell>
          <cell r="AB4" t="str">
            <v xml:space="preserve">Plan </v>
          </cell>
          <cell r="AC4" t="str">
            <v>FCST 3</v>
          </cell>
          <cell r="AF4">
            <v>4.5000000000000005E-2</v>
          </cell>
        </row>
        <row r="5">
          <cell r="A5" t="str">
            <v>Acct</v>
          </cell>
          <cell r="C5" t="str">
            <v>Description</v>
          </cell>
          <cell r="D5" t="str">
            <v>JAN</v>
          </cell>
          <cell r="E5" t="str">
            <v>FEB</v>
          </cell>
          <cell r="F5" t="str">
            <v>MAR</v>
          </cell>
          <cell r="G5" t="str">
            <v>Q1 `07</v>
          </cell>
          <cell r="H5" t="str">
            <v>Q1 `06</v>
          </cell>
          <cell r="J5" t="str">
            <v>APR</v>
          </cell>
          <cell r="K5" t="str">
            <v>MAY</v>
          </cell>
          <cell r="L5" t="str">
            <v>JUN</v>
          </cell>
          <cell r="M5" t="str">
            <v>Q2 `07</v>
          </cell>
          <cell r="N5" t="str">
            <v>Q1 `06</v>
          </cell>
          <cell r="P5" t="str">
            <v>JUL</v>
          </cell>
          <cell r="Q5" t="str">
            <v>AUG</v>
          </cell>
          <cell r="R5" t="str">
            <v>SEP</v>
          </cell>
          <cell r="S5" t="str">
            <v>Q3 `07</v>
          </cell>
          <cell r="T5" t="str">
            <v>Q3 `06</v>
          </cell>
          <cell r="V5" t="str">
            <v>OCT</v>
          </cell>
          <cell r="W5" t="str">
            <v>NOV</v>
          </cell>
          <cell r="X5" t="str">
            <v>DEC</v>
          </cell>
          <cell r="Y5" t="str">
            <v>Q4 `07</v>
          </cell>
          <cell r="Z5" t="str">
            <v>Q4 `06</v>
          </cell>
          <cell r="AB5" t="str">
            <v>`07 FY</v>
          </cell>
          <cell r="AC5" t="str">
            <v>`06 FY</v>
          </cell>
          <cell r="AE5" t="str">
            <v>Normalization</v>
          </cell>
          <cell r="AF5" t="str">
            <v>Economics</v>
          </cell>
        </row>
        <row r="6">
          <cell r="A6">
            <v>501010</v>
          </cell>
          <cell r="C6" t="str">
            <v>Semi Monthly Salaries</v>
          </cell>
          <cell r="D6">
            <v>93.397731739846719</v>
          </cell>
          <cell r="E6">
            <v>81.215418904214545</v>
          </cell>
          <cell r="F6">
            <v>89.336960794635999</v>
          </cell>
          <cell r="G6">
            <v>263.95011143869726</v>
          </cell>
          <cell r="H6">
            <v>240.85383399999998</v>
          </cell>
          <cell r="J6">
            <v>85.276189849425279</v>
          </cell>
          <cell r="K6">
            <v>93.397731739846719</v>
          </cell>
          <cell r="L6">
            <v>85.276189849425279</v>
          </cell>
          <cell r="M6">
            <v>263.95011143869726</v>
          </cell>
          <cell r="N6">
            <v>245.12372300000001</v>
          </cell>
          <cell r="P6">
            <v>89.336960794635999</v>
          </cell>
          <cell r="Q6">
            <v>93.397731739846719</v>
          </cell>
          <cell r="R6">
            <v>81.215418904214545</v>
          </cell>
          <cell r="S6">
            <v>263.95011143869726</v>
          </cell>
          <cell r="T6">
            <v>250.20485000000002</v>
          </cell>
          <cell r="V6">
            <v>93.397731739846719</v>
          </cell>
          <cell r="W6">
            <v>89.336960794635999</v>
          </cell>
          <cell r="X6">
            <v>85.276189849425279</v>
          </cell>
          <cell r="Y6">
            <v>268.01088238390798</v>
          </cell>
          <cell r="Z6">
            <v>253.55531500000004</v>
          </cell>
          <cell r="AB6">
            <v>1059.8612166999997</v>
          </cell>
          <cell r="AC6">
            <v>989.73772200000008</v>
          </cell>
          <cell r="AD6">
            <v>70.123494699999583</v>
          </cell>
          <cell r="AE6">
            <v>24.483538000000067</v>
          </cell>
          <cell r="AF6">
            <v>45.639956700000013</v>
          </cell>
        </row>
        <row r="7">
          <cell r="A7">
            <v>501040</v>
          </cell>
          <cell r="C7" t="str">
            <v>Weekly Salaries</v>
          </cell>
          <cell r="D7">
            <v>174.98427635249038</v>
          </cell>
          <cell r="E7">
            <v>152.1602403065134</v>
          </cell>
          <cell r="F7">
            <v>167.37626433716474</v>
          </cell>
          <cell r="G7">
            <v>494.52078099616853</v>
          </cell>
          <cell r="H7">
            <v>470.75368272030653</v>
          </cell>
          <cell r="J7">
            <v>159.7682523218391</v>
          </cell>
          <cell r="K7">
            <v>174.98427635249038</v>
          </cell>
          <cell r="L7">
            <v>159.7682523218391</v>
          </cell>
          <cell r="M7">
            <v>494.52078099616858</v>
          </cell>
          <cell r="N7">
            <v>484.39029272030655</v>
          </cell>
          <cell r="P7">
            <v>167.37626433716474</v>
          </cell>
          <cell r="Q7">
            <v>174.98427635249038</v>
          </cell>
          <cell r="R7">
            <v>152.1602403065134</v>
          </cell>
          <cell r="S7">
            <v>494.52078099616853</v>
          </cell>
          <cell r="T7">
            <v>441.3339127203065</v>
          </cell>
          <cell r="V7">
            <v>174.98427635249038</v>
          </cell>
          <cell r="W7">
            <v>167.37626433716474</v>
          </cell>
          <cell r="X7">
            <v>159.7682523218391</v>
          </cell>
          <cell r="Y7">
            <v>502.12879301149422</v>
          </cell>
          <cell r="Z7">
            <v>474.85348045977025</v>
          </cell>
          <cell r="AB7">
            <v>1985.6911359999999</v>
          </cell>
          <cell r="AC7">
            <v>1871.3313686206898</v>
          </cell>
          <cell r="AE7">
            <v>28.08255321839124</v>
          </cell>
          <cell r="AF7">
            <v>85.473626482758661</v>
          </cell>
        </row>
        <row r="8">
          <cell r="A8">
            <v>501021</v>
          </cell>
          <cell r="C8" t="str">
            <v>Shift Differential - DL</v>
          </cell>
          <cell r="D8">
            <v>5.1942193540229882</v>
          </cell>
          <cell r="E8">
            <v>4.1992372643678157</v>
          </cell>
          <cell r="F8">
            <v>4.7108019908045975</v>
          </cell>
          <cell r="G8">
            <v>14.104258609195401</v>
          </cell>
          <cell r="H8">
            <v>-1.2525272796934865</v>
          </cell>
          <cell r="J8">
            <v>4.4966746275862057</v>
          </cell>
          <cell r="K8">
            <v>4.9249293540229884</v>
          </cell>
          <cell r="L8">
            <v>4.4966746275862057</v>
          </cell>
          <cell r="M8">
            <v>13.918278609195401</v>
          </cell>
          <cell r="N8">
            <v>-1.4385072796934868</v>
          </cell>
          <cell r="P8">
            <v>4.7108019908045975</v>
          </cell>
          <cell r="Q8">
            <v>5.1302093540229876</v>
          </cell>
          <cell r="R8">
            <v>4.4550372643678156</v>
          </cell>
          <cell r="S8">
            <v>14.296048609195401</v>
          </cell>
          <cell r="T8">
            <v>-1.0607372796934869</v>
          </cell>
          <cell r="V8">
            <v>5.1449293540229881</v>
          </cell>
          <cell r="W8">
            <v>4.9308019908045972</v>
          </cell>
          <cell r="X8">
            <v>4.7166746275862064</v>
          </cell>
          <cell r="Y8">
            <v>14.792405972413791</v>
          </cell>
          <cell r="Z8">
            <v>-0.80063816091954021</v>
          </cell>
          <cell r="AB8">
            <v>57.110991799999994</v>
          </cell>
          <cell r="AC8">
            <v>-4.552410000000001</v>
          </cell>
        </row>
        <row r="9">
          <cell r="A9">
            <v>501041</v>
          </cell>
          <cell r="C9" t="str">
            <v>Shift Differential - IL</v>
          </cell>
          <cell r="D9">
            <v>1.7444599999999997</v>
          </cell>
          <cell r="E9">
            <v>1.4318900000000001</v>
          </cell>
          <cell r="F9">
            <v>1.7472400000000001</v>
          </cell>
          <cell r="G9">
            <v>4.9235899999999999</v>
          </cell>
          <cell r="H9">
            <v>21.082729999999998</v>
          </cell>
          <cell r="J9">
            <v>1.46225</v>
          </cell>
          <cell r="K9">
            <v>1.68167</v>
          </cell>
          <cell r="L9">
            <v>1.37174</v>
          </cell>
          <cell r="M9">
            <v>4.5156600000000005</v>
          </cell>
          <cell r="N9">
            <v>24.27797</v>
          </cell>
          <cell r="P9">
            <v>1.4509100000000001</v>
          </cell>
          <cell r="Q9">
            <v>1.4154899999999999</v>
          </cell>
          <cell r="R9">
            <v>1.2950900000000001</v>
          </cell>
          <cell r="S9">
            <v>4.1614900000000006</v>
          </cell>
          <cell r="T9">
            <v>21.307769999999998</v>
          </cell>
          <cell r="V9">
            <v>1.89254301725</v>
          </cell>
          <cell r="W9">
            <v>1.9588545894999996</v>
          </cell>
          <cell r="X9">
            <v>1.9588545894999996</v>
          </cell>
          <cell r="Y9">
            <v>5.8102521962499996</v>
          </cell>
          <cell r="Z9">
            <v>22.610252196249998</v>
          </cell>
          <cell r="AB9">
            <v>19.41099219625</v>
          </cell>
          <cell r="AC9">
            <v>89.278722196249987</v>
          </cell>
        </row>
        <row r="10">
          <cell r="A10">
            <v>501450</v>
          </cell>
          <cell r="C10" t="str">
            <v>Severance Pay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B10">
            <v>0</v>
          </cell>
          <cell r="AC10">
            <v>0</v>
          </cell>
        </row>
        <row r="11">
          <cell r="A11">
            <v>501050</v>
          </cell>
          <cell r="C11" t="str">
            <v>Overtime</v>
          </cell>
          <cell r="D11">
            <v>7.0464972574712643</v>
          </cell>
          <cell r="E11">
            <v>6.1273889195402296</v>
          </cell>
          <cell r="F11">
            <v>6.7401278114942524</v>
          </cell>
          <cell r="G11">
            <v>19.914013988505744</v>
          </cell>
          <cell r="H11">
            <v>20.284546781609194</v>
          </cell>
          <cell r="J11">
            <v>6.4337583655172406</v>
          </cell>
          <cell r="K11">
            <v>7.0838086685823747</v>
          </cell>
          <cell r="L11">
            <v>6.9470631321839083</v>
          </cell>
          <cell r="M11">
            <v>20.464630166283523</v>
          </cell>
          <cell r="N11">
            <v>21.558966781609193</v>
          </cell>
          <cell r="P11">
            <v>6.706490900383141</v>
          </cell>
          <cell r="Q11">
            <v>6.9584886685823744</v>
          </cell>
          <cell r="R11">
            <v>5.9525153639846735</v>
          </cell>
          <cell r="S11">
            <v>19.617494932950187</v>
          </cell>
          <cell r="T11">
            <v>25.119946781609194</v>
          </cell>
          <cell r="V11">
            <v>7.0464972574712643</v>
          </cell>
          <cell r="W11">
            <v>6.7401278114942524</v>
          </cell>
          <cell r="X11">
            <v>6.4337583655172406</v>
          </cell>
          <cell r="Y11">
            <v>20.220383434482756</v>
          </cell>
          <cell r="Z11">
            <v>24.731300413793107</v>
          </cell>
          <cell r="AB11">
            <v>80.21652252222222</v>
          </cell>
          <cell r="AC11">
            <v>91.694760758620689</v>
          </cell>
        </row>
        <row r="12">
          <cell r="A12">
            <v>501110</v>
          </cell>
          <cell r="C12" t="str">
            <v>Bonus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B12">
            <v>0</v>
          </cell>
          <cell r="AC12">
            <v>0</v>
          </cell>
        </row>
        <row r="13">
          <cell r="A13">
            <v>5010</v>
          </cell>
          <cell r="C13" t="str">
            <v>Fringe</v>
          </cell>
          <cell r="D13">
            <v>79.646179311306966</v>
          </cell>
          <cell r="E13">
            <v>69.236132897306078</v>
          </cell>
          <cell r="F13">
            <v>76.20611810543933</v>
          </cell>
          <cell r="G13">
            <v>225.08843031405235</v>
          </cell>
          <cell r="H13">
            <v>209.16415259831416</v>
          </cell>
          <cell r="J13">
            <v>72.411950074633481</v>
          </cell>
          <cell r="K13">
            <v>79.32893318720383</v>
          </cell>
          <cell r="L13">
            <v>72.847736092664363</v>
          </cell>
          <cell r="M13">
            <v>224.5886193545017</v>
          </cell>
          <cell r="N13">
            <v>214.57650370831419</v>
          </cell>
          <cell r="P13">
            <v>74.418522457845199</v>
          </cell>
          <cell r="Q13">
            <v>78.695798587203825</v>
          </cell>
          <cell r="R13">
            <v>68.30701114539464</v>
          </cell>
          <cell r="S13">
            <v>221.42133219044365</v>
          </cell>
          <cell r="T13">
            <v>204.05992883831419</v>
          </cell>
          <cell r="V13">
            <v>76.596119943745947</v>
          </cell>
          <cell r="W13">
            <v>73.329676410386497</v>
          </cell>
          <cell r="X13">
            <v>70.07003908939231</v>
          </cell>
          <cell r="Y13">
            <v>219.99583544352475</v>
          </cell>
          <cell r="Z13">
            <v>208.83494973425189</v>
          </cell>
          <cell r="AB13">
            <v>891.09421730252257</v>
          </cell>
          <cell r="AC13">
            <v>836.63553487919444</v>
          </cell>
          <cell r="AE13">
            <v>-1.2957359421868659</v>
          </cell>
          <cell r="AF13">
            <v>37.590290952165347</v>
          </cell>
        </row>
        <row r="14">
          <cell r="C14" t="str">
            <v>Total Wage &amp; Fringe</v>
          </cell>
          <cell r="D14">
            <v>362.01336401513839</v>
          </cell>
          <cell r="E14">
            <v>314.37030829194208</v>
          </cell>
          <cell r="F14">
            <v>346.11751303953889</v>
          </cell>
          <cell r="G14">
            <v>1022.5011853466194</v>
          </cell>
          <cell r="H14">
            <v>960.88641882053639</v>
          </cell>
          <cell r="J14">
            <v>329.84907523900131</v>
          </cell>
          <cell r="K14">
            <v>361.40134930214629</v>
          </cell>
          <cell r="L14">
            <v>330.70765602369886</v>
          </cell>
          <cell r="M14">
            <v>1021.9580805648466</v>
          </cell>
          <cell r="N14">
            <v>988.48894893053648</v>
          </cell>
          <cell r="P14">
            <v>343.99995048083372</v>
          </cell>
          <cell r="Q14">
            <v>360.58199470214629</v>
          </cell>
          <cell r="R14">
            <v>313.38531298447504</v>
          </cell>
          <cell r="S14">
            <v>1017.967258167455</v>
          </cell>
          <cell r="T14">
            <v>940.96567106053635</v>
          </cell>
          <cell r="V14">
            <v>359.06209766482732</v>
          </cell>
          <cell r="W14">
            <v>343.67268593398603</v>
          </cell>
          <cell r="X14">
            <v>328.22376884326013</v>
          </cell>
          <cell r="Y14">
            <v>1030.9585524420736</v>
          </cell>
          <cell r="Z14">
            <v>983.78465964314569</v>
          </cell>
          <cell r="AB14">
            <v>4093.3850765209945</v>
          </cell>
          <cell r="AC14">
            <v>3874.1256984547554</v>
          </cell>
        </row>
        <row r="15">
          <cell r="A15">
            <v>501060</v>
          </cell>
          <cell r="C15" t="str">
            <v>Temp. Help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5.4290200000000004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B15">
            <v>0</v>
          </cell>
          <cell r="AC15">
            <v>5.4290200000000004</v>
          </cell>
        </row>
        <row r="16">
          <cell r="C16" t="str">
            <v>Total Head Count</v>
          </cell>
          <cell r="D16">
            <v>362.01336401513839</v>
          </cell>
          <cell r="E16">
            <v>314.37030829194208</v>
          </cell>
          <cell r="F16">
            <v>346.11751303953889</v>
          </cell>
          <cell r="G16">
            <v>1022.5011853466194</v>
          </cell>
          <cell r="H16">
            <v>966.31543882053643</v>
          </cell>
          <cell r="J16">
            <v>329.84907523900131</v>
          </cell>
          <cell r="K16">
            <v>361.40134930214629</v>
          </cell>
          <cell r="L16">
            <v>330.70765602369886</v>
          </cell>
          <cell r="M16">
            <v>1021.9580805648466</v>
          </cell>
          <cell r="N16">
            <v>988.48894893053648</v>
          </cell>
          <cell r="P16">
            <v>343.99995048083372</v>
          </cell>
          <cell r="Q16">
            <v>360.58199470214629</v>
          </cell>
          <cell r="R16">
            <v>313.38531298447504</v>
          </cell>
          <cell r="S16">
            <v>1017.967258167455</v>
          </cell>
          <cell r="T16">
            <v>940.96567106053635</v>
          </cell>
          <cell r="V16">
            <v>359.06209766482732</v>
          </cell>
          <cell r="W16">
            <v>343.67268593398603</v>
          </cell>
          <cell r="X16">
            <v>328.22376884326013</v>
          </cell>
          <cell r="Y16">
            <v>1030.9585524420736</v>
          </cell>
          <cell r="Z16">
            <v>983.78465964314569</v>
          </cell>
          <cell r="AB16">
            <v>4093.3850765209945</v>
          </cell>
          <cell r="AC16">
            <v>3879.5547184547554</v>
          </cell>
          <cell r="AE16">
            <v>51.270355276204441</v>
          </cell>
          <cell r="AF16">
            <v>168.70387413492404</v>
          </cell>
        </row>
        <row r="17">
          <cell r="A17">
            <v>507280</v>
          </cell>
          <cell r="C17" t="str">
            <v>Travel</v>
          </cell>
          <cell r="D17">
            <v>0</v>
          </cell>
          <cell r="E17">
            <v>0</v>
          </cell>
          <cell r="F17">
            <v>3.9</v>
          </cell>
          <cell r="G17">
            <v>3.9</v>
          </cell>
          <cell r="H17">
            <v>2.3051100000000004</v>
          </cell>
          <cell r="J17">
            <v>0</v>
          </cell>
          <cell r="K17">
            <v>0</v>
          </cell>
          <cell r="L17">
            <v>3.9</v>
          </cell>
          <cell r="M17">
            <v>3.9</v>
          </cell>
          <cell r="N17">
            <v>2.8363499999999999</v>
          </cell>
          <cell r="P17">
            <v>0</v>
          </cell>
          <cell r="Q17">
            <v>0</v>
          </cell>
          <cell r="R17">
            <v>3.9</v>
          </cell>
          <cell r="S17">
            <v>3.9</v>
          </cell>
          <cell r="T17">
            <v>0.78876000000000002</v>
          </cell>
          <cell r="V17">
            <v>0</v>
          </cell>
          <cell r="W17">
            <v>0</v>
          </cell>
          <cell r="X17">
            <v>3.85</v>
          </cell>
          <cell r="Y17">
            <v>3.85</v>
          </cell>
          <cell r="Z17">
            <v>4.8500000000000005</v>
          </cell>
          <cell r="AB17">
            <v>15.549999999999999</v>
          </cell>
          <cell r="AC17">
            <v>10.780220000000002</v>
          </cell>
        </row>
        <row r="18">
          <cell r="A18">
            <v>507050</v>
          </cell>
          <cell r="C18" t="str">
            <v>Meals &amp; Entertainment</v>
          </cell>
          <cell r="D18">
            <v>0.2</v>
          </cell>
          <cell r="E18">
            <v>0.2</v>
          </cell>
          <cell r="F18">
            <v>2.399999999999999</v>
          </cell>
          <cell r="G18">
            <v>2.7999999999999989</v>
          </cell>
          <cell r="H18">
            <v>3.5611999999999999</v>
          </cell>
          <cell r="J18">
            <v>0.2</v>
          </cell>
          <cell r="K18">
            <v>0.2</v>
          </cell>
          <cell r="L18">
            <v>2.4233399999999987</v>
          </cell>
          <cell r="M18">
            <v>2.8233399999999986</v>
          </cell>
          <cell r="N18">
            <v>4.3174400000000004</v>
          </cell>
          <cell r="P18">
            <v>0.2</v>
          </cell>
          <cell r="Q18">
            <v>0.2</v>
          </cell>
          <cell r="R18">
            <v>2.399999999999999</v>
          </cell>
          <cell r="S18">
            <v>2.7999999999999989</v>
          </cell>
          <cell r="T18">
            <v>3.6241300000000001</v>
          </cell>
          <cell r="V18">
            <v>0.2</v>
          </cell>
          <cell r="W18">
            <v>0.2</v>
          </cell>
          <cell r="X18">
            <v>2.39</v>
          </cell>
          <cell r="Y18">
            <v>2.79</v>
          </cell>
          <cell r="Z18">
            <v>1.69</v>
          </cell>
          <cell r="AB18">
            <v>11.213339999999995</v>
          </cell>
          <cell r="AC18">
            <v>13.192769999999999</v>
          </cell>
        </row>
        <row r="19">
          <cell r="A19">
            <v>508590</v>
          </cell>
          <cell r="C19" t="str">
            <v>Learning &amp; Development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2.585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0.879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0.22399999999999998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B19">
            <v>0</v>
          </cell>
          <cell r="AC19">
            <v>3.6879999999999997</v>
          </cell>
        </row>
        <row r="20">
          <cell r="A20">
            <v>508560</v>
          </cell>
          <cell r="C20" t="str">
            <v>Dues &amp; Subscriptions</v>
          </cell>
          <cell r="D20">
            <v>0</v>
          </cell>
          <cell r="E20">
            <v>0</v>
          </cell>
          <cell r="F20">
            <v>1</v>
          </cell>
          <cell r="G20">
            <v>1</v>
          </cell>
          <cell r="H20">
            <v>0.75</v>
          </cell>
          <cell r="J20">
            <v>0</v>
          </cell>
          <cell r="K20">
            <v>0</v>
          </cell>
          <cell r="L20">
            <v>1.0000000000000002</v>
          </cell>
          <cell r="M20">
            <v>1.0000000000000002</v>
          </cell>
          <cell r="N20">
            <v>3.4469499999999997</v>
          </cell>
          <cell r="P20">
            <v>0</v>
          </cell>
          <cell r="Q20">
            <v>0</v>
          </cell>
          <cell r="R20">
            <v>1</v>
          </cell>
          <cell r="S20">
            <v>1</v>
          </cell>
          <cell r="T20">
            <v>0</v>
          </cell>
          <cell r="V20">
            <v>0</v>
          </cell>
          <cell r="W20">
            <v>0</v>
          </cell>
          <cell r="X20">
            <v>1</v>
          </cell>
          <cell r="Y20">
            <v>1</v>
          </cell>
          <cell r="Z20">
            <v>0</v>
          </cell>
          <cell r="AB20">
            <v>4</v>
          </cell>
          <cell r="AC20">
            <v>4.1969499999999993</v>
          </cell>
        </row>
        <row r="21">
          <cell r="A21">
            <v>510040</v>
          </cell>
          <cell r="C21" t="str">
            <v>Company Social Functions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-5.78078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18</v>
          </cell>
          <cell r="AB21">
            <v>0</v>
          </cell>
          <cell r="AC21">
            <v>12.21922</v>
          </cell>
        </row>
        <row r="22">
          <cell r="A22">
            <v>503020</v>
          </cell>
          <cell r="C22" t="str">
            <v>Cafeteria Subsidy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9.4500000000000001E-3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6.3E-3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4.8549999999999996E-2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B22">
            <v>0</v>
          </cell>
          <cell r="AC22">
            <v>6.4299999999999996E-2</v>
          </cell>
        </row>
        <row r="23">
          <cell r="A23">
            <v>503650</v>
          </cell>
          <cell r="C23" t="str">
            <v>Machinery &amp; Equipment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B23">
            <v>0</v>
          </cell>
          <cell r="AC23">
            <v>0</v>
          </cell>
        </row>
        <row r="24">
          <cell r="A24">
            <v>503620</v>
          </cell>
          <cell r="C24" t="str">
            <v>Equipment Rental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B24">
            <v>0</v>
          </cell>
          <cell r="AC24">
            <v>0</v>
          </cell>
        </row>
        <row r="25">
          <cell r="A25">
            <v>503610</v>
          </cell>
          <cell r="C25" t="str">
            <v>Equipment Maintenance</v>
          </cell>
          <cell r="D25">
            <v>3.42</v>
          </cell>
          <cell r="E25">
            <v>3.4039999999999999</v>
          </cell>
          <cell r="F25">
            <v>3.4039999999999999</v>
          </cell>
          <cell r="G25">
            <v>10.228</v>
          </cell>
          <cell r="H25">
            <v>14.028</v>
          </cell>
          <cell r="J25">
            <v>3.4039999999999999</v>
          </cell>
          <cell r="K25">
            <v>3.4039999999999999</v>
          </cell>
          <cell r="L25">
            <v>3.4039999999999999</v>
          </cell>
          <cell r="M25">
            <v>10.212</v>
          </cell>
          <cell r="N25">
            <v>14.411999999999999</v>
          </cell>
          <cell r="P25">
            <v>3.4039999999999999</v>
          </cell>
          <cell r="Q25">
            <v>3.4039999999999999</v>
          </cell>
          <cell r="R25">
            <v>3.4039999999999995</v>
          </cell>
          <cell r="S25">
            <v>10.212</v>
          </cell>
          <cell r="T25">
            <v>14.718</v>
          </cell>
          <cell r="V25">
            <v>3.4</v>
          </cell>
          <cell r="W25">
            <v>3.4</v>
          </cell>
          <cell r="X25">
            <v>3.4</v>
          </cell>
          <cell r="Y25">
            <v>10.199999999999999</v>
          </cell>
          <cell r="Z25">
            <v>14.999999999999998</v>
          </cell>
          <cell r="AB25">
            <v>40.851999999999997</v>
          </cell>
          <cell r="AC25">
            <v>58.157999999999994</v>
          </cell>
        </row>
        <row r="26">
          <cell r="A26">
            <v>506600</v>
          </cell>
          <cell r="C26" t="str">
            <v>Vehicle Expense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B26">
            <v>0</v>
          </cell>
          <cell r="AC26">
            <v>0</v>
          </cell>
        </row>
        <row r="27">
          <cell r="A27">
            <v>504510</v>
          </cell>
          <cell r="C27" t="str">
            <v>Depreciation Expense</v>
          </cell>
          <cell r="D27">
            <v>44.687037777777782</v>
          </cell>
          <cell r="E27">
            <v>44.687037777777782</v>
          </cell>
          <cell r="F27">
            <v>48.853704444444446</v>
          </cell>
          <cell r="G27">
            <v>138.22778</v>
          </cell>
          <cell r="H27">
            <v>126.79194000000001</v>
          </cell>
          <cell r="J27">
            <v>48.853694444444436</v>
          </cell>
          <cell r="K27">
            <v>49.8953611111111</v>
          </cell>
          <cell r="L27">
            <v>50.538218253968246</v>
          </cell>
          <cell r="M27">
            <v>149.28727380952378</v>
          </cell>
          <cell r="N27">
            <v>126.792</v>
          </cell>
          <cell r="P27">
            <v>50.53823492063492</v>
          </cell>
          <cell r="Q27">
            <v>50.53823492063492</v>
          </cell>
          <cell r="R27">
            <v>50.53823492063492</v>
          </cell>
          <cell r="S27">
            <v>151.61470476190476</v>
          </cell>
          <cell r="T27">
            <v>126.7921</v>
          </cell>
          <cell r="V27">
            <v>50.53823492063492</v>
          </cell>
          <cell r="W27">
            <v>50.53823492063492</v>
          </cell>
          <cell r="X27">
            <v>50.53823492063492</v>
          </cell>
          <cell r="Y27">
            <v>151.61470476190476</v>
          </cell>
          <cell r="Z27">
            <v>195.20748666666668</v>
          </cell>
          <cell r="AB27">
            <v>590.74446333333333</v>
          </cell>
          <cell r="AC27">
            <v>575.58352666666678</v>
          </cell>
        </row>
        <row r="28">
          <cell r="A28">
            <v>508720</v>
          </cell>
          <cell r="C28" t="str">
            <v>Computer Hardware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11.64493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5.7140499999999994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4.7085300000000005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B28">
            <v>0</v>
          </cell>
          <cell r="AC28">
            <v>22.067509999999999</v>
          </cell>
        </row>
        <row r="29">
          <cell r="A29">
            <v>508730</v>
          </cell>
          <cell r="C29" t="str">
            <v>Computer Software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1.0354800000000002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0.67754000000000003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3.5000000000000003E-2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B29">
            <v>0</v>
          </cell>
          <cell r="AC29">
            <v>1.7480200000000004</v>
          </cell>
        </row>
        <row r="30">
          <cell r="A30">
            <v>503630</v>
          </cell>
          <cell r="C30" t="str">
            <v>Furniture &amp; Fixtures</v>
          </cell>
          <cell r="D30">
            <v>0</v>
          </cell>
          <cell r="E30">
            <v>0</v>
          </cell>
          <cell r="F30">
            <v>8</v>
          </cell>
          <cell r="G30">
            <v>8</v>
          </cell>
          <cell r="H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B30">
            <v>8</v>
          </cell>
          <cell r="AC30">
            <v>0</v>
          </cell>
        </row>
        <row r="31">
          <cell r="A31">
            <v>509520</v>
          </cell>
          <cell r="C31" t="str">
            <v>General Supplies</v>
          </cell>
          <cell r="D31">
            <v>3.1913899999999997</v>
          </cell>
          <cell r="E31">
            <v>3.2443</v>
          </cell>
          <cell r="F31">
            <v>3.2015799999999999</v>
          </cell>
          <cell r="G31">
            <v>9.6372699999999991</v>
          </cell>
          <cell r="H31">
            <v>10.27373</v>
          </cell>
          <cell r="J31">
            <v>3.1913899999999997</v>
          </cell>
          <cell r="K31">
            <v>3.2443</v>
          </cell>
          <cell r="L31">
            <v>3.2015799999999999</v>
          </cell>
          <cell r="M31">
            <v>9.6372699999999991</v>
          </cell>
          <cell r="N31">
            <v>12.25825</v>
          </cell>
          <cell r="P31">
            <v>3.1913899999999997</v>
          </cell>
          <cell r="Q31">
            <v>3.2443</v>
          </cell>
          <cell r="R31">
            <v>3.2015799999999999</v>
          </cell>
          <cell r="S31">
            <v>9.6372699999999991</v>
          </cell>
          <cell r="T31">
            <v>10.70783</v>
          </cell>
          <cell r="V31">
            <v>3.2</v>
          </cell>
          <cell r="W31">
            <v>3.2</v>
          </cell>
          <cell r="X31">
            <v>3.2</v>
          </cell>
          <cell r="Y31">
            <v>9.6000000000000014</v>
          </cell>
          <cell r="Z31">
            <v>8.1000000000000014</v>
          </cell>
          <cell r="AB31">
            <v>38.511809999999997</v>
          </cell>
          <cell r="AC31">
            <v>41.33981</v>
          </cell>
        </row>
        <row r="32">
          <cell r="A32">
            <v>503660</v>
          </cell>
          <cell r="C32" t="str">
            <v>Processing Supplies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B32">
            <v>0</v>
          </cell>
          <cell r="AC32">
            <v>0</v>
          </cell>
        </row>
        <row r="33">
          <cell r="A33">
            <v>503550</v>
          </cell>
          <cell r="C33" t="str">
            <v>Shipping Materials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B33">
            <v>0</v>
          </cell>
          <cell r="AC33">
            <v>0</v>
          </cell>
        </row>
        <row r="34">
          <cell r="A34">
            <v>503640</v>
          </cell>
          <cell r="C34" t="str">
            <v>Inventory Withdrawals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-9.0610000000000038E-2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0.12936999999999999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-1.5486099999999998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B34">
            <v>0</v>
          </cell>
          <cell r="AC34">
            <v>-1.5098499999999999</v>
          </cell>
        </row>
        <row r="35">
          <cell r="A35">
            <v>509530</v>
          </cell>
          <cell r="C35" t="str">
            <v>Postage &amp; Courier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B35">
            <v>0</v>
          </cell>
          <cell r="AC35">
            <v>0</v>
          </cell>
        </row>
        <row r="36">
          <cell r="A36">
            <v>506820</v>
          </cell>
          <cell r="C36" t="str">
            <v>Advertising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B36">
            <v>0</v>
          </cell>
          <cell r="AC36">
            <v>0</v>
          </cell>
        </row>
        <row r="37">
          <cell r="A37">
            <v>503516</v>
          </cell>
          <cell r="C37" t="str">
            <v>Freight Exp. Int'l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B37">
            <v>0</v>
          </cell>
          <cell r="AC37">
            <v>0</v>
          </cell>
        </row>
        <row r="38">
          <cell r="A38">
            <v>503515</v>
          </cell>
          <cell r="C38" t="str">
            <v>Freight Exp. Dom.</v>
          </cell>
          <cell r="D38">
            <v>0</v>
          </cell>
          <cell r="E38">
            <v>0</v>
          </cell>
          <cell r="F38">
            <v>1.0434300000000001</v>
          </cell>
          <cell r="G38">
            <v>1.0434300000000001</v>
          </cell>
          <cell r="H38">
            <v>0.50123000000000006</v>
          </cell>
          <cell r="J38">
            <v>0</v>
          </cell>
          <cell r="K38">
            <v>0</v>
          </cell>
          <cell r="L38">
            <v>1.0434300000000001</v>
          </cell>
          <cell r="M38">
            <v>1.0434300000000001</v>
          </cell>
          <cell r="N38">
            <v>0.13624</v>
          </cell>
          <cell r="P38">
            <v>0</v>
          </cell>
          <cell r="Q38">
            <v>-4.163336342344337E-17</v>
          </cell>
          <cell r="R38">
            <v>0.10776999999999999</v>
          </cell>
          <cell r="S38">
            <v>0.10776999999999995</v>
          </cell>
          <cell r="T38">
            <v>0.38225999999999993</v>
          </cell>
          <cell r="V38">
            <v>0</v>
          </cell>
          <cell r="W38">
            <v>0</v>
          </cell>
          <cell r="X38">
            <v>1</v>
          </cell>
          <cell r="Y38">
            <v>1</v>
          </cell>
          <cell r="Z38">
            <v>3</v>
          </cell>
          <cell r="AB38">
            <v>3.1946300000000001</v>
          </cell>
          <cell r="AC38">
            <v>4.01973</v>
          </cell>
        </row>
        <row r="39">
          <cell r="A39">
            <v>503510</v>
          </cell>
          <cell r="C39" t="str">
            <v>Billable Freight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B39">
            <v>0</v>
          </cell>
          <cell r="AC39">
            <v>0</v>
          </cell>
        </row>
        <row r="40">
          <cell r="A40">
            <v>503505</v>
          </cell>
          <cell r="C40" t="str">
            <v>Frieght on Returned Goods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B40">
            <v>0</v>
          </cell>
          <cell r="AC40">
            <v>0</v>
          </cell>
        </row>
        <row r="41">
          <cell r="C41" t="str">
            <v>Net Transportation</v>
          </cell>
          <cell r="D41">
            <v>0</v>
          </cell>
          <cell r="E41">
            <v>0</v>
          </cell>
          <cell r="F41">
            <v>1.0434300000000001</v>
          </cell>
          <cell r="G41">
            <v>1.0434300000000001</v>
          </cell>
          <cell r="H41">
            <v>0.50123000000000006</v>
          </cell>
          <cell r="J41">
            <v>0</v>
          </cell>
          <cell r="K41">
            <v>0</v>
          </cell>
          <cell r="L41">
            <v>1.0434300000000001</v>
          </cell>
          <cell r="M41">
            <v>1.0434300000000001</v>
          </cell>
          <cell r="N41">
            <v>0.13624</v>
          </cell>
          <cell r="P41">
            <v>0</v>
          </cell>
          <cell r="Q41">
            <v>-4.163336342344337E-17</v>
          </cell>
          <cell r="R41">
            <v>0.10776999999999999</v>
          </cell>
          <cell r="S41">
            <v>0.10776999999999995</v>
          </cell>
          <cell r="T41">
            <v>0.38225999999999993</v>
          </cell>
          <cell r="V41">
            <v>0</v>
          </cell>
          <cell r="W41">
            <v>0</v>
          </cell>
          <cell r="X41">
            <v>1</v>
          </cell>
          <cell r="Y41">
            <v>1</v>
          </cell>
          <cell r="Z41">
            <v>3</v>
          </cell>
          <cell r="AB41">
            <v>3.1946300000000001</v>
          </cell>
          <cell r="AC41">
            <v>4.01973</v>
          </cell>
        </row>
        <row r="42">
          <cell r="A42">
            <v>510130</v>
          </cell>
          <cell r="C42" t="str">
            <v>Recruiting / Relocation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0.85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0.85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B42">
            <v>0</v>
          </cell>
          <cell r="AC42">
            <v>1.7</v>
          </cell>
        </row>
        <row r="43">
          <cell r="A43">
            <v>508820</v>
          </cell>
          <cell r="C43" t="str">
            <v>Consulting</v>
          </cell>
          <cell r="D43">
            <v>52.95</v>
          </cell>
          <cell r="E43">
            <v>11.55</v>
          </cell>
          <cell r="F43">
            <v>11.549999999999999</v>
          </cell>
          <cell r="G43">
            <v>76.05</v>
          </cell>
          <cell r="H43">
            <v>72.51700000000001</v>
          </cell>
          <cell r="J43">
            <v>11.55</v>
          </cell>
          <cell r="K43">
            <v>11.55</v>
          </cell>
          <cell r="L43">
            <v>11.55</v>
          </cell>
          <cell r="M43">
            <v>34.650000000000006</v>
          </cell>
          <cell r="N43">
            <v>29.606500000000004</v>
          </cell>
          <cell r="P43">
            <v>11.57</v>
          </cell>
          <cell r="Q43">
            <v>52.47</v>
          </cell>
          <cell r="R43">
            <v>11.57</v>
          </cell>
          <cell r="S43">
            <v>75.609999999999985</v>
          </cell>
          <cell r="T43">
            <v>59.61</v>
          </cell>
          <cell r="V43">
            <v>11.55</v>
          </cell>
          <cell r="W43">
            <v>11.55</v>
          </cell>
          <cell r="X43">
            <v>11.55</v>
          </cell>
          <cell r="Y43">
            <v>34.650000000000006</v>
          </cell>
          <cell r="Z43">
            <v>32.25</v>
          </cell>
          <cell r="AB43">
            <v>220.96</v>
          </cell>
          <cell r="AC43">
            <v>193.98349999999999</v>
          </cell>
        </row>
        <row r="44">
          <cell r="A44">
            <v>508860</v>
          </cell>
          <cell r="C44" t="str">
            <v>Outside Testing</v>
          </cell>
          <cell r="D44">
            <v>6.7059999999999995</v>
          </cell>
          <cell r="E44">
            <v>6.6865399999999999</v>
          </cell>
          <cell r="F44">
            <v>7.2797499999999964</v>
          </cell>
          <cell r="G44">
            <v>20.672289999999997</v>
          </cell>
          <cell r="H44">
            <v>71.957480000000004</v>
          </cell>
          <cell r="J44">
            <v>6.7059999999999995</v>
          </cell>
          <cell r="K44">
            <v>6.6865399999999999</v>
          </cell>
          <cell r="L44">
            <v>7.2797499999999999</v>
          </cell>
          <cell r="M44">
            <v>20.67229</v>
          </cell>
          <cell r="N44">
            <v>21.802800000000001</v>
          </cell>
          <cell r="P44">
            <v>6.7059999999999995</v>
          </cell>
          <cell r="Q44">
            <v>6.6865399999999999</v>
          </cell>
          <cell r="R44">
            <v>7.2797499999999999</v>
          </cell>
          <cell r="S44">
            <v>20.67229</v>
          </cell>
          <cell r="T44">
            <v>22.703420000000001</v>
          </cell>
          <cell r="V44">
            <v>6.8072499999999998</v>
          </cell>
          <cell r="W44">
            <v>6.7877900000000002</v>
          </cell>
          <cell r="X44">
            <v>7.3810000000000002</v>
          </cell>
          <cell r="Y44">
            <v>20.976040000000001</v>
          </cell>
          <cell r="Z44">
            <v>45.268750000000004</v>
          </cell>
          <cell r="AB44">
            <v>82.992909999999995</v>
          </cell>
          <cell r="AC44">
            <v>161.73245000000003</v>
          </cell>
        </row>
        <row r="45">
          <cell r="A45">
            <v>503070</v>
          </cell>
          <cell r="C45" t="str">
            <v>Fitness Center Mgm't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B45">
            <v>0</v>
          </cell>
          <cell r="AC45">
            <v>0</v>
          </cell>
        </row>
        <row r="46">
          <cell r="A46">
            <v>503180</v>
          </cell>
          <cell r="C46" t="str">
            <v>Quincy Security Guards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B46">
            <v>0</v>
          </cell>
          <cell r="AC46">
            <v>0</v>
          </cell>
        </row>
        <row r="47">
          <cell r="A47">
            <v>503040</v>
          </cell>
          <cell r="C47" t="str">
            <v>Electricity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B47">
            <v>0</v>
          </cell>
          <cell r="AC47">
            <v>0</v>
          </cell>
        </row>
        <row r="48">
          <cell r="A48">
            <v>503210</v>
          </cell>
          <cell r="C48" t="str">
            <v>Utilities (Fuel &amp; Water &amp; Sewer)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B48">
            <v>0</v>
          </cell>
          <cell r="AC48">
            <v>0</v>
          </cell>
        </row>
        <row r="49">
          <cell r="A49">
            <v>503130</v>
          </cell>
          <cell r="C49" t="str">
            <v>Janitorial Services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B49">
            <v>0</v>
          </cell>
          <cell r="AC49">
            <v>0</v>
          </cell>
        </row>
        <row r="50">
          <cell r="A50">
            <v>503010</v>
          </cell>
          <cell r="C50" t="str">
            <v>Building Maintenance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B50">
            <v>0</v>
          </cell>
          <cell r="AC50">
            <v>0</v>
          </cell>
        </row>
        <row r="51">
          <cell r="A51">
            <v>513210</v>
          </cell>
          <cell r="C51" t="str">
            <v>Prop. Taxes Marina Bay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B51">
            <v>0</v>
          </cell>
          <cell r="AC51">
            <v>0</v>
          </cell>
        </row>
        <row r="52">
          <cell r="A52">
            <v>503260</v>
          </cell>
          <cell r="C52" t="str">
            <v>Other Facilities Expense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B52">
            <v>0</v>
          </cell>
          <cell r="AC52">
            <v>0</v>
          </cell>
        </row>
        <row r="53">
          <cell r="A53">
            <v>503200</v>
          </cell>
          <cell r="C53" t="str">
            <v>Telephone</v>
          </cell>
          <cell r="D53">
            <v>22.27</v>
          </cell>
          <cell r="E53">
            <v>22.27</v>
          </cell>
          <cell r="F53">
            <v>32.270000000000003</v>
          </cell>
          <cell r="G53">
            <v>76.81</v>
          </cell>
          <cell r="H53">
            <v>57.805889999999998</v>
          </cell>
          <cell r="J53">
            <v>22.27</v>
          </cell>
          <cell r="K53">
            <v>22.27</v>
          </cell>
          <cell r="L53">
            <v>22.27</v>
          </cell>
          <cell r="M53">
            <v>66.81</v>
          </cell>
          <cell r="N53">
            <v>46.416820000000001</v>
          </cell>
          <cell r="P53">
            <v>22.32667</v>
          </cell>
          <cell r="Q53">
            <v>22.31523</v>
          </cell>
          <cell r="R53">
            <v>22.324619999999999</v>
          </cell>
          <cell r="S53">
            <v>66.966520000000003</v>
          </cell>
          <cell r="T53">
            <v>64.835459999999998</v>
          </cell>
          <cell r="V53">
            <v>22.27</v>
          </cell>
          <cell r="W53">
            <v>22.27</v>
          </cell>
          <cell r="X53">
            <v>22.27</v>
          </cell>
          <cell r="Y53">
            <v>66.81</v>
          </cell>
          <cell r="Z53">
            <v>72</v>
          </cell>
          <cell r="AB53">
            <v>277.39652000000001</v>
          </cell>
          <cell r="AC53">
            <v>241.05817000000002</v>
          </cell>
        </row>
        <row r="54">
          <cell r="A54">
            <v>508760</v>
          </cell>
          <cell r="C54" t="str">
            <v>License Fees</v>
          </cell>
          <cell r="D54">
            <v>32</v>
          </cell>
          <cell r="E54">
            <v>32</v>
          </cell>
          <cell r="F54">
            <v>32</v>
          </cell>
          <cell r="G54">
            <v>96</v>
          </cell>
          <cell r="H54">
            <v>140.35955000000001</v>
          </cell>
          <cell r="J54">
            <v>32</v>
          </cell>
          <cell r="K54">
            <v>32</v>
          </cell>
          <cell r="L54">
            <v>32</v>
          </cell>
          <cell r="M54">
            <v>96</v>
          </cell>
          <cell r="N54">
            <v>139.49061</v>
          </cell>
          <cell r="P54">
            <v>31.996870000000001</v>
          </cell>
          <cell r="Q54">
            <v>31.996870000000001</v>
          </cell>
          <cell r="R54">
            <v>32.031220000000005</v>
          </cell>
          <cell r="S54">
            <v>96.024960000000007</v>
          </cell>
          <cell r="T54">
            <v>123.52496000000001</v>
          </cell>
          <cell r="V54">
            <v>32</v>
          </cell>
          <cell r="W54">
            <v>32</v>
          </cell>
          <cell r="X54">
            <v>32</v>
          </cell>
          <cell r="Y54">
            <v>96</v>
          </cell>
          <cell r="Z54">
            <v>177.5</v>
          </cell>
          <cell r="AB54">
            <v>384.02496000000002</v>
          </cell>
          <cell r="AC54">
            <v>580.87512000000004</v>
          </cell>
        </row>
        <row r="55">
          <cell r="A55">
            <v>509070</v>
          </cell>
          <cell r="C55" t="str">
            <v>Prop &amp; Casualty Insurance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B55">
            <v>0</v>
          </cell>
          <cell r="AC55">
            <v>0</v>
          </cell>
        </row>
        <row r="56">
          <cell r="A56">
            <v>510140</v>
          </cell>
          <cell r="C56" t="str">
            <v>Misc.</v>
          </cell>
          <cell r="D56">
            <v>4.5250000000000004</v>
          </cell>
          <cell r="E56">
            <v>4.5250000000000004</v>
          </cell>
          <cell r="F56">
            <v>9.9249999999999989</v>
          </cell>
          <cell r="G56">
            <v>18.975000000000001</v>
          </cell>
          <cell r="H56">
            <v>23.078240000000001</v>
          </cell>
          <cell r="J56">
            <v>4.5250000000000004</v>
          </cell>
          <cell r="K56">
            <v>4.5250000000000004</v>
          </cell>
          <cell r="L56">
            <v>34.925000000000004</v>
          </cell>
          <cell r="M56">
            <v>43.975000000000009</v>
          </cell>
          <cell r="N56">
            <v>27.91743</v>
          </cell>
          <cell r="P56">
            <v>4.5178299999999991</v>
          </cell>
          <cell r="Q56">
            <v>4.4569100000000006</v>
          </cell>
          <cell r="R56">
            <v>4.8929200000000002</v>
          </cell>
          <cell r="S56">
            <v>13.867660000000001</v>
          </cell>
          <cell r="T56">
            <v>36.482980000000005</v>
          </cell>
          <cell r="V56">
            <v>4.5</v>
          </cell>
          <cell r="W56">
            <v>4.5</v>
          </cell>
          <cell r="X56">
            <v>4.9000000000000004</v>
          </cell>
          <cell r="Y56">
            <v>13.9</v>
          </cell>
          <cell r="Z56">
            <v>17.5</v>
          </cell>
          <cell r="AB56">
            <v>90.717660000000024</v>
          </cell>
          <cell r="AC56">
            <v>104.97865000000002</v>
          </cell>
        </row>
        <row r="57">
          <cell r="A57">
            <v>506760</v>
          </cell>
          <cell r="C57" t="str">
            <v>Rewards &amp; Recognition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-8.0000000000000007E-5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B57">
            <v>0</v>
          </cell>
          <cell r="AC57">
            <v>-8.0000000000000007E-5</v>
          </cell>
        </row>
        <row r="58">
          <cell r="A58">
            <v>5000</v>
          </cell>
          <cell r="C58" t="str">
            <v>Facility Allocation</v>
          </cell>
          <cell r="D58">
            <v>49.204323541274547</v>
          </cell>
          <cell r="E58">
            <v>49.079293116527928</v>
          </cell>
          <cell r="F58">
            <v>50.66502290944581</v>
          </cell>
          <cell r="G58">
            <v>148.94863956724828</v>
          </cell>
          <cell r="H58">
            <v>132.02175</v>
          </cell>
          <cell r="J58">
            <v>49.02861276713822</v>
          </cell>
          <cell r="K58">
            <v>51.227351965703342</v>
          </cell>
          <cell r="L58">
            <v>54.331879814091053</v>
          </cell>
          <cell r="M58">
            <v>154.58784454693262</v>
          </cell>
          <cell r="N58">
            <v>122.34435999999999</v>
          </cell>
          <cell r="P58">
            <v>51.617418363399764</v>
          </cell>
          <cell r="Q58">
            <v>51.384464227426342</v>
          </cell>
          <cell r="R58">
            <v>52.146661663590464</v>
          </cell>
          <cell r="S58">
            <v>155.14854425441658</v>
          </cell>
          <cell r="T58">
            <v>127.21295000000001</v>
          </cell>
          <cell r="V58">
            <v>51.129053889290603</v>
          </cell>
          <cell r="W58">
            <v>50.580011798158232</v>
          </cell>
          <cell r="X58">
            <v>51.752366195832899</v>
          </cell>
          <cell r="Y58">
            <v>153.46143188328173</v>
          </cell>
          <cell r="Z58">
            <v>137.73321898775916</v>
          </cell>
          <cell r="AB58">
            <v>612.14646025187926</v>
          </cell>
          <cell r="AC58">
            <v>519.3122789877591</v>
          </cell>
        </row>
        <row r="60">
          <cell r="C60" t="str">
            <v xml:space="preserve">      TOTAL</v>
          </cell>
          <cell r="D60">
            <v>581.16711533419061</v>
          </cell>
          <cell r="E60">
            <v>492.01647918624764</v>
          </cell>
          <cell r="F60">
            <v>561.61000039342912</v>
          </cell>
          <cell r="G60">
            <v>1634.7935949138689</v>
          </cell>
          <cell r="H60">
            <v>1637.4508088205357</v>
          </cell>
          <cell r="J60">
            <v>511.57777245058378</v>
          </cell>
          <cell r="K60">
            <v>546.40390237896077</v>
          </cell>
          <cell r="L60">
            <v>558.57485409175797</v>
          </cell>
          <cell r="M60">
            <v>1616.5565289213034</v>
          </cell>
          <cell r="N60">
            <v>1548.5229589305352</v>
          </cell>
          <cell r="P60">
            <v>530.06836376486808</v>
          </cell>
          <cell r="Q60">
            <v>587.2785438502076</v>
          </cell>
          <cell r="R60">
            <v>508.18206956870046</v>
          </cell>
          <cell r="S60">
            <v>1625.5289771837774</v>
          </cell>
          <cell r="T60">
            <v>1530.8851310605362</v>
          </cell>
          <cell r="V60">
            <v>544.65663647475299</v>
          </cell>
          <cell r="W60">
            <v>528.69872265277945</v>
          </cell>
          <cell r="X60">
            <v>523.45536995972793</v>
          </cell>
          <cell r="Y60">
            <v>1596.8107290872599</v>
          </cell>
          <cell r="Z60">
            <v>1711.8841152975717</v>
          </cell>
          <cell r="AB60">
            <v>6473.6898301062074</v>
          </cell>
          <cell r="AC60">
            <v>6428.7430141091845</v>
          </cell>
        </row>
        <row r="61">
          <cell r="G61">
            <v>1485.8449553466207</v>
          </cell>
          <cell r="H61">
            <v>1505.4290588205358</v>
          </cell>
          <cell r="M61">
            <v>1461.9686843743707</v>
          </cell>
          <cell r="N61">
            <v>1426.1785989305351</v>
          </cell>
          <cell r="S61">
            <v>1470.3804329293609</v>
          </cell>
          <cell r="T61">
            <v>1403.6721810605361</v>
          </cell>
          <cell r="Y61">
            <v>1443.3492972039783</v>
          </cell>
          <cell r="Z61">
            <v>1574.1508963098127</v>
          </cell>
          <cell r="AB61">
            <v>5861.5433698543284</v>
          </cell>
          <cell r="AC61">
            <v>5909.4307351214256</v>
          </cell>
          <cell r="AE61">
            <v>-47.887365267097266</v>
          </cell>
        </row>
        <row r="63">
          <cell r="C63" t="str">
            <v>HEADCOUNT</v>
          </cell>
          <cell r="D63" t="str">
            <v xml:space="preserve">Plan </v>
          </cell>
          <cell r="E63" t="str">
            <v xml:space="preserve">Plan </v>
          </cell>
          <cell r="F63" t="str">
            <v xml:space="preserve">Plan </v>
          </cell>
          <cell r="G63" t="str">
            <v xml:space="preserve">Plan </v>
          </cell>
          <cell r="H63" t="str">
            <v>ACT</v>
          </cell>
          <cell r="J63" t="str">
            <v xml:space="preserve">Plan </v>
          </cell>
          <cell r="K63" t="str">
            <v xml:space="preserve">Plan </v>
          </cell>
          <cell r="L63" t="str">
            <v xml:space="preserve">Plan </v>
          </cell>
          <cell r="M63" t="str">
            <v xml:space="preserve">Plan </v>
          </cell>
          <cell r="N63" t="str">
            <v>ACT</v>
          </cell>
          <cell r="P63" t="str">
            <v xml:space="preserve">Plan </v>
          </cell>
          <cell r="Q63" t="str">
            <v xml:space="preserve">Plan </v>
          </cell>
          <cell r="R63" t="str">
            <v xml:space="preserve">Plan </v>
          </cell>
          <cell r="S63" t="str">
            <v xml:space="preserve">Plan </v>
          </cell>
          <cell r="T63" t="str">
            <v>FCST 3</v>
          </cell>
          <cell r="V63" t="str">
            <v xml:space="preserve">Plan </v>
          </cell>
          <cell r="W63" t="str">
            <v xml:space="preserve">Plan </v>
          </cell>
          <cell r="X63" t="str">
            <v xml:space="preserve">Plan </v>
          </cell>
          <cell r="Y63" t="str">
            <v xml:space="preserve">Plan </v>
          </cell>
          <cell r="Z63" t="str">
            <v>FCST 3</v>
          </cell>
          <cell r="AB63" t="str">
            <v xml:space="preserve">Plan </v>
          </cell>
          <cell r="AC63" t="str">
            <v>FCST 3</v>
          </cell>
          <cell r="AE63" t="str">
            <v>AVG</v>
          </cell>
          <cell r="AF63" t="str">
            <v>AVG</v>
          </cell>
        </row>
        <row r="64">
          <cell r="D64" t="str">
            <v>JAN</v>
          </cell>
          <cell r="E64" t="str">
            <v>FEB</v>
          </cell>
          <cell r="F64" t="str">
            <v>MAR</v>
          </cell>
          <cell r="G64" t="str">
            <v>Q1 `07</v>
          </cell>
          <cell r="H64" t="str">
            <v>Q1 `06</v>
          </cell>
          <cell r="J64" t="str">
            <v>APR</v>
          </cell>
          <cell r="K64" t="str">
            <v>MAY</v>
          </cell>
          <cell r="L64" t="str">
            <v>JUN</v>
          </cell>
          <cell r="M64" t="str">
            <v>Q2 `07</v>
          </cell>
          <cell r="N64" t="str">
            <v>Q1 `06</v>
          </cell>
          <cell r="P64" t="str">
            <v>JUL</v>
          </cell>
          <cell r="Q64" t="str">
            <v>AUG</v>
          </cell>
          <cell r="R64" t="str">
            <v>SEP</v>
          </cell>
          <cell r="S64" t="str">
            <v>Q3 `07</v>
          </cell>
          <cell r="T64" t="str">
            <v>Q3 `06</v>
          </cell>
          <cell r="V64" t="str">
            <v>OCT</v>
          </cell>
          <cell r="W64" t="str">
            <v>NOV</v>
          </cell>
          <cell r="X64" t="str">
            <v>DEC</v>
          </cell>
          <cell r="Y64" t="str">
            <v>Q4 `07</v>
          </cell>
          <cell r="Z64" t="str">
            <v>Q4 `06</v>
          </cell>
          <cell r="AB64" t="str">
            <v>`07 FY</v>
          </cell>
          <cell r="AC64" t="str">
            <v>`06 FY</v>
          </cell>
          <cell r="AE64" t="str">
            <v xml:space="preserve">Plan </v>
          </cell>
          <cell r="AF64" t="str">
            <v>FCST 3</v>
          </cell>
          <cell r="AG64" t="str">
            <v>var</v>
          </cell>
        </row>
        <row r="65">
          <cell r="C65" t="str">
            <v>EXEMPT</v>
          </cell>
          <cell r="D65">
            <v>14</v>
          </cell>
          <cell r="E65">
            <v>14</v>
          </cell>
          <cell r="F65">
            <v>14</v>
          </cell>
          <cell r="G65">
            <v>14</v>
          </cell>
          <cell r="H65">
            <v>13</v>
          </cell>
          <cell r="J65">
            <v>14</v>
          </cell>
          <cell r="K65">
            <v>14</v>
          </cell>
          <cell r="L65">
            <v>14</v>
          </cell>
          <cell r="M65">
            <v>14</v>
          </cell>
          <cell r="N65">
            <v>13</v>
          </cell>
          <cell r="P65">
            <v>14</v>
          </cell>
          <cell r="Q65">
            <v>14</v>
          </cell>
          <cell r="R65">
            <v>14</v>
          </cell>
          <cell r="S65">
            <v>14</v>
          </cell>
          <cell r="T65">
            <v>12</v>
          </cell>
          <cell r="V65">
            <v>14</v>
          </cell>
          <cell r="W65">
            <v>14</v>
          </cell>
          <cell r="X65">
            <v>14</v>
          </cell>
          <cell r="Y65">
            <v>14</v>
          </cell>
          <cell r="Z65">
            <v>14</v>
          </cell>
          <cell r="AB65">
            <v>14</v>
          </cell>
          <cell r="AC65">
            <v>14</v>
          </cell>
          <cell r="AE65">
            <v>14</v>
          </cell>
          <cell r="AF65">
            <v>13</v>
          </cell>
          <cell r="AG65">
            <v>1</v>
          </cell>
        </row>
        <row r="66">
          <cell r="C66" t="str">
            <v>NON - EXEMPT</v>
          </cell>
          <cell r="D66">
            <v>56.75</v>
          </cell>
          <cell r="E66">
            <v>56.75</v>
          </cell>
          <cell r="F66">
            <v>56.75</v>
          </cell>
          <cell r="G66">
            <v>56.75</v>
          </cell>
          <cell r="H66">
            <v>56.45</v>
          </cell>
          <cell r="J66">
            <v>56.75</v>
          </cell>
          <cell r="K66">
            <v>56.75</v>
          </cell>
          <cell r="L66">
            <v>56.75</v>
          </cell>
          <cell r="M66">
            <v>56.75</v>
          </cell>
          <cell r="N66">
            <v>56.9</v>
          </cell>
          <cell r="P66">
            <v>56.75</v>
          </cell>
          <cell r="Q66">
            <v>56.75</v>
          </cell>
          <cell r="R66">
            <v>56.75</v>
          </cell>
          <cell r="S66">
            <v>56.75</v>
          </cell>
          <cell r="T66">
            <v>50.357142857142939</v>
          </cell>
          <cell r="V66">
            <v>56.75</v>
          </cell>
          <cell r="W66">
            <v>56.75</v>
          </cell>
          <cell r="X66">
            <v>56.75</v>
          </cell>
          <cell r="Y66">
            <v>56.75</v>
          </cell>
          <cell r="Z66">
            <v>56.5</v>
          </cell>
          <cell r="AB66">
            <v>56.75</v>
          </cell>
          <cell r="AC66">
            <v>56.5</v>
          </cell>
          <cell r="AE66">
            <v>56.75</v>
          </cell>
          <cell r="AF66">
            <v>55.051785714285735</v>
          </cell>
          <cell r="AG66">
            <v>1.6982142857142648</v>
          </cell>
        </row>
        <row r="67">
          <cell r="C67" t="str">
            <v>INTERN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B67">
            <v>0</v>
          </cell>
          <cell r="AC67">
            <v>0</v>
          </cell>
          <cell r="AE67">
            <v>0</v>
          </cell>
          <cell r="AF67">
            <v>0</v>
          </cell>
          <cell r="AG67">
            <v>0</v>
          </cell>
        </row>
        <row r="68">
          <cell r="C68" t="str">
            <v>TEMP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B68">
            <v>0</v>
          </cell>
          <cell r="AC68">
            <v>0</v>
          </cell>
          <cell r="AE68">
            <v>0</v>
          </cell>
          <cell r="AF68">
            <v>0</v>
          </cell>
          <cell r="AG68">
            <v>0</v>
          </cell>
        </row>
        <row r="69">
          <cell r="C69" t="str">
            <v>TOTAL</v>
          </cell>
          <cell r="D69">
            <v>70.75</v>
          </cell>
          <cell r="E69">
            <v>70.75</v>
          </cell>
          <cell r="F69">
            <v>70.75</v>
          </cell>
          <cell r="G69">
            <v>70.75</v>
          </cell>
          <cell r="H69">
            <v>69.45</v>
          </cell>
          <cell r="J69">
            <v>70.75</v>
          </cell>
          <cell r="K69">
            <v>70.75</v>
          </cell>
          <cell r="L69">
            <v>70.75</v>
          </cell>
          <cell r="M69">
            <v>70.75</v>
          </cell>
          <cell r="N69">
            <v>69.900000000000006</v>
          </cell>
          <cell r="P69">
            <v>70.75</v>
          </cell>
          <cell r="Q69">
            <v>70.75</v>
          </cell>
          <cell r="R69">
            <v>70.75</v>
          </cell>
          <cell r="S69">
            <v>70.75</v>
          </cell>
          <cell r="T69">
            <v>62.357142857142939</v>
          </cell>
          <cell r="V69">
            <v>70.75</v>
          </cell>
          <cell r="W69">
            <v>70.75</v>
          </cell>
          <cell r="X69">
            <v>70.75</v>
          </cell>
          <cell r="Y69">
            <v>70.75</v>
          </cell>
          <cell r="Z69">
            <v>70.5</v>
          </cell>
          <cell r="AB69">
            <v>70.75</v>
          </cell>
          <cell r="AC69">
            <v>70.5</v>
          </cell>
          <cell r="AE69">
            <v>70.75</v>
          </cell>
          <cell r="AF69">
            <v>68.051785714285728</v>
          </cell>
          <cell r="AG69">
            <v>2.6982142857142648</v>
          </cell>
        </row>
        <row r="70">
          <cell r="C70" t="str">
            <v>Paid Days in the month</v>
          </cell>
          <cell r="D70">
            <v>22</v>
          </cell>
          <cell r="E70">
            <v>19</v>
          </cell>
          <cell r="F70">
            <v>22</v>
          </cell>
          <cell r="J70">
            <v>21</v>
          </cell>
          <cell r="K70">
            <v>22</v>
          </cell>
          <cell r="L70">
            <v>21</v>
          </cell>
          <cell r="P70">
            <v>20</v>
          </cell>
          <cell r="Q70">
            <v>23</v>
          </cell>
          <cell r="R70">
            <v>19</v>
          </cell>
          <cell r="V70">
            <v>23</v>
          </cell>
          <cell r="W70">
            <v>20</v>
          </cell>
          <cell r="X70">
            <v>20</v>
          </cell>
        </row>
        <row r="71">
          <cell r="C71" t="str">
            <v>Work Days in the month</v>
          </cell>
          <cell r="D71">
            <v>23</v>
          </cell>
          <cell r="E71">
            <v>20</v>
          </cell>
          <cell r="F71">
            <v>22</v>
          </cell>
          <cell r="G71">
            <v>65</v>
          </cell>
          <cell r="H71">
            <v>63</v>
          </cell>
          <cell r="J71">
            <v>21</v>
          </cell>
          <cell r="K71">
            <v>23</v>
          </cell>
          <cell r="L71">
            <v>21</v>
          </cell>
          <cell r="M71">
            <v>65</v>
          </cell>
          <cell r="N71">
            <v>64</v>
          </cell>
          <cell r="P71">
            <v>22</v>
          </cell>
          <cell r="Q71">
            <v>23</v>
          </cell>
          <cell r="R71">
            <v>20</v>
          </cell>
          <cell r="S71">
            <v>65</v>
          </cell>
          <cell r="T71">
            <v>64</v>
          </cell>
          <cell r="V71">
            <v>23</v>
          </cell>
          <cell r="W71">
            <v>22</v>
          </cell>
          <cell r="X71">
            <v>21</v>
          </cell>
          <cell r="Y71">
            <v>66</v>
          </cell>
          <cell r="Z71">
            <v>62</v>
          </cell>
          <cell r="AB71">
            <v>261</v>
          </cell>
          <cell r="AC71">
            <v>253</v>
          </cell>
        </row>
        <row r="72">
          <cell r="C72" t="str">
            <v>Hours in the month</v>
          </cell>
          <cell r="D72">
            <v>184</v>
          </cell>
          <cell r="E72">
            <v>160</v>
          </cell>
          <cell r="F72">
            <v>176</v>
          </cell>
          <cell r="G72">
            <v>520</v>
          </cell>
          <cell r="H72">
            <v>504</v>
          </cell>
          <cell r="J72">
            <v>168</v>
          </cell>
          <cell r="K72">
            <v>184</v>
          </cell>
          <cell r="L72">
            <v>168</v>
          </cell>
          <cell r="M72">
            <v>520</v>
          </cell>
          <cell r="N72">
            <v>512</v>
          </cell>
          <cell r="P72">
            <v>176</v>
          </cell>
          <cell r="Q72">
            <v>184</v>
          </cell>
          <cell r="R72">
            <v>160</v>
          </cell>
          <cell r="S72">
            <v>520</v>
          </cell>
          <cell r="T72">
            <v>512</v>
          </cell>
          <cell r="V72">
            <v>184</v>
          </cell>
          <cell r="W72">
            <v>176</v>
          </cell>
          <cell r="X72">
            <v>168</v>
          </cell>
          <cell r="Y72">
            <v>528</v>
          </cell>
          <cell r="Z72">
            <v>496</v>
          </cell>
          <cell r="AB72">
            <v>2088</v>
          </cell>
          <cell r="AC72">
            <v>2024</v>
          </cell>
          <cell r="AD72">
            <v>544968</v>
          </cell>
        </row>
        <row r="73">
          <cell r="C73" t="str">
            <v>Average hourly rate</v>
          </cell>
          <cell r="D73">
            <v>16.757735716576363</v>
          </cell>
          <cell r="E73">
            <v>16.757735716576367</v>
          </cell>
          <cell r="F73">
            <v>16.757735716576363</v>
          </cell>
          <cell r="J73">
            <v>16.757735716576367</v>
          </cell>
          <cell r="K73">
            <v>16.757735716576363</v>
          </cell>
          <cell r="L73">
            <v>16.757735716576367</v>
          </cell>
          <cell r="P73">
            <v>16.757735716576363</v>
          </cell>
          <cell r="Q73">
            <v>16.757735716576363</v>
          </cell>
          <cell r="R73">
            <v>16.757735716576367</v>
          </cell>
          <cell r="V73">
            <v>16.757735716576363</v>
          </cell>
          <cell r="W73">
            <v>16.757735716576363</v>
          </cell>
          <cell r="X73">
            <v>16.757735716576367</v>
          </cell>
          <cell r="AC73">
            <v>16.364085562809908</v>
          </cell>
        </row>
        <row r="74">
          <cell r="D74">
            <v>10442</v>
          </cell>
          <cell r="E74">
            <v>9080</v>
          </cell>
          <cell r="F74">
            <v>9988</v>
          </cell>
          <cell r="G74">
            <v>29510</v>
          </cell>
          <cell r="H74">
            <v>31757.75</v>
          </cell>
          <cell r="J74">
            <v>9534</v>
          </cell>
          <cell r="K74">
            <v>10442</v>
          </cell>
          <cell r="L74">
            <v>9534</v>
          </cell>
          <cell r="M74">
            <v>29510</v>
          </cell>
          <cell r="N74">
            <v>31918.55</v>
          </cell>
          <cell r="P74">
            <v>9988</v>
          </cell>
          <cell r="Q74">
            <v>10442</v>
          </cell>
          <cell r="R74">
            <v>9080</v>
          </cell>
          <cell r="S74">
            <v>29510</v>
          </cell>
          <cell r="T74">
            <v>28688.742857142868</v>
          </cell>
          <cell r="V74">
            <v>10442</v>
          </cell>
          <cell r="W74">
            <v>9988</v>
          </cell>
          <cell r="X74">
            <v>9534</v>
          </cell>
          <cell r="Y74">
            <v>29964</v>
          </cell>
          <cell r="Z74">
            <v>30259.100000000002</v>
          </cell>
          <cell r="AB74">
            <v>118494</v>
          </cell>
          <cell r="AC74">
            <v>122624.14285714287</v>
          </cell>
          <cell r="AD74">
            <v>4130.1428571428696</v>
          </cell>
        </row>
        <row r="75">
          <cell r="C75" t="str">
            <v>Worked Reg Hours</v>
          </cell>
          <cell r="D75">
            <v>9228.6237039936095</v>
          </cell>
          <cell r="E75">
            <v>8024.8901773857478</v>
          </cell>
          <cell r="F75">
            <v>8827.379195124322</v>
          </cell>
          <cell r="G75">
            <v>26080.893076503678</v>
          </cell>
          <cell r="H75">
            <v>27424.45</v>
          </cell>
          <cell r="J75">
            <v>8349.0078038544889</v>
          </cell>
          <cell r="K75">
            <v>9144.1514042215822</v>
          </cell>
          <cell r="L75">
            <v>8349.0078038544889</v>
          </cell>
          <cell r="M75">
            <v>25842.16701193056</v>
          </cell>
          <cell r="N75">
            <v>27685.45</v>
          </cell>
          <cell r="P75">
            <v>8240.1149858339595</v>
          </cell>
          <cell r="Q75">
            <v>8614.665667008232</v>
          </cell>
          <cell r="R75">
            <v>7491.0136234854181</v>
          </cell>
          <cell r="S75">
            <v>24345.794276327611</v>
          </cell>
          <cell r="T75">
            <v>23593.443314285723</v>
          </cell>
          <cell r="V75">
            <v>8736.4733333333334</v>
          </cell>
          <cell r="W75">
            <v>8356.626666666667</v>
          </cell>
          <cell r="X75">
            <v>7976.78</v>
          </cell>
          <cell r="Y75">
            <v>25069.879999999997</v>
          </cell>
          <cell r="Z75">
            <v>25254.9</v>
          </cell>
          <cell r="AB75">
            <v>101338.73436476185</v>
          </cell>
          <cell r="AC75">
            <v>103958.24331428572</v>
          </cell>
          <cell r="AD75">
            <v>2619.5089495238644</v>
          </cell>
        </row>
        <row r="76">
          <cell r="C76" t="str">
            <v>Lost Hours</v>
          </cell>
          <cell r="D76">
            <v>1213.3762960063898</v>
          </cell>
          <cell r="E76">
            <v>1055.1098226142519</v>
          </cell>
          <cell r="F76">
            <v>1160.6208048756771</v>
          </cell>
          <cell r="G76">
            <v>3429.1069234963188</v>
          </cell>
          <cell r="H76">
            <v>3981.3</v>
          </cell>
          <cell r="J76">
            <v>1184.9921961455113</v>
          </cell>
          <cell r="K76">
            <v>1297.8485957784171</v>
          </cell>
          <cell r="L76">
            <v>1184.9921961455113</v>
          </cell>
          <cell r="M76">
            <v>3667.83298806944</v>
          </cell>
          <cell r="N76">
            <v>4082.3</v>
          </cell>
          <cell r="P76">
            <v>1747.8850141660396</v>
          </cell>
          <cell r="Q76">
            <v>1827.3343329917686</v>
          </cell>
          <cell r="R76">
            <v>1588.9863765145815</v>
          </cell>
          <cell r="S76">
            <v>5164.2057236723904</v>
          </cell>
          <cell r="T76">
            <v>5095.2995428571448</v>
          </cell>
          <cell r="V76">
            <v>1705.5266666666669</v>
          </cell>
          <cell r="W76">
            <v>1631.3733333333337</v>
          </cell>
          <cell r="X76">
            <v>1557.2200000000003</v>
          </cell>
          <cell r="Y76">
            <v>4894.1200000000008</v>
          </cell>
          <cell r="Z76">
            <v>5004.2000000000007</v>
          </cell>
          <cell r="AB76">
            <v>17155.265635238149</v>
          </cell>
          <cell r="AC76">
            <v>18163.099542857144</v>
          </cell>
        </row>
        <row r="77">
          <cell r="C77" t="str">
            <v>OT Hours - BSC ee</v>
          </cell>
          <cell r="D77">
            <v>380.95884748795135</v>
          </cell>
          <cell r="E77">
            <v>331.26856303300121</v>
          </cell>
          <cell r="F77">
            <v>364.3954193363013</v>
          </cell>
          <cell r="G77">
            <v>1076.6228298572539</v>
          </cell>
          <cell r="H77">
            <v>795.7</v>
          </cell>
          <cell r="J77">
            <v>400.96209705821627</v>
          </cell>
          <cell r="K77">
            <v>439.1489634447131</v>
          </cell>
          <cell r="L77">
            <v>400.96209705821627</v>
          </cell>
          <cell r="M77">
            <v>1241.0731575611458</v>
          </cell>
          <cell r="N77">
            <v>888.7</v>
          </cell>
          <cell r="P77">
            <v>403.88556030731081</v>
          </cell>
          <cell r="Q77">
            <v>422.243994866734</v>
          </cell>
          <cell r="R77">
            <v>367.16869118846438</v>
          </cell>
          <cell r="S77">
            <v>1193.2982463625092</v>
          </cell>
          <cell r="T77">
            <v>973.57603983813078</v>
          </cell>
          <cell r="V77">
            <v>313.26</v>
          </cell>
          <cell r="W77">
            <v>299.64</v>
          </cell>
          <cell r="X77">
            <v>286.02</v>
          </cell>
          <cell r="Y77">
            <v>898.92</v>
          </cell>
          <cell r="Z77">
            <v>1013.7</v>
          </cell>
          <cell r="AB77">
            <v>4409.9142337809089</v>
          </cell>
          <cell r="AC77">
            <v>3671.6760398381311</v>
          </cell>
        </row>
        <row r="78">
          <cell r="C78" t="str">
            <v>Temp Hours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352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150.80000000000001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AB78">
            <v>0</v>
          </cell>
          <cell r="AC78">
            <v>502.8</v>
          </cell>
        </row>
        <row r="79">
          <cell r="AB79">
            <v>122903.9142337809</v>
          </cell>
          <cell r="AC79">
            <v>0</v>
          </cell>
        </row>
        <row r="80">
          <cell r="C80" t="str">
            <v>Total Worked Hours</v>
          </cell>
          <cell r="D80">
            <v>9609.5825514815606</v>
          </cell>
          <cell r="E80">
            <v>8356.1587404187485</v>
          </cell>
          <cell r="F80">
            <v>9191.7746144606226</v>
          </cell>
          <cell r="G80">
            <v>27157.515906360932</v>
          </cell>
          <cell r="H80">
            <v>28572.15</v>
          </cell>
          <cell r="J80">
            <v>8749.9699009127053</v>
          </cell>
          <cell r="K80">
            <v>9583.3003676662956</v>
          </cell>
          <cell r="L80">
            <v>8749.9699009127053</v>
          </cell>
          <cell r="M80">
            <v>27083.240169491706</v>
          </cell>
          <cell r="N80">
            <v>28724.95</v>
          </cell>
          <cell r="P80">
            <v>8644.0005461412711</v>
          </cell>
          <cell r="Q80">
            <v>9036.9096618749663</v>
          </cell>
          <cell r="R80">
            <v>7858.1823146738825</v>
          </cell>
          <cell r="S80">
            <v>25539.09252269012</v>
          </cell>
          <cell r="T80">
            <v>24567.019354123855</v>
          </cell>
          <cell r="V80">
            <v>9049.7333333333336</v>
          </cell>
          <cell r="W80">
            <v>8656.2666666666664</v>
          </cell>
          <cell r="X80">
            <v>8262.7999999999993</v>
          </cell>
          <cell r="Y80">
            <v>25968.799999999999</v>
          </cell>
          <cell r="Z80">
            <v>26268.600000000002</v>
          </cell>
          <cell r="AB80">
            <v>105748.64859854276</v>
          </cell>
          <cell r="AC80">
            <v>108132.71935412387</v>
          </cell>
          <cell r="AD80">
            <v>1772107.9055994833</v>
          </cell>
          <cell r="AE80">
            <v>1892273.8903803809</v>
          </cell>
          <cell r="AF80">
            <v>120165.98478089762</v>
          </cell>
        </row>
        <row r="81">
          <cell r="C81" t="str">
            <v>Total Paid Hours</v>
          </cell>
          <cell r="D81">
            <v>10822.958847487951</v>
          </cell>
          <cell r="E81">
            <v>9411.2685630330016</v>
          </cell>
          <cell r="F81">
            <v>10352.395419336301</v>
          </cell>
          <cell r="G81">
            <v>30586.622829857253</v>
          </cell>
          <cell r="H81">
            <v>32553.45</v>
          </cell>
          <cell r="J81">
            <v>9934.9620970582164</v>
          </cell>
          <cell r="K81">
            <v>10881.148963444713</v>
          </cell>
          <cell r="L81">
            <v>9934.9620970582164</v>
          </cell>
          <cell r="M81">
            <v>30751.07315756115</v>
          </cell>
          <cell r="N81">
            <v>32807.25</v>
          </cell>
          <cell r="P81">
            <v>10391.885560307312</v>
          </cell>
          <cell r="Q81">
            <v>10864.243994866734</v>
          </cell>
          <cell r="R81">
            <v>9447.1686911884644</v>
          </cell>
          <cell r="S81">
            <v>30703.298246362512</v>
          </cell>
          <cell r="T81">
            <v>29662.318896981</v>
          </cell>
          <cell r="V81">
            <v>10755.26</v>
          </cell>
          <cell r="W81">
            <v>10287.64</v>
          </cell>
          <cell r="X81">
            <v>9820.02</v>
          </cell>
          <cell r="Y81">
            <v>30862.920000000002</v>
          </cell>
          <cell r="Z81">
            <v>31272.800000000003</v>
          </cell>
          <cell r="AB81">
            <v>122903.91423378092</v>
          </cell>
          <cell r="AC81">
            <v>126295.818896981</v>
          </cell>
        </row>
        <row r="82">
          <cell r="AK82">
            <v>16.61</v>
          </cell>
          <cell r="AL82" t="str">
            <v>Pay rate 06</v>
          </cell>
        </row>
        <row r="84">
          <cell r="C84" t="str">
            <v>Lines Processed</v>
          </cell>
          <cell r="D84">
            <v>345392.33077972737</v>
          </cell>
          <cell r="E84">
            <v>345392.33077972737</v>
          </cell>
          <cell r="F84">
            <v>345392.33077972737</v>
          </cell>
          <cell r="G84">
            <v>1036176.9923391822</v>
          </cell>
          <cell r="H84">
            <v>1116191</v>
          </cell>
          <cell r="J84">
            <v>383477.13812988851</v>
          </cell>
          <cell r="K84">
            <v>383477.13812988851</v>
          </cell>
          <cell r="L84">
            <v>383477.13812988851</v>
          </cell>
          <cell r="M84">
            <v>1150431.4143896655</v>
          </cell>
          <cell r="N84">
            <v>1044685</v>
          </cell>
          <cell r="P84">
            <v>370081.63017562439</v>
          </cell>
          <cell r="Q84">
            <v>370081.63017562439</v>
          </cell>
          <cell r="R84">
            <v>370081.63017562439</v>
          </cell>
          <cell r="S84">
            <v>1110244.8905268731</v>
          </cell>
          <cell r="T84">
            <v>1048562.56</v>
          </cell>
          <cell r="V84">
            <v>388968.6890687191</v>
          </cell>
          <cell r="W84">
            <v>388968.6890687191</v>
          </cell>
          <cell r="X84">
            <v>388968.6890687191</v>
          </cell>
          <cell r="Y84">
            <v>1166906.0672061574</v>
          </cell>
          <cell r="Z84">
            <v>1065100</v>
          </cell>
          <cell r="AB84">
            <v>4463759.3644618783</v>
          </cell>
          <cell r="AC84">
            <v>4274538.5600000005</v>
          </cell>
          <cell r="AD84">
            <v>189220.80446187779</v>
          </cell>
          <cell r="AJ84">
            <v>4463759.3644618783</v>
          </cell>
          <cell r="AK84">
            <v>4274538.5599999996</v>
          </cell>
        </row>
        <row r="86">
          <cell r="A86" t="str">
            <v>Lines Processed / Wkr'd Hr</v>
          </cell>
          <cell r="D86">
            <v>35.942490626346341</v>
          </cell>
          <cell r="E86">
            <v>41.333864220298295</v>
          </cell>
          <cell r="F86">
            <v>37.57624020027118</v>
          </cell>
          <cell r="G86">
            <v>38.154336203352273</v>
          </cell>
          <cell r="H86">
            <v>39.065698591110575</v>
          </cell>
          <cell r="J86">
            <v>43.826109400660705</v>
          </cell>
          <cell r="K86">
            <v>40.015143365820641</v>
          </cell>
          <cell r="L86">
            <v>43.826109400660705</v>
          </cell>
          <cell r="M86">
            <v>42.477613726794218</v>
          </cell>
          <cell r="N86">
            <v>36.368557647619923</v>
          </cell>
          <cell r="P86">
            <v>42.813698148229626</v>
          </cell>
          <cell r="Q86">
            <v>40.952233011350067</v>
          </cell>
          <cell r="R86">
            <v>47.095067963052585</v>
          </cell>
          <cell r="S86">
            <v>43.472370427433148</v>
          </cell>
          <cell r="T86">
            <v>42.681716690388278</v>
          </cell>
          <cell r="V86">
            <v>42.981232124930287</v>
          </cell>
          <cell r="W86">
            <v>44.934924494245301</v>
          </cell>
          <cell r="X86">
            <v>47.074682803495079</v>
          </cell>
          <cell r="Y86">
            <v>44.934924494245301</v>
          </cell>
          <cell r="Z86">
            <v>40.546507998142268</v>
          </cell>
          <cell r="AB86">
            <v>42.211029867698848</v>
          </cell>
          <cell r="AC86">
            <v>39.530482406544436</v>
          </cell>
          <cell r="AF86">
            <v>43897.038683327504</v>
          </cell>
          <cell r="AG86" t="str">
            <v>Improvement</v>
          </cell>
          <cell r="AJ86">
            <v>39.145395662318954</v>
          </cell>
          <cell r="AK86">
            <v>39.145395662318954</v>
          </cell>
        </row>
        <row r="88">
          <cell r="C88" t="str">
            <v>Lost Time %</v>
          </cell>
          <cell r="E88">
            <v>0.12626732633867815</v>
          </cell>
          <cell r="K88">
            <v>0.16200000000000001</v>
          </cell>
          <cell r="Q88">
            <v>0.17599999999999999</v>
          </cell>
          <cell r="W88">
            <v>0.14699999999999999</v>
          </cell>
          <cell r="AD88">
            <v>112919.42553483446</v>
          </cell>
          <cell r="AE88">
            <v>-7170.7769362917024</v>
          </cell>
          <cell r="AF88">
            <v>-120165.98478089752</v>
          </cell>
          <cell r="AG88" t="str">
            <v>Volume</v>
          </cell>
          <cell r="AJ88">
            <v>114030.25282890824</v>
          </cell>
          <cell r="AK88">
            <v>109196.45817029348</v>
          </cell>
        </row>
        <row r="89">
          <cell r="C89" t="str">
            <v>(based on `05 avg rate)</v>
          </cell>
        </row>
        <row r="90">
          <cell r="C90" t="str">
            <v>lost hours / worked hours</v>
          </cell>
          <cell r="AF90">
            <v>164063.02346422503</v>
          </cell>
          <cell r="AG90" t="str">
            <v>VIP</v>
          </cell>
          <cell r="AJ90">
            <v>1894042.4994881658</v>
          </cell>
          <cell r="AK90">
            <v>1813753.1702085747</v>
          </cell>
          <cell r="AL90">
            <v>80289.329279591097</v>
          </cell>
          <cell r="AM90" t="str">
            <v>Volume</v>
          </cell>
        </row>
        <row r="92">
          <cell r="B92" t="str">
            <v xml:space="preserve">      Labor</v>
          </cell>
          <cell r="D92">
            <v>362.01336401513839</v>
          </cell>
          <cell r="E92">
            <v>314.37030829194208</v>
          </cell>
          <cell r="F92">
            <v>346.11751303953889</v>
          </cell>
          <cell r="G92">
            <v>1022.5011853466194</v>
          </cell>
          <cell r="H92">
            <v>966.31543882053643</v>
          </cell>
          <cell r="J92">
            <v>329.84907523900131</v>
          </cell>
          <cell r="K92">
            <v>361.40134930214629</v>
          </cell>
          <cell r="L92">
            <v>330.70765602369886</v>
          </cell>
          <cell r="M92">
            <v>1021.9580805648465</v>
          </cell>
          <cell r="N92">
            <v>988.48894893053648</v>
          </cell>
          <cell r="P92">
            <v>343.99995048083372</v>
          </cell>
          <cell r="Q92">
            <v>360.58199470214629</v>
          </cell>
          <cell r="R92">
            <v>313.38531298447504</v>
          </cell>
          <cell r="S92">
            <v>1017.967258167455</v>
          </cell>
          <cell r="T92">
            <v>940.96567106053635</v>
          </cell>
          <cell r="V92">
            <v>359.06209766482732</v>
          </cell>
          <cell r="W92">
            <v>343.67268593398603</v>
          </cell>
          <cell r="X92">
            <v>328.22376884326013</v>
          </cell>
          <cell r="Y92">
            <v>1030.9585524420736</v>
          </cell>
          <cell r="Z92">
            <v>983.78465964314569</v>
          </cell>
          <cell r="AB92">
            <v>4093.3850765209945</v>
          </cell>
          <cell r="AC92">
            <v>3879.5547184547554</v>
          </cell>
          <cell r="AJ92">
            <v>42.211029867698848</v>
          </cell>
        </row>
        <row r="93">
          <cell r="B93" t="str">
            <v xml:space="preserve">      Depreciation</v>
          </cell>
          <cell r="D93">
            <v>44.687037777777782</v>
          </cell>
          <cell r="E93">
            <v>44.687037777777782</v>
          </cell>
          <cell r="F93">
            <v>48.853704444444446</v>
          </cell>
          <cell r="G93">
            <v>138.22778</v>
          </cell>
          <cell r="H93">
            <v>126.79194000000001</v>
          </cell>
          <cell r="J93">
            <v>48.853694444444436</v>
          </cell>
          <cell r="K93">
            <v>49.8953611111111</v>
          </cell>
          <cell r="L93">
            <v>50.538218253968246</v>
          </cell>
          <cell r="M93">
            <v>149.28727380952378</v>
          </cell>
          <cell r="N93">
            <v>126.792</v>
          </cell>
          <cell r="P93">
            <v>50.53823492063492</v>
          </cell>
          <cell r="Q93">
            <v>50.53823492063492</v>
          </cell>
          <cell r="R93">
            <v>50.53823492063492</v>
          </cell>
          <cell r="S93">
            <v>151.61470476190476</v>
          </cell>
          <cell r="T93">
            <v>126.7921</v>
          </cell>
          <cell r="V93">
            <v>50.53823492063492</v>
          </cell>
          <cell r="W93">
            <v>50.53823492063492</v>
          </cell>
          <cell r="X93">
            <v>50.53823492063492</v>
          </cell>
          <cell r="Y93">
            <v>151.61470476190476</v>
          </cell>
          <cell r="Z93">
            <v>195.20748666666668</v>
          </cell>
          <cell r="AB93">
            <v>590.74446333333333</v>
          </cell>
          <cell r="AC93">
            <v>575.58352666666678</v>
          </cell>
        </row>
        <row r="94">
          <cell r="B94" t="str">
            <v xml:space="preserve">      License Fees</v>
          </cell>
          <cell r="D94">
            <v>32</v>
          </cell>
          <cell r="E94">
            <v>32</v>
          </cell>
          <cell r="F94">
            <v>32</v>
          </cell>
          <cell r="G94">
            <v>96</v>
          </cell>
          <cell r="H94">
            <v>140.35955000000001</v>
          </cell>
          <cell r="J94">
            <v>32</v>
          </cell>
          <cell r="K94">
            <v>32</v>
          </cell>
          <cell r="L94">
            <v>32</v>
          </cell>
          <cell r="M94">
            <v>96</v>
          </cell>
          <cell r="N94">
            <v>139.49061</v>
          </cell>
          <cell r="P94">
            <v>31.996870000000001</v>
          </cell>
          <cell r="Q94">
            <v>31.996870000000001</v>
          </cell>
          <cell r="R94">
            <v>32.031220000000005</v>
          </cell>
          <cell r="S94">
            <v>96.024960000000007</v>
          </cell>
          <cell r="T94">
            <v>123.52496000000001</v>
          </cell>
          <cell r="V94">
            <v>32</v>
          </cell>
          <cell r="W94">
            <v>32</v>
          </cell>
          <cell r="X94">
            <v>32</v>
          </cell>
          <cell r="Y94">
            <v>96</v>
          </cell>
          <cell r="Z94">
            <v>177.5</v>
          </cell>
          <cell r="AB94">
            <v>384.02496000000002</v>
          </cell>
          <cell r="AC94">
            <v>580.87512000000004</v>
          </cell>
          <cell r="AJ94">
            <v>105748.64859854276</v>
          </cell>
        </row>
        <row r="95">
          <cell r="B95" t="str">
            <v xml:space="preserve">      Other</v>
          </cell>
          <cell r="D95">
            <v>93.262389999999883</v>
          </cell>
          <cell r="E95">
            <v>51.879839999999838</v>
          </cell>
          <cell r="F95">
            <v>83.97375999999997</v>
          </cell>
          <cell r="G95">
            <v>229.1159899999997</v>
          </cell>
          <cell r="H95">
            <v>271.96212999999921</v>
          </cell>
          <cell r="J95">
            <v>51.846389999999808</v>
          </cell>
          <cell r="K95">
            <v>51.879840000000037</v>
          </cell>
          <cell r="L95">
            <v>90.997099999999818</v>
          </cell>
          <cell r="M95">
            <v>194.72332999999966</v>
          </cell>
          <cell r="N95">
            <v>171.40703999999869</v>
          </cell>
          <cell r="P95">
            <v>51.915889999999678</v>
          </cell>
          <cell r="Q95">
            <v>92.776980000000037</v>
          </cell>
          <cell r="R95">
            <v>60.080640000000031</v>
          </cell>
          <cell r="S95">
            <v>204.77350999999976</v>
          </cell>
          <cell r="T95">
            <v>212.38944999999981</v>
          </cell>
          <cell r="V95">
            <v>51.927250000000143</v>
          </cell>
          <cell r="W95">
            <v>51.907790000000269</v>
          </cell>
          <cell r="X95">
            <v>60.940999999999981</v>
          </cell>
          <cell r="Y95">
            <v>164.77604000000039</v>
          </cell>
          <cell r="Z95">
            <v>217.6587500000002</v>
          </cell>
          <cell r="AB95">
            <v>793.38887000000022</v>
          </cell>
          <cell r="AC95">
            <v>873.41737000000307</v>
          </cell>
        </row>
        <row r="96">
          <cell r="B96" t="str">
            <v>Total Direct Costs</v>
          </cell>
          <cell r="D96">
            <v>531.96279179291605</v>
          </cell>
          <cell r="E96">
            <v>442.9371860697197</v>
          </cell>
          <cell r="F96">
            <v>510.94497748398328</v>
          </cell>
          <cell r="G96">
            <v>1485.8449553466191</v>
          </cell>
          <cell r="H96">
            <v>1505.4290588205356</v>
          </cell>
          <cell r="J96">
            <v>462.54915968344557</v>
          </cell>
          <cell r="K96">
            <v>495.17655041325747</v>
          </cell>
          <cell r="L96">
            <v>504.24297427766692</v>
          </cell>
          <cell r="M96">
            <v>1461.9686843743698</v>
          </cell>
          <cell r="N96">
            <v>1426.1785989305351</v>
          </cell>
          <cell r="P96">
            <v>478.45094540146829</v>
          </cell>
          <cell r="Q96">
            <v>535.89407962278119</v>
          </cell>
          <cell r="R96">
            <v>456.03540790510999</v>
          </cell>
          <cell r="S96">
            <v>1470.3804329293596</v>
          </cell>
          <cell r="T96">
            <v>1403.6721810605363</v>
          </cell>
          <cell r="V96">
            <v>493.52758258546237</v>
          </cell>
          <cell r="W96">
            <v>478.11871085462121</v>
          </cell>
          <cell r="X96">
            <v>471.70300376389503</v>
          </cell>
          <cell r="Y96">
            <v>1443.3492972039787</v>
          </cell>
          <cell r="Z96">
            <v>1574.1508963098127</v>
          </cell>
          <cell r="AB96">
            <v>5861.5433698543275</v>
          </cell>
          <cell r="AC96">
            <v>5909.4307351214247</v>
          </cell>
          <cell r="AJ96">
            <v>1756485.0532217952</v>
          </cell>
          <cell r="AL96">
            <v>-137557.44626637059</v>
          </cell>
          <cell r="AM96" t="str">
            <v>Improvement</v>
          </cell>
        </row>
        <row r="98">
          <cell r="B98" t="str">
            <v>Direct Cost / Line</v>
          </cell>
          <cell r="D98">
            <v>1.5401696690601194</v>
          </cell>
          <cell r="E98">
            <v>1.2824175483855813</v>
          </cell>
          <cell r="F98">
            <v>1.4793176684917084</v>
          </cell>
          <cell r="G98">
            <v>1.4339682953124699</v>
          </cell>
          <cell r="H98">
            <v>1.348719940243682</v>
          </cell>
          <cell r="J98">
            <v>1.2061974853029553</v>
          </cell>
          <cell r="K98">
            <v>1.2912804993489209</v>
          </cell>
          <cell r="L98">
            <v>1.3149231704834345</v>
          </cell>
          <cell r="M98">
            <v>1.2708003850451033</v>
          </cell>
          <cell r="N98">
            <v>1.3651757218018208</v>
          </cell>
          <cell r="P98">
            <v>1.292825437389088</v>
          </cell>
          <cell r="Q98">
            <v>1.4480429070971976</v>
          </cell>
          <cell r="R98">
            <v>1.2322562665125953</v>
          </cell>
          <cell r="S98">
            <v>1.3243748703329608</v>
          </cell>
          <cell r="T98">
            <v>1.3386632658909128</v>
          </cell>
          <cell r="V98">
            <v>1.2688105661334372</v>
          </cell>
          <cell r="W98">
            <v>1.229195882062764</v>
          </cell>
          <cell r="X98">
            <v>1.2127017341505326</v>
          </cell>
          <cell r="Y98">
            <v>1.2369027274489115</v>
          </cell>
          <cell r="Z98">
            <v>1.4779371855316989</v>
          </cell>
          <cell r="AB98">
            <v>1.3131405372164269</v>
          </cell>
          <cell r="AC98">
            <v>1.3824722018933955</v>
          </cell>
        </row>
        <row r="100">
          <cell r="B100" t="str">
            <v>Fac Alloc</v>
          </cell>
          <cell r="D100">
            <v>49.204323541274547</v>
          </cell>
          <cell r="E100">
            <v>49.079293116527928</v>
          </cell>
          <cell r="F100">
            <v>50.66502290944581</v>
          </cell>
          <cell r="G100">
            <v>148.94863956724828</v>
          </cell>
          <cell r="H100">
            <v>132.02175</v>
          </cell>
          <cell r="J100">
            <v>49.02861276713822</v>
          </cell>
          <cell r="K100">
            <v>51.227351965703342</v>
          </cell>
          <cell r="L100">
            <v>54.331879814091053</v>
          </cell>
          <cell r="M100">
            <v>154.58784454693262</v>
          </cell>
          <cell r="N100">
            <v>122.34435999999999</v>
          </cell>
          <cell r="P100">
            <v>51.617418363399764</v>
          </cell>
          <cell r="Q100">
            <v>51.384464227426342</v>
          </cell>
          <cell r="R100">
            <v>52.146661663590464</v>
          </cell>
          <cell r="S100">
            <v>155.14854425441658</v>
          </cell>
          <cell r="T100">
            <v>127.21295000000001</v>
          </cell>
          <cell r="V100">
            <v>51.129053889290603</v>
          </cell>
          <cell r="W100">
            <v>50.580011798158232</v>
          </cell>
          <cell r="X100">
            <v>51.752366195832899</v>
          </cell>
          <cell r="Y100">
            <v>153.46143188328173</v>
          </cell>
          <cell r="Z100">
            <v>137.73321898775916</v>
          </cell>
          <cell r="AB100">
            <v>612.14646025187926</v>
          </cell>
          <cell r="AC100">
            <v>519.3122789877591</v>
          </cell>
        </row>
        <row r="101">
          <cell r="B101" t="str">
            <v>Facility Alloc Cost / Line</v>
          </cell>
          <cell r="D101">
            <v>0.14245922435566299</v>
          </cell>
          <cell r="E101">
            <v>0.14209722898516836</v>
          </cell>
          <cell r="F101">
            <v>0.14668832627252873</v>
          </cell>
          <cell r="G101">
            <v>0.14374825987112</v>
          </cell>
          <cell r="H101">
            <v>0.11827881608076037</v>
          </cell>
          <cell r="J101">
            <v>0.12785276589430375</v>
          </cell>
          <cell r="K101">
            <v>0.13358645632833527</v>
          </cell>
          <cell r="L101">
            <v>0.14168218757199591</v>
          </cell>
          <cell r="M101">
            <v>0.13437380326487833</v>
          </cell>
          <cell r="N101">
            <v>0.11711124405921403</v>
          </cell>
          <cell r="P101">
            <v>0.13947576468171202</v>
          </cell>
          <cell r="Q101">
            <v>0.13884629778311758</v>
          </cell>
          <cell r="R101">
            <v>0.14090583647408805</v>
          </cell>
          <cell r="S101">
            <v>0.13974263297963924</v>
          </cell>
          <cell r="T101">
            <v>0.12132127815053782</v>
          </cell>
          <cell r="V101">
            <v>0.13144773686464423</v>
          </cell>
          <cell r="W101">
            <v>0.13003620399178778</v>
          </cell>
          <cell r="X101">
            <v>0.13305021111015392</v>
          </cell>
          <cell r="Y101">
            <v>0.13151138398886197</v>
          </cell>
          <cell r="Z101">
            <v>0.12931482394869884</v>
          </cell>
          <cell r="AB101">
            <v>0.1371369758695932</v>
          </cell>
          <cell r="AC101">
            <v>0.12148966998387752</v>
          </cell>
        </row>
        <row r="103">
          <cell r="B103" t="str">
            <v>Total $'s (excl. SF)</v>
          </cell>
          <cell r="D103">
            <v>581.16711533419061</v>
          </cell>
          <cell r="E103">
            <v>492.01647918624764</v>
          </cell>
          <cell r="F103">
            <v>561.61000039342912</v>
          </cell>
          <cell r="G103">
            <v>1634.7935949138673</v>
          </cell>
          <cell r="H103">
            <v>1637.4508088205357</v>
          </cell>
          <cell r="J103">
            <v>511.57777245058378</v>
          </cell>
          <cell r="K103">
            <v>546.40390237896077</v>
          </cell>
          <cell r="L103">
            <v>558.57485409175797</v>
          </cell>
          <cell r="M103">
            <v>1616.5565289213025</v>
          </cell>
          <cell r="N103">
            <v>1548.5229589305352</v>
          </cell>
          <cell r="P103">
            <v>530.06836376486808</v>
          </cell>
          <cell r="Q103">
            <v>587.27854385020748</v>
          </cell>
          <cell r="R103">
            <v>508.18206956870046</v>
          </cell>
          <cell r="S103">
            <v>1625.5289771837759</v>
          </cell>
          <cell r="T103">
            <v>1530.8851310605364</v>
          </cell>
          <cell r="V103">
            <v>544.65663647475299</v>
          </cell>
          <cell r="W103">
            <v>528.69872265277945</v>
          </cell>
          <cell r="X103">
            <v>523.45536995972793</v>
          </cell>
          <cell r="Y103">
            <v>1596.8107290872604</v>
          </cell>
          <cell r="Z103">
            <v>1711.8841152975717</v>
          </cell>
          <cell r="AB103">
            <v>6473.6898301062065</v>
          </cell>
          <cell r="AC103">
            <v>6428.7430141091836</v>
          </cell>
        </row>
        <row r="104">
          <cell r="B104" t="str">
            <v>Total $'s (excl. SF) / Line</v>
          </cell>
          <cell r="D104">
            <v>1.6826288934157827</v>
          </cell>
          <cell r="E104">
            <v>1.4245147773707496</v>
          </cell>
          <cell r="F104">
            <v>1.6260059947642371</v>
          </cell>
          <cell r="G104">
            <v>1.5777165551835897</v>
          </cell>
          <cell r="H104">
            <v>1.4669987563244424</v>
          </cell>
          <cell r="J104">
            <v>1.334050251197259</v>
          </cell>
          <cell r="K104">
            <v>1.4248669556772557</v>
          </cell>
          <cell r="L104">
            <v>1.4566053580554306</v>
          </cell>
          <cell r="M104">
            <v>1.4051741883099818</v>
          </cell>
          <cell r="N104">
            <v>1.4822869658610349</v>
          </cell>
          <cell r="P104">
            <v>1.4323012020708001</v>
          </cell>
          <cell r="Q104">
            <v>1.5868892048803152</v>
          </cell>
          <cell r="R104">
            <v>1.3731621029866834</v>
          </cell>
          <cell r="S104">
            <v>1.4641175033125995</v>
          </cell>
          <cell r="T104">
            <v>1.4599845440414507</v>
          </cell>
          <cell r="V104">
            <v>1.4002583029980815</v>
          </cell>
          <cell r="W104">
            <v>1.3592320860545519</v>
          </cell>
          <cell r="X104">
            <v>1.3457519452606868</v>
          </cell>
          <cell r="Y104">
            <v>1.3684141114377733</v>
          </cell>
          <cell r="Z104">
            <v>1.6072520094803979</v>
          </cell>
          <cell r="AB104">
            <v>1.4502775130860202</v>
          </cell>
          <cell r="AC104">
            <v>1.5039618718772731</v>
          </cell>
        </row>
        <row r="106">
          <cell r="B106" t="str">
            <v>SF Alloc $'s (CS = 37.5%)</v>
          </cell>
          <cell r="D106">
            <v>241.23024824960265</v>
          </cell>
          <cell r="E106">
            <v>228.64158470975471</v>
          </cell>
          <cell r="F106">
            <v>282.42675778598232</v>
          </cell>
          <cell r="G106">
            <v>752.29859074533965</v>
          </cell>
          <cell r="H106">
            <v>455.95098173999946</v>
          </cell>
          <cell r="J106">
            <v>223.55963654790273</v>
          </cell>
          <cell r="K106">
            <v>236.29083363261088</v>
          </cell>
          <cell r="L106">
            <v>350.03864716328201</v>
          </cell>
          <cell r="M106">
            <v>809.88911734379565</v>
          </cell>
          <cell r="N106">
            <v>599.43076132471197</v>
          </cell>
          <cell r="P106">
            <v>230.26981727692174</v>
          </cell>
          <cell r="Q106">
            <v>237.73573883925638</v>
          </cell>
          <cell r="R106">
            <v>249.66640137252261</v>
          </cell>
          <cell r="S106">
            <v>717.67195748870074</v>
          </cell>
          <cell r="T106">
            <v>612.61555875000022</v>
          </cell>
          <cell r="V106">
            <v>254.78912190473875</v>
          </cell>
          <cell r="W106">
            <v>232.26778258359053</v>
          </cell>
          <cell r="X106">
            <v>292.36710655696282</v>
          </cell>
          <cell r="Y106">
            <v>779.4240110452921</v>
          </cell>
          <cell r="Z106">
            <v>781.55825935986957</v>
          </cell>
          <cell r="AB106">
            <v>3059.2836766231285</v>
          </cell>
          <cell r="AC106">
            <v>2449.5555611745813</v>
          </cell>
        </row>
        <row r="107">
          <cell r="B107" t="str">
            <v>SF Alloc $'s / Line</v>
          </cell>
          <cell r="D107">
            <v>0.69842386976289383</v>
          </cell>
          <cell r="E107">
            <v>0.66197643761687919</v>
          </cell>
          <cell r="F107">
            <v>0.81769840444459352</v>
          </cell>
          <cell r="G107">
            <v>0.72603290394145537</v>
          </cell>
          <cell r="H107">
            <v>0.40848831583483419</v>
          </cell>
          <cell r="J107">
            <v>0.58298035089690348</v>
          </cell>
          <cell r="K107">
            <v>0.61617971487149314</v>
          </cell>
          <cell r="L107">
            <v>0.91280186576525346</v>
          </cell>
          <cell r="M107">
            <v>0.70398731051121666</v>
          </cell>
          <cell r="N107">
            <v>0.57379091431839446</v>
          </cell>
          <cell r="P107">
            <v>0.62221358344008015</v>
          </cell>
          <cell r="Q107">
            <v>0.64238729905733905</v>
          </cell>
          <cell r="R107">
            <v>0.67462522053321583</v>
          </cell>
          <cell r="S107">
            <v>0.64640870101021175</v>
          </cell>
          <cell r="T107">
            <v>0.58424321267965185</v>
          </cell>
          <cell r="V107">
            <v>0.65503761373380143</v>
          </cell>
          <cell r="W107">
            <v>0.59713747947088813</v>
          </cell>
          <cell r="X107">
            <v>0.75164689285648467</v>
          </cell>
          <cell r="Y107">
            <v>0.66794066202039148</v>
          </cell>
          <cell r="Z107">
            <v>0.73378862018577551</v>
          </cell>
          <cell r="AB107">
            <v>0.68536034916656752</v>
          </cell>
          <cell r="AC107">
            <v>0.57305730824301671</v>
          </cell>
        </row>
        <row r="109">
          <cell r="B109" t="str">
            <v>Fully Burdened $'s</v>
          </cell>
          <cell r="D109">
            <v>822.39736358379332</v>
          </cell>
          <cell r="E109">
            <v>720.65806389600232</v>
          </cell>
          <cell r="F109">
            <v>844.03675817941144</v>
          </cell>
          <cell r="G109">
            <v>2387.0921856592067</v>
          </cell>
          <cell r="H109">
            <v>2093.4017905605351</v>
          </cell>
          <cell r="J109">
            <v>735.13740899848653</v>
          </cell>
          <cell r="K109">
            <v>782.69473601157165</v>
          </cell>
          <cell r="L109">
            <v>908.61350125503998</v>
          </cell>
          <cell r="M109">
            <v>2426.4456462650983</v>
          </cell>
          <cell r="N109">
            <v>2147.9537202552474</v>
          </cell>
          <cell r="P109">
            <v>760.33818104178977</v>
          </cell>
          <cell r="Q109">
            <v>825.01428268946393</v>
          </cell>
          <cell r="R109">
            <v>757.84847094122301</v>
          </cell>
          <cell r="S109">
            <v>2343.2009346724767</v>
          </cell>
          <cell r="T109">
            <v>2143.5006898105366</v>
          </cell>
          <cell r="V109">
            <v>799.44575837949174</v>
          </cell>
          <cell r="W109">
            <v>760.96650523637004</v>
          </cell>
          <cell r="X109">
            <v>815.82247651669081</v>
          </cell>
          <cell r="Y109">
            <v>2376.2347401325524</v>
          </cell>
          <cell r="Z109">
            <v>2493.4423746574412</v>
          </cell>
          <cell r="AB109">
            <v>9532.973506729335</v>
          </cell>
          <cell r="AC109">
            <v>8878.2985752837649</v>
          </cell>
        </row>
        <row r="110">
          <cell r="B110" t="str">
            <v>Fully Burdened $'s / Line</v>
          </cell>
          <cell r="D110">
            <v>2.3810527631786766</v>
          </cell>
          <cell r="E110">
            <v>2.0864912149876287</v>
          </cell>
          <cell r="F110">
            <v>2.4437043992088308</v>
          </cell>
          <cell r="G110">
            <v>2.3037494591250449</v>
          </cell>
          <cell r="H110">
            <v>1.8754870721592767</v>
          </cell>
          <cell r="J110">
            <v>1.9170306020941628</v>
          </cell>
          <cell r="K110">
            <v>2.0410466705487487</v>
          </cell>
          <cell r="L110">
            <v>2.3694072238206836</v>
          </cell>
          <cell r="M110">
            <v>2.1091614988211989</v>
          </cell>
          <cell r="N110">
            <v>2.0560778801794295</v>
          </cell>
          <cell r="P110">
            <v>2.0545147855108801</v>
          </cell>
          <cell r="Q110">
            <v>2.2292765039376543</v>
          </cell>
          <cell r="R110">
            <v>2.0477873235198989</v>
          </cell>
          <cell r="S110">
            <v>2.1105262043228112</v>
          </cell>
          <cell r="T110">
            <v>2.0442277567211029</v>
          </cell>
          <cell r="V110">
            <v>2.0552959167318829</v>
          </cell>
          <cell r="W110">
            <v>1.9563695655254403</v>
          </cell>
          <cell r="X110">
            <v>2.0973988381171713</v>
          </cell>
          <cell r="Y110">
            <v>2.0363547734581648</v>
          </cell>
          <cell r="Z110">
            <v>2.3410406296661734</v>
          </cell>
          <cell r="AB110">
            <v>2.1356378622525876</v>
          </cell>
          <cell r="AC110">
            <v>2.0770191801202897</v>
          </cell>
        </row>
        <row r="114">
          <cell r="D114" t="str">
            <v xml:space="preserve">Plan </v>
          </cell>
          <cell r="E114" t="str">
            <v xml:space="preserve">Plan </v>
          </cell>
          <cell r="F114" t="str">
            <v xml:space="preserve">Plan </v>
          </cell>
          <cell r="G114" t="str">
            <v xml:space="preserve">Plan </v>
          </cell>
          <cell r="H114" t="str">
            <v>ACT</v>
          </cell>
          <cell r="J114" t="str">
            <v xml:space="preserve">Plan </v>
          </cell>
          <cell r="K114" t="str">
            <v xml:space="preserve">Plan </v>
          </cell>
          <cell r="L114" t="str">
            <v xml:space="preserve">Plan </v>
          </cell>
          <cell r="M114" t="str">
            <v xml:space="preserve">Plan </v>
          </cell>
          <cell r="N114" t="str">
            <v>ACT</v>
          </cell>
          <cell r="P114" t="str">
            <v xml:space="preserve">Plan </v>
          </cell>
          <cell r="Q114" t="str">
            <v xml:space="preserve">Plan </v>
          </cell>
          <cell r="R114" t="str">
            <v xml:space="preserve">Plan </v>
          </cell>
          <cell r="S114" t="str">
            <v xml:space="preserve">Plan </v>
          </cell>
          <cell r="T114" t="str">
            <v>FCST 3</v>
          </cell>
          <cell r="V114" t="str">
            <v xml:space="preserve">Plan </v>
          </cell>
          <cell r="W114" t="str">
            <v xml:space="preserve">Plan </v>
          </cell>
          <cell r="X114" t="str">
            <v xml:space="preserve">Plan </v>
          </cell>
          <cell r="Y114" t="str">
            <v xml:space="preserve">Plan </v>
          </cell>
          <cell r="Z114" t="str">
            <v>FCST 3</v>
          </cell>
          <cell r="AB114" t="str">
            <v xml:space="preserve">Plan </v>
          </cell>
          <cell r="AC114" t="str">
            <v>FCST 3</v>
          </cell>
        </row>
        <row r="115">
          <cell r="D115" t="str">
            <v>JAN</v>
          </cell>
          <cell r="E115" t="str">
            <v>FEB</v>
          </cell>
          <cell r="F115" t="str">
            <v>MAR</v>
          </cell>
          <cell r="G115" t="str">
            <v>Q1 `07</v>
          </cell>
          <cell r="H115" t="str">
            <v>Q1 `06</v>
          </cell>
          <cell r="J115" t="str">
            <v>APR</v>
          </cell>
          <cell r="K115" t="str">
            <v>MAY</v>
          </cell>
          <cell r="L115" t="str">
            <v>JUN</v>
          </cell>
          <cell r="M115" t="str">
            <v>Q2 `07</v>
          </cell>
          <cell r="N115" t="str">
            <v>Q1 `06</v>
          </cell>
          <cell r="P115" t="str">
            <v>JUL</v>
          </cell>
          <cell r="Q115" t="str">
            <v>AUG</v>
          </cell>
          <cell r="R115" t="str">
            <v>SEP</v>
          </cell>
          <cell r="S115" t="str">
            <v>Q3 `07</v>
          </cell>
          <cell r="T115" t="str">
            <v>Q3 `06</v>
          </cell>
          <cell r="V115" t="str">
            <v>OCT</v>
          </cell>
          <cell r="W115" t="str">
            <v>NOV</v>
          </cell>
          <cell r="X115" t="str">
            <v>DEC</v>
          </cell>
          <cell r="Y115" t="str">
            <v>Q4 `07</v>
          </cell>
          <cell r="Z115" t="str">
            <v>Q4 `06</v>
          </cell>
          <cell r="AB115" t="str">
            <v>`07 FY</v>
          </cell>
          <cell r="AC115" t="str">
            <v>`06 FY</v>
          </cell>
        </row>
        <row r="116">
          <cell r="C116" t="str">
            <v>Total Avaliable DL Wkhr</v>
          </cell>
        </row>
        <row r="117">
          <cell r="C117">
            <v>13126</v>
          </cell>
          <cell r="D117">
            <v>690</v>
          </cell>
          <cell r="E117">
            <v>600</v>
          </cell>
          <cell r="F117">
            <v>660</v>
          </cell>
          <cell r="G117">
            <v>1950</v>
          </cell>
          <cell r="H117">
            <v>1890</v>
          </cell>
          <cell r="J117">
            <v>630</v>
          </cell>
          <cell r="K117">
            <v>690</v>
          </cell>
          <cell r="L117">
            <v>630</v>
          </cell>
          <cell r="M117">
            <v>1950</v>
          </cell>
          <cell r="N117">
            <v>2457.6000000000004</v>
          </cell>
          <cell r="P117">
            <v>660</v>
          </cell>
          <cell r="Q117">
            <v>690</v>
          </cell>
          <cell r="R117">
            <v>600</v>
          </cell>
          <cell r="S117">
            <v>1950</v>
          </cell>
          <cell r="T117">
            <v>1894.3999999999996</v>
          </cell>
          <cell r="V117">
            <v>690</v>
          </cell>
          <cell r="W117">
            <v>660</v>
          </cell>
          <cell r="X117">
            <v>630</v>
          </cell>
          <cell r="Y117">
            <v>1980</v>
          </cell>
          <cell r="Z117">
            <v>1860</v>
          </cell>
          <cell r="AB117">
            <v>7830</v>
          </cell>
          <cell r="AC117">
            <v>8102</v>
          </cell>
        </row>
        <row r="118">
          <cell r="C118">
            <v>13127</v>
          </cell>
          <cell r="D118">
            <v>7728</v>
          </cell>
          <cell r="E118">
            <v>6720</v>
          </cell>
          <cell r="F118">
            <v>7392</v>
          </cell>
          <cell r="G118">
            <v>21840</v>
          </cell>
          <cell r="H118">
            <v>21571.200000000001</v>
          </cell>
          <cell r="J118">
            <v>7056</v>
          </cell>
          <cell r="K118">
            <v>7728</v>
          </cell>
          <cell r="L118">
            <v>7056</v>
          </cell>
          <cell r="M118">
            <v>21840</v>
          </cell>
          <cell r="N118">
            <v>22067.200000000001</v>
          </cell>
          <cell r="P118">
            <v>7392</v>
          </cell>
          <cell r="Q118">
            <v>7728</v>
          </cell>
          <cell r="R118">
            <v>6720</v>
          </cell>
          <cell r="S118">
            <v>21840</v>
          </cell>
          <cell r="T118">
            <v>18827.885714285756</v>
          </cell>
          <cell r="V118">
            <v>7728</v>
          </cell>
          <cell r="W118">
            <v>7392</v>
          </cell>
          <cell r="X118">
            <v>7056</v>
          </cell>
          <cell r="Y118">
            <v>22176</v>
          </cell>
          <cell r="Z118">
            <v>20708</v>
          </cell>
          <cell r="AB118">
            <v>87696</v>
          </cell>
          <cell r="AC118">
            <v>83174.285714285754</v>
          </cell>
        </row>
        <row r="119">
          <cell r="C119">
            <v>13128</v>
          </cell>
          <cell r="D119">
            <v>2024</v>
          </cell>
          <cell r="E119">
            <v>1760</v>
          </cell>
          <cell r="F119">
            <v>1936</v>
          </cell>
          <cell r="G119">
            <v>5720</v>
          </cell>
          <cell r="H119">
            <v>4989.6000000000004</v>
          </cell>
          <cell r="J119">
            <v>1848</v>
          </cell>
          <cell r="K119">
            <v>2024</v>
          </cell>
          <cell r="L119">
            <v>1848</v>
          </cell>
          <cell r="M119">
            <v>5720</v>
          </cell>
          <cell r="N119">
            <v>4608</v>
          </cell>
          <cell r="P119">
            <v>1936</v>
          </cell>
          <cell r="Q119">
            <v>2024</v>
          </cell>
          <cell r="R119">
            <v>1760</v>
          </cell>
          <cell r="S119">
            <v>5720</v>
          </cell>
          <cell r="T119">
            <v>5060.5714285714284</v>
          </cell>
          <cell r="V119">
            <v>2024</v>
          </cell>
          <cell r="W119">
            <v>1936</v>
          </cell>
          <cell r="X119">
            <v>1848</v>
          </cell>
          <cell r="Y119">
            <v>5808</v>
          </cell>
          <cell r="Z119">
            <v>5456</v>
          </cell>
          <cell r="AB119">
            <v>22968</v>
          </cell>
          <cell r="AC119">
            <v>20114.171428571426</v>
          </cell>
        </row>
        <row r="120">
          <cell r="C120" t="str">
            <v>Total</v>
          </cell>
          <cell r="D120">
            <v>10442</v>
          </cell>
          <cell r="E120">
            <v>9080</v>
          </cell>
          <cell r="F120">
            <v>9988</v>
          </cell>
          <cell r="G120">
            <v>29510</v>
          </cell>
          <cell r="H120">
            <v>28450.800000000003</v>
          </cell>
          <cell r="J120">
            <v>9534</v>
          </cell>
          <cell r="K120">
            <v>10442</v>
          </cell>
          <cell r="L120">
            <v>9534</v>
          </cell>
          <cell r="M120">
            <v>29510</v>
          </cell>
          <cell r="N120">
            <v>29132.800000000003</v>
          </cell>
          <cell r="P120">
            <v>9988</v>
          </cell>
          <cell r="Q120">
            <v>10442</v>
          </cell>
          <cell r="R120">
            <v>9080</v>
          </cell>
          <cell r="S120">
            <v>29510</v>
          </cell>
          <cell r="T120">
            <v>25782.857142857181</v>
          </cell>
          <cell r="V120">
            <v>10442</v>
          </cell>
          <cell r="W120">
            <v>9988</v>
          </cell>
          <cell r="X120">
            <v>9534</v>
          </cell>
          <cell r="Y120">
            <v>29964</v>
          </cell>
          <cell r="Z120">
            <v>28024</v>
          </cell>
          <cell r="AB120">
            <v>118494</v>
          </cell>
          <cell r="AC120">
            <v>111390.45714285718</v>
          </cell>
        </row>
        <row r="123">
          <cell r="C123" t="str">
            <v>Total Avaliable DL OT Rate (Paid out)</v>
          </cell>
        </row>
        <row r="124">
          <cell r="C124">
            <v>13126</v>
          </cell>
          <cell r="D124">
            <v>0.05</v>
          </cell>
          <cell r="E124">
            <v>5.000000000000001E-2</v>
          </cell>
          <cell r="F124">
            <v>4.9999999999999996E-2</v>
          </cell>
          <cell r="G124">
            <v>0.05</v>
          </cell>
          <cell r="H124">
            <v>4.6745806742341106E-2</v>
          </cell>
          <cell r="J124">
            <v>5.000000000000001E-2</v>
          </cell>
          <cell r="K124">
            <v>5.3345963263292738E-2</v>
          </cell>
          <cell r="L124">
            <v>0.10041541338650865</v>
          </cell>
          <cell r="M124">
            <v>6.7472012864191008E-2</v>
          </cell>
          <cell r="N124">
            <v>6.7166038270899828E-2</v>
          </cell>
          <cell r="P124">
            <v>4.684644248004137E-2</v>
          </cell>
          <cell r="Q124">
            <v>4.2107682435286876E-2</v>
          </cell>
          <cell r="R124">
            <v>3.1965609274385583E-2</v>
          </cell>
          <cell r="S124">
            <v>4.0590932554772613E-2</v>
          </cell>
          <cell r="T124">
            <v>2.6587236052099644E-2</v>
          </cell>
          <cell r="V124">
            <v>0.05</v>
          </cell>
          <cell r="W124">
            <v>4.9999999999999996E-2</v>
          </cell>
          <cell r="X124">
            <v>5.000000000000001E-2</v>
          </cell>
          <cell r="Y124">
            <v>0.05</v>
          </cell>
          <cell r="Z124">
            <v>0.05</v>
          </cell>
          <cell r="AB124">
            <v>5.2008013226944962E-2</v>
          </cell>
          <cell r="AC124">
            <v>4.9047377952520024E-2</v>
          </cell>
        </row>
        <row r="125">
          <cell r="C125">
            <v>13127</v>
          </cell>
          <cell r="D125">
            <v>0.03</v>
          </cell>
          <cell r="E125">
            <v>0.03</v>
          </cell>
          <cell r="F125">
            <v>0.03</v>
          </cell>
          <cell r="G125">
            <v>3.0000000000000002E-2</v>
          </cell>
          <cell r="H125">
            <v>2.2089886430129206E-2</v>
          </cell>
          <cell r="J125">
            <v>0.03</v>
          </cell>
          <cell r="K125">
            <v>0.03</v>
          </cell>
          <cell r="L125">
            <v>0.03</v>
          </cell>
          <cell r="M125">
            <v>3.0000000000000002E-2</v>
          </cell>
          <cell r="N125">
            <v>2.6241576477604434E-2</v>
          </cell>
          <cell r="P125">
            <v>0.03</v>
          </cell>
          <cell r="Q125">
            <v>0.03</v>
          </cell>
          <cell r="R125">
            <v>0.03</v>
          </cell>
          <cell r="S125">
            <v>2.9999999999999995E-2</v>
          </cell>
          <cell r="T125">
            <v>3.1810873403626018E-2</v>
          </cell>
          <cell r="V125">
            <v>0.03</v>
          </cell>
          <cell r="W125">
            <v>0.03</v>
          </cell>
          <cell r="X125">
            <v>0.03</v>
          </cell>
          <cell r="Y125">
            <v>2.9999999999999995E-2</v>
          </cell>
          <cell r="Z125">
            <v>5.2930239428070708E-2</v>
          </cell>
          <cell r="AB125">
            <v>3.0000000000000002E-2</v>
          </cell>
          <cell r="AC125">
            <v>3.3268173694078224E-2</v>
          </cell>
        </row>
        <row r="126">
          <cell r="C126">
            <v>13128</v>
          </cell>
          <cell r="D126">
            <v>7.0000000000000021E-2</v>
          </cell>
          <cell r="E126">
            <v>7.0000000000000007E-2</v>
          </cell>
          <cell r="F126">
            <v>7.0000000000000021E-2</v>
          </cell>
          <cell r="G126">
            <v>7.0000000000000007E-2</v>
          </cell>
          <cell r="H126">
            <v>0.11229923201258028</v>
          </cell>
          <cell r="J126">
            <v>6.9999999999999993E-2</v>
          </cell>
          <cell r="K126">
            <v>7.0000000000000021E-2</v>
          </cell>
          <cell r="L126">
            <v>6.9999999999999993E-2</v>
          </cell>
          <cell r="M126">
            <v>6.9999999999999993E-2</v>
          </cell>
          <cell r="N126">
            <v>0.10474168751942525</v>
          </cell>
          <cell r="P126">
            <v>7.0000000000000021E-2</v>
          </cell>
          <cell r="Q126">
            <v>7.0000000000000021E-2</v>
          </cell>
          <cell r="R126">
            <v>7.0000000000000007E-2</v>
          </cell>
          <cell r="S126">
            <v>7.0000000000000021E-2</v>
          </cell>
          <cell r="T126">
            <v>0.14831107238539726</v>
          </cell>
          <cell r="V126">
            <v>7.0000000000000021E-2</v>
          </cell>
          <cell r="W126">
            <v>7.0000000000000021E-2</v>
          </cell>
          <cell r="X126">
            <v>6.9999999999999993E-2</v>
          </cell>
          <cell r="Y126">
            <v>7.0000000000000021E-2</v>
          </cell>
          <cell r="Z126">
            <v>0.05</v>
          </cell>
          <cell r="AB126">
            <v>7.0000000000000007E-2</v>
          </cell>
          <cell r="AC126">
            <v>0.10239153784483429</v>
          </cell>
        </row>
        <row r="127">
          <cell r="C127" t="str">
            <v>Average Rate</v>
          </cell>
          <cell r="D127">
            <v>5.000000000000001E-2</v>
          </cell>
          <cell r="E127">
            <v>5.000000000000001E-2</v>
          </cell>
          <cell r="F127">
            <v>5.000000000000001E-2</v>
          </cell>
          <cell r="G127">
            <v>5.000000000000001E-2</v>
          </cell>
          <cell r="H127">
            <v>6.0378308395016865E-2</v>
          </cell>
          <cell r="J127">
            <v>5.000000000000001E-2</v>
          </cell>
          <cell r="K127">
            <v>5.1115321087764252E-2</v>
          </cell>
          <cell r="L127">
            <v>6.6805137795502886E-2</v>
          </cell>
          <cell r="M127">
            <v>5.5824004288063667E-2</v>
          </cell>
          <cell r="N127">
            <v>6.6049767422643166E-2</v>
          </cell>
          <cell r="P127">
            <v>4.8948814160013794E-2</v>
          </cell>
          <cell r="Q127">
            <v>4.7369227478428956E-2</v>
          </cell>
          <cell r="R127">
            <v>4.3988536424795194E-2</v>
          </cell>
          <cell r="S127">
            <v>4.6863644184924204E-2</v>
          </cell>
          <cell r="T127">
            <v>6.8903060613707642E-2</v>
          </cell>
          <cell r="V127">
            <v>5.000000000000001E-2</v>
          </cell>
          <cell r="W127">
            <v>5.000000000000001E-2</v>
          </cell>
          <cell r="X127">
            <v>5.000000000000001E-2</v>
          </cell>
          <cell r="Y127">
            <v>5.000000000000001E-2</v>
          </cell>
          <cell r="Z127">
            <v>5.0976746476023571E-2</v>
          </cell>
          <cell r="AB127">
            <v>5.0669337742314989E-2</v>
          </cell>
          <cell r="AC127">
            <v>6.1569029830477517E-2</v>
          </cell>
        </row>
        <row r="130">
          <cell r="D130" t="str">
            <v>ACT</v>
          </cell>
          <cell r="E130" t="str">
            <v xml:space="preserve">ACT </v>
          </cell>
          <cell r="F130" t="str">
            <v xml:space="preserve">ACT </v>
          </cell>
          <cell r="G130" t="str">
            <v xml:space="preserve">ACT </v>
          </cell>
          <cell r="J130" t="str">
            <v xml:space="preserve">ACT </v>
          </cell>
          <cell r="K130" t="str">
            <v xml:space="preserve">ACT </v>
          </cell>
          <cell r="L130" t="str">
            <v xml:space="preserve">ACT </v>
          </cell>
          <cell r="M130" t="str">
            <v xml:space="preserve">ACT </v>
          </cell>
          <cell r="P130" t="str">
            <v xml:space="preserve">ACT </v>
          </cell>
          <cell r="Q130" t="str">
            <v xml:space="preserve">ACT </v>
          </cell>
          <cell r="R130" t="str">
            <v xml:space="preserve">FCST 3 </v>
          </cell>
          <cell r="S130" t="str">
            <v xml:space="preserve">FCST 3 </v>
          </cell>
          <cell r="V130" t="str">
            <v xml:space="preserve">FCST 3 </v>
          </cell>
          <cell r="W130" t="str">
            <v xml:space="preserve">FCST 3 </v>
          </cell>
          <cell r="X130" t="str">
            <v xml:space="preserve">FCST 3 </v>
          </cell>
          <cell r="Y130" t="str">
            <v xml:space="preserve">FCST 3 </v>
          </cell>
          <cell r="AB130" t="str">
            <v xml:space="preserve">FCST 3 </v>
          </cell>
        </row>
        <row r="131">
          <cell r="D131" t="str">
            <v>JAN</v>
          </cell>
          <cell r="E131" t="str">
            <v>FEB</v>
          </cell>
          <cell r="F131" t="str">
            <v>MAR</v>
          </cell>
          <cell r="G131" t="str">
            <v>Q1 `06</v>
          </cell>
          <cell r="J131" t="str">
            <v>APR</v>
          </cell>
          <cell r="K131" t="str">
            <v>MAY</v>
          </cell>
          <cell r="L131" t="str">
            <v>JUN</v>
          </cell>
          <cell r="M131" t="str">
            <v>Q2 `06</v>
          </cell>
          <cell r="P131" t="str">
            <v>JUL</v>
          </cell>
          <cell r="Q131" t="str">
            <v>AUG</v>
          </cell>
          <cell r="R131" t="str">
            <v>SEP</v>
          </cell>
          <cell r="S131" t="str">
            <v>Q3 `06</v>
          </cell>
          <cell r="V131" t="str">
            <v>OCT</v>
          </cell>
          <cell r="W131" t="str">
            <v>NOV</v>
          </cell>
          <cell r="X131" t="str">
            <v>DEC</v>
          </cell>
          <cell r="Y131" t="str">
            <v>Q4 `06</v>
          </cell>
          <cell r="AB131" t="str">
            <v>`06 FY</v>
          </cell>
        </row>
        <row r="133">
          <cell r="C133" t="str">
            <v>Total DL OT Rate (OT / Total Paid hours)</v>
          </cell>
        </row>
        <row r="134">
          <cell r="C134">
            <v>13126</v>
          </cell>
          <cell r="D134">
            <v>2.572741194486983E-2</v>
          </cell>
          <cell r="E134">
            <v>2.4143107330497876E-2</v>
          </cell>
          <cell r="F134">
            <v>3.681802967756332E-2</v>
          </cell>
          <cell r="G134">
            <v>2.8969796650717704E-2</v>
          </cell>
          <cell r="J134">
            <v>6.4178539906695239E-2</v>
          </cell>
          <cell r="K134">
            <v>2.3192360163710776E-2</v>
          </cell>
          <cell r="L134">
            <v>3.6463081130355512E-2</v>
          </cell>
          <cell r="M134">
            <v>4.0505038622907108E-2</v>
          </cell>
          <cell r="P134">
            <v>1.85589519650655E-2</v>
          </cell>
          <cell r="Q134">
            <v>2.4757040505071999E-2</v>
          </cell>
        </row>
        <row r="135">
          <cell r="C135">
            <v>13127</v>
          </cell>
          <cell r="D135">
            <v>1.4384245109544936E-2</v>
          </cell>
          <cell r="E135">
            <v>1.4401119172689991E-2</v>
          </cell>
          <cell r="F135">
            <v>1.538285190279688E-2</v>
          </cell>
          <cell r="G135">
            <v>1.4752638941879687E-2</v>
          </cell>
          <cell r="J135">
            <v>1.4877523748082707E-2</v>
          </cell>
          <cell r="K135">
            <v>1.7171005546609414E-2</v>
          </cell>
          <cell r="L135">
            <v>1.9901471984805318E-2</v>
          </cell>
          <cell r="M135">
            <v>1.7394613759051353E-2</v>
          </cell>
          <cell r="P135">
            <v>1.6829615881748583E-2</v>
          </cell>
          <cell r="Q135">
            <v>2.4240040318119799E-2</v>
          </cell>
        </row>
        <row r="136">
          <cell r="C136">
            <v>13128</v>
          </cell>
          <cell r="D136">
            <v>7.1432356525886295E-2</v>
          </cell>
          <cell r="E136">
            <v>6.3584153774027194E-2</v>
          </cell>
          <cell r="F136">
            <v>6.2083461499025938E-2</v>
          </cell>
          <cell r="G136">
            <v>6.572753016720477E-2</v>
          </cell>
          <cell r="J136">
            <v>5.8885941644562331E-2</v>
          </cell>
          <cell r="K136">
            <v>5.3674256431929843E-2</v>
          </cell>
          <cell r="L136">
            <v>9.2228276455405794E-2</v>
          </cell>
          <cell r="M136">
            <v>6.8268408366378971E-2</v>
          </cell>
          <cell r="P136">
            <v>0.10738140092481591</v>
          </cell>
          <cell r="Q136">
            <v>8.2166675151453442E-2</v>
          </cell>
        </row>
        <row r="137">
          <cell r="C137" t="str">
            <v>Average Rate</v>
          </cell>
          <cell r="D137">
            <v>3.7181337860100354E-2</v>
          </cell>
          <cell r="E137">
            <v>3.4042793425738356E-2</v>
          </cell>
          <cell r="F137">
            <v>3.8094781026462049E-2</v>
          </cell>
          <cell r="G137">
            <v>3.6483321919934052E-2</v>
          </cell>
          <cell r="J137">
            <v>4.5980668433113429E-2</v>
          </cell>
          <cell r="K137">
            <v>3.1345874047416677E-2</v>
          </cell>
          <cell r="L137">
            <v>4.9530943190188879E-2</v>
          </cell>
          <cell r="M137">
            <v>4.2056020249445804E-2</v>
          </cell>
          <cell r="P137">
            <v>4.7589989590543336E-2</v>
          </cell>
          <cell r="Q137">
            <v>4.3721251991548415E-2</v>
          </cell>
          <cell r="R137">
            <v>0.03</v>
          </cell>
          <cell r="S137">
            <v>4.0437080527363917E-2</v>
          </cell>
          <cell r="V137">
            <v>0.03</v>
          </cell>
          <cell r="W137">
            <v>0.03</v>
          </cell>
          <cell r="X137">
            <v>0.03</v>
          </cell>
          <cell r="Y137">
            <v>0.03</v>
          </cell>
          <cell r="AB137" t="e">
            <v>#DIV/0!</v>
          </cell>
        </row>
        <row r="139">
          <cell r="C139" t="str">
            <v xml:space="preserve">Total Lost workhour </v>
          </cell>
        </row>
        <row r="140">
          <cell r="C140">
            <v>13126</v>
          </cell>
          <cell r="D140">
            <v>0.11587544665645738</v>
          </cell>
          <cell r="E140">
            <v>7.8809106830122599E-2</v>
          </cell>
          <cell r="F140">
            <v>6.1921231730447397E-2</v>
          </cell>
          <cell r="G140">
            <v>8.672248803827752E-2</v>
          </cell>
          <cell r="J140">
            <v>0.11284831673181188</v>
          </cell>
          <cell r="K140">
            <v>0.11084583901773533</v>
          </cell>
          <cell r="L140">
            <v>0.1010711030082042</v>
          </cell>
          <cell r="M140">
            <v>0.10810492883190212</v>
          </cell>
          <cell r="P140">
            <v>0.20586400499064253</v>
          </cell>
          <cell r="Q140">
            <v>0.2358657870468894</v>
          </cell>
        </row>
        <row r="141">
          <cell r="C141">
            <v>13127</v>
          </cell>
          <cell r="D141">
            <v>0.14339058999253174</v>
          </cell>
          <cell r="E141">
            <v>0.1104085803239566</v>
          </cell>
          <cell r="F141">
            <v>0.11930307198532783</v>
          </cell>
          <cell r="G141">
            <v>0.12460100533104829</v>
          </cell>
          <cell r="J141">
            <v>0.1155509621018123</v>
          </cell>
          <cell r="K141">
            <v>0.1492272767937019</v>
          </cell>
          <cell r="L141">
            <v>0.10292022792022792</v>
          </cell>
          <cell r="M141">
            <v>0.12335272967640491</v>
          </cell>
          <cell r="P141">
            <v>0.17715175819441223</v>
          </cell>
          <cell r="Q141">
            <v>0.13654075448969305</v>
          </cell>
        </row>
        <row r="142">
          <cell r="C142">
            <v>13128</v>
          </cell>
          <cell r="D142">
            <v>0.16851253245720949</v>
          </cell>
          <cell r="E142">
            <v>0.1339662447257384</v>
          </cell>
          <cell r="F142">
            <v>0.10996616425715165</v>
          </cell>
          <cell r="G142">
            <v>0.13728107357370897</v>
          </cell>
          <cell r="J142">
            <v>0.1230106100795756</v>
          </cell>
          <cell r="K142">
            <v>0.17169422579111418</v>
          </cell>
          <cell r="L142">
            <v>0.12446228850014339</v>
          </cell>
          <cell r="M142">
            <v>0.14141590856076511</v>
          </cell>
          <cell r="P142">
            <v>0.15356510818062455</v>
          </cell>
          <cell r="Q142">
            <v>0.12599908364302803</v>
          </cell>
        </row>
        <row r="143">
          <cell r="C143" t="str">
            <v>Average Rate</v>
          </cell>
          <cell r="D143">
            <v>0.14259285636873287</v>
          </cell>
          <cell r="E143">
            <v>0.10772797729327255</v>
          </cell>
          <cell r="F143">
            <v>9.7063489324308957E-2</v>
          </cell>
          <cell r="G143">
            <v>0.11620152231434493</v>
          </cell>
          <cell r="J143">
            <v>0.11713662963773326</v>
          </cell>
          <cell r="K143">
            <v>0.14392244720085046</v>
          </cell>
          <cell r="L143">
            <v>0.10948453980952517</v>
          </cell>
          <cell r="M143">
            <v>0.12429118902302405</v>
          </cell>
          <cell r="P143">
            <v>0.17886029045522644</v>
          </cell>
          <cell r="Q143">
            <v>0.1661352083932035</v>
          </cell>
          <cell r="R143">
            <v>0.18</v>
          </cell>
          <cell r="S143">
            <v>0.17499849961614333</v>
          </cell>
          <cell r="V143">
            <v>0.13</v>
          </cell>
          <cell r="W143">
            <v>0.17</v>
          </cell>
          <cell r="X143">
            <v>0.19</v>
          </cell>
          <cell r="Y143">
            <v>0.16333333333333336</v>
          </cell>
          <cell r="AB143" t="e">
            <v>#DIV/0!</v>
          </cell>
        </row>
        <row r="145">
          <cell r="AB145" t="str">
            <v xml:space="preserve">Plan </v>
          </cell>
          <cell r="AC145" t="str">
            <v>FCST 3</v>
          </cell>
        </row>
        <row r="146">
          <cell r="C146" t="str">
            <v>Total Cost</v>
          </cell>
          <cell r="AB146" t="str">
            <v>`07 FY</v>
          </cell>
          <cell r="AC146" t="str">
            <v>`06 FY</v>
          </cell>
        </row>
        <row r="147">
          <cell r="C147">
            <v>10140</v>
          </cell>
          <cell r="D147">
            <v>236.33848475162705</v>
          </cell>
          <cell r="E147">
            <v>191.48364658350113</v>
          </cell>
          <cell r="F147">
            <v>227.0042474720052</v>
          </cell>
          <cell r="G147">
            <v>654.82637880713355</v>
          </cell>
          <cell r="H147">
            <v>704.47128776</v>
          </cell>
          <cell r="J147">
            <v>196.65352691523782</v>
          </cell>
          <cell r="K147">
            <v>202.10126440938916</v>
          </cell>
          <cell r="L147">
            <v>238.26859167171452</v>
          </cell>
          <cell r="M147">
            <v>637.02338299634141</v>
          </cell>
          <cell r="N147">
            <v>589.8957678700001</v>
          </cell>
          <cell r="P147">
            <v>202.0504141021496</v>
          </cell>
          <cell r="Q147">
            <v>243.79319538063598</v>
          </cell>
          <cell r="R147">
            <v>204.1065606734208</v>
          </cell>
          <cell r="S147">
            <v>649.95017015620647</v>
          </cell>
          <cell r="T147">
            <v>621.85900000000004</v>
          </cell>
          <cell r="V147">
            <v>202.25239928250022</v>
          </cell>
          <cell r="W147">
            <v>200.5804809169081</v>
          </cell>
          <cell r="X147">
            <v>205.258821400123</v>
          </cell>
          <cell r="Y147">
            <v>608.09170159953135</v>
          </cell>
          <cell r="Z147">
            <v>766.17165155442581</v>
          </cell>
          <cell r="AB147">
            <v>2549.8916335592126</v>
          </cell>
          <cell r="AC147">
            <v>2682.3977071844256</v>
          </cell>
        </row>
        <row r="148">
          <cell r="C148">
            <v>13126</v>
          </cell>
          <cell r="D148">
            <v>64.988403392482411</v>
          </cell>
          <cell r="E148">
            <v>56.692794593980402</v>
          </cell>
          <cell r="F148">
            <v>64.997438491781054</v>
          </cell>
          <cell r="G148">
            <v>186.67863647824413</v>
          </cell>
          <cell r="H148">
            <v>179.70752999999991</v>
          </cell>
          <cell r="J148">
            <v>59.151569566141518</v>
          </cell>
          <cell r="K148">
            <v>64.738642379490386</v>
          </cell>
          <cell r="L148">
            <v>62.915015450839064</v>
          </cell>
          <cell r="M148">
            <v>186.80522739647111</v>
          </cell>
          <cell r="N148">
            <v>186.13973000000021</v>
          </cell>
          <cell r="P148">
            <v>59.890256833075853</v>
          </cell>
          <cell r="Q148">
            <v>63.611994979490397</v>
          </cell>
          <cell r="R148">
            <v>57.921130686513379</v>
          </cell>
          <cell r="S148">
            <v>181.42338249907971</v>
          </cell>
          <cell r="T148">
            <v>163.81246999999999</v>
          </cell>
          <cell r="V148">
            <v>62.984500955683927</v>
          </cell>
          <cell r="W148">
            <v>60.551107748003282</v>
          </cell>
          <cell r="X148">
            <v>60.694965332175322</v>
          </cell>
          <cell r="Y148">
            <v>184.23057403586267</v>
          </cell>
          <cell r="Z148">
            <v>179.1708787763001</v>
          </cell>
          <cell r="AB148">
            <v>739.13782040965759</v>
          </cell>
          <cell r="AC148">
            <v>708.83060877630021</v>
          </cell>
        </row>
        <row r="149">
          <cell r="C149">
            <v>13127</v>
          </cell>
          <cell r="D149">
            <v>216.97282895567582</v>
          </cell>
          <cell r="E149">
            <v>189.15354984841392</v>
          </cell>
          <cell r="F149">
            <v>208.79411615325526</v>
          </cell>
          <cell r="G149">
            <v>614.920494957345</v>
          </cell>
          <cell r="H149">
            <v>588.84956106053653</v>
          </cell>
          <cell r="J149">
            <v>198.41650325083458</v>
          </cell>
          <cell r="K149">
            <v>216.77189565567596</v>
          </cell>
          <cell r="L149">
            <v>199.61671225083455</v>
          </cell>
          <cell r="M149">
            <v>614.80511115734498</v>
          </cell>
          <cell r="N149">
            <v>617.15965106053693</v>
          </cell>
          <cell r="P149">
            <v>207.62493785325523</v>
          </cell>
          <cell r="Q149">
            <v>216.95586645567593</v>
          </cell>
          <cell r="R149">
            <v>190.63879474841394</v>
          </cell>
          <cell r="S149">
            <v>615.21959905734468</v>
          </cell>
          <cell r="T149">
            <v>577.77793106053616</v>
          </cell>
          <cell r="V149">
            <v>216.33101920567594</v>
          </cell>
          <cell r="W149">
            <v>207.0448137532552</v>
          </cell>
          <cell r="X149">
            <v>199.0157243508346</v>
          </cell>
          <cell r="Y149">
            <v>622.39155730976563</v>
          </cell>
          <cell r="Z149">
            <v>595.95060600390832</v>
          </cell>
          <cell r="AB149">
            <v>2467.3367624818002</v>
          </cell>
          <cell r="AC149">
            <v>2379.7377491855177</v>
          </cell>
        </row>
        <row r="150">
          <cell r="C150">
            <v>13128</v>
          </cell>
          <cell r="D150">
            <v>62.867398234405329</v>
          </cell>
          <cell r="E150">
            <v>54.686488160352468</v>
          </cell>
          <cell r="F150">
            <v>60.814198276387714</v>
          </cell>
          <cell r="G150">
            <v>178.36808467114562</v>
          </cell>
          <cell r="H150">
            <v>164.42243000000002</v>
          </cell>
          <cell r="J150">
            <v>57.356172718370118</v>
          </cell>
          <cell r="K150">
            <v>62.792099934405321</v>
          </cell>
          <cell r="L150">
            <v>57.77453471837012</v>
          </cell>
          <cell r="M150">
            <v>177.92280737114558</v>
          </cell>
          <cell r="N150">
            <v>155.32780999999997</v>
          </cell>
          <cell r="P150">
            <v>60.502754976387706</v>
          </cell>
          <cell r="Q150">
            <v>62.917487034405355</v>
          </cell>
          <cell r="R150">
            <v>55.515583460352474</v>
          </cell>
          <cell r="S150">
            <v>178.93582547114548</v>
          </cell>
          <cell r="T150">
            <v>167.43572999999995</v>
          </cell>
          <cell r="V150">
            <v>63.088717030892838</v>
          </cell>
          <cell r="W150">
            <v>60.522320234612721</v>
          </cell>
          <cell r="X150">
            <v>58.485858876595081</v>
          </cell>
          <cell r="Y150">
            <v>182.0968961421006</v>
          </cell>
          <cell r="Z150">
            <v>170.59097896293747</v>
          </cell>
          <cell r="AB150">
            <v>717.32361365553732</v>
          </cell>
          <cell r="AC150">
            <v>657.77694896293747</v>
          </cell>
        </row>
        <row r="151">
          <cell r="C151" t="str">
            <v>Total Core CS</v>
          </cell>
          <cell r="D151">
            <v>581.16711533419061</v>
          </cell>
          <cell r="E151">
            <v>492.01647918624792</v>
          </cell>
          <cell r="F151">
            <v>561.61000039342923</v>
          </cell>
          <cell r="G151">
            <v>1634.7935949138684</v>
          </cell>
          <cell r="H151">
            <v>1637.4508088205366</v>
          </cell>
          <cell r="J151">
            <v>511.57777245058401</v>
          </cell>
          <cell r="K151">
            <v>546.40390237896088</v>
          </cell>
          <cell r="L151">
            <v>558.5748540917582</v>
          </cell>
          <cell r="M151">
            <v>1616.5565289213032</v>
          </cell>
          <cell r="N151">
            <v>1548.5229589305372</v>
          </cell>
          <cell r="P151">
            <v>530.06836376486842</v>
          </cell>
          <cell r="Q151">
            <v>587.2785438502076</v>
          </cell>
          <cell r="R151">
            <v>508.18206956870063</v>
          </cell>
          <cell r="S151">
            <v>1625.5289771837765</v>
          </cell>
          <cell r="T151">
            <v>1530.8851310605362</v>
          </cell>
          <cell r="V151">
            <v>544.65663647475299</v>
          </cell>
          <cell r="W151">
            <v>528.69872265277922</v>
          </cell>
          <cell r="X151">
            <v>523.45536995972805</v>
          </cell>
          <cell r="Y151">
            <v>1596.8107290872601</v>
          </cell>
          <cell r="Z151">
            <v>1711.8841152975717</v>
          </cell>
          <cell r="AB151">
            <v>6473.6898301062074</v>
          </cell>
          <cell r="AC151">
            <v>6428.7430141091809</v>
          </cell>
        </row>
      </sheetData>
      <sheetData sheetId="92" refreshError="1"/>
      <sheetData sheetId="93" refreshError="1"/>
      <sheetData sheetId="94" refreshError="1">
        <row r="1">
          <cell r="A1" t="str">
            <v>TOTAL CUSTOMER SERVICE SUPPORT</v>
          </cell>
        </row>
        <row r="2">
          <cell r="A2" t="str">
            <v>Plan 07</v>
          </cell>
        </row>
        <row r="3">
          <cell r="D3">
            <v>0.27999760832609383</v>
          </cell>
          <cell r="E3">
            <v>0.27885681548823332</v>
          </cell>
          <cell r="F3">
            <v>0.27735560095007461</v>
          </cell>
          <cell r="G3">
            <v>0.27875086016875789</v>
          </cell>
          <cell r="H3">
            <v>0.27684253902915762</v>
          </cell>
          <cell r="J3">
            <v>0.27816187499952694</v>
          </cell>
          <cell r="K3">
            <v>0.2781956256397794</v>
          </cell>
          <cell r="L3">
            <v>0.27905273075438303</v>
          </cell>
          <cell r="M3">
            <v>0.27846111517172623</v>
          </cell>
          <cell r="N3">
            <v>0.27629261021928109</v>
          </cell>
          <cell r="P3">
            <v>0.27751833258202013</v>
          </cell>
          <cell r="Q3">
            <v>0.27763544066774437</v>
          </cell>
          <cell r="R3">
            <v>0.27617630331520138</v>
          </cell>
          <cell r="S3">
            <v>0.2771503766511807</v>
          </cell>
          <cell r="T3">
            <v>0.27</v>
          </cell>
          <cell r="V3">
            <v>0.27076044990750131</v>
          </cell>
          <cell r="W3">
            <v>0.26943931642019786</v>
          </cell>
          <cell r="X3">
            <v>0.26871734762222205</v>
          </cell>
          <cell r="Y3">
            <v>0.26966925747674303</v>
          </cell>
          <cell r="Z3">
            <v>0.27</v>
          </cell>
          <cell r="AB3">
            <v>0.27600405603999134</v>
          </cell>
          <cell r="AC3">
            <v>0.27424360060645186</v>
          </cell>
          <cell r="AF3" t="str">
            <v>S&amp;W</v>
          </cell>
        </row>
        <row r="4">
          <cell r="D4" t="str">
            <v xml:space="preserve">Plan </v>
          </cell>
          <cell r="E4" t="str">
            <v xml:space="preserve">Plan </v>
          </cell>
          <cell r="F4" t="str">
            <v xml:space="preserve">Plan </v>
          </cell>
          <cell r="G4" t="str">
            <v xml:space="preserve">Plan </v>
          </cell>
          <cell r="H4" t="str">
            <v>ACT</v>
          </cell>
          <cell r="J4" t="str">
            <v xml:space="preserve">Plan </v>
          </cell>
          <cell r="K4" t="str">
            <v xml:space="preserve">Plan </v>
          </cell>
          <cell r="L4" t="str">
            <v xml:space="preserve">Plan </v>
          </cell>
          <cell r="M4" t="str">
            <v xml:space="preserve">Plan </v>
          </cell>
          <cell r="N4" t="str">
            <v>ACT</v>
          </cell>
          <cell r="P4" t="str">
            <v xml:space="preserve">Plan </v>
          </cell>
          <cell r="Q4" t="str">
            <v xml:space="preserve">Plan </v>
          </cell>
          <cell r="R4" t="str">
            <v xml:space="preserve">Plan </v>
          </cell>
          <cell r="S4" t="str">
            <v xml:space="preserve">Plan </v>
          </cell>
          <cell r="T4" t="str">
            <v>FCST 3</v>
          </cell>
          <cell r="V4" t="str">
            <v xml:space="preserve">Plan </v>
          </cell>
          <cell r="W4" t="str">
            <v xml:space="preserve">Plan </v>
          </cell>
          <cell r="X4" t="str">
            <v xml:space="preserve">Plan </v>
          </cell>
          <cell r="Y4" t="str">
            <v xml:space="preserve">Plan </v>
          </cell>
          <cell r="Z4" t="str">
            <v>FCST 3</v>
          </cell>
          <cell r="AB4" t="str">
            <v xml:space="preserve">Plan </v>
          </cell>
          <cell r="AC4" t="str">
            <v>FCST 3</v>
          </cell>
          <cell r="AF4">
            <v>4.5000000000000005E-2</v>
          </cell>
        </row>
        <row r="5">
          <cell r="A5" t="str">
            <v>Acct</v>
          </cell>
          <cell r="C5" t="str">
            <v>Description</v>
          </cell>
          <cell r="D5" t="str">
            <v>JAN</v>
          </cell>
          <cell r="E5" t="str">
            <v>FEB</v>
          </cell>
          <cell r="F5" t="str">
            <v>MAR</v>
          </cell>
          <cell r="G5" t="str">
            <v>Q1 `07</v>
          </cell>
          <cell r="H5" t="str">
            <v>Q1 `06</v>
          </cell>
          <cell r="J5" t="str">
            <v>APR</v>
          </cell>
          <cell r="K5" t="str">
            <v>MAY</v>
          </cell>
          <cell r="L5" t="str">
            <v>JUN</v>
          </cell>
          <cell r="M5" t="str">
            <v>Q2 `07</v>
          </cell>
          <cell r="N5" t="str">
            <v>Q2 `06</v>
          </cell>
          <cell r="P5" t="str">
            <v>JUL</v>
          </cell>
          <cell r="Q5" t="str">
            <v>AUG</v>
          </cell>
          <cell r="R5" t="str">
            <v>SEP</v>
          </cell>
          <cell r="S5" t="str">
            <v>Q3 `07</v>
          </cell>
          <cell r="T5" t="str">
            <v>Q3 `06</v>
          </cell>
          <cell r="V5" t="str">
            <v>OCT</v>
          </cell>
          <cell r="W5" t="str">
            <v>NOV</v>
          </cell>
          <cell r="X5" t="str">
            <v>DEC</v>
          </cell>
          <cell r="Y5" t="str">
            <v>Q4 `07</v>
          </cell>
          <cell r="Z5" t="str">
            <v>Q4 `06</v>
          </cell>
          <cell r="AB5" t="str">
            <v>`07 FY</v>
          </cell>
          <cell r="AC5" t="str">
            <v>`06 FY</v>
          </cell>
          <cell r="AE5" t="str">
            <v>Normalization</v>
          </cell>
          <cell r="AF5" t="str">
            <v>Economics</v>
          </cell>
        </row>
        <row r="6">
          <cell r="A6">
            <v>501010</v>
          </cell>
          <cell r="C6" t="str">
            <v>Semi Monthly Salaries</v>
          </cell>
          <cell r="D6">
            <v>79.524514315325661</v>
          </cell>
          <cell r="E6">
            <v>69.151751578544065</v>
          </cell>
          <cell r="F6">
            <v>76.066926736398457</v>
          </cell>
          <cell r="G6">
            <v>224.7431926302682</v>
          </cell>
          <cell r="H6">
            <v>193.09246999999999</v>
          </cell>
          <cell r="J6">
            <v>72.609339157471268</v>
          </cell>
          <cell r="K6">
            <v>79.524514315325661</v>
          </cell>
          <cell r="L6">
            <v>72.609339157471268</v>
          </cell>
          <cell r="M6">
            <v>224.7431926302682</v>
          </cell>
          <cell r="N6">
            <v>187.00586999999999</v>
          </cell>
          <cell r="P6">
            <v>76.066926736398457</v>
          </cell>
          <cell r="Q6">
            <v>79.524514315325661</v>
          </cell>
          <cell r="R6">
            <v>69.151751578544065</v>
          </cell>
          <cell r="S6">
            <v>224.7431926302682</v>
          </cell>
          <cell r="T6">
            <v>201.58604</v>
          </cell>
          <cell r="V6">
            <v>79.524514315325661</v>
          </cell>
          <cell r="W6">
            <v>76.066926736398457</v>
          </cell>
          <cell r="X6">
            <v>72.609339157471268</v>
          </cell>
          <cell r="Y6">
            <v>228.20078020919539</v>
          </cell>
          <cell r="Z6">
            <v>217.66389500000002</v>
          </cell>
          <cell r="AB6">
            <v>902.43035810000003</v>
          </cell>
          <cell r="AC6">
            <v>799.34827500000006</v>
          </cell>
          <cell r="AE6">
            <v>71.307305000000042</v>
          </cell>
          <cell r="AF6">
            <v>39.17950110000001</v>
          </cell>
        </row>
        <row r="7">
          <cell r="A7">
            <v>501040</v>
          </cell>
          <cell r="C7" t="str">
            <v>Weekly Salaries</v>
          </cell>
          <cell r="D7">
            <v>134.61728989272029</v>
          </cell>
          <cell r="E7">
            <v>117.05851295019154</v>
          </cell>
          <cell r="F7">
            <v>128.76436424521074</v>
          </cell>
          <cell r="G7">
            <v>380.44016708812256</v>
          </cell>
          <cell r="H7">
            <v>309.79515727969346</v>
          </cell>
          <cell r="J7">
            <v>122.91143859770114</v>
          </cell>
          <cell r="K7">
            <v>134.61728989272029</v>
          </cell>
          <cell r="L7">
            <v>122.91143859770114</v>
          </cell>
          <cell r="M7">
            <v>380.44016708812256</v>
          </cell>
          <cell r="N7">
            <v>309.18305727969351</v>
          </cell>
          <cell r="P7">
            <v>128.76436424521074</v>
          </cell>
          <cell r="Q7">
            <v>134.61728989272029</v>
          </cell>
          <cell r="R7">
            <v>114.58801486590036</v>
          </cell>
          <cell r="S7">
            <v>377.96966900383143</v>
          </cell>
          <cell r="T7">
            <v>297.10723727969349</v>
          </cell>
          <cell r="V7">
            <v>131.77621709578543</v>
          </cell>
          <cell r="W7">
            <v>126.04681635249041</v>
          </cell>
          <cell r="X7">
            <v>120.31741560919539</v>
          </cell>
          <cell r="Y7">
            <v>378.14044905747124</v>
          </cell>
          <cell r="Z7">
            <v>384.42211954022991</v>
          </cell>
          <cell r="AB7">
            <v>1516.9904522375477</v>
          </cell>
          <cell r="AC7">
            <v>1300.5075713793103</v>
          </cell>
          <cell r="AE7">
            <v>237.18090678160934</v>
          </cell>
          <cell r="AF7">
            <v>69.195981517241393</v>
          </cell>
        </row>
        <row r="8">
          <cell r="A8">
            <v>501021</v>
          </cell>
          <cell r="C8" t="str">
            <v>Shift Differential - DL</v>
          </cell>
          <cell r="D8">
            <v>0.53191573026819916</v>
          </cell>
          <cell r="E8">
            <v>0.46253541762452099</v>
          </cell>
          <cell r="F8">
            <v>0.50878895938697311</v>
          </cell>
          <cell r="G8">
            <v>1.5032401072796933</v>
          </cell>
          <cell r="H8">
            <v>1.4385072796934866</v>
          </cell>
          <cell r="J8">
            <v>0.48566218850574705</v>
          </cell>
          <cell r="K8">
            <v>0.53191573026819916</v>
          </cell>
          <cell r="L8">
            <v>0.48566218850574705</v>
          </cell>
          <cell r="M8">
            <v>1.5032401072796933</v>
          </cell>
          <cell r="N8">
            <v>1.4385072796934868</v>
          </cell>
          <cell r="P8">
            <v>0.50878895938697311</v>
          </cell>
          <cell r="Q8">
            <v>0.53191573026819916</v>
          </cell>
          <cell r="R8">
            <v>0.46253541762452099</v>
          </cell>
          <cell r="S8">
            <v>1.5032401072796935</v>
          </cell>
          <cell r="T8">
            <v>1.4385072796934868</v>
          </cell>
          <cell r="V8">
            <v>0.53191573026819916</v>
          </cell>
          <cell r="W8">
            <v>0.50878895938697311</v>
          </cell>
          <cell r="X8">
            <v>0.48566218850574705</v>
          </cell>
          <cell r="Y8">
            <v>1.5263668781609194</v>
          </cell>
          <cell r="Z8">
            <v>1.4606381609195402</v>
          </cell>
          <cell r="AB8">
            <v>6.036087199999999</v>
          </cell>
          <cell r="AC8">
            <v>5.77616</v>
          </cell>
        </row>
        <row r="9">
          <cell r="A9">
            <v>501041</v>
          </cell>
          <cell r="C9" t="str">
            <v>Shift Differential - IL</v>
          </cell>
          <cell r="D9">
            <v>2.6084299999999998</v>
          </cell>
          <cell r="E9">
            <v>2.8489200000000001</v>
          </cell>
          <cell r="F9">
            <v>3.2351100000000002</v>
          </cell>
          <cell r="G9">
            <v>8.6924600000000005</v>
          </cell>
          <cell r="H9">
            <v>8.6924600000000005</v>
          </cell>
          <cell r="J9">
            <v>3.6990100000000004</v>
          </cell>
          <cell r="K9">
            <v>3.74742</v>
          </cell>
          <cell r="L9">
            <v>2.99939</v>
          </cell>
          <cell r="M9">
            <v>10.445820000000001</v>
          </cell>
          <cell r="N9">
            <v>10.445819999999999</v>
          </cell>
          <cell r="P9">
            <v>3.6231200000000001</v>
          </cell>
          <cell r="Q9">
            <v>3.3817400000000002</v>
          </cell>
          <cell r="R9">
            <v>3.4226899999999998</v>
          </cell>
          <cell r="S9">
            <v>10.42755</v>
          </cell>
          <cell r="T9">
            <v>10.427549999999998</v>
          </cell>
          <cell r="V9">
            <v>3.1765337600769232</v>
          </cell>
          <cell r="W9">
            <v>3.3277972724615386</v>
          </cell>
          <cell r="X9">
            <v>3.3277972724615386</v>
          </cell>
          <cell r="Y9">
            <v>9.8321283049999995</v>
          </cell>
          <cell r="Z9">
            <v>9.8321283050000012</v>
          </cell>
          <cell r="AB9">
            <v>39.397958305000003</v>
          </cell>
          <cell r="AC9">
            <v>39.397958305000003</v>
          </cell>
        </row>
        <row r="10">
          <cell r="A10">
            <v>501450</v>
          </cell>
          <cell r="C10" t="str">
            <v>Severance Pay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B10">
            <v>0</v>
          </cell>
          <cell r="AC10">
            <v>0</v>
          </cell>
        </row>
        <row r="11">
          <cell r="A11">
            <v>501050</v>
          </cell>
          <cell r="C11" t="str">
            <v>Overtime</v>
          </cell>
          <cell r="D11">
            <v>9.2134422486590051</v>
          </cell>
          <cell r="E11">
            <v>8.0116889118773926</v>
          </cell>
          <cell r="F11">
            <v>8.8128578030651354</v>
          </cell>
          <cell r="G11">
            <v>26.037988963601535</v>
          </cell>
          <cell r="H11">
            <v>27.675663218390806</v>
          </cell>
          <cell r="J11">
            <v>8.412273357471264</v>
          </cell>
          <cell r="K11">
            <v>9.2134422486590051</v>
          </cell>
          <cell r="L11">
            <v>8.412273357471264</v>
          </cell>
          <cell r="M11">
            <v>26.037988963601535</v>
          </cell>
          <cell r="N11">
            <v>25.812183218390807</v>
          </cell>
          <cell r="P11">
            <v>8.8128578030651354</v>
          </cell>
          <cell r="Q11">
            <v>9.2134422486590051</v>
          </cell>
          <cell r="R11">
            <v>7.8140490651340988</v>
          </cell>
          <cell r="S11">
            <v>25.840349116858242</v>
          </cell>
          <cell r="T11">
            <v>29.111013218390806</v>
          </cell>
          <cell r="V11">
            <v>8.9861564249042161</v>
          </cell>
          <cell r="W11">
            <v>8.59545397164751</v>
          </cell>
          <cell r="X11">
            <v>8.204751518390804</v>
          </cell>
          <cell r="Y11">
            <v>25.786361914942528</v>
          </cell>
          <cell r="Z11">
            <v>28.282203586206901</v>
          </cell>
          <cell r="AB11">
            <v>103.70268895900385</v>
          </cell>
          <cell r="AC11">
            <v>110.88106324137932</v>
          </cell>
        </row>
        <row r="12">
          <cell r="A12">
            <v>501110</v>
          </cell>
          <cell r="C12" t="str">
            <v>Bonus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P12">
            <v>6</v>
          </cell>
          <cell r="Q12">
            <v>0</v>
          </cell>
          <cell r="R12">
            <v>0</v>
          </cell>
          <cell r="S12">
            <v>6</v>
          </cell>
          <cell r="T12">
            <v>6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B12">
            <v>6</v>
          </cell>
          <cell r="AC12">
            <v>6</v>
          </cell>
        </row>
        <row r="13">
          <cell r="A13">
            <v>5010</v>
          </cell>
          <cell r="C13" t="str">
            <v>Fringe</v>
          </cell>
          <cell r="D13">
            <v>63.418224108754785</v>
          </cell>
          <cell r="E13">
            <v>55.083537346743285</v>
          </cell>
          <cell r="F13">
            <v>60.293792621417623</v>
          </cell>
          <cell r="G13">
            <v>178.79555407691569</v>
          </cell>
          <cell r="H13">
            <v>149.68717116168585</v>
          </cell>
          <cell r="J13">
            <v>57.890416134080454</v>
          </cell>
          <cell r="K13">
            <v>63.326945008754784</v>
          </cell>
          <cell r="L13">
            <v>57.880588134080448</v>
          </cell>
          <cell r="M13">
            <v>179.0979492769157</v>
          </cell>
          <cell r="N13">
            <v>147.50860116168582</v>
          </cell>
          <cell r="P13">
            <v>60.436848421417622</v>
          </cell>
          <cell r="Q13">
            <v>63.097901808754784</v>
          </cell>
          <cell r="R13">
            <v>53.975631846743283</v>
          </cell>
          <cell r="S13">
            <v>177.51038207691568</v>
          </cell>
          <cell r="T13">
            <v>148.70371116168582</v>
          </cell>
          <cell r="V13">
            <v>60.649078311667864</v>
          </cell>
          <cell r="W13">
            <v>57.807069191136094</v>
          </cell>
          <cell r="X13">
            <v>55.07226760379892</v>
          </cell>
          <cell r="Y13">
            <v>173.52841510660289</v>
          </cell>
          <cell r="Z13">
            <v>172.76967946108564</v>
          </cell>
          <cell r="AB13">
            <v>708.93230053734999</v>
          </cell>
          <cell r="AC13">
            <v>618.66916294614316</v>
          </cell>
          <cell r="AE13">
            <v>72.409554898199417</v>
          </cell>
          <cell r="AF13">
            <v>31.098542302995419</v>
          </cell>
        </row>
        <row r="14">
          <cell r="C14" t="str">
            <v>Total Wage &amp; Fringe</v>
          </cell>
          <cell r="D14">
            <v>289.91381629572794</v>
          </cell>
          <cell r="E14">
            <v>252.61694620498076</v>
          </cell>
          <cell r="F14">
            <v>277.68184036547893</v>
          </cell>
          <cell r="G14">
            <v>820.21260286618758</v>
          </cell>
          <cell r="H14">
            <v>690.3814289394636</v>
          </cell>
          <cell r="J14">
            <v>266.00813943522985</v>
          </cell>
          <cell r="K14">
            <v>290.96152719572791</v>
          </cell>
          <cell r="L14">
            <v>265.29869143522984</v>
          </cell>
          <cell r="M14">
            <v>822.2683580661876</v>
          </cell>
          <cell r="N14">
            <v>681.3940389394636</v>
          </cell>
          <cell r="P14">
            <v>284.2129061654789</v>
          </cell>
          <cell r="Q14">
            <v>290.36680399572793</v>
          </cell>
          <cell r="R14">
            <v>249.41467277394631</v>
          </cell>
          <cell r="S14">
            <v>823.99438293515323</v>
          </cell>
          <cell r="T14">
            <v>694.37405893946357</v>
          </cell>
          <cell r="V14">
            <v>284.64441563802825</v>
          </cell>
          <cell r="W14">
            <v>272.35285248352102</v>
          </cell>
          <cell r="X14">
            <v>260.01723334982364</v>
          </cell>
          <cell r="Y14">
            <v>817.01450147137302</v>
          </cell>
          <cell r="Z14">
            <v>814.430664053442</v>
          </cell>
          <cell r="AB14">
            <v>3283.4898453389014</v>
          </cell>
          <cell r="AC14">
            <v>2880.5801908718331</v>
          </cell>
        </row>
        <row r="15">
          <cell r="A15">
            <v>501060</v>
          </cell>
          <cell r="C15" t="str">
            <v>Temp. Help</v>
          </cell>
          <cell r="D15">
            <v>6</v>
          </cell>
          <cell r="E15">
            <v>6</v>
          </cell>
          <cell r="F15">
            <v>6</v>
          </cell>
          <cell r="G15">
            <v>18</v>
          </cell>
          <cell r="H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P15">
            <v>0</v>
          </cell>
          <cell r="Q15">
            <v>0</v>
          </cell>
          <cell r="R15">
            <v>6</v>
          </cell>
          <cell r="S15">
            <v>6</v>
          </cell>
          <cell r="T15">
            <v>0</v>
          </cell>
          <cell r="V15">
            <v>6</v>
          </cell>
          <cell r="W15">
            <v>6</v>
          </cell>
          <cell r="X15">
            <v>6</v>
          </cell>
          <cell r="Y15">
            <v>18</v>
          </cell>
          <cell r="Z15">
            <v>36</v>
          </cell>
          <cell r="AB15">
            <v>42</v>
          </cell>
          <cell r="AC15">
            <v>36</v>
          </cell>
        </row>
        <row r="16">
          <cell r="C16" t="str">
            <v>Total Head Count</v>
          </cell>
          <cell r="D16">
            <v>295.91381629572794</v>
          </cell>
          <cell r="E16">
            <v>258.61694620498076</v>
          </cell>
          <cell r="F16">
            <v>283.68184036547893</v>
          </cell>
          <cell r="G16">
            <v>838.21260286618758</v>
          </cell>
          <cell r="H16">
            <v>690.3814289394636</v>
          </cell>
          <cell r="J16">
            <v>266.00813943522985</v>
          </cell>
          <cell r="K16">
            <v>290.96152719572791</v>
          </cell>
          <cell r="L16">
            <v>265.29869143522984</v>
          </cell>
          <cell r="M16">
            <v>822.2683580661876</v>
          </cell>
          <cell r="N16">
            <v>681.3940389394636</v>
          </cell>
          <cell r="P16">
            <v>284.2129061654789</v>
          </cell>
          <cell r="Q16">
            <v>290.36680399572793</v>
          </cell>
          <cell r="R16">
            <v>255.41467277394631</v>
          </cell>
          <cell r="S16">
            <v>829.99438293515323</v>
          </cell>
          <cell r="T16">
            <v>694.37405893946357</v>
          </cell>
          <cell r="V16">
            <v>290.64441563802825</v>
          </cell>
          <cell r="W16">
            <v>278.35285248352102</v>
          </cell>
          <cell r="X16">
            <v>266.01723334982364</v>
          </cell>
          <cell r="Y16">
            <v>835.01450147137302</v>
          </cell>
          <cell r="Z16">
            <v>850.430664053442</v>
          </cell>
          <cell r="AB16">
            <v>3325.4898453389014</v>
          </cell>
          <cell r="AC16">
            <v>2916.5801908718331</v>
          </cell>
          <cell r="AE16">
            <v>380.8977666798088</v>
          </cell>
          <cell r="AF16">
            <v>139.47402492023681</v>
          </cell>
        </row>
        <row r="17">
          <cell r="A17">
            <v>507280</v>
          </cell>
          <cell r="C17" t="str">
            <v>Travel</v>
          </cell>
          <cell r="D17">
            <v>1</v>
          </cell>
          <cell r="E17">
            <v>1</v>
          </cell>
          <cell r="F17">
            <v>3.1</v>
          </cell>
          <cell r="G17">
            <v>5.0999999999999996</v>
          </cell>
          <cell r="H17">
            <v>1.435E-2</v>
          </cell>
          <cell r="J17">
            <v>1</v>
          </cell>
          <cell r="K17">
            <v>1</v>
          </cell>
          <cell r="L17">
            <v>3.1</v>
          </cell>
          <cell r="M17">
            <v>5.0999999999999996</v>
          </cell>
          <cell r="N17">
            <v>0.37517</v>
          </cell>
          <cell r="P17">
            <v>1</v>
          </cell>
          <cell r="Q17">
            <v>1</v>
          </cell>
          <cell r="R17">
            <v>3.1</v>
          </cell>
          <cell r="S17">
            <v>5.0999999999999996</v>
          </cell>
          <cell r="T17">
            <v>0</v>
          </cell>
          <cell r="V17">
            <v>1</v>
          </cell>
          <cell r="W17">
            <v>1</v>
          </cell>
          <cell r="X17">
            <v>3.0500000000000003</v>
          </cell>
          <cell r="Y17">
            <v>5.0500000000000007</v>
          </cell>
          <cell r="Z17">
            <v>5.05</v>
          </cell>
          <cell r="AB17">
            <v>20.350000000000001</v>
          </cell>
          <cell r="AC17">
            <v>5.4395199999999999</v>
          </cell>
        </row>
        <row r="18">
          <cell r="A18">
            <v>507050</v>
          </cell>
          <cell r="C18" t="str">
            <v>Meals &amp; Entertainment</v>
          </cell>
          <cell r="D18">
            <v>0</v>
          </cell>
          <cell r="E18">
            <v>0</v>
          </cell>
          <cell r="F18">
            <v>1.4518</v>
          </cell>
          <cell r="G18">
            <v>1.4518</v>
          </cell>
          <cell r="H18">
            <v>1.0591200000000001</v>
          </cell>
          <cell r="J18">
            <v>0</v>
          </cell>
          <cell r="K18">
            <v>0</v>
          </cell>
          <cell r="L18">
            <v>1.4518</v>
          </cell>
          <cell r="M18">
            <v>1.4518</v>
          </cell>
          <cell r="N18">
            <v>1.07338</v>
          </cell>
          <cell r="P18">
            <v>0</v>
          </cell>
          <cell r="Q18">
            <v>0</v>
          </cell>
          <cell r="R18">
            <v>1.4518</v>
          </cell>
          <cell r="S18">
            <v>1.4518</v>
          </cell>
          <cell r="T18">
            <v>0.91886000000000001</v>
          </cell>
          <cell r="V18">
            <v>0</v>
          </cell>
          <cell r="W18">
            <v>0</v>
          </cell>
          <cell r="X18">
            <v>1.54</v>
          </cell>
          <cell r="Y18">
            <v>1.54</v>
          </cell>
          <cell r="Z18">
            <v>1.44</v>
          </cell>
          <cell r="AB18">
            <v>5.8953999999999995</v>
          </cell>
          <cell r="AC18">
            <v>4.4913600000000002</v>
          </cell>
        </row>
        <row r="19">
          <cell r="A19">
            <v>508590</v>
          </cell>
          <cell r="C19" t="str">
            <v>Learning &amp; Development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0.4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2.4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B19">
            <v>0</v>
          </cell>
          <cell r="AC19">
            <v>2.8</v>
          </cell>
        </row>
        <row r="20">
          <cell r="A20">
            <v>508560</v>
          </cell>
          <cell r="C20" t="str">
            <v>Dues &amp; Subscriptions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0.55500000000000005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B20">
            <v>0</v>
          </cell>
          <cell r="AC20">
            <v>0.55500000000000005</v>
          </cell>
        </row>
        <row r="21">
          <cell r="A21">
            <v>510040</v>
          </cell>
          <cell r="C21" t="str">
            <v>Company Social Functions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B21">
            <v>0</v>
          </cell>
          <cell r="AC21">
            <v>0</v>
          </cell>
        </row>
        <row r="22">
          <cell r="A22">
            <v>503020</v>
          </cell>
          <cell r="C22" t="str">
            <v>Cafeteria Subsidy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B22">
            <v>0</v>
          </cell>
          <cell r="AC22">
            <v>0</v>
          </cell>
        </row>
        <row r="23">
          <cell r="A23">
            <v>503650</v>
          </cell>
          <cell r="C23" t="str">
            <v>Machinery &amp; Equipment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B23">
            <v>0</v>
          </cell>
          <cell r="AC23">
            <v>0</v>
          </cell>
        </row>
        <row r="24">
          <cell r="A24">
            <v>503620</v>
          </cell>
          <cell r="C24" t="str">
            <v>Equipment Rental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B24">
            <v>0</v>
          </cell>
          <cell r="AC24">
            <v>0</v>
          </cell>
        </row>
        <row r="25">
          <cell r="A25">
            <v>503610</v>
          </cell>
          <cell r="C25" t="str">
            <v>Equipment Maintenance</v>
          </cell>
          <cell r="D25">
            <v>1.6</v>
          </cell>
          <cell r="E25">
            <v>1.6</v>
          </cell>
          <cell r="F25">
            <v>1.6</v>
          </cell>
          <cell r="G25">
            <v>4.8000000000000007</v>
          </cell>
          <cell r="H25">
            <v>0</v>
          </cell>
          <cell r="J25">
            <v>1.6</v>
          </cell>
          <cell r="K25">
            <v>1.6</v>
          </cell>
          <cell r="L25">
            <v>1.6</v>
          </cell>
          <cell r="M25">
            <v>4.8000000000000007</v>
          </cell>
          <cell r="N25">
            <v>0</v>
          </cell>
          <cell r="P25">
            <v>1.6</v>
          </cell>
          <cell r="Q25">
            <v>1.6</v>
          </cell>
          <cell r="R25">
            <v>1.6</v>
          </cell>
          <cell r="S25">
            <v>4.8000000000000007</v>
          </cell>
          <cell r="T25">
            <v>0</v>
          </cell>
          <cell r="V25">
            <v>1.6</v>
          </cell>
          <cell r="W25">
            <v>1.6</v>
          </cell>
          <cell r="X25">
            <v>1.6</v>
          </cell>
          <cell r="Y25">
            <v>4.8000000000000007</v>
          </cell>
          <cell r="Z25">
            <v>0</v>
          </cell>
          <cell r="AB25">
            <v>19.200000000000003</v>
          </cell>
          <cell r="AC25">
            <v>0</v>
          </cell>
        </row>
        <row r="26">
          <cell r="A26">
            <v>506600</v>
          </cell>
          <cell r="C26" t="str">
            <v>Vehicle Expense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B26">
            <v>0</v>
          </cell>
          <cell r="AC26">
            <v>0</v>
          </cell>
        </row>
        <row r="27">
          <cell r="A27">
            <v>504510</v>
          </cell>
          <cell r="C27" t="str">
            <v>Depreciation Expense</v>
          </cell>
          <cell r="D27">
            <v>1.0191177777777778</v>
          </cell>
          <cell r="E27">
            <v>1.0191177777777778</v>
          </cell>
          <cell r="F27">
            <v>1.0191177777777778</v>
          </cell>
          <cell r="G27">
            <v>3.0573533333333334</v>
          </cell>
          <cell r="H27">
            <v>2.8334700000000002</v>
          </cell>
          <cell r="J27">
            <v>1.0191177777777778</v>
          </cell>
          <cell r="K27">
            <v>1.0191177777777778</v>
          </cell>
          <cell r="L27">
            <v>3.9953082539682541</v>
          </cell>
          <cell r="M27">
            <v>6.0335438095238096</v>
          </cell>
          <cell r="N27">
            <v>2.8334999999999999</v>
          </cell>
          <cell r="P27">
            <v>3.9953082539682541</v>
          </cell>
          <cell r="Q27">
            <v>3.9953082539682541</v>
          </cell>
          <cell r="R27">
            <v>3.9953082539682541</v>
          </cell>
          <cell r="S27">
            <v>11.985924761904762</v>
          </cell>
          <cell r="T27">
            <v>2.8335300000000001</v>
          </cell>
          <cell r="V27">
            <v>3.9953082539682541</v>
          </cell>
          <cell r="W27">
            <v>3.9953082539682541</v>
          </cell>
          <cell r="X27">
            <v>3.9953082539682541</v>
          </cell>
          <cell r="Y27">
            <v>11.985924761904762</v>
          </cell>
          <cell r="Z27">
            <v>4.6362699999999997</v>
          </cell>
          <cell r="AB27">
            <v>33.062746666666669</v>
          </cell>
          <cell r="AC27">
            <v>13.13677</v>
          </cell>
        </row>
        <row r="28">
          <cell r="A28">
            <v>508720</v>
          </cell>
          <cell r="C28" t="str">
            <v>Computer Hardware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B28">
            <v>0</v>
          </cell>
          <cell r="AC28">
            <v>0</v>
          </cell>
        </row>
        <row r="29">
          <cell r="A29">
            <v>508730</v>
          </cell>
          <cell r="C29" t="str">
            <v>Computer Software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0.84640000000000004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0.43337999999999999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0.98267000000000004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B29">
            <v>0</v>
          </cell>
          <cell r="AC29">
            <v>2.2624500000000003</v>
          </cell>
        </row>
        <row r="30">
          <cell r="A30">
            <v>503630</v>
          </cell>
          <cell r="C30" t="str">
            <v>Furniture &amp; Fixtures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B30">
            <v>0</v>
          </cell>
          <cell r="AC30">
            <v>0</v>
          </cell>
        </row>
        <row r="31">
          <cell r="A31">
            <v>509520</v>
          </cell>
          <cell r="C31" t="str">
            <v>General Supplies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0.18581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0.25833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0.42935999999999996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B31">
            <v>0</v>
          </cell>
          <cell r="AC31">
            <v>0.87349999999999994</v>
          </cell>
        </row>
        <row r="32">
          <cell r="A32">
            <v>503660</v>
          </cell>
          <cell r="C32" t="str">
            <v>Processing Supplies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B32">
            <v>0</v>
          </cell>
          <cell r="AC32">
            <v>0</v>
          </cell>
        </row>
        <row r="33">
          <cell r="A33">
            <v>503550</v>
          </cell>
          <cell r="C33" t="str">
            <v>Shipping Materials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B33">
            <v>0</v>
          </cell>
          <cell r="AC33">
            <v>0</v>
          </cell>
        </row>
        <row r="34">
          <cell r="A34">
            <v>503640</v>
          </cell>
          <cell r="C34" t="str">
            <v>Inventory Withdrawals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2.307E-2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5.8560000000000001E-2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0.15725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B34">
            <v>0</v>
          </cell>
          <cell r="AC34">
            <v>0.23888000000000001</v>
          </cell>
        </row>
        <row r="35">
          <cell r="A35">
            <v>509530</v>
          </cell>
          <cell r="C35" t="str">
            <v>Postage &amp; Courier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7.0999999999999995E-3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1.6719999999999999E-2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B35">
            <v>0</v>
          </cell>
          <cell r="AC35">
            <v>2.3819999999999997E-2</v>
          </cell>
        </row>
        <row r="36">
          <cell r="A36">
            <v>506820</v>
          </cell>
          <cell r="C36" t="str">
            <v>Advertising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B36">
            <v>0</v>
          </cell>
          <cell r="AC36">
            <v>0</v>
          </cell>
        </row>
        <row r="37">
          <cell r="A37">
            <v>503516</v>
          </cell>
          <cell r="C37" t="str">
            <v>Freight Exp. Int'l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B37">
            <v>0</v>
          </cell>
          <cell r="AC37">
            <v>0</v>
          </cell>
        </row>
        <row r="38">
          <cell r="A38">
            <v>503515</v>
          </cell>
          <cell r="C38" t="str">
            <v>Freight Exp. Dom.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0.12769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2.656E-2</v>
          </cell>
          <cell r="P38">
            <v>0</v>
          </cell>
          <cell r="Q38">
            <v>-7.2199999999999999E-3</v>
          </cell>
          <cell r="R38">
            <v>0</v>
          </cell>
          <cell r="S38">
            <v>-7.2199999999999999E-3</v>
          </cell>
          <cell r="T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B38">
            <v>-7.2199999999999999E-3</v>
          </cell>
          <cell r="AC38">
            <v>0.15425</v>
          </cell>
        </row>
        <row r="39">
          <cell r="A39">
            <v>503510</v>
          </cell>
          <cell r="C39" t="str">
            <v>Billable Freight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B39">
            <v>0</v>
          </cell>
          <cell r="AC39">
            <v>0</v>
          </cell>
        </row>
        <row r="40">
          <cell r="A40">
            <v>503505</v>
          </cell>
          <cell r="C40" t="str">
            <v>Frieght on Returned Goods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B40">
            <v>0</v>
          </cell>
          <cell r="AC40">
            <v>0</v>
          </cell>
        </row>
        <row r="41">
          <cell r="C41" t="str">
            <v>Net Transportation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0.12769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2.656E-2</v>
          </cell>
          <cell r="P41">
            <v>0</v>
          </cell>
          <cell r="Q41">
            <v>-7.2199999999999999E-3</v>
          </cell>
          <cell r="R41">
            <v>0</v>
          </cell>
          <cell r="S41">
            <v>-7.2199999999999999E-3</v>
          </cell>
          <cell r="T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B41">
            <v>-7.2199999999999999E-3</v>
          </cell>
          <cell r="AC41">
            <v>0.15425</v>
          </cell>
        </row>
        <row r="42">
          <cell r="A42">
            <v>510130</v>
          </cell>
          <cell r="C42" t="str">
            <v>Recruiting / Relocation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B42">
            <v>0</v>
          </cell>
          <cell r="AC42">
            <v>0</v>
          </cell>
        </row>
        <row r="43">
          <cell r="A43">
            <v>508820</v>
          </cell>
          <cell r="C43" t="str">
            <v>Consulting</v>
          </cell>
          <cell r="D43">
            <v>23.125</v>
          </cell>
          <cell r="E43">
            <v>3.125</v>
          </cell>
          <cell r="F43">
            <v>3.125</v>
          </cell>
          <cell r="G43">
            <v>29.375</v>
          </cell>
          <cell r="H43">
            <v>4.25</v>
          </cell>
          <cell r="J43">
            <v>3.125</v>
          </cell>
          <cell r="K43">
            <v>3.125</v>
          </cell>
          <cell r="L43">
            <v>3.125</v>
          </cell>
          <cell r="M43">
            <v>9.375</v>
          </cell>
          <cell r="N43">
            <v>6.7249999999999996</v>
          </cell>
          <cell r="P43">
            <v>3.125</v>
          </cell>
          <cell r="Q43">
            <v>3.125</v>
          </cell>
          <cell r="R43">
            <v>3.125</v>
          </cell>
          <cell r="S43">
            <v>9.375</v>
          </cell>
          <cell r="T43">
            <v>7.25</v>
          </cell>
          <cell r="V43">
            <v>3.125</v>
          </cell>
          <cell r="W43">
            <v>3.125</v>
          </cell>
          <cell r="X43">
            <v>3.125</v>
          </cell>
          <cell r="Y43">
            <v>9.375</v>
          </cell>
          <cell r="Z43">
            <v>6.375</v>
          </cell>
          <cell r="AB43">
            <v>57.5</v>
          </cell>
          <cell r="AC43">
            <v>24.6</v>
          </cell>
        </row>
        <row r="44">
          <cell r="A44">
            <v>508860</v>
          </cell>
          <cell r="C44" t="str">
            <v>Outside Testing</v>
          </cell>
          <cell r="D44">
            <v>4.1890000000000001</v>
          </cell>
          <cell r="E44">
            <v>4.1890000000000001</v>
          </cell>
          <cell r="F44">
            <v>4.1890000000000001</v>
          </cell>
          <cell r="G44">
            <v>12.567</v>
          </cell>
          <cell r="H44">
            <v>12.630750000000001</v>
          </cell>
          <cell r="J44">
            <v>4.1539999999999999</v>
          </cell>
          <cell r="K44">
            <v>4.1539999999999999</v>
          </cell>
          <cell r="L44">
            <v>4.1539999999999999</v>
          </cell>
          <cell r="M44">
            <v>12.462</v>
          </cell>
          <cell r="N44">
            <v>9.8940000000000001</v>
          </cell>
          <cell r="P44">
            <v>4.1539999999999999</v>
          </cell>
          <cell r="Q44">
            <v>4.1539999999999999</v>
          </cell>
          <cell r="R44">
            <v>4.1539999999999999</v>
          </cell>
          <cell r="S44">
            <v>12.462</v>
          </cell>
          <cell r="T44">
            <v>9.8940000000000001</v>
          </cell>
          <cell r="V44">
            <v>3.9899999999999998</v>
          </cell>
          <cell r="W44">
            <v>3.9899999999999998</v>
          </cell>
          <cell r="X44">
            <v>3.9899999999999998</v>
          </cell>
          <cell r="Y44">
            <v>11.969999999999999</v>
          </cell>
          <cell r="Z44">
            <v>11.13</v>
          </cell>
          <cell r="AB44">
            <v>49.460999999999999</v>
          </cell>
          <cell r="AC44">
            <v>43.548749999999998</v>
          </cell>
        </row>
        <row r="45">
          <cell r="A45">
            <v>503070</v>
          </cell>
          <cell r="C45" t="str">
            <v>Fitness Center Mgm't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B45">
            <v>0</v>
          </cell>
          <cell r="AC45">
            <v>0</v>
          </cell>
        </row>
        <row r="46">
          <cell r="A46">
            <v>503180</v>
          </cell>
          <cell r="C46" t="str">
            <v>Quincy Security Guards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B46">
            <v>0</v>
          </cell>
          <cell r="AC46">
            <v>0</v>
          </cell>
        </row>
        <row r="47">
          <cell r="A47">
            <v>503040</v>
          </cell>
          <cell r="C47" t="str">
            <v>Electricity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B47">
            <v>0</v>
          </cell>
          <cell r="AC47">
            <v>0</v>
          </cell>
        </row>
        <row r="48">
          <cell r="A48">
            <v>503210</v>
          </cell>
          <cell r="C48" t="str">
            <v>Utilities (Fuel &amp; Water &amp; Sewer)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B48">
            <v>0</v>
          </cell>
          <cell r="AC48">
            <v>0</v>
          </cell>
        </row>
        <row r="49">
          <cell r="A49">
            <v>503130</v>
          </cell>
          <cell r="C49" t="str">
            <v>Janitorial Services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B49">
            <v>0</v>
          </cell>
          <cell r="AC49">
            <v>0</v>
          </cell>
        </row>
        <row r="50">
          <cell r="A50">
            <v>503010</v>
          </cell>
          <cell r="C50" t="str">
            <v>Building Maintenance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B50">
            <v>0</v>
          </cell>
          <cell r="AC50">
            <v>0</v>
          </cell>
        </row>
        <row r="51">
          <cell r="A51">
            <v>513210</v>
          </cell>
          <cell r="C51" t="str">
            <v>Prop. Taxes Marina Bay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B51">
            <v>0</v>
          </cell>
          <cell r="AC51">
            <v>0</v>
          </cell>
        </row>
        <row r="52">
          <cell r="A52">
            <v>503260</v>
          </cell>
          <cell r="C52" t="str">
            <v>Other Facilities Expense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B52">
            <v>0</v>
          </cell>
          <cell r="AC52">
            <v>0</v>
          </cell>
        </row>
        <row r="53">
          <cell r="A53">
            <v>503200</v>
          </cell>
          <cell r="C53" t="str">
            <v>Telephone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P53">
            <v>0</v>
          </cell>
          <cell r="Q53">
            <v>0</v>
          </cell>
          <cell r="R53">
            <v>5.6799999999999993E-3</v>
          </cell>
          <cell r="S53">
            <v>5.6799999999999993E-3</v>
          </cell>
          <cell r="T53">
            <v>5.6799999999999993E-3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B53">
            <v>5.6799999999999993E-3</v>
          </cell>
          <cell r="AC53">
            <v>5.6799999999999993E-3</v>
          </cell>
        </row>
        <row r="54">
          <cell r="A54">
            <v>508760</v>
          </cell>
          <cell r="C54" t="str">
            <v>License Fees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B54">
            <v>0</v>
          </cell>
          <cell r="AC54">
            <v>0</v>
          </cell>
        </row>
        <row r="55">
          <cell r="A55">
            <v>509070</v>
          </cell>
          <cell r="C55" t="str">
            <v>Prop &amp; Casualty Insurance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B55">
            <v>0</v>
          </cell>
          <cell r="AC55">
            <v>0</v>
          </cell>
        </row>
        <row r="56">
          <cell r="A56">
            <v>510140</v>
          </cell>
          <cell r="C56" t="str">
            <v>Misc.</v>
          </cell>
          <cell r="D56">
            <v>0.30000000000000004</v>
          </cell>
          <cell r="E56">
            <v>0.30000000000000004</v>
          </cell>
          <cell r="F56">
            <v>0.30000000000000004</v>
          </cell>
          <cell r="G56">
            <v>0.90000000000000013</v>
          </cell>
          <cell r="H56">
            <v>0.01</v>
          </cell>
          <cell r="J56">
            <v>0.30000000000000004</v>
          </cell>
          <cell r="K56">
            <v>0.30000000000000004</v>
          </cell>
          <cell r="L56">
            <v>0.30000000000000004</v>
          </cell>
          <cell r="M56">
            <v>0.90000000000000013</v>
          </cell>
          <cell r="N56">
            <v>0.2</v>
          </cell>
          <cell r="P56">
            <v>0.30000000000000004</v>
          </cell>
          <cell r="Q56">
            <v>0.30000000000000004</v>
          </cell>
          <cell r="R56">
            <v>0.30000000000000004</v>
          </cell>
          <cell r="S56">
            <v>0.90000000000000013</v>
          </cell>
          <cell r="T56">
            <v>0</v>
          </cell>
          <cell r="V56">
            <v>0.30000000000000004</v>
          </cell>
          <cell r="W56">
            <v>0.30000000000000004</v>
          </cell>
          <cell r="X56">
            <v>0.5</v>
          </cell>
          <cell r="Y56">
            <v>1.1000000000000001</v>
          </cell>
          <cell r="Z56">
            <v>0.4</v>
          </cell>
          <cell r="AB56">
            <v>3.8000000000000003</v>
          </cell>
          <cell r="AC56">
            <v>0.6100000000000001</v>
          </cell>
        </row>
        <row r="57">
          <cell r="A57">
            <v>506760</v>
          </cell>
          <cell r="C57" t="str">
            <v>Rewards &amp; Recognition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B57">
            <v>0</v>
          </cell>
          <cell r="AC57">
            <v>0</v>
          </cell>
        </row>
        <row r="58">
          <cell r="A58">
            <v>5000</v>
          </cell>
          <cell r="C58" t="str">
            <v>Facility Allocation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B58">
            <v>0</v>
          </cell>
          <cell r="AC58">
            <v>0</v>
          </cell>
        </row>
        <row r="59">
          <cell r="J59">
            <v>0</v>
          </cell>
          <cell r="K59">
            <v>0</v>
          </cell>
          <cell r="L59">
            <v>0</v>
          </cell>
        </row>
        <row r="60">
          <cell r="C60" t="str">
            <v xml:space="preserve">      TOTAL</v>
          </cell>
          <cell r="D60">
            <v>327.14693407350563</v>
          </cell>
          <cell r="E60">
            <v>269.85006398275846</v>
          </cell>
          <cell r="F60">
            <v>298.4667581432567</v>
          </cell>
          <cell r="G60">
            <v>895.4637561995205</v>
          </cell>
          <cell r="H60">
            <v>713.31708893946302</v>
          </cell>
          <cell r="J60">
            <v>277.20625721300758</v>
          </cell>
          <cell r="K60">
            <v>302.15964497350552</v>
          </cell>
          <cell r="L60">
            <v>283.02479968919823</v>
          </cell>
          <cell r="M60">
            <v>862.39070187571133</v>
          </cell>
          <cell r="N60">
            <v>705.67901893946259</v>
          </cell>
          <cell r="P60">
            <v>298.3872144194471</v>
          </cell>
          <cell r="Q60">
            <v>304.53389224969624</v>
          </cell>
          <cell r="R60">
            <v>273.14646102791448</v>
          </cell>
          <cell r="S60">
            <v>876.06756769705817</v>
          </cell>
          <cell r="T60">
            <v>716.86212893946367</v>
          </cell>
          <cell r="V60">
            <v>304.65472389199647</v>
          </cell>
          <cell r="W60">
            <v>292.36316073748924</v>
          </cell>
          <cell r="X60">
            <v>283.81754160379182</v>
          </cell>
          <cell r="Y60">
            <v>880.83542623327776</v>
          </cell>
          <cell r="Z60">
            <v>879.46193405344263</v>
          </cell>
          <cell r="AB60">
            <v>3514.7574520055682</v>
          </cell>
          <cell r="AC60">
            <v>3015.3201708718329</v>
          </cell>
        </row>
        <row r="63">
          <cell r="C63" t="str">
            <v>HEADCOUNT</v>
          </cell>
          <cell r="D63" t="str">
            <v xml:space="preserve">Plan </v>
          </cell>
          <cell r="E63" t="str">
            <v xml:space="preserve">Plan </v>
          </cell>
          <cell r="F63" t="str">
            <v xml:space="preserve">Plan </v>
          </cell>
          <cell r="G63" t="str">
            <v xml:space="preserve">Plan </v>
          </cell>
          <cell r="H63" t="str">
            <v>ACT</v>
          </cell>
          <cell r="J63" t="str">
            <v xml:space="preserve">Plan </v>
          </cell>
          <cell r="K63" t="str">
            <v xml:space="preserve">Plan </v>
          </cell>
          <cell r="L63" t="str">
            <v xml:space="preserve">Plan </v>
          </cell>
          <cell r="M63" t="str">
            <v xml:space="preserve">Plan </v>
          </cell>
          <cell r="N63" t="str">
            <v>ACT</v>
          </cell>
          <cell r="P63" t="str">
            <v xml:space="preserve">Plan </v>
          </cell>
          <cell r="Q63" t="str">
            <v xml:space="preserve">Plan </v>
          </cell>
          <cell r="R63" t="str">
            <v xml:space="preserve">Plan </v>
          </cell>
          <cell r="S63" t="str">
            <v xml:space="preserve">Plan </v>
          </cell>
          <cell r="T63" t="str">
            <v>FCST 3</v>
          </cell>
          <cell r="V63" t="str">
            <v xml:space="preserve">Plan </v>
          </cell>
          <cell r="W63" t="str">
            <v xml:space="preserve">Plan </v>
          </cell>
          <cell r="X63" t="str">
            <v xml:space="preserve">Plan </v>
          </cell>
          <cell r="Y63" t="str">
            <v xml:space="preserve">Plan </v>
          </cell>
          <cell r="Z63" t="str">
            <v>FCST 3</v>
          </cell>
          <cell r="AB63" t="str">
            <v xml:space="preserve">Plan </v>
          </cell>
          <cell r="AC63" t="str">
            <v>FCST 3</v>
          </cell>
          <cell r="AE63" t="str">
            <v>AVG</v>
          </cell>
          <cell r="AF63" t="str">
            <v>AVG</v>
          </cell>
        </row>
        <row r="64">
          <cell r="D64" t="str">
            <v>JAN</v>
          </cell>
          <cell r="E64" t="str">
            <v>FEB</v>
          </cell>
          <cell r="F64" t="str">
            <v>MAR</v>
          </cell>
          <cell r="G64" t="str">
            <v>Q1 `07</v>
          </cell>
          <cell r="H64" t="str">
            <v>Q1 `06</v>
          </cell>
          <cell r="J64" t="str">
            <v>APR</v>
          </cell>
          <cell r="K64" t="str">
            <v>MAY</v>
          </cell>
          <cell r="L64" t="str">
            <v>JUN</v>
          </cell>
          <cell r="M64" t="str">
            <v>Q2 `07</v>
          </cell>
          <cell r="N64" t="str">
            <v>Q2 `06</v>
          </cell>
          <cell r="P64" t="str">
            <v>JUL</v>
          </cell>
          <cell r="Q64" t="str">
            <v>AUG</v>
          </cell>
          <cell r="R64" t="str">
            <v>SEP</v>
          </cell>
          <cell r="S64" t="str">
            <v>Q3 `07</v>
          </cell>
          <cell r="T64" t="str">
            <v>Q3 `06</v>
          </cell>
          <cell r="V64" t="str">
            <v>OCT</v>
          </cell>
          <cell r="W64" t="str">
            <v>NOV</v>
          </cell>
          <cell r="X64" t="str">
            <v>DEC</v>
          </cell>
          <cell r="Y64" t="str">
            <v>Q4 `07</v>
          </cell>
          <cell r="Z64" t="str">
            <v>Q4 `06</v>
          </cell>
          <cell r="AB64" t="str">
            <v>`07 FY</v>
          </cell>
          <cell r="AC64" t="str">
            <v>`06 FY</v>
          </cell>
          <cell r="AE64" t="str">
            <v>Plan 07</v>
          </cell>
          <cell r="AF64" t="str">
            <v>FCST 2</v>
          </cell>
          <cell r="AG64" t="str">
            <v>var</v>
          </cell>
        </row>
        <row r="65">
          <cell r="C65" t="str">
            <v>EXEMPT</v>
          </cell>
          <cell r="D65">
            <v>14</v>
          </cell>
          <cell r="E65">
            <v>14</v>
          </cell>
          <cell r="F65">
            <v>14</v>
          </cell>
          <cell r="G65">
            <v>14</v>
          </cell>
          <cell r="H65">
            <v>12</v>
          </cell>
          <cell r="J65">
            <v>14</v>
          </cell>
          <cell r="K65">
            <v>14</v>
          </cell>
          <cell r="L65">
            <v>14</v>
          </cell>
          <cell r="M65">
            <v>14</v>
          </cell>
          <cell r="N65">
            <v>11</v>
          </cell>
          <cell r="P65">
            <v>14</v>
          </cell>
          <cell r="Q65">
            <v>14</v>
          </cell>
          <cell r="R65">
            <v>14</v>
          </cell>
          <cell r="S65">
            <v>14</v>
          </cell>
          <cell r="T65">
            <v>12</v>
          </cell>
          <cell r="V65">
            <v>14</v>
          </cell>
          <cell r="W65">
            <v>14</v>
          </cell>
          <cell r="X65">
            <v>14</v>
          </cell>
          <cell r="Y65">
            <v>14</v>
          </cell>
          <cell r="Z65">
            <v>14</v>
          </cell>
          <cell r="AB65">
            <v>14</v>
          </cell>
          <cell r="AC65">
            <v>14</v>
          </cell>
          <cell r="AE65">
            <v>14</v>
          </cell>
          <cell r="AF65">
            <v>12.25</v>
          </cell>
          <cell r="AG65">
            <v>1.75</v>
          </cell>
        </row>
        <row r="66">
          <cell r="C66" t="str">
            <v>NON - EXEMPT</v>
          </cell>
          <cell r="D66">
            <v>41.449999999999996</v>
          </cell>
          <cell r="E66">
            <v>40.949999999999996</v>
          </cell>
          <cell r="F66">
            <v>39.75</v>
          </cell>
          <cell r="G66">
            <v>39.75</v>
          </cell>
          <cell r="H66">
            <v>33.799999999999997</v>
          </cell>
          <cell r="J66">
            <v>39.75</v>
          </cell>
          <cell r="K66">
            <v>40.65</v>
          </cell>
          <cell r="L66">
            <v>41.55</v>
          </cell>
          <cell r="M66">
            <v>41.55</v>
          </cell>
          <cell r="N66">
            <v>30.8</v>
          </cell>
          <cell r="P66">
            <v>40.204761904761909</v>
          </cell>
          <cell r="Q66">
            <v>39.949999999999996</v>
          </cell>
          <cell r="R66">
            <v>40.032738095238095</v>
          </cell>
          <cell r="S66">
            <v>40.032738095238095</v>
          </cell>
          <cell r="T66">
            <v>31.656666666666663</v>
          </cell>
          <cell r="V66">
            <v>38.799999999999997</v>
          </cell>
          <cell r="W66">
            <v>38.799999999999997</v>
          </cell>
          <cell r="X66">
            <v>38.799999999999997</v>
          </cell>
          <cell r="Y66">
            <v>38.799999999999997</v>
          </cell>
          <cell r="Z66">
            <v>39.799999999999997</v>
          </cell>
          <cell r="AB66">
            <v>38.799999999999997</v>
          </cell>
          <cell r="AC66">
            <v>39.799999999999997</v>
          </cell>
          <cell r="AE66">
            <v>40.057291666666664</v>
          </cell>
          <cell r="AF66">
            <v>34.014166666666668</v>
          </cell>
          <cell r="AG66">
            <v>6.0431249999999963</v>
          </cell>
        </row>
        <row r="67">
          <cell r="C67" t="str">
            <v>INTERN</v>
          </cell>
          <cell r="D67">
            <v>1</v>
          </cell>
          <cell r="E67">
            <v>1</v>
          </cell>
          <cell r="F67">
            <v>1</v>
          </cell>
          <cell r="G67">
            <v>1</v>
          </cell>
          <cell r="H67">
            <v>0.2</v>
          </cell>
          <cell r="J67">
            <v>1</v>
          </cell>
          <cell r="K67">
            <v>1</v>
          </cell>
          <cell r="L67">
            <v>1</v>
          </cell>
          <cell r="M67">
            <v>1</v>
          </cell>
          <cell r="N67">
            <v>0</v>
          </cell>
          <cell r="P67">
            <v>1</v>
          </cell>
          <cell r="Q67">
            <v>1</v>
          </cell>
          <cell r="R67">
            <v>1</v>
          </cell>
          <cell r="S67">
            <v>1</v>
          </cell>
          <cell r="T67">
            <v>0</v>
          </cell>
          <cell r="V67">
            <v>1</v>
          </cell>
          <cell r="W67">
            <v>1</v>
          </cell>
          <cell r="X67">
            <v>1</v>
          </cell>
          <cell r="Y67">
            <v>1</v>
          </cell>
          <cell r="Z67">
            <v>1</v>
          </cell>
          <cell r="AB67">
            <v>1</v>
          </cell>
          <cell r="AC67">
            <v>1</v>
          </cell>
          <cell r="AE67">
            <v>1</v>
          </cell>
          <cell r="AF67">
            <v>0.3</v>
          </cell>
          <cell r="AG67">
            <v>0.7</v>
          </cell>
        </row>
        <row r="68">
          <cell r="C68" t="str">
            <v>TEMP</v>
          </cell>
          <cell r="D68">
            <v>2</v>
          </cell>
          <cell r="E68">
            <v>2</v>
          </cell>
          <cell r="F68">
            <v>2</v>
          </cell>
          <cell r="G68">
            <v>2</v>
          </cell>
          <cell r="H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P68">
            <v>0</v>
          </cell>
          <cell r="Q68">
            <v>0</v>
          </cell>
          <cell r="R68">
            <v>2</v>
          </cell>
          <cell r="S68">
            <v>2</v>
          </cell>
          <cell r="T68">
            <v>0</v>
          </cell>
          <cell r="V68">
            <v>2</v>
          </cell>
          <cell r="W68">
            <v>2</v>
          </cell>
          <cell r="X68">
            <v>2</v>
          </cell>
          <cell r="Y68">
            <v>2</v>
          </cell>
          <cell r="Z68">
            <v>4</v>
          </cell>
          <cell r="AB68">
            <v>2</v>
          </cell>
          <cell r="AC68">
            <v>4</v>
          </cell>
          <cell r="AE68">
            <v>1.1666666666666667</v>
          </cell>
          <cell r="AF68">
            <v>1</v>
          </cell>
          <cell r="AG68">
            <v>0.16666666666666674</v>
          </cell>
        </row>
        <row r="69">
          <cell r="C69" t="str">
            <v>TOTAL</v>
          </cell>
          <cell r="D69">
            <v>58.449999999999996</v>
          </cell>
          <cell r="E69">
            <v>57.949999999999996</v>
          </cell>
          <cell r="F69">
            <v>56.75</v>
          </cell>
          <cell r="G69">
            <v>56.75</v>
          </cell>
          <cell r="H69">
            <v>46</v>
          </cell>
          <cell r="J69">
            <v>54.75</v>
          </cell>
          <cell r="K69">
            <v>55.65</v>
          </cell>
          <cell r="L69">
            <v>56.55</v>
          </cell>
          <cell r="M69">
            <v>56.55</v>
          </cell>
          <cell r="N69">
            <v>41.8</v>
          </cell>
          <cell r="P69">
            <v>55.204761904761909</v>
          </cell>
          <cell r="Q69">
            <v>54.949999999999996</v>
          </cell>
          <cell r="R69">
            <v>57.032738095238095</v>
          </cell>
          <cell r="S69">
            <v>57.032738095238095</v>
          </cell>
          <cell r="T69">
            <v>43.656666666666666</v>
          </cell>
          <cell r="V69">
            <v>55.8</v>
          </cell>
          <cell r="W69">
            <v>55.8</v>
          </cell>
          <cell r="X69">
            <v>55.8</v>
          </cell>
          <cell r="Y69">
            <v>55.8</v>
          </cell>
          <cell r="Z69">
            <v>58.8</v>
          </cell>
          <cell r="AB69">
            <v>55.8</v>
          </cell>
          <cell r="AC69">
            <v>58.8</v>
          </cell>
          <cell r="AE69">
            <v>56.223958333333329</v>
          </cell>
          <cell r="AF69">
            <v>47.564166666666665</v>
          </cell>
          <cell r="AG69">
            <v>8.6597916666666617</v>
          </cell>
        </row>
        <row r="71">
          <cell r="C71" t="str">
            <v>DL</v>
          </cell>
          <cell r="D71">
            <v>44.449999999999996</v>
          </cell>
          <cell r="E71">
            <v>43.949999999999996</v>
          </cell>
          <cell r="F71">
            <v>42.75</v>
          </cell>
          <cell r="G71">
            <v>42.75</v>
          </cell>
          <cell r="H71">
            <v>34</v>
          </cell>
          <cell r="J71">
            <v>40.75</v>
          </cell>
          <cell r="K71">
            <v>41.65</v>
          </cell>
          <cell r="L71">
            <v>42.55</v>
          </cell>
          <cell r="M71">
            <v>42.55</v>
          </cell>
          <cell r="N71">
            <v>30.799999999999997</v>
          </cell>
          <cell r="P71">
            <v>41.204761904761909</v>
          </cell>
          <cell r="Q71">
            <v>40.949999999999996</v>
          </cell>
          <cell r="R71">
            <v>43.032738095238095</v>
          </cell>
          <cell r="S71">
            <v>43.032738095238095</v>
          </cell>
          <cell r="T71">
            <v>31.656666666666666</v>
          </cell>
          <cell r="V71">
            <v>41.8</v>
          </cell>
          <cell r="W71">
            <v>41.8</v>
          </cell>
          <cell r="X71">
            <v>41.8</v>
          </cell>
          <cell r="Y71">
            <v>41.8</v>
          </cell>
          <cell r="Z71">
            <v>44.8</v>
          </cell>
          <cell r="AB71">
            <v>41.8</v>
          </cell>
          <cell r="AC71">
            <v>44.8</v>
          </cell>
        </row>
        <row r="72">
          <cell r="C72" t="str">
            <v>IL</v>
          </cell>
          <cell r="D72">
            <v>14</v>
          </cell>
          <cell r="E72">
            <v>14</v>
          </cell>
          <cell r="F72">
            <v>14</v>
          </cell>
          <cell r="G72">
            <v>14</v>
          </cell>
          <cell r="H72">
            <v>12</v>
          </cell>
          <cell r="J72">
            <v>14</v>
          </cell>
          <cell r="K72">
            <v>14</v>
          </cell>
          <cell r="L72">
            <v>14</v>
          </cell>
          <cell r="M72">
            <v>14</v>
          </cell>
          <cell r="N72">
            <v>11</v>
          </cell>
          <cell r="P72">
            <v>14</v>
          </cell>
          <cell r="Q72">
            <v>14</v>
          </cell>
          <cell r="R72">
            <v>14</v>
          </cell>
          <cell r="S72">
            <v>14</v>
          </cell>
          <cell r="T72">
            <v>12</v>
          </cell>
          <cell r="V72">
            <v>14</v>
          </cell>
          <cell r="W72">
            <v>14</v>
          </cell>
          <cell r="X72">
            <v>14</v>
          </cell>
          <cell r="Y72">
            <v>14</v>
          </cell>
          <cell r="Z72">
            <v>14</v>
          </cell>
          <cell r="AB72">
            <v>14</v>
          </cell>
          <cell r="AC72">
            <v>14</v>
          </cell>
        </row>
        <row r="73">
          <cell r="C73" t="str">
            <v>Ratio</v>
          </cell>
          <cell r="D73">
            <v>0.31496062992125989</v>
          </cell>
          <cell r="E73">
            <v>0.31854379977246877</v>
          </cell>
          <cell r="F73">
            <v>0.32748538011695905</v>
          </cell>
          <cell r="G73">
            <v>0.32748538011695905</v>
          </cell>
          <cell r="H73">
            <v>0.35294117647058826</v>
          </cell>
          <cell r="J73">
            <v>0.34355828220858897</v>
          </cell>
          <cell r="K73">
            <v>0.33613445378151263</v>
          </cell>
          <cell r="L73">
            <v>0.32902467685076381</v>
          </cell>
          <cell r="M73">
            <v>0.32902467685076381</v>
          </cell>
          <cell r="N73">
            <v>0.35714285714285715</v>
          </cell>
          <cell r="P73">
            <v>0.33976655495203972</v>
          </cell>
          <cell r="Q73">
            <v>0.34188034188034194</v>
          </cell>
          <cell r="R73">
            <v>0.32533370219240609</v>
          </cell>
          <cell r="S73">
            <v>0.32533370219240609</v>
          </cell>
          <cell r="T73">
            <v>0.37906707381278298</v>
          </cell>
          <cell r="V73">
            <v>0.3349282296650718</v>
          </cell>
          <cell r="W73">
            <v>0.3349282296650718</v>
          </cell>
          <cell r="X73">
            <v>0.3349282296650718</v>
          </cell>
          <cell r="Y73">
            <v>0.3349282296650718</v>
          </cell>
          <cell r="Z73">
            <v>0.3125</v>
          </cell>
          <cell r="AB73">
            <v>0.3349282296650718</v>
          </cell>
          <cell r="AC73">
            <v>0.3125</v>
          </cell>
        </row>
        <row r="75">
          <cell r="C75" t="str">
            <v>Sales Support</v>
          </cell>
          <cell r="D75">
            <v>24.4</v>
          </cell>
          <cell r="E75">
            <v>23.9</v>
          </cell>
          <cell r="F75">
            <v>22.7</v>
          </cell>
          <cell r="G75">
            <v>22.7</v>
          </cell>
          <cell r="H75">
            <v>20.8</v>
          </cell>
          <cell r="I75">
            <v>0</v>
          </cell>
          <cell r="J75">
            <v>22.7</v>
          </cell>
          <cell r="K75">
            <v>23.6</v>
          </cell>
          <cell r="L75">
            <v>24.5</v>
          </cell>
          <cell r="M75">
            <v>24.5</v>
          </cell>
          <cell r="N75">
            <v>19</v>
          </cell>
          <cell r="O75">
            <v>0</v>
          </cell>
          <cell r="P75">
            <v>23.154761904761909</v>
          </cell>
          <cell r="Q75">
            <v>22.9</v>
          </cell>
          <cell r="R75">
            <v>22.982738095238098</v>
          </cell>
          <cell r="S75">
            <v>22.982738095238098</v>
          </cell>
          <cell r="T75">
            <v>20.517261904761902</v>
          </cell>
          <cell r="U75">
            <v>0</v>
          </cell>
          <cell r="V75">
            <v>21.75</v>
          </cell>
          <cell r="W75">
            <v>21.75</v>
          </cell>
          <cell r="X75">
            <v>21.75</v>
          </cell>
          <cell r="Y75">
            <v>21.75</v>
          </cell>
          <cell r="Z75">
            <v>21.75</v>
          </cell>
          <cell r="AA75">
            <v>0</v>
          </cell>
          <cell r="AB75">
            <v>21.75</v>
          </cell>
          <cell r="AC75">
            <v>21.75</v>
          </cell>
        </row>
        <row r="76">
          <cell r="C76" t="str">
            <v>Int'l CS</v>
          </cell>
          <cell r="D76">
            <v>7</v>
          </cell>
          <cell r="E76">
            <v>7</v>
          </cell>
          <cell r="F76">
            <v>7</v>
          </cell>
          <cell r="G76">
            <v>7</v>
          </cell>
          <cell r="H76">
            <v>8</v>
          </cell>
          <cell r="I76">
            <v>0</v>
          </cell>
          <cell r="J76">
            <v>7</v>
          </cell>
          <cell r="K76">
            <v>7</v>
          </cell>
          <cell r="L76">
            <v>7</v>
          </cell>
          <cell r="M76">
            <v>7</v>
          </cell>
          <cell r="N76">
            <v>7</v>
          </cell>
          <cell r="O76">
            <v>0</v>
          </cell>
          <cell r="P76">
            <v>7</v>
          </cell>
          <cell r="Q76">
            <v>7</v>
          </cell>
          <cell r="R76">
            <v>7</v>
          </cell>
          <cell r="S76">
            <v>7</v>
          </cell>
          <cell r="T76">
            <v>6.7155952380952373</v>
          </cell>
          <cell r="U76">
            <v>0</v>
          </cell>
          <cell r="V76">
            <v>7</v>
          </cell>
          <cell r="W76">
            <v>7</v>
          </cell>
          <cell r="X76">
            <v>7</v>
          </cell>
          <cell r="Y76">
            <v>7</v>
          </cell>
          <cell r="Z76">
            <v>8</v>
          </cell>
          <cell r="AA76">
            <v>0</v>
          </cell>
          <cell r="AB76">
            <v>7</v>
          </cell>
          <cell r="AC76">
            <v>8</v>
          </cell>
        </row>
        <row r="77">
          <cell r="C77" t="str">
            <v>MAB Contracts</v>
          </cell>
          <cell r="D77">
            <v>21.25</v>
          </cell>
          <cell r="E77">
            <v>21.25</v>
          </cell>
          <cell r="F77">
            <v>21.25</v>
          </cell>
          <cell r="G77">
            <v>21.25</v>
          </cell>
          <cell r="H77">
            <v>13.399999999999999</v>
          </cell>
          <cell r="I77">
            <v>0</v>
          </cell>
          <cell r="J77">
            <v>19.25</v>
          </cell>
          <cell r="K77">
            <v>19.25</v>
          </cell>
          <cell r="L77">
            <v>19.25</v>
          </cell>
          <cell r="M77">
            <v>19.25</v>
          </cell>
          <cell r="N77">
            <v>12</v>
          </cell>
          <cell r="O77">
            <v>0</v>
          </cell>
          <cell r="P77">
            <v>19.25</v>
          </cell>
          <cell r="Q77">
            <v>19.25</v>
          </cell>
          <cell r="R77">
            <v>21.25</v>
          </cell>
          <cell r="S77">
            <v>21.25</v>
          </cell>
          <cell r="T77">
            <v>12.623809523809523</v>
          </cell>
          <cell r="U77">
            <v>0</v>
          </cell>
          <cell r="V77">
            <v>21.25</v>
          </cell>
          <cell r="W77">
            <v>21.25</v>
          </cell>
          <cell r="X77">
            <v>21.25</v>
          </cell>
          <cell r="Y77">
            <v>21.25</v>
          </cell>
          <cell r="Z77">
            <v>23.25</v>
          </cell>
          <cell r="AA77">
            <v>0</v>
          </cell>
          <cell r="AB77">
            <v>21.25</v>
          </cell>
          <cell r="AC77">
            <v>23.25</v>
          </cell>
        </row>
        <row r="78">
          <cell r="C78" t="str">
            <v>Consignment</v>
          </cell>
          <cell r="D78">
            <v>5.8</v>
          </cell>
          <cell r="E78">
            <v>5.8</v>
          </cell>
          <cell r="F78">
            <v>5.8</v>
          </cell>
          <cell r="G78">
            <v>5.8</v>
          </cell>
          <cell r="H78">
            <v>3.8</v>
          </cell>
          <cell r="I78">
            <v>0</v>
          </cell>
          <cell r="J78">
            <v>5.8</v>
          </cell>
          <cell r="K78">
            <v>5.8</v>
          </cell>
          <cell r="L78">
            <v>5.8</v>
          </cell>
          <cell r="M78">
            <v>5.8</v>
          </cell>
          <cell r="N78">
            <v>3.8</v>
          </cell>
          <cell r="O78">
            <v>0</v>
          </cell>
          <cell r="P78">
            <v>5.8</v>
          </cell>
          <cell r="Q78">
            <v>5.8</v>
          </cell>
          <cell r="R78">
            <v>5.8</v>
          </cell>
          <cell r="S78">
            <v>5.8</v>
          </cell>
          <cell r="T78">
            <v>3.8</v>
          </cell>
          <cell r="U78">
            <v>0</v>
          </cell>
          <cell r="V78">
            <v>5.8</v>
          </cell>
          <cell r="W78">
            <v>5.8</v>
          </cell>
          <cell r="X78">
            <v>5.8</v>
          </cell>
          <cell r="Y78">
            <v>5.8</v>
          </cell>
          <cell r="Z78">
            <v>5.8</v>
          </cell>
          <cell r="AA78">
            <v>0</v>
          </cell>
          <cell r="AB78">
            <v>5.8</v>
          </cell>
          <cell r="AC78">
            <v>5.8</v>
          </cell>
        </row>
        <row r="79">
          <cell r="D79">
            <v>58.449999999999996</v>
          </cell>
          <cell r="E79">
            <v>57.949999999999996</v>
          </cell>
          <cell r="F79">
            <v>56.75</v>
          </cell>
          <cell r="G79">
            <v>56.75</v>
          </cell>
          <cell r="H79">
            <v>46</v>
          </cell>
          <cell r="I79">
            <v>0</v>
          </cell>
          <cell r="J79">
            <v>54.75</v>
          </cell>
          <cell r="K79">
            <v>55.65</v>
          </cell>
          <cell r="L79">
            <v>56.55</v>
          </cell>
          <cell r="M79">
            <v>56.55</v>
          </cell>
          <cell r="N79">
            <v>41.8</v>
          </cell>
          <cell r="O79">
            <v>0</v>
          </cell>
          <cell r="P79">
            <v>55.204761904761909</v>
          </cell>
          <cell r="Q79">
            <v>54.949999999999996</v>
          </cell>
          <cell r="R79">
            <v>57.032738095238095</v>
          </cell>
          <cell r="S79">
            <v>57.032738095238095</v>
          </cell>
          <cell r="T79">
            <v>43.656666666666659</v>
          </cell>
          <cell r="U79">
            <v>0</v>
          </cell>
          <cell r="V79">
            <v>55.8</v>
          </cell>
          <cell r="W79">
            <v>55.8</v>
          </cell>
          <cell r="X79">
            <v>55.8</v>
          </cell>
          <cell r="Y79">
            <v>55.8</v>
          </cell>
          <cell r="Z79">
            <v>58.8</v>
          </cell>
          <cell r="AA79">
            <v>0</v>
          </cell>
          <cell r="AB79">
            <v>55.8</v>
          </cell>
          <cell r="AC79">
            <v>58.8</v>
          </cell>
        </row>
        <row r="81">
          <cell r="C81" t="str">
            <v>Sales Support</v>
          </cell>
          <cell r="D81">
            <v>116.43093935715638</v>
          </cell>
          <cell r="E81">
            <v>101.40896994970115</v>
          </cell>
          <cell r="F81">
            <v>112.2372443546713</v>
          </cell>
          <cell r="G81">
            <v>330.07715366152865</v>
          </cell>
          <cell r="H81">
            <v>303.98915000000011</v>
          </cell>
          <cell r="I81">
            <v>0</v>
          </cell>
          <cell r="J81">
            <v>106.35420255218627</v>
          </cell>
          <cell r="K81">
            <v>116.30204365715633</v>
          </cell>
          <cell r="L81">
            <v>107.89472455218623</v>
          </cell>
          <cell r="M81">
            <v>330.55097076152867</v>
          </cell>
          <cell r="N81">
            <v>300.8218700000001</v>
          </cell>
          <cell r="O81">
            <v>0</v>
          </cell>
          <cell r="P81">
            <v>117.25533605467128</v>
          </cell>
          <cell r="Q81">
            <v>116.62398165715638</v>
          </cell>
          <cell r="R81">
            <v>101.77130414970117</v>
          </cell>
          <cell r="S81">
            <v>335.6506218615288</v>
          </cell>
          <cell r="T81">
            <v>304.86986999999999</v>
          </cell>
          <cell r="U81">
            <v>0</v>
          </cell>
          <cell r="V81">
            <v>115.807049294278</v>
          </cell>
          <cell r="W81">
            <v>111.03295925546541</v>
          </cell>
          <cell r="X81">
            <v>107.17857425298045</v>
          </cell>
          <cell r="Y81">
            <v>334.0185828027237</v>
          </cell>
          <cell r="Z81">
            <v>320.24050076871004</v>
          </cell>
          <cell r="AA81">
            <v>0</v>
          </cell>
          <cell r="AB81">
            <v>1330.297329087309</v>
          </cell>
          <cell r="AC81">
            <v>1229.9213907687094</v>
          </cell>
        </row>
        <row r="82">
          <cell r="C82" t="str">
            <v>Int'l CS</v>
          </cell>
          <cell r="D82">
            <v>52.839164840314908</v>
          </cell>
          <cell r="E82">
            <v>46.49549986983908</v>
          </cell>
          <cell r="F82">
            <v>52.890040616822972</v>
          </cell>
          <cell r="G82">
            <v>152.22470532697707</v>
          </cell>
          <cell r="H82">
            <v>152.65478999999988</v>
          </cell>
          <cell r="I82">
            <v>0</v>
          </cell>
          <cell r="J82">
            <v>48.612061793331009</v>
          </cell>
          <cell r="K82">
            <v>52.844410340314909</v>
          </cell>
          <cell r="L82">
            <v>53.750420969521485</v>
          </cell>
          <cell r="M82">
            <v>155.20689310316752</v>
          </cell>
          <cell r="N82">
            <v>156.29345000000006</v>
          </cell>
          <cell r="O82">
            <v>0</v>
          </cell>
          <cell r="P82">
            <v>53.704644393013467</v>
          </cell>
          <cell r="Q82">
            <v>55.830005016505417</v>
          </cell>
          <cell r="R82">
            <v>51.633786646029534</v>
          </cell>
          <cell r="S82">
            <v>161.16843605554845</v>
          </cell>
          <cell r="T82">
            <v>151.70940000000002</v>
          </cell>
          <cell r="U82">
            <v>0</v>
          </cell>
          <cell r="V82">
            <v>55.302790548505392</v>
          </cell>
          <cell r="W82">
            <v>53.161611017013456</v>
          </cell>
          <cell r="X82">
            <v>53.245114193521466</v>
          </cell>
          <cell r="Y82">
            <v>161.70951575904039</v>
          </cell>
          <cell r="Z82">
            <v>155.66758167000006</v>
          </cell>
          <cell r="AA82">
            <v>0</v>
          </cell>
          <cell r="AB82">
            <v>630.3095502447336</v>
          </cell>
          <cell r="AC82">
            <v>616.32522166999968</v>
          </cell>
        </row>
        <row r="83">
          <cell r="C83" t="str">
            <v>MAB Contracts</v>
          </cell>
          <cell r="D83">
            <v>133.28811174712723</v>
          </cell>
          <cell r="E83">
            <v>100.48844796416859</v>
          </cell>
          <cell r="F83">
            <v>109.69461235280771</v>
          </cell>
          <cell r="G83">
            <v>343.47117206410326</v>
          </cell>
          <cell r="H83">
            <v>213.4056700000001</v>
          </cell>
          <cell r="I83">
            <v>0</v>
          </cell>
          <cell r="J83">
            <v>99.738989358488126</v>
          </cell>
          <cell r="K83">
            <v>108.42447284712722</v>
          </cell>
          <cell r="L83">
            <v>98.778650658488118</v>
          </cell>
          <cell r="M83">
            <v>306.94211286410325</v>
          </cell>
          <cell r="N83">
            <v>205.29621999999986</v>
          </cell>
          <cell r="O83">
            <v>0</v>
          </cell>
          <cell r="P83">
            <v>103.88237315280765</v>
          </cell>
          <cell r="Q83">
            <v>107.49118744712716</v>
          </cell>
          <cell r="R83">
            <v>98.184224033134115</v>
          </cell>
          <cell r="S83">
            <v>309.55778463306888</v>
          </cell>
          <cell r="T83">
            <v>217.01537999999982</v>
          </cell>
          <cell r="U83">
            <v>0</v>
          </cell>
          <cell r="V83">
            <v>108.95616592030586</v>
          </cell>
          <cell r="W83">
            <v>104.62372964605557</v>
          </cell>
          <cell r="X83">
            <v>100.79284964828776</v>
          </cell>
          <cell r="Y83">
            <v>314.37274521464911</v>
          </cell>
          <cell r="Z83">
            <v>336.63626011864</v>
          </cell>
          <cell r="AA83">
            <v>0</v>
          </cell>
          <cell r="AB83">
            <v>1274.3438147759243</v>
          </cell>
          <cell r="AC83">
            <v>972.35353011864026</v>
          </cell>
        </row>
        <row r="84">
          <cell r="C84" t="str">
            <v>Consignment</v>
          </cell>
          <cell r="D84">
            <v>24.588718128907264</v>
          </cell>
          <cell r="E84">
            <v>21.457146199049813</v>
          </cell>
          <cell r="F84">
            <v>23.644860818954772</v>
          </cell>
          <cell r="G84">
            <v>69.690725146911859</v>
          </cell>
          <cell r="H84">
            <v>43.267478939463608</v>
          </cell>
          <cell r="I84">
            <v>0</v>
          </cell>
          <cell r="J84">
            <v>22.501003509002299</v>
          </cell>
          <cell r="K84">
            <v>24.588718128907264</v>
          </cell>
          <cell r="L84">
            <v>22.601003509002293</v>
          </cell>
          <cell r="M84">
            <v>69.690725146911859</v>
          </cell>
          <cell r="N84">
            <v>43.267478939463608</v>
          </cell>
          <cell r="O84">
            <v>0</v>
          </cell>
          <cell r="P84">
            <v>23.544860818954778</v>
          </cell>
          <cell r="Q84">
            <v>24.588718128907264</v>
          </cell>
          <cell r="R84">
            <v>21.557146199049807</v>
          </cell>
          <cell r="S84">
            <v>69.690725146911859</v>
          </cell>
          <cell r="T84">
            <v>43.267478939463608</v>
          </cell>
          <cell r="U84">
            <v>0</v>
          </cell>
          <cell r="V84">
            <v>24.588718128907264</v>
          </cell>
          <cell r="W84">
            <v>23.544860818954778</v>
          </cell>
          <cell r="X84">
            <v>22.601003509002293</v>
          </cell>
          <cell r="Y84">
            <v>70.734582456864359</v>
          </cell>
          <cell r="Z84">
            <v>66.917591496091944</v>
          </cell>
          <cell r="AA84">
            <v>0</v>
          </cell>
          <cell r="AB84">
            <v>279.80675789759994</v>
          </cell>
          <cell r="AC84">
            <v>196.72002831448268</v>
          </cell>
        </row>
        <row r="85">
          <cell r="D85">
            <v>327.14693407350575</v>
          </cell>
          <cell r="E85">
            <v>269.85006398275863</v>
          </cell>
          <cell r="F85">
            <v>298.46675814325675</v>
          </cell>
          <cell r="G85">
            <v>895.46375619952084</v>
          </cell>
          <cell r="H85">
            <v>713.31708893946359</v>
          </cell>
          <cell r="I85">
            <v>0</v>
          </cell>
          <cell r="J85">
            <v>277.20625721300775</v>
          </cell>
          <cell r="K85">
            <v>302.15964497350575</v>
          </cell>
          <cell r="L85">
            <v>283.02479968919812</v>
          </cell>
          <cell r="M85">
            <v>862.39070187571133</v>
          </cell>
          <cell r="N85">
            <v>705.67901893946362</v>
          </cell>
          <cell r="O85">
            <v>0</v>
          </cell>
          <cell r="P85">
            <v>298.38721441944716</v>
          </cell>
          <cell r="Q85">
            <v>304.53389224969624</v>
          </cell>
          <cell r="R85">
            <v>273.1464610279146</v>
          </cell>
          <cell r="S85">
            <v>876.06756769705805</v>
          </cell>
          <cell r="T85">
            <v>716.86212893946333</v>
          </cell>
          <cell r="U85">
            <v>0</v>
          </cell>
          <cell r="V85">
            <v>304.65472389199653</v>
          </cell>
          <cell r="W85">
            <v>292.36316073748918</v>
          </cell>
          <cell r="X85">
            <v>283.81754160379199</v>
          </cell>
          <cell r="Y85">
            <v>880.83542623327764</v>
          </cell>
          <cell r="Z85">
            <v>879.46193405344206</v>
          </cell>
          <cell r="AA85">
            <v>0</v>
          </cell>
          <cell r="AB85">
            <v>3514.7574520055668</v>
          </cell>
          <cell r="AC85">
            <v>3015.320170871832</v>
          </cell>
        </row>
      </sheetData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 UP"/>
      <sheetName val="COVER"/>
      <sheetName val="INDEX"/>
      <sheetName val="Audit Sign off"/>
      <sheetName val="Director Representation"/>
      <sheetName val="C1000 Cash Flow "/>
      <sheetName val="P1000 P&amp;L"/>
      <sheetName val="P1100 Turnover"/>
      <sheetName val="P1110 Cost of Sales"/>
      <sheetName val="P1120 Distribution Costs"/>
      <sheetName val="P1130 Admin Costs"/>
      <sheetName val="P1170 Other Operating Income"/>
      <sheetName val="P1200 Exceptional Items"/>
      <sheetName val="P1300 Interest"/>
      <sheetName val="P1400 Dividends"/>
      <sheetName val="P1500 Other P&amp;L Details"/>
      <sheetName val="P1600 Profit Reconciliation"/>
      <sheetName val="B1000 Balance Sheet"/>
      <sheetName val="B1100 Tangible Assets"/>
      <sheetName val="B1110 Plant and Equipment"/>
      <sheetName val="B1120 Fixed Asset Disposals"/>
      <sheetName val="B1150 Intangibles - Internal"/>
      <sheetName val="B1160 Purchased Goodwill"/>
      <sheetName val="B1200 Investment in Subs"/>
      <sheetName val="B1210 Provision in Subs"/>
      <sheetName val="B1300 Associates &amp; Other Invest"/>
      <sheetName val="B1400 Stocks"/>
      <sheetName val="B1500 Debtors"/>
      <sheetName val="B1600 Current Asset Investments"/>
      <sheetName val="B1700 Cash &amp; Bank"/>
      <sheetName val="B1800 Creditors &lt; 1 Year"/>
      <sheetName val="B1900 Creditors &gt; 1 Year"/>
      <sheetName val="B2000 Leasing and Provisions"/>
      <sheetName val="B2010 Loans"/>
      <sheetName val="B2100 Intra Group"/>
      <sheetName val="B2200 Assoc, Cap Com, Conting"/>
      <sheetName val="B3000 Share Capital &amp; Reserves"/>
      <sheetName val="R1000 Related Party Trans"/>
      <sheetName val="T1000 Taxation"/>
      <sheetName val="T1100 Tax Reconciliation"/>
      <sheetName val="T1200 Deferred Tax"/>
      <sheetName val="18 mth reconcilaition"/>
      <sheetName val="SET_UP"/>
      <sheetName val="Audit_Sign_off"/>
      <sheetName val="Director_Representation"/>
      <sheetName val="C1000_Cash_Flow_"/>
      <sheetName val="P1000_P&amp;L"/>
      <sheetName val="P1100_Turnover"/>
      <sheetName val="P1110_Cost_of_Sales"/>
      <sheetName val="P1120_Distribution_Costs"/>
      <sheetName val="P1130_Admin_Costs"/>
      <sheetName val="P1170_Other_Operating_Income"/>
      <sheetName val="P1200_Exceptional_Items"/>
      <sheetName val="P1300_Interest"/>
      <sheetName val="P1400_Dividends"/>
      <sheetName val="P1500_Other_P&amp;L_Details"/>
      <sheetName val="P1600_Profit_Reconciliation"/>
      <sheetName val="B1000_Balance_Sheet"/>
      <sheetName val="B1100_Tangible_Assets"/>
      <sheetName val="B1110_Plant_and_Equipment"/>
      <sheetName val="B1120_Fixed_Asset_Disposals"/>
      <sheetName val="B1150_Intangibles_-_Internal"/>
      <sheetName val="B1160_Purchased_Goodwill"/>
      <sheetName val="B1200_Investment_in_Subs"/>
      <sheetName val="B1210_Provision_in_Subs"/>
      <sheetName val="B1300_Associates_&amp;_Other_Invest"/>
      <sheetName val="B1400_Stocks"/>
      <sheetName val="B1500_Debtors"/>
      <sheetName val="B1600_Current_Asset_Investments"/>
      <sheetName val="B1700_Cash_&amp;_Bank"/>
      <sheetName val="B1800_Creditors_&lt;_1_Year"/>
      <sheetName val="B1900_Creditors_&gt;_1_Year"/>
      <sheetName val="B2000_Leasing_and_Provisions"/>
      <sheetName val="B2010_Loans"/>
      <sheetName val="B2100_Intra_Group"/>
      <sheetName val="B2200_Assoc,_Cap_Com,_Conting"/>
      <sheetName val="B3000_Share_Capital_&amp;_Reserves"/>
      <sheetName val="R1000_Related_Party_Trans"/>
      <sheetName val="T1000_Taxation"/>
      <sheetName val="T1100_Tax_Reconciliation"/>
      <sheetName val="T1200_Deferred_Tax"/>
      <sheetName val="18_mth_reconcilaition"/>
      <sheetName val="DCF"/>
      <sheetName val="Unlevered FCF"/>
      <sheetName val="General Data"/>
      <sheetName val="Original Andrew___Data"/>
    </sheetNames>
    <sheetDataSet>
      <sheetData sheetId="0" refreshError="1">
        <row r="3">
          <cell r="B3" t="str">
            <v>PARSEQ STATUTORY YEAR END PACK</v>
          </cell>
        </row>
        <row r="12">
          <cell r="C12" t="str">
            <v>DOCUMETRIC HELLABY LIMITED</v>
          </cell>
        </row>
        <row r="14">
          <cell r="C14">
            <v>2010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"/>
      <sheetName val="Consolidated"/>
      <sheetName val="StartSum"/>
      <sheetName val="SO CALIF"/>
      <sheetName val="NO CALIF"/>
      <sheetName val="NEW ENGLAND"/>
      <sheetName val="FLORIDA"/>
      <sheetName val="TEXAS"/>
      <sheetName val="COLORADO"/>
      <sheetName val="ARIZONA"/>
      <sheetName val="MID ATLANTIC"/>
      <sheetName val="GOVT &amp; EMERG"/>
      <sheetName val="CORP"/>
      <sheetName val="EndSum"/>
      <sheetName val="DivNames"/>
      <sheetName val="Sheet59"/>
      <sheetName val="Sheet58"/>
      <sheetName val="Sheet57"/>
      <sheetName val="Sheet62"/>
      <sheetName val="Sheet61"/>
      <sheetName val="Sheet60"/>
      <sheetName val="Sheet65"/>
      <sheetName val="Sheet64"/>
      <sheetName val="Sheet63"/>
      <sheetName val="Sheet68"/>
      <sheetName val="Sheet67"/>
      <sheetName val="Sheet66"/>
      <sheetName val="Sheet71"/>
      <sheetName val="Sheet70"/>
      <sheetName val="Sheet69"/>
      <sheetName val="Sheet74"/>
      <sheetName val="Sheet73"/>
      <sheetName val="Sheet72"/>
      <sheetName val="Sheet77"/>
      <sheetName val="Sheet76"/>
      <sheetName val="Sheet75"/>
      <sheetName val="Sheet80"/>
      <sheetName val="Sheet79"/>
      <sheetName val="Sheet78"/>
      <sheetName val="Sheet83"/>
      <sheetName val="Sheet82"/>
      <sheetName val="Sheet81"/>
      <sheetName val="Sheet86"/>
      <sheetName val="Sheet85"/>
      <sheetName val="Sheet84"/>
      <sheetName val="Sheet89"/>
      <sheetName val="Sheet88"/>
      <sheetName val="Sheet87"/>
      <sheetName val="Sheet92"/>
      <sheetName val="Sheet91"/>
      <sheetName val="Sheet90"/>
      <sheetName val="Sheet95"/>
      <sheetName val="Sheet94"/>
      <sheetName val="Sheet93"/>
      <sheetName val="Sheet98"/>
      <sheetName val="Sheet97"/>
      <sheetName val="Sheet96"/>
      <sheetName val="Sheet3"/>
      <sheetName val="Sheet2"/>
      <sheetName val="Sheet1"/>
      <sheetName val="Sheet6"/>
      <sheetName val="Sheet5"/>
      <sheetName val="Sheet4"/>
      <sheetName val="Sheet9"/>
      <sheetName val="Sheet8"/>
      <sheetName val="Sheet7"/>
      <sheetName val="Sheet12"/>
      <sheetName val="Sheet11"/>
      <sheetName val="Sheet10"/>
      <sheetName val="Sheet15"/>
      <sheetName val="Sheet14"/>
      <sheetName val="Sheet13"/>
      <sheetName val="Sheet18"/>
      <sheetName val="Sheet17"/>
      <sheetName val="Sheet16"/>
      <sheetName val="Sheet21"/>
      <sheetName val="Sheet20"/>
      <sheetName val="Sheet19"/>
      <sheetName val="Sheet24"/>
      <sheetName val="Sheet23"/>
      <sheetName val="Sheet22"/>
      <sheetName val="Sheet27"/>
      <sheetName val="Sheet26"/>
      <sheetName val="Sheet25"/>
      <sheetName val="Sheet30"/>
      <sheetName val="Sheet29"/>
      <sheetName val="Sheet28"/>
      <sheetName val="Sheet33"/>
      <sheetName val="Sheet32"/>
      <sheetName val="Sheet31"/>
      <sheetName val="Sheet36"/>
      <sheetName val="Sheet35"/>
      <sheetName val="Sheet34"/>
      <sheetName val="Sheet39"/>
      <sheetName val="Sheet38"/>
      <sheetName val="Sheet37"/>
      <sheetName val="Sheet42"/>
      <sheetName val="Sheet41"/>
      <sheetName val="Sheet40"/>
      <sheetName val="Inpu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S"/>
      <sheetName val="Mac Keyboard Complications"/>
      <sheetName val="Setup - Mac Excel"/>
      <sheetName val="WELCOME"/>
      <sheetName val="Setup - Windows Excel"/>
      <sheetName val="Navigating"/>
      <sheetName val="Center Across Selection"/>
      <sheetName val="Page Setup"/>
      <sheetName val="Excel Foundations"/>
      <sheetName val="Customizing Toolbars"/>
      <sheetName val="Essentials"/>
      <sheetName val="Fundamental Number Formats"/>
      <sheetName val="IS"/>
      <sheetName val="WorkingCap"/>
      <sheetName val="Anchoring"/>
      <sheetName val="Anchoring Exercise"/>
      <sheetName val="Flatlining with Steps"/>
      <sheetName val="Vertical Data Table"/>
      <sheetName val="Horizontal Data Table"/>
      <sheetName val="Two-Way Data Table"/>
      <sheetName val="Data Table Essentials"/>
      <sheetName val="TTS Turbo Macros (1)"/>
      <sheetName val="TTS Turbo Macros (2)"/>
      <sheetName val="DCF"/>
      <sheetName val="DCF_SOLUTION"/>
      <sheetName val="System Setup - Windows Excel"/>
      <sheetName val="Other_Data"/>
      <sheetName val="."/>
      <sheetName val=".."/>
    </sheetNames>
    <sheetDataSet>
      <sheetData sheetId="0"/>
      <sheetData sheetId="1"/>
      <sheetData sheetId="2"/>
      <sheetData sheetId="3">
        <row r="5">
          <cell r="T5">
            <v>10</v>
          </cell>
        </row>
        <row r="9">
          <cell r="I9" t="str">
            <v>Excel 2016</v>
          </cell>
        </row>
        <row r="15">
          <cell r="S15" t="str">
            <v>PC</v>
          </cell>
        </row>
        <row r="16">
          <cell r="S16" t="str">
            <v>Mac</v>
          </cell>
        </row>
        <row r="19">
          <cell r="S19" t="str">
            <v>Windows</v>
          </cell>
        </row>
        <row r="20">
          <cell r="S20" t="str">
            <v>OSX</v>
          </cell>
        </row>
        <row r="31">
          <cell r="V31" t="str">
            <v>$</v>
          </cell>
        </row>
        <row r="32">
          <cell r="V32" t="str">
            <v>£</v>
          </cell>
        </row>
        <row r="33">
          <cell r="V33" t="str">
            <v>€</v>
          </cell>
        </row>
        <row r="34">
          <cell r="V34" t="str">
            <v>¥</v>
          </cell>
        </row>
        <row r="37">
          <cell r="W37">
            <v>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4">
          <cell r="F64">
            <v>43131</v>
          </cell>
        </row>
      </sheetData>
      <sheetData sheetId="24"/>
      <sheetData sheetId="25"/>
      <sheetData sheetId="26"/>
      <sheetData sheetId="27"/>
      <sheetData sheetId="28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ket"/>
      <sheetName val="PMO"/>
      <sheetName val="LBO"/>
      <sheetName val="DCF"/>
      <sheetName val="FSM"/>
      <sheetName val="ASC"/>
      <sheetName val="CompsO"/>
      <sheetName val="Leaguetables"/>
      <sheetName val="Holdings"/>
      <sheetName val="Football"/>
      <sheetName val="Historical"/>
    </sheetNames>
    <sheetDataSet>
      <sheetData sheetId="0" refreshError="1"/>
      <sheetData sheetId="1"/>
      <sheetData sheetId="2"/>
      <sheetData sheetId="3">
        <row r="77">
          <cell r="D77">
            <v>9.36357243479429E-2</v>
          </cell>
        </row>
        <row r="85">
          <cell r="M85">
            <v>0.77226207246571488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>
        <row r="2">
          <cell r="C2" t="str">
            <v>Low</v>
          </cell>
        </row>
      </sheetData>
      <sheetData sheetId="1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8665 Atlantis SR PRO Coated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Date Sheet"/>
      <sheetName val="V&amp;R Input"/>
      <sheetName val="CC_Start"/>
      <sheetName val="CC 35041"/>
      <sheetName val="CC 35062"/>
      <sheetName val="CC 49041"/>
      <sheetName val="CC 49060"/>
      <sheetName val="CC 49120"/>
      <sheetName val="CC 49121"/>
      <sheetName val="CC 49122"/>
      <sheetName val="CC 49123"/>
      <sheetName val="CC 49124"/>
      <sheetName val="CC 49126"/>
      <sheetName val="CC 49129"/>
      <sheetName val="CC 49133"/>
      <sheetName val="CC 49134"/>
      <sheetName val="CC 49135"/>
      <sheetName val="CC_End"/>
      <sheetName val="OPEX Total"/>
      <sheetName val="HC Total"/>
      <sheetName val="REV IV_Beek"/>
      <sheetName val="EXP I_Beek"/>
      <sheetName val="EXP II_Beek"/>
    </sheetNames>
    <sheetDataSet>
      <sheetData sheetId="0" refreshError="1"/>
      <sheetData sheetId="1" refreshError="1">
        <row r="1">
          <cell r="B1" t="str">
            <v>Q4</v>
          </cell>
        </row>
        <row r="5">
          <cell r="A5" t="str">
            <v>Q1</v>
          </cell>
          <cell r="B5" t="str">
            <v>Dec 04</v>
          </cell>
          <cell r="C5" t="str">
            <v>Jan 05</v>
          </cell>
          <cell r="D5" t="str">
            <v>Feb 05</v>
          </cell>
          <cell r="E5" t="str">
            <v>Mar 05</v>
          </cell>
          <cell r="F5" t="str">
            <v>Apr 05</v>
          </cell>
          <cell r="G5" t="str">
            <v>May 05</v>
          </cell>
          <cell r="H5" t="str">
            <v>Jun 05</v>
          </cell>
          <cell r="I5" t="str">
            <v>Jul 05</v>
          </cell>
          <cell r="J5" t="str">
            <v>Aug 05</v>
          </cell>
          <cell r="K5" t="str">
            <v>Sep 05</v>
          </cell>
          <cell r="L5" t="str">
            <v>Oct 05</v>
          </cell>
          <cell r="M5" t="str">
            <v>Nov 05</v>
          </cell>
          <cell r="N5" t="str">
            <v>Dec 05</v>
          </cell>
        </row>
        <row r="6">
          <cell r="A6" t="str">
            <v>Q2</v>
          </cell>
          <cell r="B6" t="str">
            <v>Mar 05</v>
          </cell>
          <cell r="C6" t="str">
            <v>Apr 05</v>
          </cell>
          <cell r="D6" t="str">
            <v>May 05</v>
          </cell>
          <cell r="E6" t="str">
            <v>Jun 05</v>
          </cell>
          <cell r="F6" t="str">
            <v>Jul 05</v>
          </cell>
          <cell r="G6" t="str">
            <v>Aug 05</v>
          </cell>
          <cell r="H6" t="str">
            <v>Sep 05</v>
          </cell>
          <cell r="I6" t="str">
            <v>Oct 05</v>
          </cell>
          <cell r="J6" t="str">
            <v>Nov 05</v>
          </cell>
          <cell r="K6" t="str">
            <v>Dec 05</v>
          </cell>
          <cell r="L6" t="str">
            <v>Jan 06</v>
          </cell>
          <cell r="M6" t="str">
            <v>Feb 06</v>
          </cell>
          <cell r="N6" t="str">
            <v>Mar 06</v>
          </cell>
        </row>
        <row r="7">
          <cell r="A7" t="str">
            <v>Q3</v>
          </cell>
          <cell r="B7" t="str">
            <v>Jun 05</v>
          </cell>
          <cell r="C7" t="str">
            <v>Jul 05</v>
          </cell>
          <cell r="D7" t="str">
            <v>Aug 05</v>
          </cell>
          <cell r="E7" t="str">
            <v>Sep 05</v>
          </cell>
          <cell r="F7" t="str">
            <v>Oct 05</v>
          </cell>
          <cell r="G7" t="str">
            <v>Nov 05</v>
          </cell>
          <cell r="H7" t="str">
            <v>Dec 05</v>
          </cell>
          <cell r="I7" t="str">
            <v>Jan 06</v>
          </cell>
          <cell r="J7" t="str">
            <v>Feb 06</v>
          </cell>
          <cell r="K7" t="str">
            <v>Mar 06</v>
          </cell>
          <cell r="L7" t="str">
            <v>Apr 06</v>
          </cell>
          <cell r="M7" t="str">
            <v>May 06</v>
          </cell>
          <cell r="N7" t="str">
            <v>Jun 06</v>
          </cell>
        </row>
        <row r="8">
          <cell r="A8" t="str">
            <v>Q4</v>
          </cell>
          <cell r="B8" t="str">
            <v>Sep 05</v>
          </cell>
          <cell r="C8" t="str">
            <v>Oct 05</v>
          </cell>
          <cell r="D8" t="str">
            <v>Nov 05</v>
          </cell>
          <cell r="E8" t="str">
            <v>Dec 05</v>
          </cell>
          <cell r="F8" t="str">
            <v>Jan 06</v>
          </cell>
          <cell r="G8" t="str">
            <v>Feb 06</v>
          </cell>
          <cell r="H8" t="str">
            <v>Mar 06</v>
          </cell>
          <cell r="I8" t="str">
            <v>Apr 06</v>
          </cell>
          <cell r="J8" t="str">
            <v>May 06</v>
          </cell>
          <cell r="K8" t="str">
            <v>Jun 06</v>
          </cell>
          <cell r="L8" t="str">
            <v>Jul 06</v>
          </cell>
          <cell r="M8" t="str">
            <v>Aug 06</v>
          </cell>
          <cell r="N8" t="str">
            <v>Sep 06</v>
          </cell>
          <cell r="O8" t="str">
            <v>Oct 06</v>
          </cell>
          <cell r="P8" t="str">
            <v>Nov 06</v>
          </cell>
          <cell r="Q8" t="str">
            <v>Dec 06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stment Summary"/>
      <sheetName val="LBO"/>
      <sheetName val="Acquisition Build"/>
      <sheetName val="Operating Summary (Output)"/>
    </sheetNames>
    <sheetDataSet>
      <sheetData sheetId="0" refreshError="1"/>
      <sheetData sheetId="1">
        <row r="18">
          <cell r="O18">
            <v>0.4</v>
          </cell>
        </row>
        <row r="221">
          <cell r="C221">
            <v>365</v>
          </cell>
        </row>
      </sheetData>
      <sheetData sheetId="2"/>
      <sheetData sheetId="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"/>
      <sheetName val="USS Inc. Consolidated"/>
      <sheetName val="USS Holdings Consolidated "/>
      <sheetName val="StartSum"/>
      <sheetName val="LAX"/>
      <sheetName val="CAN"/>
      <sheetName val="NEV"/>
      <sheetName val="ASI"/>
      <sheetName val="GTI"/>
      <sheetName val="NFL"/>
      <sheetName val="CTX"/>
      <sheetName val="ETX"/>
      <sheetName val="HBI"/>
      <sheetName val="HHI"/>
      <sheetName val="PHX"/>
      <sheetName val="DEN"/>
      <sheetName val="MIS"/>
      <sheetName val="UMI"/>
      <sheetName val="GSA"/>
      <sheetName val="LOU"/>
      <sheetName val="NAT"/>
      <sheetName val="USS"/>
      <sheetName val="EndSum"/>
      <sheetName val="USH"/>
      <sheetName val="DivNames"/>
      <sheetName val="Sheet6"/>
      <sheetName val="Sheet5"/>
      <sheetName val="Sheet4"/>
      <sheetName val="Sheet3"/>
      <sheetName val="Sheet2"/>
      <sheetName val="Sheet1"/>
      <sheetName val="Sheet9"/>
      <sheetName val="Sheet8"/>
      <sheetName val="Sheet7"/>
      <sheetName val="Sheet12"/>
      <sheetName val="Sheet11"/>
      <sheetName val="Sheet10"/>
      <sheetName val="Sheet15"/>
      <sheetName val="Sheet14"/>
      <sheetName val="Sheet13"/>
      <sheetName val="Sheet18"/>
      <sheetName val="Sheet17"/>
      <sheetName val="Sheet16"/>
      <sheetName val="Sheet21"/>
      <sheetName val="Sheet20"/>
      <sheetName val="Sheet19"/>
      <sheetName val="Sheet24"/>
      <sheetName val="Sheet23"/>
      <sheetName val="Sheet22"/>
      <sheetName val="Sheet27"/>
      <sheetName val="Sheet26"/>
      <sheetName val="Sheet25"/>
      <sheetName val="Sheet30"/>
      <sheetName val="Sheet29"/>
      <sheetName val="Sheet28"/>
      <sheetName val="Sheet33"/>
      <sheetName val="Sheet32"/>
      <sheetName val="Sheet31"/>
      <sheetName val="Sheet36"/>
      <sheetName val="Sheet35"/>
      <sheetName val="Sheet34"/>
      <sheetName val="Sheet39"/>
      <sheetName val="Sheet38"/>
      <sheetName val="Sheet37"/>
      <sheetName val="Sheet42"/>
      <sheetName val="Sheet41"/>
      <sheetName val="Sheet40"/>
      <sheetName val="Sheet45"/>
      <sheetName val="Sheet44"/>
      <sheetName val="Sheet43"/>
      <sheetName val="Sheet48"/>
      <sheetName val="Sheet47"/>
      <sheetName val="Sheet46"/>
      <sheetName val="Sheet51"/>
      <sheetName val="Sheet50"/>
      <sheetName val="Sheet49"/>
      <sheetName val="Sheet54"/>
      <sheetName val="Sheet53"/>
      <sheetName val="Sheet52"/>
      <sheetName val="Sheet57"/>
      <sheetName val="Sheet56"/>
      <sheetName val="Sheet55"/>
      <sheetName val="Sheet60"/>
      <sheetName val="Sheet59"/>
      <sheetName val="Sheet58"/>
      <sheetName val="Sheet63"/>
      <sheetName val="Sheet62"/>
      <sheetName val="Sheet61"/>
      <sheetName val="Sheet66"/>
      <sheetName val="Sheet65"/>
      <sheetName val="Sheet64"/>
      <sheetName val="Sheet69"/>
      <sheetName val="Sheet68"/>
      <sheetName val="Sheet67"/>
      <sheetName val="Sheet72"/>
      <sheetName val="Sheet71"/>
      <sheetName val="Sheet70"/>
      <sheetName val="Sheet75"/>
      <sheetName val="Sheet74"/>
      <sheetName val="Sheet73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S Projections Model"/>
      <sheetName val="Table of Contents"/>
      <sheetName val="Discussion"/>
      <sheetName val="Drivers --&gt;"/>
      <sheetName val="Cockpit"/>
      <sheetName val="Fuel"/>
      <sheetName val="Routing Metrics"/>
      <sheetName val="STRONG"/>
      <sheetName val="ERP"/>
      <sheetName val="Goodwill "/>
      <sheetName val="Consolidated Financials --&gt;"/>
      <sheetName val="PF Consolidated (Acq. Case)"/>
      <sheetName val="PF Consolidated"/>
      <sheetName val="Consolidated"/>
      <sheetName val="Regional P&amp;Ls --&gt;"/>
      <sheetName val="Northeast"/>
      <sheetName val="Mid-Atlantic"/>
      <sheetName val="Southeast"/>
      <sheetName val="South Central"/>
      <sheetName val="Mountain"/>
      <sheetName val="Southwest"/>
      <sheetName val="Northwest"/>
      <sheetName val="National"/>
      <sheetName val="HVP"/>
      <sheetName val="ACI_model"/>
      <sheetName val="Corporate"/>
      <sheetName val="PF Adjustments --&gt;"/>
      <sheetName val="Pro Forma Adjustments"/>
      <sheetName val="Acquisitions --&gt;"/>
      <sheetName val="Acquisitions"/>
      <sheetName val="HVP Acquisitions"/>
    </sheetNames>
    <sheetDataSet>
      <sheetData sheetId="0"/>
      <sheetData sheetId="1"/>
      <sheetData sheetId="2"/>
      <sheetData sheetId="3"/>
      <sheetData sheetId="4">
        <row r="5">
          <cell r="E5">
            <v>0.02</v>
          </cell>
        </row>
      </sheetData>
      <sheetData sheetId="5"/>
      <sheetData sheetId="6">
        <row r="4">
          <cell r="D4" t="str">
            <v>January</v>
          </cell>
        </row>
      </sheetData>
      <sheetData sheetId="7">
        <row r="46">
          <cell r="D46">
            <v>146259.02268633258</v>
          </cell>
        </row>
      </sheetData>
      <sheetData sheetId="8">
        <row r="35">
          <cell r="L35">
            <v>471744</v>
          </cell>
        </row>
      </sheetData>
      <sheetData sheetId="9">
        <row r="56">
          <cell r="W56">
            <v>11601533.855333334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CIQHiddenCacheSheet"/>
      <sheetName val="Partners Slide"/>
      <sheetName val="Highlighted Buyers"/>
      <sheetName val="CheatSheet Output"/>
      <sheetName val="Partner List"/>
      <sheetName val="Cancelled Deal Check"/>
      <sheetName val="Financial Buyers"/>
    </sheetNames>
    <sheetDataSet>
      <sheetData sheetId="0"/>
      <sheetData sheetId="1">
        <row r="10">
          <cell r="BX10" t="str">
            <v>IQTR242926148</v>
          </cell>
          <cell r="BY10" t="str">
            <v>IQTR238404747</v>
          </cell>
          <cell r="BZ10" t="str">
            <v>IQTR234179644</v>
          </cell>
          <cell r="CA10" t="str">
            <v>IQTR222729423</v>
          </cell>
          <cell r="CB10" t="str">
            <v>IQTR222448725</v>
          </cell>
          <cell r="CC10" t="str">
            <v>IQTR216304476</v>
          </cell>
          <cell r="CD10" t="str">
            <v>IQTR215019704</v>
          </cell>
          <cell r="CE10" t="str">
            <v>IQTR154030798</v>
          </cell>
          <cell r="QQ10" t="str">
            <v>Fidelity Management &amp; Research Company</v>
          </cell>
          <cell r="QR10" t="str">
            <v>T. Rowe Price Associates, Inc.</v>
          </cell>
          <cell r="QS10">
            <v>0</v>
          </cell>
          <cell r="QT10">
            <v>0</v>
          </cell>
          <cell r="QU10">
            <v>0</v>
          </cell>
        </row>
        <row r="11">
          <cell r="BX11" t="str">
            <v>IQTR235039153</v>
          </cell>
          <cell r="BY11" t="str">
            <v>IQTR224106951</v>
          </cell>
          <cell r="BZ11" t="str">
            <v>IQTR215379599</v>
          </cell>
          <cell r="CA11" t="str">
            <v>IQTR98190787</v>
          </cell>
          <cell r="CB11" t="str">
            <v>IQTR98036965</v>
          </cell>
          <cell r="CC11" t="str">
            <v>IQTR54461883</v>
          </cell>
          <cell r="CD11" t="str">
            <v>IQTR52718695</v>
          </cell>
          <cell r="QQ11" t="str">
            <v>Hindalco Industries Ltd.</v>
          </cell>
          <cell r="QR11" t="str">
            <v>IGH Holding Pvt. Ltd.</v>
          </cell>
          <cell r="QS11" t="str">
            <v>Life Insurance Corporation of India, Asset Management Arm</v>
          </cell>
          <cell r="QT11" t="str">
            <v>Mangalam Services Ltd</v>
          </cell>
          <cell r="QU11" t="str">
            <v>TGS Investment &amp; Trade Pvt Ltd</v>
          </cell>
        </row>
        <row r="12">
          <cell r="QQ12" t="str">
            <v>Argosy Capital</v>
          </cell>
          <cell r="QR12" t="str">
            <v>Ironwood Capital</v>
          </cell>
          <cell r="QS12" t="str">
            <v>Julip Run Capital, LLC</v>
          </cell>
          <cell r="QT12" t="str">
            <v>SPP Mezzanine Partners, LLC</v>
          </cell>
          <cell r="TA12" t="str">
            <v>IQTR62206586</v>
          </cell>
        </row>
        <row r="13">
          <cell r="BX13" t="str">
            <v>IQTR231650709</v>
          </cell>
          <cell r="BY13" t="str">
            <v>IQTR223383531</v>
          </cell>
          <cell r="BZ13" t="str">
            <v>IQTR183809678</v>
          </cell>
          <cell r="CA13" t="str">
            <v>IQTR117982150</v>
          </cell>
          <cell r="CB13" t="str">
            <v>IQTR99936849</v>
          </cell>
          <cell r="CC13" t="str">
            <v>IQTR85076866</v>
          </cell>
          <cell r="CD13" t="str">
            <v>IQTR61381389</v>
          </cell>
          <cell r="CE13" t="str">
            <v>IQTR33040790</v>
          </cell>
          <cell r="QQ13" t="str">
            <v>Founders Equity Inc.</v>
          </cell>
          <cell r="QR13" t="str">
            <v>Safeguard Scientifics, Inc.</v>
          </cell>
        </row>
        <row r="14">
          <cell r="BX14" t="str">
            <v>IQTR206618686</v>
          </cell>
          <cell r="BY14" t="str">
            <v>IQTR141941922</v>
          </cell>
          <cell r="BZ14" t="str">
            <v>IQTR116657046</v>
          </cell>
          <cell r="CA14" t="str">
            <v>IQTR115915590</v>
          </cell>
          <cell r="CB14" t="str">
            <v>IQTR114669107</v>
          </cell>
          <cell r="CC14" t="str">
            <v>IQTR106851438</v>
          </cell>
          <cell r="CD14" t="str">
            <v>IQTR106773552</v>
          </cell>
          <cell r="CE14" t="str">
            <v>IQTR106303534</v>
          </cell>
          <cell r="CF14" t="str">
            <v>IQTR71670810</v>
          </cell>
          <cell r="CG14" t="str">
            <v>IQTR61049055</v>
          </cell>
          <cell r="CH14" t="str">
            <v>IQTR59084697</v>
          </cell>
          <cell r="CI14" t="str">
            <v>IQTR53466825</v>
          </cell>
          <cell r="CJ14" t="str">
            <v>IQTR47277260</v>
          </cell>
          <cell r="CK14" t="str">
            <v>IQTR43279447</v>
          </cell>
          <cell r="CL14" t="str">
            <v>IQTR41356511</v>
          </cell>
          <cell r="CM14" t="str">
            <v>IQTR38971231</v>
          </cell>
          <cell r="CN14" t="str">
            <v>IQTR32629370</v>
          </cell>
          <cell r="CO14" t="str">
            <v>IQTR30064191</v>
          </cell>
          <cell r="CP14" t="str">
            <v>IQTR29477123</v>
          </cell>
          <cell r="CQ14" t="str">
            <v>IQTR58329122</v>
          </cell>
          <cell r="QQ14" t="str">
            <v>AGC Networks Limited</v>
          </cell>
          <cell r="QR14" t="str">
            <v>Assured Guaranty Ltd.</v>
          </cell>
          <cell r="QS14" t="str">
            <v>Essar Global Limited</v>
          </cell>
          <cell r="TA14" t="str">
            <v>IQTR128452198</v>
          </cell>
        </row>
        <row r="16">
          <cell r="QQ16">
            <v>0</v>
          </cell>
          <cell r="QR16">
            <v>0</v>
          </cell>
          <cell r="TA16" t="str">
            <v>IQTR1048436</v>
          </cell>
        </row>
        <row r="17">
          <cell r="BX17" t="str">
            <v>IQTR32631294</v>
          </cell>
          <cell r="BY17" t="str">
            <v>IQTR45278656</v>
          </cell>
          <cell r="BZ17" t="str">
            <v>IQTR1223028</v>
          </cell>
          <cell r="QQ17" t="str">
            <v>Fulcrum Capital Partners Inc.</v>
          </cell>
          <cell r="QR17" t="str">
            <v>HSBC Capital (Canada) Inc.</v>
          </cell>
          <cell r="TA17" t="str">
            <v>IQTR36596560</v>
          </cell>
        </row>
        <row r="18">
          <cell r="BX18" t="str">
            <v>IQTR118959691</v>
          </cell>
          <cell r="BY18" t="str">
            <v>IQTR111314922</v>
          </cell>
          <cell r="BZ18" t="str">
            <v>IQTR104712177</v>
          </cell>
          <cell r="CA18" t="str">
            <v>IQTR25614498</v>
          </cell>
          <cell r="CB18" t="str">
            <v>IQTR207325768</v>
          </cell>
          <cell r="CC18" t="str">
            <v>IQTR8221455</v>
          </cell>
          <cell r="TA18" t="str">
            <v>IQTR58917137</v>
          </cell>
        </row>
        <row r="19">
          <cell r="BX19" t="str">
            <v>IQTR228416054</v>
          </cell>
          <cell r="BY19" t="str">
            <v>IQTR225021508</v>
          </cell>
          <cell r="BZ19" t="str">
            <v>IQTR225021050</v>
          </cell>
          <cell r="CA19" t="str">
            <v>IQTR98132673</v>
          </cell>
          <cell r="CB19" t="str">
            <v>IQTR61384135</v>
          </cell>
          <cell r="CC19" t="str">
            <v>IQTR34790122</v>
          </cell>
          <cell r="CD19" t="str">
            <v>IQTR34789585</v>
          </cell>
          <cell r="CE19" t="str">
            <v>IQTR452047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QQ19">
            <v>0</v>
          </cell>
          <cell r="QR19">
            <v>0</v>
          </cell>
          <cell r="QS19">
            <v>0</v>
          </cell>
          <cell r="QT19">
            <v>0</v>
          </cell>
          <cell r="TA19">
            <v>0</v>
          </cell>
          <cell r="TB19">
            <v>0</v>
          </cell>
        </row>
        <row r="21">
          <cell r="BX21" t="str">
            <v>IQTR127758914</v>
          </cell>
          <cell r="TA21" t="str">
            <v>IQTR22472148</v>
          </cell>
          <cell r="TB21" t="str">
            <v>IQTR6278473</v>
          </cell>
        </row>
        <row r="23"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QQ23" t="str">
            <v>Asta Group, Inc.</v>
          </cell>
          <cell r="QR23" t="str">
            <v>GMS Family Investors LLC</v>
          </cell>
          <cell r="QS23" t="str">
            <v>Mangrove Partners</v>
          </cell>
        </row>
        <row r="25">
          <cell r="BX25">
            <v>0</v>
          </cell>
          <cell r="QQ25">
            <v>0</v>
          </cell>
        </row>
        <row r="26">
          <cell r="BX26" t="str">
            <v>IQTR170179339</v>
          </cell>
          <cell r="BY26" t="str">
            <v>IQTR118541112</v>
          </cell>
          <cell r="BZ26" t="str">
            <v>IQTR113461637</v>
          </cell>
          <cell r="CA26" t="str">
            <v>IQTR37092708</v>
          </cell>
          <cell r="CB26" t="str">
            <v>IQTR164082613</v>
          </cell>
          <cell r="QQ26" t="str">
            <v>Eagle Private Capital, LLC</v>
          </cell>
          <cell r="QR26" t="str">
            <v>Marion Equity Partners</v>
          </cell>
          <cell r="QS26" t="str">
            <v>NLM Capital Partners, L.P.</v>
          </cell>
          <cell r="QT26" t="str">
            <v>Pacific Onset Capital, LLC</v>
          </cell>
          <cell r="QU26" t="str">
            <v>Search Fund Partners</v>
          </cell>
          <cell r="QV26" t="str">
            <v>Yukon Partners</v>
          </cell>
          <cell r="TA26" t="str">
            <v>IQTR119039513</v>
          </cell>
          <cell r="TB26" t="str">
            <v>IQTR116112441</v>
          </cell>
        </row>
        <row r="27">
          <cell r="BX27" t="str">
            <v>IQTR223974791</v>
          </cell>
          <cell r="BY27" t="str">
            <v>IQTR208403994</v>
          </cell>
          <cell r="BZ27" t="str">
            <v>IQTR142908999</v>
          </cell>
          <cell r="CA27" t="str">
            <v>IQTR138679657</v>
          </cell>
          <cell r="CB27" t="str">
            <v>IQTR136997648</v>
          </cell>
          <cell r="CC27" t="str">
            <v>IQTR134733341</v>
          </cell>
          <cell r="CD27" t="str">
            <v>IQTR134257050</v>
          </cell>
          <cell r="QQ27" t="str">
            <v>Barclays PLC</v>
          </cell>
          <cell r="QR27" t="str">
            <v>Cap Gemini S.A., ESOP</v>
          </cell>
          <cell r="TA27" t="str">
            <v>IQTR824060</v>
          </cell>
        </row>
        <row r="29">
          <cell r="BX29">
            <v>0</v>
          </cell>
          <cell r="BY29">
            <v>0</v>
          </cell>
          <cell r="QQ29" t="str">
            <v>River Associates Investments, LLC</v>
          </cell>
        </row>
        <row r="30">
          <cell r="BX30" t="str">
            <v>IQTR225513242</v>
          </cell>
          <cell r="BY30" t="str">
            <v>IQTR214867952</v>
          </cell>
          <cell r="BZ30" t="str">
            <v>IQTR140966038</v>
          </cell>
          <cell r="CA30" t="str">
            <v>IQTR138376359</v>
          </cell>
          <cell r="CB30" t="str">
            <v>IQTR108105417</v>
          </cell>
          <cell r="CC30" t="str">
            <v>IQTR105314497</v>
          </cell>
          <cell r="CD30" t="str">
            <v>IQTR76535526</v>
          </cell>
          <cell r="CE30" t="str">
            <v>IQTR62635598</v>
          </cell>
          <cell r="CF30" t="str">
            <v>IQTR53072605</v>
          </cell>
          <cell r="CG30" t="str">
            <v>IQTR51629956</v>
          </cell>
          <cell r="CH30" t="str">
            <v>IQTR45738522</v>
          </cell>
          <cell r="CI30" t="str">
            <v>IQTR42078466</v>
          </cell>
          <cell r="CJ30" t="str">
            <v>IQTR38269277</v>
          </cell>
          <cell r="CK30" t="str">
            <v>IQTR28943459</v>
          </cell>
          <cell r="CL30" t="str">
            <v>IQTR22093162</v>
          </cell>
          <cell r="CM30" t="str">
            <v>IQTR9110524</v>
          </cell>
          <cell r="CN30" t="str">
            <v>IQTR8061955</v>
          </cell>
          <cell r="CO30" t="str">
            <v>IQTR642285</v>
          </cell>
          <cell r="CP30">
            <v>0</v>
          </cell>
          <cell r="CQ30">
            <v>0</v>
          </cell>
          <cell r="QQ30" t="str">
            <v>WestBridge Capital</v>
          </cell>
          <cell r="QR30">
            <v>0</v>
          </cell>
          <cell r="TA30">
            <v>0</v>
          </cell>
          <cell r="TB30">
            <v>0</v>
          </cell>
          <cell r="TC30">
            <v>0</v>
          </cell>
          <cell r="TD30">
            <v>0</v>
          </cell>
          <cell r="TE30">
            <v>0</v>
          </cell>
        </row>
        <row r="31">
          <cell r="BX31" t="str">
            <v>IQTR133248836</v>
          </cell>
          <cell r="BY31" t="str">
            <v>IQTR129804528</v>
          </cell>
          <cell r="BZ31" t="str">
            <v>IQTR27364203</v>
          </cell>
          <cell r="CA31" t="str">
            <v>IQTR27364205</v>
          </cell>
          <cell r="CB31" t="str">
            <v>IQTR27364208</v>
          </cell>
          <cell r="CC31" t="str">
            <v>IQTR22431421</v>
          </cell>
          <cell r="QQ31" t="str">
            <v>Global Leveraged Capital Management LLC</v>
          </cell>
          <cell r="TA31" t="str">
            <v>IQTR132965741</v>
          </cell>
          <cell r="TB31" t="str">
            <v>IQTR132965659</v>
          </cell>
          <cell r="TC31" t="str">
            <v>IQTR36545845</v>
          </cell>
          <cell r="TD31" t="str">
            <v>IQTR23938136</v>
          </cell>
        </row>
        <row r="33">
          <cell r="BX33" t="str">
            <v>IQTR35133247</v>
          </cell>
          <cell r="BY33" t="str">
            <v>IQTR27308317</v>
          </cell>
          <cell r="BZ33" t="str">
            <v>IQTR8262883</v>
          </cell>
          <cell r="CA33" t="str">
            <v>IQTR8262906</v>
          </cell>
          <cell r="QQ33" t="str">
            <v>BNY Mellon-Alcentra Mezzanine Partners</v>
          </cell>
          <cell r="QR33" t="str">
            <v>Peachtree Equity Partners</v>
          </cell>
          <cell r="QS33" t="str">
            <v>Pegasus Blue Star Fund</v>
          </cell>
          <cell r="QT33" t="str">
            <v>Silver Oak Services Partners, LLC</v>
          </cell>
          <cell r="TA33" t="str">
            <v>IQTR243227209</v>
          </cell>
          <cell r="TB33" t="str">
            <v>IQTR857983</v>
          </cell>
          <cell r="TC33" t="str">
            <v>IQTR216347248</v>
          </cell>
        </row>
        <row r="34">
          <cell r="BX34" t="str">
            <v>IQTR234506591</v>
          </cell>
          <cell r="BY34" t="str">
            <v>IQTR216694676</v>
          </cell>
          <cell r="BZ34" t="str">
            <v>IQTR182722539</v>
          </cell>
          <cell r="CA34" t="str">
            <v>IQTR131478442</v>
          </cell>
          <cell r="CB34" t="str">
            <v>IQTR99085111</v>
          </cell>
          <cell r="CC34" t="str">
            <v>IQTR49389059</v>
          </cell>
          <cell r="CD34" t="str">
            <v>IQTR46737693</v>
          </cell>
          <cell r="CE34" t="str">
            <v>IQTR45085072</v>
          </cell>
          <cell r="CF34" t="str">
            <v>IQTR42370064</v>
          </cell>
          <cell r="CG34" t="str">
            <v>IQTR22759365</v>
          </cell>
          <cell r="CH34" t="str">
            <v>IQTR12485479</v>
          </cell>
          <cell r="CI34" t="str">
            <v>IQTR9849022</v>
          </cell>
          <cell r="CJ34" t="str">
            <v>IQTR9849581</v>
          </cell>
          <cell r="CK34" t="str">
            <v>IQTR9805622</v>
          </cell>
          <cell r="CL34" t="str">
            <v>IQTR9805765</v>
          </cell>
          <cell r="CM34" t="str">
            <v>IQTR9475247</v>
          </cell>
          <cell r="CN34" t="str">
            <v>IQTR9073457</v>
          </cell>
          <cell r="CO34" t="str">
            <v>IQTR8209998</v>
          </cell>
          <cell r="CP34" t="str">
            <v>IQTR240528403</v>
          </cell>
          <cell r="CQ34" t="str">
            <v>IQTR6115259</v>
          </cell>
          <cell r="QQ34" t="str">
            <v>Fort Washington Investment Advisors, Inc.</v>
          </cell>
          <cell r="QR34" t="str">
            <v>JANA Partners LLC</v>
          </cell>
          <cell r="QS34">
            <v>0</v>
          </cell>
          <cell r="TA34" t="str">
            <v>IQTR23008123</v>
          </cell>
          <cell r="TB34" t="str">
            <v>IQTR4171739</v>
          </cell>
        </row>
        <row r="38">
          <cell r="BX38" t="str">
            <v>IQTR241002262</v>
          </cell>
          <cell r="BY38" t="str">
            <v>IQTR236274560</v>
          </cell>
          <cell r="BZ38" t="str">
            <v>IQTR231635478</v>
          </cell>
          <cell r="CA38" t="str">
            <v>IQTR207037105</v>
          </cell>
          <cell r="CB38" t="str">
            <v>IQTR206555380</v>
          </cell>
          <cell r="CC38" t="str">
            <v>IQTR206844883</v>
          </cell>
          <cell r="CD38" t="str">
            <v>IQTR51450523</v>
          </cell>
          <cell r="CE38" t="str">
            <v>IQTR51474340</v>
          </cell>
          <cell r="CF38" t="str">
            <v>IQTR51474590</v>
          </cell>
          <cell r="CG38" t="str">
            <v>IQTR34015725</v>
          </cell>
          <cell r="CH38" t="str">
            <v>IQTR27335824</v>
          </cell>
          <cell r="CI38" t="str">
            <v>IQTR23721567</v>
          </cell>
          <cell r="CJ38" t="str">
            <v>IQTR22629615</v>
          </cell>
          <cell r="CK38" t="str">
            <v>IQTR9960636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QQ38" t="str">
            <v>Alydar Partners, LLC</v>
          </cell>
          <cell r="TA38" t="str">
            <v>IQTR113630543</v>
          </cell>
        </row>
        <row r="40">
          <cell r="BX40" t="str">
            <v>IQTR222962715</v>
          </cell>
          <cell r="BY40" t="str">
            <v>IQTR141268049</v>
          </cell>
          <cell r="BZ40" t="str">
            <v>IQTR131344833</v>
          </cell>
          <cell r="CA40" t="str">
            <v>IQTR104932741</v>
          </cell>
          <cell r="CB40" t="str">
            <v>IQTR60982512</v>
          </cell>
          <cell r="CC40" t="str">
            <v>IQTR28800743</v>
          </cell>
          <cell r="CD40" t="str">
            <v>IQTR106764071</v>
          </cell>
          <cell r="CE40" t="str">
            <v>IQTR3660418</v>
          </cell>
          <cell r="CF40" t="str">
            <v>IQTR114717320</v>
          </cell>
          <cell r="CG40" t="str">
            <v>IQTR843195</v>
          </cell>
          <cell r="QQ40" t="str">
            <v>BlackRock Advisors, LLC</v>
          </cell>
          <cell r="QR40" t="str">
            <v>Fidelity Management &amp; Research Company</v>
          </cell>
          <cell r="QS40" t="str">
            <v>Oak Hill Capital Partners</v>
          </cell>
          <cell r="TA40" t="str">
            <v>IQTR34363608</v>
          </cell>
        </row>
        <row r="41">
          <cell r="BX41" t="str">
            <v>IQTR140254475</v>
          </cell>
        </row>
        <row r="42">
          <cell r="BX42" t="str">
            <v>IQTR25536204</v>
          </cell>
          <cell r="QQ42" t="str">
            <v>American Capital, Ltd.</v>
          </cell>
        </row>
        <row r="45">
          <cell r="BX45" t="str">
            <v>IQTR223403565</v>
          </cell>
          <cell r="BY45" t="str">
            <v>IQTR223403297</v>
          </cell>
          <cell r="BZ45" t="str">
            <v>IQTR131367637</v>
          </cell>
          <cell r="CA45" t="str">
            <v>IQTR113977611</v>
          </cell>
          <cell r="CB45" t="str">
            <v>IQTR113640796</v>
          </cell>
          <cell r="CC45" t="str">
            <v>IQTR36549455</v>
          </cell>
          <cell r="CD45" t="str">
            <v>IQTR34556806</v>
          </cell>
          <cell r="CE45" t="str">
            <v>IQTR30969518</v>
          </cell>
          <cell r="CF45" t="str">
            <v>IQTR21974092</v>
          </cell>
          <cell r="CG45" t="str">
            <v>IQTR12056528</v>
          </cell>
          <cell r="CH45" t="str">
            <v>IQTR7249284</v>
          </cell>
          <cell r="CI45" t="str">
            <v>IQTR28916237</v>
          </cell>
          <cell r="QQ45" t="str">
            <v>Aranda Investments (Mauritius) Pte. Ltd.</v>
          </cell>
          <cell r="QR45" t="str">
            <v>Fidelity National Information Services, Inc.</v>
          </cell>
          <cell r="QS45" t="str">
            <v>ICICI Bank Ltd., Investment Arm</v>
          </cell>
          <cell r="QT45" t="str">
            <v>Metavante Investments (Mauritius) Ltd.</v>
          </cell>
          <cell r="QU45" t="str">
            <v>Sequoia Capital India</v>
          </cell>
          <cell r="QV45" t="str">
            <v>Spen Liq Private Limited</v>
          </cell>
          <cell r="QW45" t="str">
            <v>SUN Group</v>
          </cell>
          <cell r="QX45" t="str">
            <v>WestBridge Capital</v>
          </cell>
          <cell r="TA45" t="str">
            <v>IQTR223400093</v>
          </cell>
          <cell r="TB45" t="str">
            <v>IQTR59733139</v>
          </cell>
        </row>
        <row r="47">
          <cell r="BX47" t="str">
            <v>IQTR21875989</v>
          </cell>
          <cell r="QQ47" t="str">
            <v>C&amp;B Capital, L.P.</v>
          </cell>
          <cell r="QR47" t="str">
            <v>Primus</v>
          </cell>
          <cell r="TA47" t="str">
            <v>IQTR37984288</v>
          </cell>
        </row>
        <row r="48">
          <cell r="BX48" t="str">
            <v>IQTR228074873</v>
          </cell>
          <cell r="BY48" t="str">
            <v>IQTR214977091</v>
          </cell>
          <cell r="BZ48" t="str">
            <v>IQTR213700255</v>
          </cell>
          <cell r="CA48" t="str">
            <v>IQTR206760466</v>
          </cell>
          <cell r="CB48" t="str">
            <v>IQTR203523086</v>
          </cell>
          <cell r="CC48" t="str">
            <v>IQTR141454199</v>
          </cell>
          <cell r="CD48" t="str">
            <v>IQTR140508901</v>
          </cell>
          <cell r="CE48" t="str">
            <v>IQTR137298823</v>
          </cell>
          <cell r="CF48" t="str">
            <v>IQTR129789684</v>
          </cell>
          <cell r="CG48" t="str">
            <v>IQTR129535900</v>
          </cell>
          <cell r="CH48" t="str">
            <v>IQTR90041647</v>
          </cell>
          <cell r="CI48" t="str">
            <v>IQTR47548449</v>
          </cell>
          <cell r="CJ48" t="str">
            <v>IQTR35041795</v>
          </cell>
          <cell r="CK48" t="str">
            <v>IQTR33018146</v>
          </cell>
          <cell r="CL48" t="str">
            <v>IQTR28462452</v>
          </cell>
          <cell r="CM48" t="str">
            <v>IQTR51941975</v>
          </cell>
          <cell r="CN48" t="str">
            <v>IQTR23093326</v>
          </cell>
          <cell r="CO48" t="str">
            <v>IQTR36271572</v>
          </cell>
          <cell r="CP48" t="str">
            <v>IQTR24884497</v>
          </cell>
          <cell r="QQ48" t="str">
            <v>Bain Capital Private Equity</v>
          </cell>
          <cell r="QR48" t="str">
            <v>Bain Capital, LLC</v>
          </cell>
          <cell r="QS48" t="str">
            <v>Brown Advisory, Inc.</v>
          </cell>
          <cell r="QT48" t="str">
            <v>GE Capital Services India Limited</v>
          </cell>
          <cell r="QU48" t="str">
            <v>GIC Special Investments Pte. Ltd.</v>
          </cell>
          <cell r="QV48" t="str">
            <v>Oak Hill Capital Partners</v>
          </cell>
          <cell r="QW48" t="str">
            <v>William Blair &amp; Company, L.L.C., Asset Management Arm</v>
          </cell>
        </row>
        <row r="49">
          <cell r="BX49" t="str">
            <v>IQTR214402220</v>
          </cell>
          <cell r="BY49" t="str">
            <v>IQTR204605476</v>
          </cell>
          <cell r="BZ49" t="str">
            <v>IQTR137240253</v>
          </cell>
          <cell r="CA49" t="str">
            <v>IQTR118094733</v>
          </cell>
          <cell r="CB49" t="str">
            <v>IQTR74976819</v>
          </cell>
          <cell r="CC49" t="str">
            <v>IQTR78862666</v>
          </cell>
          <cell r="CD49" t="str">
            <v>IQTR66096946</v>
          </cell>
          <cell r="CE49" t="str">
            <v>IQTR52180254</v>
          </cell>
          <cell r="CF49" t="str">
            <v>IQTR51743178</v>
          </cell>
          <cell r="CG49" t="str">
            <v>IQTR49551591</v>
          </cell>
          <cell r="CH49" t="str">
            <v>IQTR44001924</v>
          </cell>
          <cell r="CI49" t="str">
            <v>IQTR51842587</v>
          </cell>
          <cell r="CJ49" t="str">
            <v>IQTR36434482</v>
          </cell>
          <cell r="CK49" t="str">
            <v>IQTR35109799</v>
          </cell>
          <cell r="CL49" t="str">
            <v>IQTR44547685</v>
          </cell>
          <cell r="CM49" t="str">
            <v>IQTR30899545</v>
          </cell>
          <cell r="CN49" t="str">
            <v>IQTR107366043</v>
          </cell>
          <cell r="CO49" t="str">
            <v>IQTR107366674</v>
          </cell>
          <cell r="CP49" t="str">
            <v>IQTR30213026</v>
          </cell>
          <cell r="CQ49" t="str">
            <v>IQTR33543649</v>
          </cell>
          <cell r="QQ49" t="str">
            <v>Advent International Corporation</v>
          </cell>
          <cell r="TA49" t="str">
            <v>IQTR61569636</v>
          </cell>
          <cell r="TB49" t="str">
            <v>IQTR26993327</v>
          </cell>
        </row>
        <row r="50">
          <cell r="BX50" t="str">
            <v>IQTR111233134</v>
          </cell>
          <cell r="QQ50" t="str">
            <v>Owner Resource Group, LLC</v>
          </cell>
          <cell r="QR50" t="str">
            <v>PNC Erieview Capital</v>
          </cell>
          <cell r="QS50" t="str">
            <v>Roundtable Investment Partners LLC</v>
          </cell>
        </row>
        <row r="52">
          <cell r="BX52" t="str">
            <v>IQTR233724445</v>
          </cell>
          <cell r="BY52" t="str">
            <v>IQTR228543082</v>
          </cell>
          <cell r="BZ52" t="str">
            <v>IQTR222392156</v>
          </cell>
          <cell r="CA52" t="str">
            <v>IQTR118960889</v>
          </cell>
          <cell r="CB52" t="str">
            <v>IQTR61243019</v>
          </cell>
          <cell r="CC52" t="str">
            <v>IQTR61745492</v>
          </cell>
          <cell r="CD52" t="str">
            <v>IQTR49194650</v>
          </cell>
          <cell r="CE52" t="str">
            <v>IQTR47691600</v>
          </cell>
          <cell r="CF52" t="str">
            <v>IQTR46751442</v>
          </cell>
          <cell r="CG52" t="str">
            <v>IQTR46544695</v>
          </cell>
          <cell r="CH52" t="str">
            <v>IQTR41322416</v>
          </cell>
          <cell r="CI52" t="str">
            <v>IQTR36400045</v>
          </cell>
          <cell r="CJ52" t="str">
            <v>IQTR20720571</v>
          </cell>
          <cell r="CK52" t="str">
            <v>IQTR20685670</v>
          </cell>
          <cell r="CL52" t="str">
            <v>IQTR207150893</v>
          </cell>
          <cell r="CM52" t="str">
            <v>IQTR23616554</v>
          </cell>
          <cell r="CN52" t="str">
            <v>IQTR23673243</v>
          </cell>
          <cell r="CO52" t="str">
            <v>IQTR8237845</v>
          </cell>
          <cell r="CP52" t="str">
            <v>IQTR3312983</v>
          </cell>
          <cell r="CQ52" t="str">
            <v>IQTR49928185</v>
          </cell>
          <cell r="QQ52" t="str">
            <v>ChrysCapital</v>
          </cell>
          <cell r="QR52" t="str">
            <v>HSBC Global Investment Funds Mauritius Ltd.</v>
          </cell>
          <cell r="QS52" t="str">
            <v>Vama Sundari Investments Pvt. Ltd</v>
          </cell>
          <cell r="TA52" t="str">
            <v>IQTR462440</v>
          </cell>
        </row>
        <row r="53">
          <cell r="BX53" t="str">
            <v>IQTR228987411</v>
          </cell>
          <cell r="BY53" t="str">
            <v>IQTR226245807</v>
          </cell>
          <cell r="BZ53" t="str">
            <v>IQTR228718928</v>
          </cell>
          <cell r="CA53" t="str">
            <v>IQTR214426276</v>
          </cell>
          <cell r="CB53" t="str">
            <v>IQTR214335650</v>
          </cell>
          <cell r="CC53" t="str">
            <v>IQTR144123825</v>
          </cell>
          <cell r="CD53" t="str">
            <v>IQTR139494256</v>
          </cell>
          <cell r="CE53" t="str">
            <v>IQTR226833832</v>
          </cell>
          <cell r="CF53" t="str">
            <v>IQTR133680494</v>
          </cell>
          <cell r="CG53" t="str">
            <v>IQTR133906861</v>
          </cell>
          <cell r="CH53" t="str">
            <v>IQTR133313220</v>
          </cell>
          <cell r="CI53" t="str">
            <v>IQTR127096722</v>
          </cell>
          <cell r="CJ53" t="str">
            <v>IQTR117581614</v>
          </cell>
          <cell r="CK53" t="str">
            <v>IQTR206940751</v>
          </cell>
          <cell r="CL53" t="str">
            <v>IQTR113281019</v>
          </cell>
          <cell r="CM53" t="str">
            <v>IQTR112339279</v>
          </cell>
          <cell r="CN53" t="str">
            <v>IQTR112170788</v>
          </cell>
          <cell r="CO53" t="str">
            <v>IQTR111867311</v>
          </cell>
          <cell r="CP53" t="str">
            <v>IQTR109370202</v>
          </cell>
          <cell r="CQ53" t="str">
            <v>IQTR109043978</v>
          </cell>
          <cell r="QQ53" t="str">
            <v>CtW Investment Group</v>
          </cell>
          <cell r="QR53" t="str">
            <v>Kingdom Holdings Company</v>
          </cell>
          <cell r="TA53" t="str">
            <v>IQTR37213720</v>
          </cell>
          <cell r="TB53" t="str">
            <v>IQTR32897408</v>
          </cell>
          <cell r="TC53" t="str">
            <v>IQTR26844892</v>
          </cell>
          <cell r="TD53" t="str">
            <v>IQTR8161370</v>
          </cell>
          <cell r="TE53" t="str">
            <v>IQTR7528891</v>
          </cell>
          <cell r="TF53" t="str">
            <v>IQTR4788905</v>
          </cell>
          <cell r="TG53" t="str">
            <v>IQTR2949185</v>
          </cell>
          <cell r="TH53" t="str">
            <v>IQTR2520403</v>
          </cell>
          <cell r="TI53" t="str">
            <v>IQTR2463088</v>
          </cell>
          <cell r="TJ53" t="str">
            <v>IQTR1537959</v>
          </cell>
          <cell r="TK53" t="str">
            <v>IQTR1515607</v>
          </cell>
          <cell r="TL53" t="str">
            <v>IQTR1181272</v>
          </cell>
          <cell r="TM53" t="str">
            <v>IQTR1039386</v>
          </cell>
          <cell r="TN53" t="str">
            <v>IQTR1228371</v>
          </cell>
          <cell r="TO53" t="str">
            <v>IQTR929490</v>
          </cell>
          <cell r="TP53" t="str">
            <v>IQTR927108</v>
          </cell>
          <cell r="TQ53" t="str">
            <v>IQTR3644065</v>
          </cell>
          <cell r="TR53" t="str">
            <v>IQTR765092</v>
          </cell>
          <cell r="TS53" t="str">
            <v>IQTR679813</v>
          </cell>
          <cell r="TT53" t="str">
            <v>IQTR563779</v>
          </cell>
        </row>
        <row r="55"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0</v>
          </cell>
          <cell r="QQ55">
            <v>0</v>
          </cell>
          <cell r="TA55">
            <v>0</v>
          </cell>
          <cell r="TB55">
            <v>0</v>
          </cell>
          <cell r="TC55">
            <v>0</v>
          </cell>
          <cell r="TD55">
            <v>0</v>
          </cell>
          <cell r="TE55">
            <v>0</v>
          </cell>
          <cell r="TF55">
            <v>0</v>
          </cell>
          <cell r="TG55">
            <v>0</v>
          </cell>
          <cell r="TH55">
            <v>0</v>
          </cell>
          <cell r="TI55">
            <v>0</v>
          </cell>
          <cell r="TJ55">
            <v>0</v>
          </cell>
          <cell r="TK55">
            <v>0</v>
          </cell>
          <cell r="TL55">
            <v>0</v>
          </cell>
          <cell r="TM55">
            <v>0</v>
          </cell>
          <cell r="TN55">
            <v>0</v>
          </cell>
          <cell r="TO55">
            <v>0</v>
          </cell>
          <cell r="TP55">
            <v>0</v>
          </cell>
          <cell r="TQ55">
            <v>0</v>
          </cell>
          <cell r="TR55">
            <v>0</v>
          </cell>
          <cell r="TS55">
            <v>0</v>
          </cell>
          <cell r="TT55">
            <v>0</v>
          </cell>
        </row>
        <row r="56">
          <cell r="BX56" t="str">
            <v>IQTR242649963</v>
          </cell>
          <cell r="BY56" t="str">
            <v>IQTR241287407</v>
          </cell>
          <cell r="BZ56" t="str">
            <v>IQTR241961826</v>
          </cell>
          <cell r="CA56" t="str">
            <v>IQTR237037377</v>
          </cell>
          <cell r="CB56" t="str">
            <v>IQTR234021668</v>
          </cell>
          <cell r="CC56" t="str">
            <v>IQTR233456761</v>
          </cell>
          <cell r="CD56" t="str">
            <v>IQTR231853911</v>
          </cell>
          <cell r="CE56" t="str">
            <v>IQTR227925584</v>
          </cell>
          <cell r="CF56" t="str">
            <v>IQTR225390853</v>
          </cell>
          <cell r="CG56" t="str">
            <v>IQTR223493500</v>
          </cell>
          <cell r="CH56" t="str">
            <v>IQTR217636387</v>
          </cell>
          <cell r="CI56" t="str">
            <v>IQTR216087915</v>
          </cell>
          <cell r="QQ56" t="str">
            <v>BlackRock, Inc.</v>
          </cell>
          <cell r="QR56">
            <v>0</v>
          </cell>
          <cell r="TA56" t="str">
            <v>IQTR54724881</v>
          </cell>
          <cell r="TB56" t="str">
            <v>IQTR49617208</v>
          </cell>
          <cell r="TC56" t="str">
            <v>IQTR39559193</v>
          </cell>
          <cell r="TD56" t="str">
            <v>IQTR30844820</v>
          </cell>
          <cell r="TE56" t="str">
            <v>IQTR10452481</v>
          </cell>
          <cell r="TF56" t="str">
            <v>IQTR9444156</v>
          </cell>
          <cell r="TG56" t="str">
            <v>IQTR1595278</v>
          </cell>
          <cell r="TH56" t="str">
            <v>IQTR1565207</v>
          </cell>
        </row>
        <row r="58">
          <cell r="BX58" t="str">
            <v>IQTR216795674</v>
          </cell>
          <cell r="BY58" t="str">
            <v>IQTR144941781</v>
          </cell>
          <cell r="BZ58" t="str">
            <v>IQTR133990157</v>
          </cell>
          <cell r="QQ58" t="str">
            <v>Deutsche Bank, Private Banking and Investment Banking Investments</v>
          </cell>
          <cell r="TA58" t="str">
            <v>IQTR912480</v>
          </cell>
        </row>
        <row r="59">
          <cell r="BX59" t="str">
            <v>IQTR30823099</v>
          </cell>
        </row>
        <row r="60">
          <cell r="QQ60" t="str">
            <v>H.I.G. Capital, LLC</v>
          </cell>
          <cell r="QR60" t="str">
            <v>Reprise Management Group, LLC</v>
          </cell>
        </row>
        <row r="61">
          <cell r="BX61" t="str">
            <v>IQTR229785819</v>
          </cell>
          <cell r="BY61" t="str">
            <v>IQTR225470979</v>
          </cell>
          <cell r="BZ61" t="str">
            <v>IQTR223636096</v>
          </cell>
          <cell r="CA61" t="str">
            <v>IQTR115212714</v>
          </cell>
          <cell r="CB61" t="str">
            <v>IQTR113942367</v>
          </cell>
          <cell r="CC61" t="str">
            <v>IQTR36274355</v>
          </cell>
          <cell r="CD61" t="str">
            <v>IQTR1624839</v>
          </cell>
          <cell r="CE61" t="str">
            <v>IQTR6857907</v>
          </cell>
          <cell r="CF61" t="str">
            <v>IQTR10636777</v>
          </cell>
          <cell r="CG61" t="str">
            <v>IQTR11233915</v>
          </cell>
          <cell r="CH61" t="str">
            <v>IQTR10161498</v>
          </cell>
          <cell r="CI61" t="str">
            <v>IQTR11735382</v>
          </cell>
          <cell r="CJ61" t="str">
            <v>IQTR10159644</v>
          </cell>
          <cell r="CK61" t="str">
            <v>IQTR10159719</v>
          </cell>
          <cell r="CL61" t="str">
            <v>IQTR10159939</v>
          </cell>
          <cell r="CM61" t="str">
            <v>IQTR10160234</v>
          </cell>
          <cell r="QQ61" t="str">
            <v>Guggenheim Investment Management LLC</v>
          </cell>
          <cell r="QR61" t="str">
            <v>HGGC, LLC</v>
          </cell>
          <cell r="QS61" t="str">
            <v>Starr International Company, Inc.</v>
          </cell>
        </row>
        <row r="62">
          <cell r="BX62" t="str">
            <v>IQTR240871025</v>
          </cell>
          <cell r="BY62" t="str">
            <v>IQTR223488357</v>
          </cell>
          <cell r="BZ62" t="str">
            <v>IQTR212813394</v>
          </cell>
          <cell r="CA62" t="str">
            <v>IQTR206294863</v>
          </cell>
          <cell r="CB62" t="str">
            <v>IQTR159213746</v>
          </cell>
          <cell r="CC62" t="str">
            <v>IQTR242123992</v>
          </cell>
          <cell r="CD62" t="str">
            <v>IQTR140525362</v>
          </cell>
          <cell r="CE62" t="str">
            <v>IQTR111257158</v>
          </cell>
          <cell r="CF62" t="str">
            <v>IQTR79068955</v>
          </cell>
          <cell r="CG62" t="str">
            <v>IQTR59378021</v>
          </cell>
          <cell r="CH62" t="str">
            <v>IQTR43174026</v>
          </cell>
          <cell r="CI62" t="str">
            <v>IQTR35222708</v>
          </cell>
          <cell r="CJ62" t="str">
            <v>IQTR23775818</v>
          </cell>
          <cell r="CK62" t="str">
            <v>IQTR4246847</v>
          </cell>
          <cell r="CL62" t="str">
            <v>IQTR11354985</v>
          </cell>
          <cell r="CM62" t="str">
            <v>IQTR11810827</v>
          </cell>
          <cell r="CN62" t="str">
            <v>IQTR20439528</v>
          </cell>
          <cell r="CO62">
            <v>0</v>
          </cell>
          <cell r="CP62">
            <v>0</v>
          </cell>
          <cell r="CQ62">
            <v>0</v>
          </cell>
          <cell r="QQ62" t="str">
            <v>Fidelity Management &amp; Research Company</v>
          </cell>
          <cell r="QR62" t="str">
            <v>Highfields Capital Management, LP</v>
          </cell>
          <cell r="TA62">
            <v>0</v>
          </cell>
          <cell r="TB62">
            <v>0</v>
          </cell>
          <cell r="TC62">
            <v>0</v>
          </cell>
          <cell r="TD62">
            <v>0</v>
          </cell>
        </row>
        <row r="63">
          <cell r="BX63" t="str">
            <v>IQTR223902883</v>
          </cell>
          <cell r="QQ63" t="str">
            <v>Pine Street Capital Partners</v>
          </cell>
          <cell r="QR63" t="str">
            <v>Rand Capital Corporation</v>
          </cell>
          <cell r="QS63" t="str">
            <v>Rand Capital SBIC, L.P</v>
          </cell>
          <cell r="TA63" t="str">
            <v>IQTR224077902</v>
          </cell>
        </row>
        <row r="65">
          <cell r="BX65" t="str">
            <v>IQTR214898838</v>
          </cell>
          <cell r="BY65" t="str">
            <v>IQTR132128004</v>
          </cell>
          <cell r="BZ65" t="str">
            <v>IQTR52057771</v>
          </cell>
          <cell r="QQ65" t="str">
            <v>Fifth Street Capital LLC</v>
          </cell>
          <cell r="QR65" t="str">
            <v>Waud Capital Partners, L.L.C.</v>
          </cell>
          <cell r="TA65" t="str">
            <v>IQTR224911226</v>
          </cell>
          <cell r="TB65" t="str">
            <v>IQTR23294050</v>
          </cell>
        </row>
        <row r="66">
          <cell r="QQ66" t="str">
            <v>Council &amp; Enhanced Tennessee Fund, LLC</v>
          </cell>
          <cell r="QR66" t="str">
            <v>Council Capital</v>
          </cell>
          <cell r="QS66" t="str">
            <v>Enhanced Capital Partners, LLC</v>
          </cell>
          <cell r="TA66" t="str">
            <v>IQTR143768511</v>
          </cell>
        </row>
        <row r="67">
          <cell r="BX67" t="str">
            <v>IQTR225513441</v>
          </cell>
          <cell r="BY67" t="str">
            <v>IQTR146088956</v>
          </cell>
          <cell r="BZ67" t="str">
            <v>IQTR99553318</v>
          </cell>
          <cell r="CA67" t="str">
            <v>IQTR47270723</v>
          </cell>
          <cell r="CB67" t="str">
            <v>IQTR46298725</v>
          </cell>
          <cell r="CC67" t="str">
            <v>IQTR23396985</v>
          </cell>
          <cell r="CD67" t="str">
            <v>IQTR11969723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QQ67" t="str">
            <v>PRA Investments, L.L.C</v>
          </cell>
          <cell r="QR67" t="str">
            <v>William Blair &amp; Company, L.L.C., Asset Management Arm</v>
          </cell>
          <cell r="QS67">
            <v>0</v>
          </cell>
          <cell r="QT67">
            <v>0</v>
          </cell>
          <cell r="QU67">
            <v>0</v>
          </cell>
          <cell r="QV67">
            <v>0</v>
          </cell>
          <cell r="QW67">
            <v>0</v>
          </cell>
          <cell r="QX67">
            <v>0</v>
          </cell>
          <cell r="QY67">
            <v>0</v>
          </cell>
          <cell r="TA67" t="str">
            <v>IQTR21987052</v>
          </cell>
          <cell r="TB67">
            <v>0</v>
          </cell>
          <cell r="TC67">
            <v>0</v>
          </cell>
        </row>
        <row r="68">
          <cell r="BX68" t="str">
            <v>IQTR111703168</v>
          </cell>
          <cell r="BY68" t="str">
            <v>IQTR54079146</v>
          </cell>
          <cell r="BZ68" t="str">
            <v>IQTR39737645</v>
          </cell>
          <cell r="CA68" t="str">
            <v>IQTR10243419</v>
          </cell>
          <cell r="CB68" t="str">
            <v>IQTR10405704</v>
          </cell>
          <cell r="QQ68" t="str">
            <v>Novitas Capital</v>
          </cell>
          <cell r="QR68" t="str">
            <v>TRF Private Equity, Inc.</v>
          </cell>
          <cell r="TA68" t="str">
            <v>IQTR49334685</v>
          </cell>
          <cell r="TB68" t="str">
            <v>IQTR458563</v>
          </cell>
        </row>
        <row r="70">
          <cell r="BX70" t="str">
            <v>IQTR231614546</v>
          </cell>
        </row>
        <row r="71">
          <cell r="BX71" t="str">
            <v>IQTR85075347</v>
          </cell>
          <cell r="BY71" t="str">
            <v>IQTR54418207</v>
          </cell>
          <cell r="BZ71" t="str">
            <v>IQTR33416530</v>
          </cell>
          <cell r="CA71" t="str">
            <v>IQTR29939675</v>
          </cell>
          <cell r="CB71" t="str">
            <v>IQTR29835150</v>
          </cell>
          <cell r="CC71" t="str">
            <v>IQTR29572833</v>
          </cell>
          <cell r="CD71" t="str">
            <v>IQTR29324967</v>
          </cell>
          <cell r="CE71" t="str">
            <v>IQTR26144287</v>
          </cell>
          <cell r="CF71" t="str">
            <v>IQTR27667617</v>
          </cell>
          <cell r="CG71" t="str">
            <v>IQTR24807954</v>
          </cell>
          <cell r="CH71" t="str">
            <v>IQTR8316421</v>
          </cell>
          <cell r="CI71" t="str">
            <v>IQTR1451230</v>
          </cell>
          <cell r="CJ71" t="str">
            <v>IQTR11128100</v>
          </cell>
          <cell r="CK71" t="str">
            <v>IQTR7423925</v>
          </cell>
          <cell r="CL71" t="str">
            <v>IQTR11754311</v>
          </cell>
          <cell r="CM71" t="str">
            <v>IQTR12701733</v>
          </cell>
          <cell r="CN71" t="str">
            <v>IQTR13413236</v>
          </cell>
          <cell r="CO71" t="str">
            <v>IQTR238587584</v>
          </cell>
          <cell r="QQ71" t="str">
            <v>OMERS Administration Corp.</v>
          </cell>
          <cell r="QR71" t="str">
            <v>OMERS Private Equity</v>
          </cell>
          <cell r="QS71" t="str">
            <v>Onex Corporation</v>
          </cell>
          <cell r="QT71" t="str">
            <v>TD Securities (USA) LLC</v>
          </cell>
          <cell r="TA71" t="str">
            <v>IQTR34509755</v>
          </cell>
          <cell r="TB71" t="str">
            <v>IQTR34429996</v>
          </cell>
          <cell r="TC71" t="str">
            <v>IQTR34429903</v>
          </cell>
          <cell r="TD71" t="str">
            <v>IQTR513164</v>
          </cell>
        </row>
        <row r="72">
          <cell r="BX72" t="str">
            <v>IQTR232491002</v>
          </cell>
          <cell r="BY72" t="str">
            <v>IQTR144948724</v>
          </cell>
          <cell r="BZ72" t="str">
            <v>IQTR128410239</v>
          </cell>
          <cell r="CA72" t="str">
            <v>IQTR118043569</v>
          </cell>
          <cell r="CB72" t="str">
            <v>IQTR26272117</v>
          </cell>
          <cell r="CC72" t="str">
            <v>IQTR25018229</v>
          </cell>
          <cell r="CD72" t="str">
            <v>IQTR25018766</v>
          </cell>
          <cell r="CE72" t="str">
            <v>IQTR9857891</v>
          </cell>
          <cell r="CF72" t="str">
            <v>IQTR8923543</v>
          </cell>
          <cell r="CG72" t="str">
            <v>IQTR821163</v>
          </cell>
          <cell r="CH72" t="str">
            <v>IQTR9934042</v>
          </cell>
          <cell r="CI72" t="str">
            <v>IQTR10112291</v>
          </cell>
          <cell r="CJ72" t="str">
            <v>IQTR9846522</v>
          </cell>
          <cell r="CK72" t="str">
            <v>IQTR10903975</v>
          </cell>
          <cell r="CL72" t="str">
            <v>IQTR11420009</v>
          </cell>
          <cell r="CM72" t="str">
            <v>IQTR23733476</v>
          </cell>
          <cell r="CN72" t="str">
            <v>IQTR11080570</v>
          </cell>
          <cell r="CO72" t="str">
            <v>IQTR11313678</v>
          </cell>
          <cell r="CP72" t="str">
            <v>IQTR12677779</v>
          </cell>
          <cell r="CQ72" t="str">
            <v>IQTR12677880</v>
          </cell>
          <cell r="QQ72" t="str">
            <v>Apollo Global Management, LLC</v>
          </cell>
          <cell r="QR72" t="str">
            <v>Citi Venture Capital International</v>
          </cell>
          <cell r="QS72" t="str">
            <v>Credit Suisse Private Equity, LLC</v>
          </cell>
          <cell r="QT72" t="str">
            <v>HandsOn Ventures, LLC</v>
          </cell>
          <cell r="QU72" t="str">
            <v>HOVs LLC</v>
          </cell>
          <cell r="QV72" t="str">
            <v>Jefferies Capital Partners</v>
          </cell>
          <cell r="QW72" t="str">
            <v>UBS Capital</v>
          </cell>
          <cell r="TA72" t="str">
            <v>IQTR131457789</v>
          </cell>
        </row>
        <row r="73">
          <cell r="BX73" t="str">
            <v>IQTR232457240</v>
          </cell>
          <cell r="BY73" t="str">
            <v>IQTR53470763</v>
          </cell>
          <cell r="BZ73" t="str">
            <v>IQTR12058595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QQ73" t="str">
            <v>Privet Fund Management LLC</v>
          </cell>
          <cell r="QR73">
            <v>0</v>
          </cell>
          <cell r="QS73">
            <v>0</v>
          </cell>
          <cell r="QT73">
            <v>0</v>
          </cell>
        </row>
        <row r="75">
          <cell r="BX75" t="str">
            <v>IQTR205022043</v>
          </cell>
          <cell r="QQ75" t="str">
            <v>Ares Management LLC</v>
          </cell>
        </row>
        <row r="77">
          <cell r="BX77" t="str">
            <v>IQTR214892757</v>
          </cell>
          <cell r="BY77" t="str">
            <v>IQTR183941442</v>
          </cell>
          <cell r="BZ77" t="str">
            <v>IQTR117536751</v>
          </cell>
          <cell r="CA77" t="str">
            <v>IQTR117537742</v>
          </cell>
          <cell r="CB77" t="str">
            <v>IQTR72412488</v>
          </cell>
          <cell r="CC77" t="str">
            <v>IQTR27904692</v>
          </cell>
          <cell r="CD77" t="str">
            <v>IQTR47736305</v>
          </cell>
          <cell r="CE77" t="str">
            <v>IQTR465322</v>
          </cell>
          <cell r="CF77" t="str">
            <v>IQTR11190503</v>
          </cell>
          <cell r="CG77" t="str">
            <v>IQTR11211214</v>
          </cell>
          <cell r="CH77" t="str">
            <v>IQTR7186977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QQ77" t="str">
            <v>Artisan Partners Limited Partnership</v>
          </cell>
          <cell r="QR77">
            <v>0</v>
          </cell>
          <cell r="QS77">
            <v>0</v>
          </cell>
          <cell r="QT77">
            <v>0</v>
          </cell>
          <cell r="TA77">
            <v>0</v>
          </cell>
          <cell r="TB77">
            <v>0</v>
          </cell>
          <cell r="TC77">
            <v>0</v>
          </cell>
        </row>
        <row r="78">
          <cell r="BX78" t="str">
            <v>IQTR170760877</v>
          </cell>
          <cell r="BY78" t="str">
            <v>IQTR140990161</v>
          </cell>
          <cell r="BZ78" t="str">
            <v>IQTR127534540</v>
          </cell>
          <cell r="CA78" t="str">
            <v>IQTR115982147</v>
          </cell>
          <cell r="CB78" t="str">
            <v>IQTR115707334</v>
          </cell>
          <cell r="CC78" t="str">
            <v>IQTR109546500</v>
          </cell>
          <cell r="CD78" t="str">
            <v>IQTR83482953</v>
          </cell>
          <cell r="CE78" t="str">
            <v>IQTR69080946</v>
          </cell>
          <cell r="CF78" t="str">
            <v>IQTR41598596</v>
          </cell>
          <cell r="CG78" t="str">
            <v>IQTR36570855</v>
          </cell>
          <cell r="CH78" t="str">
            <v>IQTR35927114</v>
          </cell>
          <cell r="CI78" t="str">
            <v>IQTR33661949</v>
          </cell>
          <cell r="CJ78" t="str">
            <v>IQTR32860614</v>
          </cell>
          <cell r="QQ78" t="str">
            <v>Peer Developments Ltd.</v>
          </cell>
          <cell r="TA78" t="str">
            <v>IQTR33208218</v>
          </cell>
        </row>
        <row r="79">
          <cell r="BX79" t="str">
            <v>IQTR235329361</v>
          </cell>
          <cell r="BY79" t="str">
            <v>IQTR223243608</v>
          </cell>
          <cell r="BZ79" t="str">
            <v>IQTR215652801</v>
          </cell>
          <cell r="CA79" t="str">
            <v>IQTR113355088</v>
          </cell>
          <cell r="CB79" t="str">
            <v>IQTR112776523</v>
          </cell>
          <cell r="CC79" t="str">
            <v>IQTR49442731</v>
          </cell>
          <cell r="CD79" t="str">
            <v>IQTR34586299</v>
          </cell>
          <cell r="CE79" t="str">
            <v>IQTR33416530</v>
          </cell>
          <cell r="CF79" t="str">
            <v>IQTR30336490</v>
          </cell>
          <cell r="CG79" t="str">
            <v>IQTR30086151</v>
          </cell>
          <cell r="CH79" t="str">
            <v>IQTR29903032</v>
          </cell>
          <cell r="CI79" t="str">
            <v>IQTR24601382</v>
          </cell>
          <cell r="CJ79" t="str">
            <v>IQTR24387449</v>
          </cell>
          <cell r="CK79" t="str">
            <v>IQTR51943465</v>
          </cell>
          <cell r="CL79" t="str">
            <v>IQTR139911224</v>
          </cell>
          <cell r="CM79" t="str">
            <v>IQTR9921817</v>
          </cell>
          <cell r="CN79" t="str">
            <v>IQTR24573515</v>
          </cell>
          <cell r="CO79" t="str">
            <v>IQTR30370078</v>
          </cell>
          <cell r="CP79" t="str">
            <v>IQTR24705175</v>
          </cell>
          <cell r="CQ79">
            <v>0</v>
          </cell>
          <cell r="QQ79" t="str">
            <v>AF-Taab Investment Company Limited</v>
          </cell>
          <cell r="QR79" t="str">
            <v>Jamsetji Tata Trust</v>
          </cell>
          <cell r="QS79" t="str">
            <v>Navajbai Ratan Tata Trust</v>
          </cell>
          <cell r="QT79" t="str">
            <v>Tata Capital Limited</v>
          </cell>
          <cell r="QU79" t="str">
            <v>Tata Industries Ltd.</v>
          </cell>
          <cell r="QV79" t="str">
            <v>Tata International Limited</v>
          </cell>
          <cell r="QW79" t="str">
            <v>Tata Investment Corporation Ltd.</v>
          </cell>
          <cell r="QX79" t="str">
            <v>Tata Sons Limited</v>
          </cell>
          <cell r="QY79" t="str">
            <v>The Tata Power Company Limited</v>
          </cell>
          <cell r="QZ79">
            <v>0</v>
          </cell>
          <cell r="RA79">
            <v>0</v>
          </cell>
          <cell r="RB79">
            <v>0</v>
          </cell>
          <cell r="RC79">
            <v>0</v>
          </cell>
          <cell r="RD79">
            <v>0</v>
          </cell>
          <cell r="RE79">
            <v>0</v>
          </cell>
          <cell r="RF79">
            <v>0</v>
          </cell>
          <cell r="RG79">
            <v>0</v>
          </cell>
          <cell r="RH79">
            <v>0</v>
          </cell>
          <cell r="RI79">
            <v>0</v>
          </cell>
          <cell r="RJ79">
            <v>0</v>
          </cell>
          <cell r="RK79">
            <v>0</v>
          </cell>
          <cell r="RL79">
            <v>0</v>
          </cell>
          <cell r="RM79">
            <v>0</v>
          </cell>
          <cell r="RN79">
            <v>0</v>
          </cell>
          <cell r="RO79">
            <v>0</v>
          </cell>
          <cell r="RP79">
            <v>0</v>
          </cell>
          <cell r="RQ79">
            <v>0</v>
          </cell>
          <cell r="RR79">
            <v>0</v>
          </cell>
          <cell r="RS79">
            <v>0</v>
          </cell>
          <cell r="RT79">
            <v>0</v>
          </cell>
          <cell r="TA79" t="str">
            <v>IQTR215334014</v>
          </cell>
          <cell r="TB79" t="str">
            <v>IQTR451458</v>
          </cell>
          <cell r="TC79" t="str">
            <v>IQTR1313043</v>
          </cell>
          <cell r="TD79">
            <v>0</v>
          </cell>
          <cell r="TE79">
            <v>0</v>
          </cell>
          <cell r="TF79">
            <v>0</v>
          </cell>
          <cell r="TG79">
            <v>0</v>
          </cell>
          <cell r="TH79">
            <v>0</v>
          </cell>
          <cell r="TI79">
            <v>0</v>
          </cell>
          <cell r="TJ79">
            <v>0</v>
          </cell>
          <cell r="TK79">
            <v>0</v>
          </cell>
        </row>
        <row r="80">
          <cell r="BX80" t="str">
            <v>IQTR237588750</v>
          </cell>
          <cell r="BY80" t="str">
            <v>IQTR228577075</v>
          </cell>
          <cell r="BZ80" t="str">
            <v>IQTR217268489</v>
          </cell>
          <cell r="CA80" t="str">
            <v>IQTR216497670</v>
          </cell>
          <cell r="CB80" t="str">
            <v>IQTR182615468</v>
          </cell>
          <cell r="CC80" t="str">
            <v>IQTR207382095</v>
          </cell>
          <cell r="CD80" t="str">
            <v>IQTR133554121</v>
          </cell>
          <cell r="CE80" t="str">
            <v>IQTR99875235</v>
          </cell>
          <cell r="CF80" t="str">
            <v>IQTR58140857</v>
          </cell>
          <cell r="CG80" t="str">
            <v>IQTR47777915</v>
          </cell>
          <cell r="CH80" t="str">
            <v>IQTR31235011</v>
          </cell>
          <cell r="CI80" t="str">
            <v>IQTR24769164</v>
          </cell>
          <cell r="CJ80" t="str">
            <v>IQTR11610151</v>
          </cell>
          <cell r="CK80" t="str">
            <v>IQTR11610425</v>
          </cell>
          <cell r="CL80" t="str">
            <v>IQTR11610532</v>
          </cell>
          <cell r="CM80" t="str">
            <v>IQTR11610623</v>
          </cell>
          <cell r="CN80" t="str">
            <v>IQTR11169928</v>
          </cell>
          <cell r="CO80">
            <v>0</v>
          </cell>
          <cell r="CP80">
            <v>0</v>
          </cell>
          <cell r="CQ80">
            <v>0</v>
          </cell>
          <cell r="QQ80" t="str">
            <v>AT&amp;T International, Inc.</v>
          </cell>
          <cell r="QR80" t="str">
            <v>Life Insurance Corporation of India, Asset Management Arm</v>
          </cell>
          <cell r="QS80" t="str">
            <v>Mahindra &amp; Mahindra Ltd.</v>
          </cell>
          <cell r="QT80" t="str">
            <v>TML Benefit Trust</v>
          </cell>
          <cell r="QU80">
            <v>0</v>
          </cell>
          <cell r="QV80">
            <v>0</v>
          </cell>
          <cell r="QW80">
            <v>0</v>
          </cell>
          <cell r="TA80">
            <v>0</v>
          </cell>
          <cell r="TB80">
            <v>0</v>
          </cell>
          <cell r="TC80">
            <v>0</v>
          </cell>
          <cell r="TD80">
            <v>0</v>
          </cell>
          <cell r="TE80">
            <v>0</v>
          </cell>
        </row>
        <row r="81">
          <cell r="BX81" t="str">
            <v>IQTR226823016</v>
          </cell>
          <cell r="BY81" t="str">
            <v>IQTR183785625</v>
          </cell>
          <cell r="BZ81" t="str">
            <v>IQTR111872556</v>
          </cell>
          <cell r="CA81" t="str">
            <v>IQTR118247497</v>
          </cell>
          <cell r="CB81" t="str">
            <v>IQTR99849688</v>
          </cell>
          <cell r="CC81" t="str">
            <v>IQTR83662331</v>
          </cell>
          <cell r="CD81" t="str">
            <v>IQTR83643476</v>
          </cell>
          <cell r="CE81" t="str">
            <v>IQTR82225877</v>
          </cell>
          <cell r="CF81" t="str">
            <v>IQTR54415871</v>
          </cell>
          <cell r="CG81" t="str">
            <v>IQTR54206721</v>
          </cell>
          <cell r="CH81" t="str">
            <v>IQTR52708253</v>
          </cell>
          <cell r="CI81" t="str">
            <v>IQTR51814431</v>
          </cell>
          <cell r="CJ81" t="str">
            <v>IQTR49502400</v>
          </cell>
          <cell r="CK81" t="str">
            <v>IQTR48932707</v>
          </cell>
          <cell r="CL81" t="str">
            <v>IQTR41320727</v>
          </cell>
          <cell r="CM81" t="str">
            <v>IQTR39085684</v>
          </cell>
          <cell r="CN81" t="str">
            <v>IQTR36032291</v>
          </cell>
          <cell r="CO81" t="str">
            <v>IQTR37213194</v>
          </cell>
          <cell r="CP81" t="str">
            <v>IQTR34217820</v>
          </cell>
          <cell r="CQ81" t="str">
            <v>IQTR33253337</v>
          </cell>
          <cell r="QQ81" t="str">
            <v>ING Groep NV, Insurance and Banking Investments</v>
          </cell>
          <cell r="QR81" t="str">
            <v>International Value Advisers, LLC</v>
          </cell>
          <cell r="TA81" t="str">
            <v>IQTR99256713</v>
          </cell>
        </row>
        <row r="83">
          <cell r="BX83" t="str">
            <v>IQTR133845299</v>
          </cell>
          <cell r="BY83" t="str">
            <v>IQTR130630805</v>
          </cell>
          <cell r="BZ83" t="str">
            <v>IQTR48771897</v>
          </cell>
          <cell r="CA83" t="str">
            <v>IQTR36512687</v>
          </cell>
          <cell r="CB83" t="str">
            <v>IQTR36391333</v>
          </cell>
          <cell r="CC83" t="str">
            <v>IQTR36373399</v>
          </cell>
          <cell r="CD83" t="str">
            <v>IQTR34763753</v>
          </cell>
          <cell r="CE83" t="str">
            <v>IQTR27549441</v>
          </cell>
          <cell r="CF83" t="str">
            <v>IQTR26793349</v>
          </cell>
          <cell r="CG83" t="str">
            <v>IQTR27651078</v>
          </cell>
          <cell r="CH83" t="str">
            <v>IQTR26535599</v>
          </cell>
          <cell r="QQ83" t="str">
            <v>Creades AB</v>
          </cell>
        </row>
        <row r="85">
          <cell r="BX85" t="str">
            <v>IQTR238433050</v>
          </cell>
          <cell r="BY85" t="str">
            <v>IQTR225090030</v>
          </cell>
          <cell r="BZ85" t="str">
            <v>IQTR225058289</v>
          </cell>
          <cell r="CA85" t="str">
            <v>IQTR223985805</v>
          </cell>
          <cell r="CB85" t="str">
            <v>IQTR214620813</v>
          </cell>
          <cell r="CC85" t="str">
            <v>IQTR205038435</v>
          </cell>
          <cell r="CD85" t="str">
            <v>IQTR138676421</v>
          </cell>
          <cell r="CE85" t="str">
            <v>IQTR134056932</v>
          </cell>
          <cell r="CF85" t="str">
            <v>IQTR132404387</v>
          </cell>
          <cell r="CG85" t="str">
            <v>IQTR129363346</v>
          </cell>
          <cell r="CH85" t="str">
            <v>IQTR110173356</v>
          </cell>
          <cell r="CI85" t="str">
            <v>IQTR111632437</v>
          </cell>
          <cell r="CJ85" t="str">
            <v>IQTR109367043</v>
          </cell>
          <cell r="CK85" t="str">
            <v>IQTR99084379</v>
          </cell>
          <cell r="CL85" t="str">
            <v>IQTR79149902</v>
          </cell>
          <cell r="CM85" t="str">
            <v>IQTR58094871</v>
          </cell>
          <cell r="CN85" t="str">
            <v>IQTR51796296</v>
          </cell>
          <cell r="CO85" t="str">
            <v>IQTR47534875</v>
          </cell>
          <cell r="CP85" t="str">
            <v>IQTR45840663</v>
          </cell>
          <cell r="CQ85" t="str">
            <v>IQTR216999011</v>
          </cell>
          <cell r="QQ85" t="str">
            <v>Azim Premji Trust</v>
          </cell>
          <cell r="QR85" t="str">
            <v>Hasham Traders</v>
          </cell>
          <cell r="TA85" t="str">
            <v>IQTR241251905</v>
          </cell>
        </row>
        <row r="86">
          <cell r="BX86" t="str">
            <v>IQTR210264861</v>
          </cell>
          <cell r="BY86" t="str">
            <v>IQTR142439879</v>
          </cell>
          <cell r="BZ86" t="str">
            <v>IQTR52061183</v>
          </cell>
          <cell r="CA86" t="str">
            <v>IQTR46647068</v>
          </cell>
          <cell r="CB86" t="str">
            <v>IQTR46010606</v>
          </cell>
          <cell r="CC86" t="str">
            <v>IQTR43205254</v>
          </cell>
          <cell r="CD86" t="str">
            <v>IQTR35267568</v>
          </cell>
          <cell r="CE86" t="str">
            <v>IQTR33062836</v>
          </cell>
          <cell r="CF86" t="str">
            <v>IQTR29002435</v>
          </cell>
          <cell r="CG86" t="str">
            <v>IQTR24655397</v>
          </cell>
          <cell r="CH86" t="str">
            <v>IQTR6866059</v>
          </cell>
          <cell r="CI86" t="str">
            <v>IQTR2557651</v>
          </cell>
          <cell r="CJ86" t="str">
            <v>IQTR1925112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</row>
        <row r="87">
          <cell r="BX87" t="str">
            <v>IQTR242365555</v>
          </cell>
          <cell r="BY87" t="str">
            <v>IQTR241876554</v>
          </cell>
          <cell r="BZ87" t="str">
            <v>IQTR241350948</v>
          </cell>
          <cell r="CA87" t="str">
            <v>IQTR236219459</v>
          </cell>
          <cell r="CB87" t="str">
            <v>IQTR233337753</v>
          </cell>
          <cell r="CC87" t="str">
            <v>IQTR232383653</v>
          </cell>
          <cell r="CD87" t="str">
            <v>IQTR229066037</v>
          </cell>
          <cell r="CE87" t="str">
            <v>IQTR225433548</v>
          </cell>
          <cell r="CF87" t="str">
            <v>IQTR225233022</v>
          </cell>
          <cell r="CG87" t="str">
            <v>IQTR214545182</v>
          </cell>
          <cell r="CH87" t="str">
            <v>IQTR213995626</v>
          </cell>
          <cell r="CI87" t="str">
            <v>IQTR212784929</v>
          </cell>
          <cell r="CJ87" t="str">
            <v>IQTR207096070</v>
          </cell>
          <cell r="CK87" t="str">
            <v>IQTR207210093</v>
          </cell>
          <cell r="CL87" t="str">
            <v>IQTR170273935</v>
          </cell>
          <cell r="CM87" t="str">
            <v>IQTR145577109</v>
          </cell>
          <cell r="CN87" t="str">
            <v>IQTR144574637</v>
          </cell>
          <cell r="CO87" t="str">
            <v>IQTR143665604</v>
          </cell>
          <cell r="CP87" t="str">
            <v>IQTR141276743</v>
          </cell>
          <cell r="CQ87" t="str">
            <v>IQTR138629109</v>
          </cell>
          <cell r="QQ87" t="str">
            <v>AIG Global Investment Corp. (United States)</v>
          </cell>
          <cell r="QR87" t="str">
            <v>Allianz Global Investors France SA</v>
          </cell>
          <cell r="QS87" t="str">
            <v>Allianz Global Investors Kapitalanlagegesellschaft mbH</v>
          </cell>
          <cell r="QT87" t="str">
            <v>Allianz Investment Management LLC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9 Plan"/>
      <sheetName val="Monthly Budget - Mar Fcst"/>
      <sheetName val="Vendor Detail - Mar Fcst"/>
      <sheetName val="Variance"/>
    </sheetNames>
    <sheetDataSet>
      <sheetData sheetId="0" refreshError="1"/>
      <sheetData sheetId="1" refreshError="1"/>
      <sheetData sheetId="2" refreshError="1">
        <row r="32">
          <cell r="R32">
            <v>-70027.71497341225</v>
          </cell>
          <cell r="S32">
            <v>-40893.238205255861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</row>
        <row r="33">
          <cell r="R33">
            <v>-17656.875588039882</v>
          </cell>
          <cell r="S33">
            <v>-13747.82959682796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</row>
        <row r="34">
          <cell r="R34">
            <v>-21884.147232767533</v>
          </cell>
          <cell r="S34">
            <v>-12779.420919963328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</row>
        <row r="35">
          <cell r="R35">
            <v>-6445.0785561501889</v>
          </cell>
          <cell r="S35">
            <v>-3763.6546151520629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</row>
        <row r="36">
          <cell r="R36">
            <v>-38409.327289476889</v>
          </cell>
          <cell r="S36">
            <v>-22429.430558294822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</row>
        <row r="37">
          <cell r="R37">
            <v>-12063.996403774905</v>
          </cell>
          <cell r="S37">
            <v>-7044.8661481275585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</row>
      </sheetData>
      <sheetData sheetId="3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"/>
      <sheetName val="TB - Consolidated"/>
      <sheetName val="TB - Consolidating"/>
      <sheetName val="Notes"/>
      <sheetName val="Sheet9"/>
      <sheetName val="Sheet10"/>
      <sheetName val="Sheet12"/>
      <sheetName val="Sheet13"/>
      <sheetName val="Sheet1"/>
    </sheetNames>
    <sheetDataSet>
      <sheetData sheetId="0">
        <row r="6">
          <cell r="C6">
            <v>12</v>
          </cell>
        </row>
        <row r="7">
          <cell r="C7">
            <v>42735</v>
          </cell>
        </row>
      </sheetData>
      <sheetData sheetId="1"/>
      <sheetData sheetId="2">
        <row r="1">
          <cell r="F1" t="str">
            <v>Show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Andrew___Data"/>
      <sheetName val="Error Sheet"/>
      <sheetName val="FA"/>
      <sheetName val="Assistance Summary"/>
      <sheetName val="LED Summary"/>
      <sheetName val="A&amp;C Summary"/>
      <sheetName val="Group Summary"/>
      <sheetName val="AandC"/>
      <sheetName val="Assistance"/>
      <sheetName val="Group"/>
      <sheetName val="LeD"/>
      <sheetName val="Domestic Cases"/>
      <sheetName val="Acct#25000-26500,20700 &amp; 41750!"/>
      <sheetName val="5 day tracking of transfers!"/>
      <sheetName val="Inventory Analysis (2)"/>
      <sheetName val="partsadd060704"/>
      <sheetName val="partsroll_march04"/>
      <sheetName val="partsreserve_part5"/>
      <sheetName val="partsroll_march04_6"/>
      <sheetName val="Param(2)"/>
      <sheetName val="Normalized Monthly Working Cap"/>
      <sheetName val="Budget 2001 salary summary"/>
      <sheetName val="Reserve - Slow - No Move"/>
      <sheetName val="Capital IQ Inputs"/>
      <sheetName val="Multiples_Output"/>
      <sheetName val="clinics"/>
      <sheetName val="legenda x Risparmio"/>
      <sheetName val="Ownership"/>
      <sheetName val="Calcs for Sensitivy"/>
      <sheetName val="Hist Inputs"/>
      <sheetName val="Topside Summary"/>
      <sheetName val="comp"/>
      <sheetName val="Com Mthly"/>
      <sheetName val="Assumptions"/>
      <sheetName val="CTbe tong"/>
      <sheetName val="CTDZ 0.4+cto"/>
      <sheetName val="Company1_BSCF"/>
      <sheetName val="Control"/>
      <sheetName val="Pro Forma"/>
      <sheetName val="INPUTS"/>
      <sheetName val="Controls"/>
      <sheetName val="Rev Bridge 10 to 11"/>
      <sheetName val="Rev Bridge 11 to TTM-12"/>
      <sheetName val="Albany"/>
      <sheetName val="Title"/>
      <sheetName val="Revenue Subs"/>
      <sheetName val="Calculations"/>
      <sheetName val="#REF"/>
      <sheetName val="Mapping"/>
      <sheetName val="Steuerung"/>
      <sheetName val="Company"/>
      <sheetName val="Operating Statistics"/>
      <sheetName val="Sep 05"/>
      <sheetName val="#CRU1002"/>
      <sheetName val="XREF"/>
      <sheetName val="Tobac WACC"/>
      <sheetName val="Original_Andrew___Data"/>
      <sheetName val="Error_Sheet"/>
      <sheetName val="Assistance_Summary"/>
      <sheetName val="LED_Summary"/>
      <sheetName val="A&amp;C_Summary"/>
      <sheetName val="Group_Summary"/>
      <sheetName val="BEV"/>
      <sheetName val="SET UP"/>
      <sheetName val="LBO"/>
      <sheetName val="Pd4 FCST"/>
      <sheetName val="Pd4 PLAN"/>
      <sheetName val="SAP DATa"/>
      <sheetName val="IC PAC subcat"/>
      <sheetName val="SAP Plan Data"/>
      <sheetName val="ANALYSIS O-EXPNS"/>
    </sheetNames>
    <sheetDataSet>
      <sheetData sheetId="0">
        <row r="3">
          <cell r="D3">
            <v>0.03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3">
          <cell r="D3">
            <v>0.03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S&amp;U"/>
      <sheetName val="Adj BS"/>
      <sheetName val="Summ Fin"/>
      <sheetName val="&lt;--DISPLAYS"/>
      <sheetName val="EBITDA Grid"/>
      <sheetName val="Covenants"/>
      <sheetName val="Consol"/>
      <sheetName val="Base"/>
      <sheetName val="ACME"/>
      <sheetName val="Acq"/>
      <sheetName val="TAX"/>
    </sheetNames>
    <sheetDataSet>
      <sheetData sheetId="0" refreshError="1">
        <row r="7">
          <cell r="J7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'nd Gd's"/>
      <sheetName val="Summary"/>
      <sheetName val="SubAs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pril"/>
      <sheetName val="May"/>
      <sheetName val="Data Input Page"/>
      <sheetName val="Financial Charts"/>
    </sheetNames>
    <sheetDataSet>
      <sheetData sheetId="0"/>
      <sheetData sheetId="1"/>
      <sheetData sheetId="2" refreshError="1">
        <row r="3">
          <cell r="M3">
            <v>36898</v>
          </cell>
        </row>
      </sheetData>
      <sheetData sheetId="3" refreshError="1"/>
      <sheetData sheetId="4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_Pro Forma"/>
      <sheetName val="Northeast_ProForma"/>
      <sheetName val="MidAtlantic_ProForma"/>
      <sheetName val="Southeast_ProForma"/>
      <sheetName val="SouthCentral_ProForma"/>
      <sheetName val="Mountain_ProForma"/>
      <sheetName val="Northwest_ProForma"/>
      <sheetName val="Southwest_ProForma"/>
      <sheetName val="HVP_ProForma"/>
      <sheetName val="National_model"/>
      <sheetName val="Corporate_model"/>
      <sheetName val="Reported P&amp;Ls"/>
      <sheetName val="Consolidated_Reported"/>
      <sheetName val="Northeast_Reported"/>
      <sheetName val="MidAtlantic_Reported"/>
      <sheetName val="Southeast_Reported"/>
      <sheetName val="SouthCentral_Reported"/>
      <sheetName val="Mountain_Reported"/>
      <sheetName val="Southwest_Reported"/>
      <sheetName val="Northwest_Reported"/>
      <sheetName val="ACI_model"/>
      <sheetName val="Regional Pre-Acq. --&gt;"/>
      <sheetName val="Consolidated Pre-Acq."/>
      <sheetName val="MidAtlantic"/>
      <sheetName val="Northeast"/>
      <sheetName val="Southeast"/>
      <sheetName val="SouthCentral"/>
      <sheetName val="Mountain"/>
      <sheetName val="Northwest"/>
      <sheetName val="Southwest"/>
      <sheetName val="Acquisitions ---&gt;"/>
      <sheetName val="PortaPots"/>
      <sheetName val="WM Florida"/>
      <sheetName val="Potty Queen"/>
      <sheetName val="Spankys"/>
      <sheetName val="S&amp;S"/>
      <sheetName val="WM No Cal"/>
      <sheetName val="Legacy"/>
      <sheetName val="Elm City"/>
      <sheetName val="Aqua"/>
      <sheetName val="Porta Jon"/>
      <sheetName val="Arrow"/>
      <sheetName val="CF Heckman"/>
      <sheetName val="Nevada Johns"/>
      <sheetName val="Western Disposal"/>
      <sheetName val="Maple Ridge"/>
      <sheetName val="All Star"/>
      <sheetName val="Bouse House"/>
      <sheetName val="Our Outhouses"/>
      <sheetName val="Readilite"/>
      <sheetName val="Lamprey"/>
      <sheetName val="Country Portables"/>
      <sheetName val="MBA"/>
      <sheetName val="JOTS"/>
      <sheetName val="TPI"/>
      <sheetName val="Progressive"/>
      <sheetName val="Acquisition Names"/>
      <sheetName val="CCI"/>
      <sheetName val="Waste Connections"/>
      <sheetName val="Town Sanitation"/>
      <sheetName val="TWP"/>
      <sheetName val="NES"/>
      <sheetName val="ABC"/>
      <sheetName val="Cal Site"/>
      <sheetName val="Accurate"/>
      <sheetName val="ACI"/>
      <sheetName val="Recast IS ---&gt;"/>
      <sheetName val="PF IS - Synergies"/>
      <sheetName val="PF IS - No Synergies"/>
      <sheetName val="Acquisitions Summary ---&gt;"/>
      <sheetName val="HWCalc - Synergies Only"/>
      <sheetName val="Acq. Summary - Synergies"/>
      <sheetName val="Acq. Summary - No Synergies"/>
      <sheetName val="Revenue Summary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4">
          <cell r="A4" t="str">
            <v>PortaPots</v>
          </cell>
        </row>
        <row r="5">
          <cell r="A5" t="str">
            <v>WM Florida</v>
          </cell>
        </row>
        <row r="6">
          <cell r="A6" t="str">
            <v>Potty Queen</v>
          </cell>
        </row>
        <row r="7">
          <cell r="A7" t="str">
            <v>Spankys</v>
          </cell>
        </row>
        <row r="8">
          <cell r="A8" t="str">
            <v>S&amp;S</v>
          </cell>
        </row>
        <row r="9">
          <cell r="A9" t="str">
            <v>WM No Cal</v>
          </cell>
        </row>
        <row r="10">
          <cell r="A10" t="str">
            <v>Legacy</v>
          </cell>
        </row>
        <row r="11">
          <cell r="A11" t="str">
            <v>Elm City</v>
          </cell>
        </row>
        <row r="12">
          <cell r="A12" t="str">
            <v>Aqua</v>
          </cell>
        </row>
        <row r="13">
          <cell r="A13" t="str">
            <v>Porta Jon</v>
          </cell>
        </row>
        <row r="14">
          <cell r="A14" t="str">
            <v>Arrow</v>
          </cell>
        </row>
        <row r="15">
          <cell r="A15" t="str">
            <v>CF Heckman</v>
          </cell>
        </row>
        <row r="16">
          <cell r="A16" t="str">
            <v>Nevada Johns</v>
          </cell>
        </row>
        <row r="17">
          <cell r="A17" t="str">
            <v>Western Disposal</v>
          </cell>
        </row>
        <row r="18">
          <cell r="A18" t="str">
            <v>Maple Ridge</v>
          </cell>
        </row>
        <row r="19">
          <cell r="A19" t="str">
            <v>All Star</v>
          </cell>
        </row>
        <row r="20">
          <cell r="A20" t="str">
            <v>Bouse House</v>
          </cell>
        </row>
        <row r="21">
          <cell r="A21" t="str">
            <v>Our Outhouses</v>
          </cell>
        </row>
        <row r="22">
          <cell r="A22" t="str">
            <v>Readilite</v>
          </cell>
        </row>
        <row r="23">
          <cell r="A23" t="str">
            <v>Lamprey</v>
          </cell>
        </row>
        <row r="24">
          <cell r="A24" t="str">
            <v>Country Portables</v>
          </cell>
        </row>
        <row r="25">
          <cell r="A25" t="str">
            <v>MBA</v>
          </cell>
        </row>
        <row r="26">
          <cell r="A26" t="str">
            <v>JOTS</v>
          </cell>
        </row>
        <row r="27">
          <cell r="A27" t="str">
            <v>TPI</v>
          </cell>
        </row>
        <row r="28">
          <cell r="A28" t="str">
            <v>Progressive</v>
          </cell>
        </row>
        <row r="29">
          <cell r="A29" t="str">
            <v>CCI</v>
          </cell>
        </row>
        <row r="30">
          <cell r="A30" t="str">
            <v>Waste Connections</v>
          </cell>
        </row>
        <row r="31">
          <cell r="A31" t="str">
            <v>Town Sanitation</v>
          </cell>
        </row>
        <row r="32">
          <cell r="A32" t="str">
            <v>TWP</v>
          </cell>
        </row>
        <row r="33">
          <cell r="A33" t="str">
            <v>NES</v>
          </cell>
        </row>
        <row r="34">
          <cell r="A34" t="str">
            <v>ABC</v>
          </cell>
        </row>
        <row r="35">
          <cell r="A35" t="str">
            <v>Cal Site</v>
          </cell>
        </row>
        <row r="36">
          <cell r="A36" t="str">
            <v>Accurate</v>
          </cell>
        </row>
        <row r="37">
          <cell r="A37" t="str">
            <v>ACI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"/>
      <sheetName val="Bulach Sorted"/>
      <sheetName val="Summary TA"/>
      <sheetName val="Sa workings"/>
      <sheetName val="Ta"/>
      <sheetName val="Summary SA"/>
    </sheetNames>
    <sheetDataSet>
      <sheetData sheetId="0" refreshError="1">
        <row r="1">
          <cell r="A1" t="str">
            <v>Part No</v>
          </cell>
          <cell r="B1" t="str">
            <v>Description</v>
          </cell>
          <cell r="C1" t="str">
            <v>Finish Qty</v>
          </cell>
          <cell r="D1" t="str">
            <v>Start Qty</v>
          </cell>
          <cell r="E1" t="str">
            <v>Ass %</v>
          </cell>
        </row>
        <row r="2">
          <cell r="A2" t="str">
            <v>309845-03</v>
          </cell>
          <cell r="B2" t="str">
            <v>WASHED OB BALLOON</v>
          </cell>
          <cell r="C2">
            <v>118</v>
          </cell>
          <cell r="D2">
            <v>118</v>
          </cell>
          <cell r="E2">
            <v>0</v>
          </cell>
        </row>
        <row r="3">
          <cell r="A3" t="str">
            <v>309846-05</v>
          </cell>
          <cell r="B3" t="str">
            <v>WASHED OBW BALLOON</v>
          </cell>
          <cell r="C3">
            <v>40</v>
          </cell>
          <cell r="D3">
            <v>40</v>
          </cell>
          <cell r="E3">
            <v>0</v>
          </cell>
        </row>
        <row r="4">
          <cell r="A4" t="str">
            <v>309846-08</v>
          </cell>
          <cell r="B4" t="str">
            <v>WASHED OBW BALLOON</v>
          </cell>
          <cell r="C4">
            <v>40</v>
          </cell>
          <cell r="D4">
            <v>40</v>
          </cell>
          <cell r="E4">
            <v>0</v>
          </cell>
        </row>
        <row r="5">
          <cell r="A5" t="str">
            <v>WObBln</v>
          </cell>
          <cell r="C5">
            <v>198</v>
          </cell>
          <cell r="D5">
            <v>198</v>
          </cell>
          <cell r="E5">
            <v>1</v>
          </cell>
        </row>
        <row r="6">
          <cell r="A6" t="str">
            <v>300544-07</v>
          </cell>
          <cell r="B6" t="str">
            <v>UTST BLN 5-4</v>
          </cell>
          <cell r="C6">
            <v>226</v>
          </cell>
          <cell r="D6">
            <v>250</v>
          </cell>
          <cell r="E6">
            <v>10.62</v>
          </cell>
        </row>
        <row r="7">
          <cell r="A7" t="str">
            <v>300543-28</v>
          </cell>
          <cell r="B7" t="str">
            <v>UTLT BLN 6-2</v>
          </cell>
          <cell r="C7">
            <v>210</v>
          </cell>
          <cell r="D7">
            <v>250</v>
          </cell>
          <cell r="E7">
            <v>19.05</v>
          </cell>
        </row>
        <row r="8">
          <cell r="A8" t="str">
            <v>300543-35</v>
          </cell>
          <cell r="B8" t="str">
            <v>UTLT BLN 8-3</v>
          </cell>
          <cell r="C8">
            <v>376</v>
          </cell>
          <cell r="D8">
            <v>500</v>
          </cell>
          <cell r="E8">
            <v>32.979999999999997</v>
          </cell>
        </row>
        <row r="9">
          <cell r="A9" t="str">
            <v>UtLtBln</v>
          </cell>
          <cell r="C9">
            <v>812</v>
          </cell>
          <cell r="D9">
            <v>1000</v>
          </cell>
          <cell r="E9">
            <v>0.81200000000000006</v>
          </cell>
        </row>
        <row r="10">
          <cell r="A10" t="str">
            <v>308372-13</v>
          </cell>
          <cell r="B10" t="str">
            <v>ULTRASONIC CLEANED NIROYA</v>
          </cell>
          <cell r="C10">
            <v>288</v>
          </cell>
          <cell r="D10">
            <v>292</v>
          </cell>
          <cell r="E10">
            <v>1.39</v>
          </cell>
        </row>
        <row r="11">
          <cell r="A11" t="str">
            <v>308372-15</v>
          </cell>
          <cell r="B11" t="str">
            <v>U'SONIC PRE-REDUCED STENT</v>
          </cell>
          <cell r="C11">
            <v>918</v>
          </cell>
          <cell r="D11">
            <v>919</v>
          </cell>
          <cell r="E11">
            <v>0.11</v>
          </cell>
        </row>
        <row r="12">
          <cell r="A12" t="str">
            <v>308372-14</v>
          </cell>
          <cell r="B12" t="str">
            <v>ULTRASONIC CLEANED NIROYA</v>
          </cell>
          <cell r="C12">
            <v>333</v>
          </cell>
          <cell r="D12">
            <v>335</v>
          </cell>
          <cell r="E12">
            <v>0.6</v>
          </cell>
        </row>
        <row r="13">
          <cell r="A13" t="str">
            <v>UscNNir</v>
          </cell>
          <cell r="C13">
            <v>1539</v>
          </cell>
          <cell r="D13">
            <v>1546</v>
          </cell>
          <cell r="E13">
            <v>0.99547218628719281</v>
          </cell>
        </row>
        <row r="14">
          <cell r="A14" t="str">
            <v>304390-07</v>
          </cell>
          <cell r="B14" t="str">
            <v>UDT BALLOON 4.0-40/5.0 MM</v>
          </cell>
          <cell r="C14">
            <v>171</v>
          </cell>
          <cell r="D14">
            <v>216</v>
          </cell>
          <cell r="E14">
            <v>26.32</v>
          </cell>
        </row>
        <row r="15">
          <cell r="A15" t="str">
            <v>304390-11</v>
          </cell>
          <cell r="B15" t="str">
            <v>UDT BALLOON 5.0-40/5.0 MM</v>
          </cell>
          <cell r="C15">
            <v>522</v>
          </cell>
          <cell r="D15">
            <v>648</v>
          </cell>
          <cell r="E15">
            <v>24.14</v>
          </cell>
        </row>
        <row r="16">
          <cell r="A16" t="str">
            <v>304390-15</v>
          </cell>
          <cell r="B16" t="str">
            <v>UDT BALLOON 6.0-40/5.0 MM</v>
          </cell>
          <cell r="C16">
            <v>1414</v>
          </cell>
          <cell r="D16">
            <v>1728</v>
          </cell>
          <cell r="E16">
            <v>22.21</v>
          </cell>
        </row>
        <row r="17">
          <cell r="A17" t="str">
            <v>304390-19</v>
          </cell>
          <cell r="B17" t="str">
            <v>UDT BALLOON 7.0-40/5.0 MM</v>
          </cell>
          <cell r="C17">
            <v>354</v>
          </cell>
          <cell r="D17">
            <v>432</v>
          </cell>
          <cell r="E17">
            <v>22.03</v>
          </cell>
        </row>
        <row r="18">
          <cell r="A18" t="str">
            <v>304390-27</v>
          </cell>
          <cell r="B18" t="str">
            <v>UDT BALLOON 9.0-40/5.8MM</v>
          </cell>
          <cell r="C18">
            <v>145</v>
          </cell>
          <cell r="D18">
            <v>216</v>
          </cell>
          <cell r="E18">
            <v>48.97</v>
          </cell>
        </row>
        <row r="19">
          <cell r="A19" t="str">
            <v>304390-28</v>
          </cell>
          <cell r="B19" t="str">
            <v>UDT BALLOON 10.0-20/5.8 M</v>
          </cell>
          <cell r="C19">
            <v>502</v>
          </cell>
          <cell r="D19">
            <v>864</v>
          </cell>
          <cell r="E19">
            <v>72.11</v>
          </cell>
        </row>
        <row r="20">
          <cell r="A20" t="str">
            <v>304390-29</v>
          </cell>
          <cell r="B20" t="str">
            <v>UDT BALLOON 10.0-40/5.8 M</v>
          </cell>
          <cell r="C20">
            <v>611</v>
          </cell>
          <cell r="D20">
            <v>864</v>
          </cell>
          <cell r="E20">
            <v>41.41</v>
          </cell>
        </row>
        <row r="21">
          <cell r="A21" t="str">
            <v>304390-43</v>
          </cell>
          <cell r="B21" t="str">
            <v>UDT BALLOON 7.0-60/5.0</v>
          </cell>
          <cell r="C21">
            <v>265</v>
          </cell>
          <cell r="D21">
            <v>324</v>
          </cell>
          <cell r="E21">
            <v>22.26</v>
          </cell>
        </row>
        <row r="22">
          <cell r="A22" t="str">
            <v>UdtBln</v>
          </cell>
          <cell r="C22">
            <v>3984</v>
          </cell>
          <cell r="D22">
            <v>5292</v>
          </cell>
          <cell r="E22">
            <v>0.75283446712018143</v>
          </cell>
        </row>
        <row r="23">
          <cell r="A23" t="str">
            <v>302239-03</v>
          </cell>
          <cell r="B23" t="str">
            <v>TIP ASSY UDT 3-4</v>
          </cell>
          <cell r="C23">
            <v>117</v>
          </cell>
          <cell r="D23">
            <v>120</v>
          </cell>
          <cell r="E23">
            <v>2.56</v>
          </cell>
        </row>
        <row r="24">
          <cell r="A24" t="str">
            <v>302239-06</v>
          </cell>
          <cell r="B24" t="str">
            <v>TIP ASSY UDT 4-2</v>
          </cell>
          <cell r="C24">
            <v>230</v>
          </cell>
          <cell r="D24">
            <v>240</v>
          </cell>
          <cell r="E24">
            <v>4.3499999999999996</v>
          </cell>
        </row>
        <row r="25">
          <cell r="A25" t="str">
            <v>302239-08</v>
          </cell>
          <cell r="B25" t="str">
            <v>TIP ASSY UDT 4-4</v>
          </cell>
          <cell r="C25">
            <v>99</v>
          </cell>
          <cell r="D25">
            <v>120</v>
          </cell>
          <cell r="E25">
            <v>21.21</v>
          </cell>
        </row>
        <row r="26">
          <cell r="A26" t="str">
            <v>302239-12</v>
          </cell>
          <cell r="B26" t="str">
            <v>TIP ASSY UDT 5-2</v>
          </cell>
          <cell r="C26">
            <v>119</v>
          </cell>
          <cell r="D26">
            <v>120</v>
          </cell>
          <cell r="E26">
            <v>0.84</v>
          </cell>
        </row>
        <row r="27">
          <cell r="A27" t="str">
            <v>302239-13</v>
          </cell>
          <cell r="B27" t="str">
            <v>TIP ASSY UDT  5-3</v>
          </cell>
          <cell r="C27">
            <v>114</v>
          </cell>
          <cell r="D27">
            <v>120</v>
          </cell>
          <cell r="E27">
            <v>5.26</v>
          </cell>
        </row>
        <row r="28">
          <cell r="A28" t="str">
            <v>302239-14</v>
          </cell>
          <cell r="B28" t="str">
            <v>TIP ASSY UDT 5-4</v>
          </cell>
          <cell r="C28">
            <v>701</v>
          </cell>
          <cell r="D28">
            <v>750</v>
          </cell>
          <cell r="E28">
            <v>6.99</v>
          </cell>
        </row>
        <row r="29">
          <cell r="A29" t="str">
            <v>302239-17</v>
          </cell>
          <cell r="B29" t="str">
            <v>TIP ASSY UDT 6-1.5</v>
          </cell>
          <cell r="C29">
            <v>90</v>
          </cell>
          <cell r="D29">
            <v>90</v>
          </cell>
          <cell r="E29">
            <v>0</v>
          </cell>
        </row>
        <row r="30">
          <cell r="A30" t="str">
            <v>302239-20</v>
          </cell>
          <cell r="B30" t="str">
            <v>TIP ASSY UDT 6-4</v>
          </cell>
          <cell r="C30">
            <v>1138</v>
          </cell>
          <cell r="D30">
            <v>1200</v>
          </cell>
          <cell r="E30">
            <v>5.45</v>
          </cell>
        </row>
        <row r="31">
          <cell r="A31" t="str">
            <v>302239-22</v>
          </cell>
          <cell r="B31" t="str">
            <v>TIP ASSY UDT 6-10</v>
          </cell>
          <cell r="C31">
            <v>148</v>
          </cell>
          <cell r="D31">
            <v>155</v>
          </cell>
          <cell r="E31">
            <v>4.7300000000000004</v>
          </cell>
        </row>
        <row r="32">
          <cell r="A32" t="str">
            <v>302239-26</v>
          </cell>
          <cell r="B32" t="str">
            <v>TIP ASSY UDT 7-4</v>
          </cell>
          <cell r="C32">
            <v>553</v>
          </cell>
          <cell r="D32">
            <v>600</v>
          </cell>
          <cell r="E32">
            <v>8.5</v>
          </cell>
        </row>
        <row r="33">
          <cell r="A33" t="str">
            <v>302239-31</v>
          </cell>
          <cell r="B33" t="str">
            <v>TIP ASSY UDT 8-3</v>
          </cell>
          <cell r="C33">
            <v>117</v>
          </cell>
          <cell r="D33">
            <v>120</v>
          </cell>
          <cell r="E33">
            <v>2.56</v>
          </cell>
        </row>
        <row r="34">
          <cell r="A34" t="str">
            <v>302239-32</v>
          </cell>
          <cell r="B34" t="str">
            <v>TIP ASSY UDT 8-4</v>
          </cell>
          <cell r="C34">
            <v>194</v>
          </cell>
          <cell r="D34">
            <v>240</v>
          </cell>
          <cell r="E34">
            <v>23.71</v>
          </cell>
        </row>
        <row r="35">
          <cell r="A35" t="str">
            <v>302239-33</v>
          </cell>
          <cell r="B35" t="str">
            <v>TIP ASSY UDT 8-8</v>
          </cell>
          <cell r="C35">
            <v>103</v>
          </cell>
          <cell r="D35">
            <v>120</v>
          </cell>
          <cell r="E35">
            <v>16.5</v>
          </cell>
        </row>
        <row r="36">
          <cell r="A36" t="str">
            <v>302239-37</v>
          </cell>
          <cell r="B36" t="str">
            <v>TIP ASSY UDT 10-4</v>
          </cell>
          <cell r="C36">
            <v>457</v>
          </cell>
          <cell r="D36">
            <v>480</v>
          </cell>
          <cell r="E36">
            <v>5.03</v>
          </cell>
        </row>
        <row r="37">
          <cell r="A37" t="str">
            <v>302239-39</v>
          </cell>
          <cell r="B37" t="str">
            <v>TIP ASSY UDT 12-4</v>
          </cell>
          <cell r="C37">
            <v>104</v>
          </cell>
          <cell r="D37">
            <v>120</v>
          </cell>
          <cell r="E37">
            <v>15.38</v>
          </cell>
        </row>
        <row r="38">
          <cell r="A38" t="str">
            <v>TAUdt</v>
          </cell>
          <cell r="C38">
            <v>4284</v>
          </cell>
          <cell r="D38">
            <v>4595</v>
          </cell>
          <cell r="E38">
            <v>0.93231773667029383</v>
          </cell>
        </row>
        <row r="39">
          <cell r="A39" t="str">
            <v>305131-03</v>
          </cell>
          <cell r="B39" t="str">
            <v>TIP ASSY DB 3-4</v>
          </cell>
          <cell r="C39">
            <v>40</v>
          </cell>
          <cell r="D39">
            <v>40</v>
          </cell>
          <cell r="E39">
            <v>0</v>
          </cell>
        </row>
        <row r="40">
          <cell r="A40" t="str">
            <v>305131-06</v>
          </cell>
          <cell r="B40" t="str">
            <v>TIP ASSU DB 4-2</v>
          </cell>
          <cell r="C40">
            <v>108</v>
          </cell>
          <cell r="D40">
            <v>120</v>
          </cell>
          <cell r="E40">
            <v>11.11</v>
          </cell>
        </row>
        <row r="41">
          <cell r="A41" t="str">
            <v>305131-14</v>
          </cell>
          <cell r="B41" t="str">
            <v>TIP ASSY  DB 5-4</v>
          </cell>
          <cell r="C41">
            <v>40</v>
          </cell>
          <cell r="D41">
            <v>40</v>
          </cell>
          <cell r="E41">
            <v>0</v>
          </cell>
        </row>
        <row r="42">
          <cell r="A42" t="str">
            <v>305131-16</v>
          </cell>
          <cell r="B42" t="str">
            <v>TIP ASSY DB 5-10</v>
          </cell>
          <cell r="C42">
            <v>67</v>
          </cell>
          <cell r="D42">
            <v>70</v>
          </cell>
          <cell r="E42">
            <v>4.4800000000000004</v>
          </cell>
        </row>
        <row r="43">
          <cell r="A43" t="str">
            <v>305131-39</v>
          </cell>
          <cell r="B43" t="str">
            <v>TIP ASSY DB 12-4</v>
          </cell>
          <cell r="C43">
            <v>115</v>
          </cell>
          <cell r="D43">
            <v>120</v>
          </cell>
          <cell r="E43">
            <v>4.3499999999999996</v>
          </cell>
        </row>
        <row r="44">
          <cell r="A44" t="str">
            <v>305131-47</v>
          </cell>
          <cell r="B44" t="str">
            <v>TIP ASSY DB 12-6</v>
          </cell>
          <cell r="C44">
            <v>40</v>
          </cell>
          <cell r="D44">
            <v>40</v>
          </cell>
          <cell r="E44">
            <v>0</v>
          </cell>
        </row>
        <row r="45">
          <cell r="A45" t="str">
            <v>TADB</v>
          </cell>
          <cell r="C45">
            <v>410</v>
          </cell>
          <cell r="D45">
            <v>430</v>
          </cell>
          <cell r="E45">
            <v>0.95348837209302328</v>
          </cell>
        </row>
        <row r="46">
          <cell r="A46" t="str">
            <v>307353-14</v>
          </cell>
          <cell r="B46" t="str">
            <v>TIP ASSY. BMX 20 7-3</v>
          </cell>
          <cell r="C46">
            <v>36</v>
          </cell>
          <cell r="D46">
            <v>40</v>
          </cell>
          <cell r="E46">
            <v>11.11</v>
          </cell>
        </row>
        <row r="47">
          <cell r="A47" t="str">
            <v>307353-18</v>
          </cell>
          <cell r="B47" t="str">
            <v>TIP ASSY. BMX 20 8-4</v>
          </cell>
          <cell r="C47">
            <v>99</v>
          </cell>
          <cell r="D47">
            <v>100</v>
          </cell>
          <cell r="E47">
            <v>1.01</v>
          </cell>
        </row>
        <row r="48">
          <cell r="A48" t="str">
            <v>307353-21</v>
          </cell>
          <cell r="B48" t="str">
            <v>TIP ASSY. BMX 20 9-4</v>
          </cell>
          <cell r="C48">
            <v>42</v>
          </cell>
          <cell r="D48">
            <v>60</v>
          </cell>
          <cell r="E48">
            <v>42.86</v>
          </cell>
        </row>
        <row r="49">
          <cell r="A49" t="str">
            <v>TABmx</v>
          </cell>
          <cell r="C49">
            <v>177</v>
          </cell>
          <cell r="D49">
            <v>200</v>
          </cell>
          <cell r="E49">
            <v>0.88500000000000001</v>
          </cell>
        </row>
        <row r="50">
          <cell r="A50" t="str">
            <v>306351-06</v>
          </cell>
          <cell r="B50" t="str">
            <v>STENT KNIT 23-12</v>
          </cell>
          <cell r="C50">
            <v>69</v>
          </cell>
          <cell r="D50">
            <v>70</v>
          </cell>
          <cell r="E50">
            <v>1.45</v>
          </cell>
        </row>
        <row r="51">
          <cell r="A51" t="str">
            <v>SKLgeCovEsoph</v>
          </cell>
          <cell r="C51">
            <v>69</v>
          </cell>
          <cell r="D51">
            <v>70</v>
          </cell>
          <cell r="E51">
            <v>0.98571428571428577</v>
          </cell>
        </row>
        <row r="52">
          <cell r="A52" t="str">
            <v>306350-07</v>
          </cell>
          <cell r="B52" t="str">
            <v>STENT KNIT 10CM</v>
          </cell>
          <cell r="C52">
            <v>105</v>
          </cell>
          <cell r="D52">
            <v>105</v>
          </cell>
          <cell r="E52">
            <v>0</v>
          </cell>
        </row>
        <row r="53">
          <cell r="A53" t="str">
            <v>306350-08</v>
          </cell>
          <cell r="B53" t="str">
            <v>STENT KNIT 15CM</v>
          </cell>
          <cell r="C53">
            <v>105</v>
          </cell>
          <cell r="D53">
            <v>105</v>
          </cell>
          <cell r="E53">
            <v>0</v>
          </cell>
        </row>
        <row r="54">
          <cell r="A54" t="str">
            <v>SKCov Esoph</v>
          </cell>
          <cell r="C54">
            <v>210</v>
          </cell>
          <cell r="D54">
            <v>210</v>
          </cell>
          <cell r="E54">
            <v>1</v>
          </cell>
        </row>
        <row r="55">
          <cell r="A55" t="str">
            <v>307829-40</v>
          </cell>
          <cell r="B55" t="str">
            <v>4.0 X 20MM SASUGA BALLOON</v>
          </cell>
          <cell r="C55">
            <v>105</v>
          </cell>
          <cell r="D55">
            <v>111</v>
          </cell>
          <cell r="E55">
            <v>5.71</v>
          </cell>
        </row>
        <row r="56">
          <cell r="A56" t="str">
            <v>307829-50</v>
          </cell>
          <cell r="B56" t="str">
            <v>5.0 X 20MM SASUGA BALLOON</v>
          </cell>
          <cell r="C56">
            <v>95</v>
          </cell>
          <cell r="D56">
            <v>111</v>
          </cell>
          <cell r="E56">
            <v>16.84</v>
          </cell>
        </row>
        <row r="57">
          <cell r="A57" t="str">
            <v>Sasuga</v>
          </cell>
          <cell r="C57">
            <v>200</v>
          </cell>
          <cell r="D57">
            <v>222</v>
          </cell>
          <cell r="E57">
            <v>0.90090090090090091</v>
          </cell>
        </row>
        <row r="58">
          <cell r="A58" t="str">
            <v>306130-01</v>
          </cell>
          <cell r="B58" t="str">
            <v>S/A GOLD NIR CONFORMER 7-</v>
          </cell>
          <cell r="C58">
            <v>336</v>
          </cell>
          <cell r="D58">
            <v>347</v>
          </cell>
          <cell r="E58">
            <v>3.27</v>
          </cell>
        </row>
        <row r="59">
          <cell r="A59" t="str">
            <v>306130-02</v>
          </cell>
          <cell r="B59" t="str">
            <v>S/A GOLD NIR CONFORMER 7-</v>
          </cell>
          <cell r="C59">
            <v>902</v>
          </cell>
          <cell r="D59">
            <v>923</v>
          </cell>
          <cell r="E59">
            <v>2.33</v>
          </cell>
        </row>
        <row r="60">
          <cell r="A60" t="str">
            <v>306130-03</v>
          </cell>
          <cell r="B60" t="str">
            <v>S/A GOLD NIR CONFORMER 7-</v>
          </cell>
          <cell r="C60">
            <v>206</v>
          </cell>
          <cell r="D60">
            <v>300</v>
          </cell>
          <cell r="E60">
            <v>45.63</v>
          </cell>
        </row>
        <row r="61">
          <cell r="A61" t="str">
            <v>306130-07</v>
          </cell>
          <cell r="B61" t="str">
            <v>S/A GOLD NIR CONFORMER 9-</v>
          </cell>
          <cell r="C61">
            <v>335</v>
          </cell>
          <cell r="D61">
            <v>343</v>
          </cell>
          <cell r="E61">
            <v>2.39</v>
          </cell>
        </row>
        <row r="62">
          <cell r="A62" t="str">
            <v>305147-02</v>
          </cell>
          <cell r="B62" t="str">
            <v>S/A CONFORMER GOLD STENT</v>
          </cell>
          <cell r="C62">
            <v>222</v>
          </cell>
          <cell r="D62">
            <v>225</v>
          </cell>
          <cell r="E62">
            <v>1.35</v>
          </cell>
        </row>
        <row r="63">
          <cell r="A63" t="str">
            <v>305147-04</v>
          </cell>
          <cell r="B63" t="str">
            <v>S/A CONFORMER GOLD STENT</v>
          </cell>
          <cell r="C63">
            <v>276</v>
          </cell>
          <cell r="D63">
            <v>300</v>
          </cell>
          <cell r="E63">
            <v>8.6999999999999993</v>
          </cell>
        </row>
        <row r="64">
          <cell r="A64" t="str">
            <v>305147-05</v>
          </cell>
          <cell r="B64" t="str">
            <v>S/A CONFORMER GOLD STENT</v>
          </cell>
          <cell r="C64">
            <v>286</v>
          </cell>
          <cell r="D64">
            <v>319</v>
          </cell>
          <cell r="E64">
            <v>11.54</v>
          </cell>
        </row>
        <row r="65">
          <cell r="A65" t="str">
            <v>305147-06</v>
          </cell>
          <cell r="B65" t="str">
            <v>S/A CONFORMER GOLD STENT</v>
          </cell>
          <cell r="C65">
            <v>429</v>
          </cell>
          <cell r="D65">
            <v>439</v>
          </cell>
          <cell r="E65">
            <v>2.33</v>
          </cell>
        </row>
        <row r="66">
          <cell r="A66" t="str">
            <v>305147-08</v>
          </cell>
          <cell r="B66" t="str">
            <v>S/A CONFORMER GOLD STENT</v>
          </cell>
          <cell r="C66">
            <v>590</v>
          </cell>
          <cell r="D66">
            <v>653</v>
          </cell>
          <cell r="E66">
            <v>10.68</v>
          </cell>
        </row>
        <row r="67">
          <cell r="A67" t="str">
            <v>306130-09</v>
          </cell>
          <cell r="B67" t="str">
            <v>GOLD PLATED NIR CONFORMER</v>
          </cell>
          <cell r="C67">
            <v>761</v>
          </cell>
          <cell r="D67">
            <v>773</v>
          </cell>
          <cell r="E67">
            <v>1.58</v>
          </cell>
        </row>
        <row r="68">
          <cell r="A68" t="str">
            <v>306130-10</v>
          </cell>
          <cell r="B68" t="str">
            <v>GOLD PLATED NIR CONFORMER</v>
          </cell>
          <cell r="C68">
            <v>288</v>
          </cell>
          <cell r="D68">
            <v>300</v>
          </cell>
          <cell r="E68">
            <v>4.17</v>
          </cell>
        </row>
        <row r="69">
          <cell r="A69" t="str">
            <v>Gold Nir</v>
          </cell>
          <cell r="C69">
            <v>4631</v>
          </cell>
          <cell r="D69">
            <v>4922</v>
          </cell>
          <cell r="E69">
            <v>0.94087769199512394</v>
          </cell>
        </row>
        <row r="70">
          <cell r="A70" t="str">
            <v>308286-11</v>
          </cell>
          <cell r="B70" t="str">
            <v>PASSAGER STENT 08-60</v>
          </cell>
          <cell r="C70">
            <v>9</v>
          </cell>
          <cell r="D70">
            <v>11</v>
          </cell>
          <cell r="E70">
            <v>22.22</v>
          </cell>
        </row>
        <row r="71">
          <cell r="A71" t="str">
            <v>308286-13</v>
          </cell>
          <cell r="B71" t="str">
            <v>PASSAGER STENT 10-40</v>
          </cell>
          <cell r="C71">
            <v>20</v>
          </cell>
          <cell r="D71">
            <v>20</v>
          </cell>
          <cell r="E71">
            <v>0</v>
          </cell>
        </row>
        <row r="72">
          <cell r="A72" t="str">
            <v>308286-14</v>
          </cell>
          <cell r="B72" t="str">
            <v>PASSAGER STENT 10-60</v>
          </cell>
          <cell r="C72">
            <v>20</v>
          </cell>
          <cell r="D72">
            <v>20</v>
          </cell>
          <cell r="E72">
            <v>0</v>
          </cell>
        </row>
        <row r="73">
          <cell r="A73" t="str">
            <v>308286-15</v>
          </cell>
          <cell r="B73" t="str">
            <v>PASSAGER STENT 10-100</v>
          </cell>
          <cell r="C73">
            <v>17</v>
          </cell>
          <cell r="D73">
            <v>20</v>
          </cell>
          <cell r="E73">
            <v>17.649999999999999</v>
          </cell>
        </row>
        <row r="74">
          <cell r="A74" t="str">
            <v>308286-25</v>
          </cell>
          <cell r="B74" t="str">
            <v>PASSAGER STENT 07-80</v>
          </cell>
          <cell r="C74">
            <v>16</v>
          </cell>
          <cell r="D74">
            <v>20</v>
          </cell>
          <cell r="E74">
            <v>25</v>
          </cell>
        </row>
        <row r="75">
          <cell r="A75" t="str">
            <v>Pass</v>
          </cell>
          <cell r="C75">
            <v>82</v>
          </cell>
          <cell r="D75">
            <v>91</v>
          </cell>
          <cell r="E75">
            <v>0.90109890109890112</v>
          </cell>
        </row>
        <row r="76">
          <cell r="A76" t="str">
            <v>309193-05</v>
          </cell>
          <cell r="B76" t="str">
            <v>NIR SOX P RED STNT UNWASH</v>
          </cell>
          <cell r="C76">
            <v>100</v>
          </cell>
          <cell r="D76">
            <v>100</v>
          </cell>
          <cell r="E76">
            <v>0</v>
          </cell>
        </row>
        <row r="77">
          <cell r="A77" t="str">
            <v>NirSoxPrUnw</v>
          </cell>
          <cell r="C77">
            <v>100</v>
          </cell>
          <cell r="D77">
            <v>100</v>
          </cell>
          <cell r="E77">
            <v>1</v>
          </cell>
        </row>
        <row r="78">
          <cell r="A78" t="str">
            <v>307366-02</v>
          </cell>
          <cell r="B78" t="str">
            <v>MARSHALL 4-2 TIP ASSEMBLY</v>
          </cell>
          <cell r="C78">
            <v>312</v>
          </cell>
          <cell r="D78">
            <v>340</v>
          </cell>
          <cell r="E78">
            <v>8.9700000000000006</v>
          </cell>
        </row>
        <row r="79">
          <cell r="A79" t="str">
            <v>307366-04</v>
          </cell>
          <cell r="B79" t="str">
            <v>MARSHALL 4-4 TIP ASSEMBLY</v>
          </cell>
          <cell r="C79">
            <v>93</v>
          </cell>
          <cell r="D79">
            <v>100</v>
          </cell>
          <cell r="E79">
            <v>7.53</v>
          </cell>
        </row>
        <row r="80">
          <cell r="A80" t="str">
            <v>307366-05</v>
          </cell>
          <cell r="B80" t="str">
            <v>MARSHALL 4-6 TIP ASSEMBLY</v>
          </cell>
          <cell r="C80">
            <v>112</v>
          </cell>
          <cell r="D80">
            <v>120</v>
          </cell>
          <cell r="E80">
            <v>7.14</v>
          </cell>
        </row>
        <row r="81">
          <cell r="A81" t="str">
            <v>307366-06</v>
          </cell>
          <cell r="B81" t="str">
            <v>MARSHALL 4-8 TIP ASSEMBLY</v>
          </cell>
          <cell r="C81">
            <v>178</v>
          </cell>
          <cell r="D81">
            <v>180</v>
          </cell>
          <cell r="E81">
            <v>1.1200000000000001</v>
          </cell>
        </row>
        <row r="82">
          <cell r="A82" t="str">
            <v>307366-08</v>
          </cell>
          <cell r="B82" t="str">
            <v>MARSHALL 5-2 TIP ASSEMBLY</v>
          </cell>
          <cell r="C82">
            <v>271</v>
          </cell>
          <cell r="D82">
            <v>280</v>
          </cell>
          <cell r="E82">
            <v>3.32</v>
          </cell>
        </row>
        <row r="83">
          <cell r="A83" t="str">
            <v>307366-10</v>
          </cell>
          <cell r="B83" t="str">
            <v>MARSHALL 5-4 TIP ASSEMBLY</v>
          </cell>
          <cell r="C83">
            <v>344</v>
          </cell>
          <cell r="D83">
            <v>360</v>
          </cell>
          <cell r="E83">
            <v>4.6500000000000004</v>
          </cell>
        </row>
        <row r="84">
          <cell r="A84" t="str">
            <v>307366-12</v>
          </cell>
          <cell r="B84" t="str">
            <v>MARSHALL 5-8 TIP ASSEMBLY</v>
          </cell>
          <cell r="C84">
            <v>57</v>
          </cell>
          <cell r="D84">
            <v>60</v>
          </cell>
          <cell r="E84">
            <v>5.26</v>
          </cell>
        </row>
        <row r="85">
          <cell r="A85" t="str">
            <v>307366-14</v>
          </cell>
          <cell r="B85" t="str">
            <v>MARSHALL 6-2 TIP ASSEMBLY</v>
          </cell>
          <cell r="C85">
            <v>362</v>
          </cell>
          <cell r="D85">
            <v>390</v>
          </cell>
          <cell r="E85">
            <v>7.73</v>
          </cell>
        </row>
        <row r="86">
          <cell r="A86" t="str">
            <v>307366-16</v>
          </cell>
          <cell r="B86" t="str">
            <v>MARSHALL 6-4 TIP ASSEMBLY</v>
          </cell>
          <cell r="C86">
            <v>247</v>
          </cell>
          <cell r="D86">
            <v>250</v>
          </cell>
          <cell r="E86">
            <v>1.21</v>
          </cell>
        </row>
        <row r="87">
          <cell r="A87" t="str">
            <v>307366-20</v>
          </cell>
          <cell r="B87" t="str">
            <v>MARSHALL 7-2 TIP ASSEMBLY</v>
          </cell>
          <cell r="C87">
            <v>145</v>
          </cell>
          <cell r="D87">
            <v>150</v>
          </cell>
          <cell r="E87">
            <v>3.45</v>
          </cell>
        </row>
        <row r="88">
          <cell r="A88" t="str">
            <v>307366-22</v>
          </cell>
          <cell r="B88" t="str">
            <v>MARSHALL 7-4 TIP ASSEMBLY</v>
          </cell>
          <cell r="C88">
            <v>579</v>
          </cell>
          <cell r="D88">
            <v>600</v>
          </cell>
          <cell r="E88">
            <v>3.63</v>
          </cell>
        </row>
        <row r="89">
          <cell r="A89" t="str">
            <v>307366-23</v>
          </cell>
          <cell r="B89" t="str">
            <v>MARSHALL 7-6 TIP ASSEMBLY</v>
          </cell>
          <cell r="C89">
            <v>164</v>
          </cell>
          <cell r="D89">
            <v>170</v>
          </cell>
          <cell r="E89">
            <v>3.66</v>
          </cell>
        </row>
        <row r="90">
          <cell r="A90" t="str">
            <v>307366-24</v>
          </cell>
          <cell r="B90" t="str">
            <v>MARSHALL 7-8 TIP ASSEMBLY</v>
          </cell>
          <cell r="C90">
            <v>64</v>
          </cell>
          <cell r="D90">
            <v>70</v>
          </cell>
          <cell r="E90">
            <v>9.3800000000000008</v>
          </cell>
        </row>
        <row r="91">
          <cell r="A91" t="str">
            <v>307366-26</v>
          </cell>
          <cell r="B91" t="str">
            <v>MARSHALL 8-2 TIP ASSEMBLY</v>
          </cell>
          <cell r="C91">
            <v>174</v>
          </cell>
          <cell r="D91">
            <v>180</v>
          </cell>
          <cell r="E91">
            <v>3.45</v>
          </cell>
        </row>
        <row r="92">
          <cell r="A92" t="str">
            <v>307366-27</v>
          </cell>
          <cell r="B92" t="str">
            <v>MARSHALL 8-3 TIP ASSEMBLY</v>
          </cell>
          <cell r="C92">
            <v>96</v>
          </cell>
          <cell r="D92">
            <v>100</v>
          </cell>
          <cell r="E92">
            <v>4.17</v>
          </cell>
        </row>
        <row r="93">
          <cell r="A93" t="str">
            <v>307366-28</v>
          </cell>
          <cell r="B93" t="str">
            <v>MARSHALL 8-4 TIP ASSEMBLY</v>
          </cell>
          <cell r="C93">
            <v>454</v>
          </cell>
          <cell r="D93">
            <v>480</v>
          </cell>
          <cell r="E93">
            <v>5.73</v>
          </cell>
        </row>
        <row r="94">
          <cell r="A94" t="str">
            <v>307366-30</v>
          </cell>
          <cell r="B94" t="str">
            <v>MARSHALL 8-8 TIP ASSEMBLY</v>
          </cell>
          <cell r="C94">
            <v>58</v>
          </cell>
          <cell r="D94">
            <v>60</v>
          </cell>
          <cell r="E94">
            <v>3.45</v>
          </cell>
        </row>
        <row r="95">
          <cell r="A95" t="str">
            <v>307366-33</v>
          </cell>
          <cell r="B95" t="str">
            <v>MARSHALL 9-4 TIP ASSEMBLY</v>
          </cell>
          <cell r="C95">
            <v>115</v>
          </cell>
          <cell r="D95">
            <v>120</v>
          </cell>
          <cell r="E95">
            <v>4.3499999999999996</v>
          </cell>
        </row>
        <row r="96">
          <cell r="A96" t="str">
            <v>307366-34</v>
          </cell>
          <cell r="B96" t="str">
            <v>MARSHALL 9-6 TIP ASSEMBLY</v>
          </cell>
          <cell r="C96">
            <v>120</v>
          </cell>
          <cell r="D96">
            <v>120</v>
          </cell>
          <cell r="E96">
            <v>0</v>
          </cell>
        </row>
        <row r="97">
          <cell r="A97" t="str">
            <v>307366-36</v>
          </cell>
          <cell r="B97" t="str">
            <v>MARSHALL 10-2 TIP ASSEMBL</v>
          </cell>
          <cell r="C97">
            <v>60</v>
          </cell>
          <cell r="D97">
            <v>60</v>
          </cell>
          <cell r="E97">
            <v>0</v>
          </cell>
        </row>
        <row r="98">
          <cell r="A98" t="str">
            <v>307366-38</v>
          </cell>
          <cell r="B98" t="str">
            <v>MARSHALL 10-4 TIP ASSEMBL</v>
          </cell>
          <cell r="C98">
            <v>231</v>
          </cell>
          <cell r="D98">
            <v>240</v>
          </cell>
          <cell r="E98">
            <v>3.9</v>
          </cell>
        </row>
        <row r="99">
          <cell r="A99" t="str">
            <v>307366-40</v>
          </cell>
          <cell r="B99" t="str">
            <v>MARSHALL 10-8 TIP ASSEMBL</v>
          </cell>
          <cell r="C99">
            <v>69</v>
          </cell>
          <cell r="D99">
            <v>70</v>
          </cell>
          <cell r="E99">
            <v>1.45</v>
          </cell>
        </row>
        <row r="100">
          <cell r="A100" t="str">
            <v>MrTa</v>
          </cell>
          <cell r="C100">
            <v>4305</v>
          </cell>
          <cell r="D100">
            <v>4500</v>
          </cell>
          <cell r="E100">
            <v>0.95666666666666667</v>
          </cell>
        </row>
        <row r="101">
          <cell r="A101" t="str">
            <v>807664-04</v>
          </cell>
          <cell r="B101" t="str">
            <v>MARSHAL BLN 4-4/5</v>
          </cell>
          <cell r="C101">
            <v>181</v>
          </cell>
          <cell r="D101">
            <v>250</v>
          </cell>
          <cell r="E101">
            <v>38.119999999999997</v>
          </cell>
        </row>
        <row r="102">
          <cell r="A102" t="str">
            <v>807664-14</v>
          </cell>
          <cell r="B102" t="str">
            <v>MARSHAL BLN 6-2/5</v>
          </cell>
          <cell r="C102">
            <v>402</v>
          </cell>
          <cell r="D102">
            <v>500</v>
          </cell>
          <cell r="E102">
            <v>24.38</v>
          </cell>
        </row>
        <row r="103">
          <cell r="A103" t="str">
            <v>807664-23</v>
          </cell>
          <cell r="B103" t="str">
            <v>MARSHAL BLN 7-6/5</v>
          </cell>
          <cell r="C103">
            <v>109</v>
          </cell>
          <cell r="D103">
            <v>150</v>
          </cell>
          <cell r="E103">
            <v>37.61</v>
          </cell>
        </row>
        <row r="104">
          <cell r="A104" t="str">
            <v>807664-26</v>
          </cell>
          <cell r="B104" t="str">
            <v>MARSHAL BLN 8-2/5</v>
          </cell>
          <cell r="C104">
            <v>200</v>
          </cell>
          <cell r="D104">
            <v>250</v>
          </cell>
          <cell r="E104">
            <v>25</v>
          </cell>
        </row>
        <row r="105">
          <cell r="A105" t="str">
            <v>807664-28</v>
          </cell>
          <cell r="B105" t="str">
            <v>MARSHAL BLN 8-4/5</v>
          </cell>
          <cell r="C105">
            <v>626</v>
          </cell>
          <cell r="D105">
            <v>1000</v>
          </cell>
          <cell r="E105">
            <v>59.74</v>
          </cell>
        </row>
        <row r="106">
          <cell r="A106" t="str">
            <v>807664-36</v>
          </cell>
          <cell r="B106" t="str">
            <v>MARSHAL BAL'N 10-2/5.8</v>
          </cell>
          <cell r="C106">
            <v>96</v>
          </cell>
          <cell r="D106">
            <v>150</v>
          </cell>
          <cell r="E106">
            <v>56.25</v>
          </cell>
        </row>
        <row r="107">
          <cell r="A107" t="str">
            <v>807664-38</v>
          </cell>
          <cell r="B107" t="str">
            <v>MARSHAL BAL'N 10-4/5.8</v>
          </cell>
          <cell r="C107">
            <v>298</v>
          </cell>
          <cell r="D107">
            <v>450</v>
          </cell>
          <cell r="E107">
            <v>51.01</v>
          </cell>
        </row>
        <row r="108">
          <cell r="A108" t="str">
            <v>MrBln</v>
          </cell>
          <cell r="C108">
            <v>1912</v>
          </cell>
          <cell r="D108">
            <v>2750</v>
          </cell>
          <cell r="E108">
            <v>0.69527272727272726</v>
          </cell>
        </row>
        <row r="109">
          <cell r="A109" t="str">
            <v>306120-01</v>
          </cell>
          <cell r="B109" t="str">
            <v>INSPECTED NIR CONFORMER 7</v>
          </cell>
          <cell r="C109">
            <v>3762</v>
          </cell>
          <cell r="D109">
            <v>3858</v>
          </cell>
          <cell r="E109">
            <v>2.5499999999999998</v>
          </cell>
        </row>
        <row r="110">
          <cell r="A110" t="str">
            <v>306120-02</v>
          </cell>
          <cell r="B110" t="str">
            <v>INSPECTED NIR CONFORMER 7</v>
          </cell>
          <cell r="C110">
            <v>932</v>
          </cell>
          <cell r="D110">
            <v>978</v>
          </cell>
          <cell r="E110">
            <v>4.9400000000000004</v>
          </cell>
        </row>
        <row r="111">
          <cell r="A111" t="str">
            <v>306120-06</v>
          </cell>
          <cell r="B111" t="str">
            <v>INSPECTED NIR CONFORMER 9</v>
          </cell>
          <cell r="C111">
            <v>461</v>
          </cell>
          <cell r="D111">
            <v>483</v>
          </cell>
          <cell r="E111">
            <v>4.7699999999999996</v>
          </cell>
        </row>
        <row r="112">
          <cell r="A112" t="str">
            <v>306120-07</v>
          </cell>
          <cell r="B112" t="str">
            <v>INSPECTED NIR CONFORMER 9</v>
          </cell>
          <cell r="C112">
            <v>158</v>
          </cell>
          <cell r="D112">
            <v>174</v>
          </cell>
          <cell r="E112">
            <v>10.130000000000001</v>
          </cell>
        </row>
        <row r="113">
          <cell r="A113" t="str">
            <v>306120-09</v>
          </cell>
          <cell r="B113" t="str">
            <v>INSPECTED NIR CONFORMER E</v>
          </cell>
          <cell r="C113">
            <v>27</v>
          </cell>
          <cell r="D113">
            <v>30</v>
          </cell>
          <cell r="E113">
            <v>11.11</v>
          </cell>
        </row>
        <row r="114">
          <cell r="A114" t="str">
            <v>306142-05</v>
          </cell>
          <cell r="B114" t="str">
            <v>INSPECTED NIR CONFORMER 9</v>
          </cell>
          <cell r="C114">
            <v>319</v>
          </cell>
          <cell r="D114">
            <v>336</v>
          </cell>
          <cell r="E114">
            <v>5.33</v>
          </cell>
        </row>
        <row r="115">
          <cell r="A115" t="str">
            <v>306142-07</v>
          </cell>
          <cell r="B115" t="str">
            <v>INSPECTED NIR CONFORMER 9</v>
          </cell>
          <cell r="C115">
            <v>463</v>
          </cell>
          <cell r="D115">
            <v>481</v>
          </cell>
          <cell r="E115">
            <v>3.89</v>
          </cell>
        </row>
        <row r="116">
          <cell r="A116" t="str">
            <v>INC</v>
          </cell>
          <cell r="C116">
            <v>6122</v>
          </cell>
          <cell r="D116">
            <v>6340</v>
          </cell>
          <cell r="E116">
            <v>0.96561514195583598</v>
          </cell>
        </row>
        <row r="117">
          <cell r="A117" t="str">
            <v>22053-01</v>
          </cell>
          <cell r="B117" t="str">
            <v>ASSY-WIRE/1.8F, LASER WEL</v>
          </cell>
          <cell r="C117">
            <v>4332</v>
          </cell>
          <cell r="D117">
            <v>4400</v>
          </cell>
          <cell r="E117">
            <v>1.57</v>
          </cell>
        </row>
        <row r="118">
          <cell r="A118" t="str">
            <v>308451-01</v>
          </cell>
          <cell r="B118" t="str">
            <v>HYPOTUBE ASSEMBLY VIVA</v>
          </cell>
          <cell r="C118">
            <v>2773</v>
          </cell>
          <cell r="D118">
            <v>2800</v>
          </cell>
          <cell r="E118">
            <v>0.97</v>
          </cell>
        </row>
        <row r="119">
          <cell r="A119" t="str">
            <v>Viva Hypotubes</v>
          </cell>
          <cell r="C119">
            <v>7105</v>
          </cell>
          <cell r="D119">
            <v>7200</v>
          </cell>
          <cell r="E119">
            <v>0.9868055555555556</v>
          </cell>
        </row>
        <row r="120">
          <cell r="A120" t="str">
            <v>22054-01</v>
          </cell>
          <cell r="B120" t="str">
            <v>ASSY-WIRE/2.0F, LASER WEL</v>
          </cell>
          <cell r="C120">
            <v>5151</v>
          </cell>
          <cell r="D120">
            <v>5200</v>
          </cell>
          <cell r="E120">
            <v>0.95</v>
          </cell>
        </row>
        <row r="121">
          <cell r="A121" t="str">
            <v>Maxxum Hypotubes</v>
          </cell>
          <cell r="C121">
            <v>5151</v>
          </cell>
          <cell r="D121">
            <v>5200</v>
          </cell>
          <cell r="E121">
            <v>0.99057692307692302</v>
          </cell>
        </row>
        <row r="122">
          <cell r="A122" t="str">
            <v>305100-07</v>
          </cell>
          <cell r="B122" t="str">
            <v>GLIDEX UDT BLN 4.0-4/5.0M</v>
          </cell>
          <cell r="C122">
            <v>98</v>
          </cell>
          <cell r="D122">
            <v>100</v>
          </cell>
          <cell r="E122">
            <v>2.04</v>
          </cell>
        </row>
        <row r="123">
          <cell r="A123" t="str">
            <v>305100-11</v>
          </cell>
          <cell r="B123" t="str">
            <v>GLIDEX UDT BLN 5.0-4/5.0M</v>
          </cell>
          <cell r="C123">
            <v>196</v>
          </cell>
          <cell r="D123">
            <v>200</v>
          </cell>
          <cell r="E123">
            <v>2.04</v>
          </cell>
        </row>
        <row r="124">
          <cell r="A124" t="str">
            <v>GUdtBLn</v>
          </cell>
          <cell r="C124">
            <v>294</v>
          </cell>
          <cell r="D124">
            <v>300</v>
          </cell>
          <cell r="E124">
            <v>0.98</v>
          </cell>
        </row>
        <row r="125">
          <cell r="A125" t="str">
            <v>307630-01</v>
          </cell>
          <cell r="B125" t="str">
            <v>COVERED ESOPH TAPERED SHA</v>
          </cell>
          <cell r="C125">
            <v>468</v>
          </cell>
          <cell r="D125">
            <v>535</v>
          </cell>
          <cell r="E125">
            <v>14.32</v>
          </cell>
        </row>
        <row r="126">
          <cell r="A126" t="str">
            <v>307632-03</v>
          </cell>
          <cell r="B126" t="str">
            <v>COV PULM DOUBLE TAP SHAFT</v>
          </cell>
          <cell r="C126">
            <v>102</v>
          </cell>
          <cell r="D126">
            <v>110</v>
          </cell>
          <cell r="E126">
            <v>7.84</v>
          </cell>
        </row>
        <row r="127">
          <cell r="A127" t="str">
            <v>Esoph Shaft</v>
          </cell>
          <cell r="C127">
            <v>570</v>
          </cell>
          <cell r="D127">
            <v>645</v>
          </cell>
          <cell r="E127">
            <v>0.88372093023255816</v>
          </cell>
        </row>
        <row r="128">
          <cell r="A128" t="str">
            <v>305245-02</v>
          </cell>
          <cell r="B128" t="str">
            <v>ENHANCED ENDOBILIARY 10MM</v>
          </cell>
          <cell r="C128">
            <v>58</v>
          </cell>
          <cell r="D128">
            <v>60</v>
          </cell>
          <cell r="E128">
            <v>3.45</v>
          </cell>
        </row>
        <row r="129">
          <cell r="A129" t="str">
            <v>305245-03</v>
          </cell>
          <cell r="B129" t="str">
            <v>ENHANCED ENDOBILIARY 10MM</v>
          </cell>
          <cell r="C129">
            <v>13</v>
          </cell>
          <cell r="D129">
            <v>13</v>
          </cell>
          <cell r="E129">
            <v>0</v>
          </cell>
        </row>
        <row r="130">
          <cell r="A130" t="str">
            <v>Endo</v>
          </cell>
          <cell r="C130">
            <v>71</v>
          </cell>
          <cell r="D130">
            <v>73</v>
          </cell>
          <cell r="E130">
            <v>0.9726027397260274</v>
          </cell>
        </row>
        <row r="131">
          <cell r="A131" t="str">
            <v>22202-250-16</v>
          </cell>
          <cell r="B131" t="str">
            <v>ASSY-BALLOON, THICK DYNAS</v>
          </cell>
          <cell r="C131">
            <v>205</v>
          </cell>
          <cell r="D131">
            <v>220</v>
          </cell>
          <cell r="E131">
            <v>7.32</v>
          </cell>
        </row>
        <row r="132">
          <cell r="A132" t="str">
            <v>22202-250-20</v>
          </cell>
          <cell r="B132" t="str">
            <v>ASSY-BALLOON, THICK DYNA</v>
          </cell>
          <cell r="C132">
            <v>790</v>
          </cell>
          <cell r="D132">
            <v>880</v>
          </cell>
          <cell r="E132">
            <v>11.39</v>
          </cell>
        </row>
        <row r="133">
          <cell r="A133" t="str">
            <v>22202-250-26</v>
          </cell>
          <cell r="B133" t="str">
            <v>ASSY-BALLOON, THICK DYNAS</v>
          </cell>
          <cell r="C133">
            <v>200</v>
          </cell>
          <cell r="D133">
            <v>220</v>
          </cell>
          <cell r="E133">
            <v>10</v>
          </cell>
        </row>
        <row r="134">
          <cell r="A134" t="str">
            <v>22202-250-33</v>
          </cell>
          <cell r="B134" t="str">
            <v>ASSY-BALLOON, THICK DYNAS</v>
          </cell>
          <cell r="C134">
            <v>197</v>
          </cell>
          <cell r="D134">
            <v>220</v>
          </cell>
          <cell r="E134">
            <v>11.68</v>
          </cell>
        </row>
        <row r="135">
          <cell r="A135" t="str">
            <v>22202-300-20</v>
          </cell>
          <cell r="B135" t="str">
            <v>ASSY-BALLOON, THICK DYNA</v>
          </cell>
          <cell r="C135">
            <v>192</v>
          </cell>
          <cell r="D135">
            <v>220</v>
          </cell>
          <cell r="E135">
            <v>14.58</v>
          </cell>
        </row>
        <row r="136">
          <cell r="A136" t="str">
            <v>22202-350-16</v>
          </cell>
          <cell r="B136" t="str">
            <v>ASSY-BALLOON, THICK DYNAS</v>
          </cell>
          <cell r="C136">
            <v>599</v>
          </cell>
          <cell r="D136">
            <v>660</v>
          </cell>
          <cell r="E136">
            <v>10.18</v>
          </cell>
        </row>
        <row r="137">
          <cell r="A137" t="str">
            <v>22202-350-20</v>
          </cell>
          <cell r="B137" t="str">
            <v>ASSY-BALLOON, THICK DYNA</v>
          </cell>
          <cell r="C137">
            <v>195</v>
          </cell>
          <cell r="D137">
            <v>220</v>
          </cell>
          <cell r="E137">
            <v>12.82</v>
          </cell>
        </row>
        <row r="138">
          <cell r="A138" t="str">
            <v>22202-400-13</v>
          </cell>
          <cell r="B138" t="str">
            <v>ASSY-BALLOON, THICK DYNA</v>
          </cell>
          <cell r="C138">
            <v>105</v>
          </cell>
          <cell r="D138">
            <v>111</v>
          </cell>
          <cell r="E138">
            <v>5.71</v>
          </cell>
        </row>
        <row r="139">
          <cell r="A139" t="str">
            <v>22202-400-16</v>
          </cell>
          <cell r="B139" t="str">
            <v>ASSY-BALLOON, THICK DYNAS</v>
          </cell>
          <cell r="C139">
            <v>420</v>
          </cell>
          <cell r="D139">
            <v>440</v>
          </cell>
          <cell r="E139">
            <v>4.76</v>
          </cell>
        </row>
        <row r="140">
          <cell r="A140" t="str">
            <v>22202-400-33</v>
          </cell>
          <cell r="B140" t="str">
            <v>ASSY-BALLOON, THICK DYNAS</v>
          </cell>
          <cell r="C140">
            <v>0</v>
          </cell>
          <cell r="D140">
            <v>220</v>
          </cell>
          <cell r="E140">
            <v>0</v>
          </cell>
        </row>
        <row r="141">
          <cell r="A141" t="str">
            <v>Dynasox</v>
          </cell>
          <cell r="C141">
            <v>2903</v>
          </cell>
          <cell r="D141">
            <v>3411</v>
          </cell>
          <cell r="E141">
            <v>0.85107006742890645</v>
          </cell>
        </row>
        <row r="142">
          <cell r="A142" t="str">
            <v>807972-07</v>
          </cell>
          <cell r="B142" t="str">
            <v>DIAMONDBACK BLN 4.0-40/5.</v>
          </cell>
          <cell r="C142">
            <v>182</v>
          </cell>
          <cell r="D142">
            <v>216</v>
          </cell>
          <cell r="E142">
            <v>18.68</v>
          </cell>
        </row>
        <row r="143">
          <cell r="A143" t="str">
            <v>DbBln</v>
          </cell>
          <cell r="C143">
            <v>182</v>
          </cell>
          <cell r="D143">
            <v>216</v>
          </cell>
          <cell r="E143">
            <v>0.84259259259259256</v>
          </cell>
        </row>
        <row r="144">
          <cell r="A144" t="str">
            <v>11575-15</v>
          </cell>
          <cell r="B144" t="str">
            <v>ASSY BALL 1.5 VIVA 20MM</v>
          </cell>
          <cell r="C144">
            <v>181</v>
          </cell>
          <cell r="D144">
            <v>220</v>
          </cell>
          <cell r="E144">
            <v>21.55</v>
          </cell>
        </row>
        <row r="145">
          <cell r="A145" t="str">
            <v>11575-20</v>
          </cell>
          <cell r="B145" t="str">
            <v>ASSY BALL 2.0 VIVA 20MM</v>
          </cell>
          <cell r="C145">
            <v>130</v>
          </cell>
          <cell r="D145">
            <v>220</v>
          </cell>
          <cell r="E145">
            <v>69.23</v>
          </cell>
        </row>
        <row r="146">
          <cell r="A146" t="str">
            <v>11575-25</v>
          </cell>
          <cell r="B146" t="str">
            <v>ASSY BALL 2.5 VIVA 20MM</v>
          </cell>
          <cell r="C146">
            <v>205</v>
          </cell>
          <cell r="D146">
            <v>220</v>
          </cell>
          <cell r="E146">
            <v>7.32</v>
          </cell>
        </row>
        <row r="147">
          <cell r="A147" t="str">
            <v>11575-30</v>
          </cell>
          <cell r="B147" t="str">
            <v>ASSY BALL 3.0 VIVA 20MM</v>
          </cell>
          <cell r="C147">
            <v>204</v>
          </cell>
          <cell r="D147">
            <v>220</v>
          </cell>
          <cell r="E147">
            <v>7.84</v>
          </cell>
        </row>
        <row r="148">
          <cell r="A148" t="str">
            <v>11575-40</v>
          </cell>
          <cell r="B148" t="str">
            <v>ASSY BALL 4.0 VIVA 20MM</v>
          </cell>
          <cell r="C148">
            <v>70</v>
          </cell>
          <cell r="D148">
            <v>76</v>
          </cell>
          <cell r="E148">
            <v>8.57</v>
          </cell>
        </row>
        <row r="149">
          <cell r="A149" t="str">
            <v>AssyBallViva</v>
          </cell>
          <cell r="C149">
            <v>790</v>
          </cell>
          <cell r="D149">
            <v>956</v>
          </cell>
          <cell r="E149">
            <v>0.82635983263598323</v>
          </cell>
        </row>
        <row r="150">
          <cell r="A150" t="str">
            <v>11905-25</v>
          </cell>
          <cell r="B150" t="str">
            <v>ASSY BALL 2.5 NC VIVA 10M</v>
          </cell>
          <cell r="C150">
            <v>105</v>
          </cell>
          <cell r="D150">
            <v>111</v>
          </cell>
          <cell r="E150">
            <v>5.71</v>
          </cell>
        </row>
        <row r="151">
          <cell r="A151" t="str">
            <v>ABVivaPrimo</v>
          </cell>
          <cell r="C151">
            <v>105</v>
          </cell>
          <cell r="D151">
            <v>111</v>
          </cell>
          <cell r="E151">
            <v>0.94594594594594594</v>
          </cell>
        </row>
        <row r="152">
          <cell r="A152" t="str">
            <v>15929-45</v>
          </cell>
          <cell r="B152" t="str">
            <v>ASSY BALL 4.5 MAXXUM 29MM</v>
          </cell>
          <cell r="C152">
            <v>98</v>
          </cell>
          <cell r="D152">
            <v>106</v>
          </cell>
          <cell r="E152">
            <v>8.16</v>
          </cell>
        </row>
        <row r="153">
          <cell r="A153" t="str">
            <v>15929-50</v>
          </cell>
          <cell r="B153" t="str">
            <v>ASSY BALL 5.0 MAXXUM 29MM</v>
          </cell>
          <cell r="C153">
            <v>35</v>
          </cell>
          <cell r="D153">
            <v>39</v>
          </cell>
          <cell r="E153">
            <v>11.43</v>
          </cell>
        </row>
        <row r="154">
          <cell r="A154" t="str">
            <v>14047-25</v>
          </cell>
          <cell r="B154" t="str">
            <v>ASSY BALL 2.5 MAXXUM 13MM</v>
          </cell>
          <cell r="C154">
            <v>186</v>
          </cell>
          <cell r="D154">
            <v>220</v>
          </cell>
          <cell r="E154">
            <v>18.28</v>
          </cell>
        </row>
        <row r="155">
          <cell r="A155" t="str">
            <v>14047-30</v>
          </cell>
          <cell r="B155" t="str">
            <v>ASSY BALL 3.0 MAXXUM 13MM</v>
          </cell>
          <cell r="C155">
            <v>191</v>
          </cell>
          <cell r="D155">
            <v>220</v>
          </cell>
          <cell r="E155">
            <v>15.18</v>
          </cell>
        </row>
        <row r="156">
          <cell r="A156" t="str">
            <v>14047-35</v>
          </cell>
          <cell r="B156" t="str">
            <v>ASSY BALL 3.5 MAXXUM 13MM</v>
          </cell>
          <cell r="C156">
            <v>105</v>
          </cell>
          <cell r="D156">
            <v>111</v>
          </cell>
          <cell r="E156">
            <v>5.71</v>
          </cell>
        </row>
        <row r="157">
          <cell r="A157" t="str">
            <v>14047-40</v>
          </cell>
          <cell r="B157" t="str">
            <v>ASSY BALL 4.0 MAXXUM 13MM</v>
          </cell>
          <cell r="C157">
            <v>70</v>
          </cell>
          <cell r="D157">
            <v>76</v>
          </cell>
          <cell r="E157">
            <v>8.57</v>
          </cell>
        </row>
        <row r="158">
          <cell r="A158" t="str">
            <v>14047-45</v>
          </cell>
          <cell r="B158" t="str">
            <v>ASSY BALL 4.5 MAXXUM 13MM</v>
          </cell>
          <cell r="C158">
            <v>210</v>
          </cell>
          <cell r="D158">
            <v>220</v>
          </cell>
          <cell r="E158">
            <v>4.76</v>
          </cell>
        </row>
        <row r="159">
          <cell r="A159" t="str">
            <v>14047-50</v>
          </cell>
          <cell r="B159" t="str">
            <v>ASSY BALL 5.0 MAXXUM 13MM</v>
          </cell>
          <cell r="C159">
            <v>210</v>
          </cell>
          <cell r="D159">
            <v>222</v>
          </cell>
          <cell r="E159">
            <v>5.71</v>
          </cell>
        </row>
        <row r="160">
          <cell r="A160" t="str">
            <v>14048-45</v>
          </cell>
          <cell r="B160" t="str">
            <v>ASSY BALL 4.5 MAXXUM 20MM</v>
          </cell>
          <cell r="C160">
            <v>210</v>
          </cell>
          <cell r="D160">
            <v>220</v>
          </cell>
          <cell r="E160">
            <v>4.76</v>
          </cell>
        </row>
        <row r="161">
          <cell r="A161" t="str">
            <v>14048-50</v>
          </cell>
          <cell r="B161" t="str">
            <v>ASSY BALL 5.0 MAXXUM 20MM</v>
          </cell>
          <cell r="C161">
            <v>210</v>
          </cell>
          <cell r="D161">
            <v>228</v>
          </cell>
          <cell r="E161">
            <v>8.57</v>
          </cell>
        </row>
        <row r="162">
          <cell r="A162" t="str">
            <v>14049-25</v>
          </cell>
          <cell r="B162" t="str">
            <v>ASSY BALL 2.5 MAXXUM 36MM</v>
          </cell>
          <cell r="C162">
            <v>74</v>
          </cell>
          <cell r="D162">
            <v>82</v>
          </cell>
          <cell r="E162">
            <v>10.81</v>
          </cell>
        </row>
        <row r="163">
          <cell r="A163" t="str">
            <v>14049-50</v>
          </cell>
          <cell r="B163" t="str">
            <v>ASSY BALL 5.0 MAXXUM 36MM</v>
          </cell>
          <cell r="C163">
            <v>345</v>
          </cell>
          <cell r="D163">
            <v>381</v>
          </cell>
          <cell r="E163">
            <v>10.43</v>
          </cell>
        </row>
        <row r="164">
          <cell r="A164" t="str">
            <v>ABMaxxum</v>
          </cell>
          <cell r="C164">
            <v>1944</v>
          </cell>
          <cell r="D164">
            <v>2125</v>
          </cell>
          <cell r="E164">
            <v>0.9148235294117647</v>
          </cell>
        </row>
        <row r="165">
          <cell r="A165" t="str">
            <v>15906-15</v>
          </cell>
          <cell r="B165" t="str">
            <v>ASSY BALL 1.5 LEAP ADANTE</v>
          </cell>
          <cell r="C165">
            <v>370</v>
          </cell>
          <cell r="D165">
            <v>440</v>
          </cell>
          <cell r="E165">
            <v>18.920000000000002</v>
          </cell>
        </row>
        <row r="166">
          <cell r="A166" t="str">
            <v>15906-35</v>
          </cell>
          <cell r="B166" t="str">
            <v>ASSY BALL 3.5 LEAP ADANTE</v>
          </cell>
          <cell r="C166">
            <v>557</v>
          </cell>
          <cell r="D166">
            <v>660</v>
          </cell>
          <cell r="E166">
            <v>18.489999999999998</v>
          </cell>
        </row>
        <row r="167">
          <cell r="A167" t="str">
            <v>15907-25</v>
          </cell>
          <cell r="B167" t="str">
            <v>ASSY BALL 2.5 LEAP ADANTE</v>
          </cell>
          <cell r="C167">
            <v>196</v>
          </cell>
          <cell r="D167">
            <v>220</v>
          </cell>
          <cell r="E167">
            <v>12.24</v>
          </cell>
        </row>
        <row r="168">
          <cell r="A168" t="str">
            <v>15907-30</v>
          </cell>
          <cell r="B168" t="str">
            <v>ASSY BALL 3.0 LEAP ADANTE</v>
          </cell>
          <cell r="C168">
            <v>105</v>
          </cell>
          <cell r="D168">
            <v>111</v>
          </cell>
          <cell r="E168">
            <v>5.71</v>
          </cell>
        </row>
        <row r="169">
          <cell r="A169" t="str">
            <v>15908-40</v>
          </cell>
          <cell r="B169" t="str">
            <v>ASSY BALL 4.0 LEAP ADANTE</v>
          </cell>
          <cell r="C169">
            <v>35</v>
          </cell>
          <cell r="D169">
            <v>41</v>
          </cell>
          <cell r="E169">
            <v>17.14</v>
          </cell>
        </row>
        <row r="170">
          <cell r="A170" t="str">
            <v>ABLAdante</v>
          </cell>
          <cell r="C170">
            <v>1263</v>
          </cell>
          <cell r="D170">
            <v>1472</v>
          </cell>
          <cell r="E170">
            <v>0.85801630434782605</v>
          </cell>
        </row>
        <row r="171">
          <cell r="A171" t="str">
            <v>23285-01</v>
          </cell>
          <cell r="B171" t="str">
            <v>ASSY, DISTAL SOX</v>
          </cell>
          <cell r="C171">
            <v>53</v>
          </cell>
          <cell r="D171">
            <v>150</v>
          </cell>
          <cell r="E171">
            <v>183.02</v>
          </cell>
        </row>
        <row r="172">
          <cell r="A172" t="str">
            <v>23285-03</v>
          </cell>
          <cell r="B172" t="str">
            <v>ASSY, DISTAL SOX</v>
          </cell>
          <cell r="C172">
            <v>557</v>
          </cell>
          <cell r="D172">
            <v>872</v>
          </cell>
          <cell r="E172">
            <v>56.55</v>
          </cell>
        </row>
        <row r="173">
          <cell r="A173" t="str">
            <v>23285-04</v>
          </cell>
          <cell r="B173" t="str">
            <v>ASSY, DISTAL SOX</v>
          </cell>
          <cell r="C173">
            <v>74</v>
          </cell>
          <cell r="D173">
            <v>200</v>
          </cell>
          <cell r="E173">
            <v>170.27</v>
          </cell>
        </row>
        <row r="174">
          <cell r="A174" t="str">
            <v>Distal SOX</v>
          </cell>
          <cell r="C174">
            <v>684</v>
          </cell>
          <cell r="D174">
            <v>1222</v>
          </cell>
          <cell r="E174">
            <v>0.55973813420621932</v>
          </cell>
        </row>
        <row r="175">
          <cell r="A175" t="str">
            <v>309628-03</v>
          </cell>
          <cell r="B175" t="str">
            <v>CUT TO LENGTH SOC (3.5)</v>
          </cell>
          <cell r="C175">
            <v>1900</v>
          </cell>
          <cell r="D175">
            <v>1900</v>
          </cell>
          <cell r="E175">
            <v>0</v>
          </cell>
        </row>
        <row r="176">
          <cell r="A176" t="str">
            <v>309628-12</v>
          </cell>
          <cell r="B176" t="str">
            <v>CUT TO LENGTH SOC (4.0)</v>
          </cell>
          <cell r="C176">
            <v>2995</v>
          </cell>
          <cell r="D176">
            <v>3000</v>
          </cell>
          <cell r="E176">
            <v>0.17</v>
          </cell>
        </row>
        <row r="177">
          <cell r="A177" t="str">
            <v>Ctl SOX</v>
          </cell>
          <cell r="C177">
            <v>4895</v>
          </cell>
          <cell r="D177">
            <v>4900</v>
          </cell>
          <cell r="E177">
            <v>0.99897959183673468</v>
          </cell>
        </row>
        <row r="178">
          <cell r="A178" t="str">
            <v>302089-13</v>
          </cell>
          <cell r="B178" t="str">
            <v>BLN D4.5MM/0.9CM MAX ENGY</v>
          </cell>
          <cell r="C178">
            <v>140</v>
          </cell>
          <cell r="D178">
            <v>250</v>
          </cell>
          <cell r="E178">
            <v>78.569999999999993</v>
          </cell>
        </row>
        <row r="179">
          <cell r="A179" t="str">
            <v>Maxxum Energy</v>
          </cell>
          <cell r="C179">
            <v>140</v>
          </cell>
          <cell r="D179">
            <v>250</v>
          </cell>
          <cell r="E179">
            <v>0.56000000000000005</v>
          </cell>
        </row>
        <row r="180">
          <cell r="A180" t="str">
            <v>18398-01</v>
          </cell>
          <cell r="B180" t="str">
            <v>ASSY, PROXIMAL SOX</v>
          </cell>
          <cell r="C180">
            <v>3128</v>
          </cell>
          <cell r="D180">
            <v>4520</v>
          </cell>
          <cell r="E180">
            <v>44.5</v>
          </cell>
        </row>
        <row r="181">
          <cell r="A181" t="str">
            <v>23287-01</v>
          </cell>
          <cell r="B181" t="str">
            <v>ASSY, CTL PROXIMAL SOX</v>
          </cell>
          <cell r="C181">
            <v>1918</v>
          </cell>
          <cell r="D181">
            <v>2800</v>
          </cell>
          <cell r="E181">
            <v>45.99</v>
          </cell>
        </row>
        <row r="182">
          <cell r="A182" t="str">
            <v>23054-07</v>
          </cell>
          <cell r="B182" t="str">
            <v>ASSY, PROXIMAL SOX</v>
          </cell>
          <cell r="C182">
            <v>2768</v>
          </cell>
          <cell r="D182">
            <v>4800</v>
          </cell>
          <cell r="E182">
            <v>73.41</v>
          </cell>
        </row>
        <row r="183">
          <cell r="A183" t="str">
            <v>Prox SOX</v>
          </cell>
          <cell r="C183">
            <v>7814</v>
          </cell>
          <cell r="D183">
            <v>12120</v>
          </cell>
          <cell r="E183">
            <v>0.6447194719471947</v>
          </cell>
        </row>
        <row r="184">
          <cell r="A184" t="str">
            <v>320048-06</v>
          </cell>
          <cell r="B184" t="str">
            <v>NIR ELITE ULTRA CLEAN PRE</v>
          </cell>
          <cell r="C184">
            <v>98</v>
          </cell>
          <cell r="D184">
            <v>100</v>
          </cell>
          <cell r="E184">
            <v>2.04</v>
          </cell>
        </row>
        <row r="185">
          <cell r="A185" t="str">
            <v>320048-07</v>
          </cell>
          <cell r="B185" t="str">
            <v>NIR ELITE ULTRA CLEAN PRE</v>
          </cell>
          <cell r="C185">
            <v>390</v>
          </cell>
          <cell r="D185">
            <v>390</v>
          </cell>
          <cell r="E185">
            <v>0</v>
          </cell>
        </row>
        <row r="186">
          <cell r="A186" t="str">
            <v>320048-08</v>
          </cell>
          <cell r="B186" t="str">
            <v>NIR ELITE ULTRA CLEAN PRE</v>
          </cell>
          <cell r="C186">
            <v>401</v>
          </cell>
          <cell r="D186">
            <v>401</v>
          </cell>
          <cell r="E186">
            <v>0</v>
          </cell>
        </row>
        <row r="187">
          <cell r="A187" t="str">
            <v>320048-09</v>
          </cell>
          <cell r="B187" t="str">
            <v>NIR ELITE ULTRA CLEAN PRE</v>
          </cell>
          <cell r="C187">
            <v>169</v>
          </cell>
          <cell r="D187">
            <v>170</v>
          </cell>
          <cell r="E187">
            <v>0.59</v>
          </cell>
        </row>
        <row r="188">
          <cell r="A188" t="str">
            <v>320048-12</v>
          </cell>
          <cell r="B188" t="str">
            <v>NIR ELITE ULTRA CLEAN PRE</v>
          </cell>
          <cell r="C188">
            <v>158</v>
          </cell>
          <cell r="D188">
            <v>158</v>
          </cell>
          <cell r="E188">
            <v>0</v>
          </cell>
        </row>
        <row r="189">
          <cell r="A189" t="str">
            <v>320048-17</v>
          </cell>
          <cell r="B189" t="str">
            <v>NIR ELITE ULTRA CLEAN PRE</v>
          </cell>
          <cell r="C189">
            <v>411</v>
          </cell>
          <cell r="D189">
            <v>411</v>
          </cell>
          <cell r="E189">
            <v>0</v>
          </cell>
        </row>
        <row r="190">
          <cell r="A190" t="str">
            <v>320048-19</v>
          </cell>
          <cell r="B190" t="str">
            <v>NIR ELITE ULTRA CLEAN PRE</v>
          </cell>
          <cell r="C190">
            <v>197</v>
          </cell>
          <cell r="D190">
            <v>200</v>
          </cell>
          <cell r="E190">
            <v>1.52</v>
          </cell>
        </row>
        <row r="191">
          <cell r="A191" t="str">
            <v>Nir Elite Ultra PreRed</v>
          </cell>
          <cell r="C191">
            <v>1824</v>
          </cell>
          <cell r="D191">
            <v>1830</v>
          </cell>
          <cell r="E191">
            <v>0.99672131147540988</v>
          </cell>
        </row>
        <row r="192">
          <cell r="A192" t="str">
            <v>21467-01</v>
          </cell>
          <cell r="B192" t="str">
            <v>CLEANED, PRE-REDUCED NIRO</v>
          </cell>
          <cell r="C192">
            <v>291</v>
          </cell>
          <cell r="D192">
            <v>291</v>
          </cell>
          <cell r="E192">
            <v>0</v>
          </cell>
        </row>
        <row r="193">
          <cell r="A193" t="str">
            <v>Niro PreRed</v>
          </cell>
          <cell r="C193">
            <v>291</v>
          </cell>
          <cell r="D193">
            <v>291</v>
          </cell>
          <cell r="E193">
            <v>1</v>
          </cell>
        </row>
        <row r="194">
          <cell r="A194" t="str">
            <v>321645-01</v>
          </cell>
          <cell r="B194" t="str">
            <v>NIR CONF PRED UNWASHED STENT 7-9 2.5/3.0</v>
          </cell>
          <cell r="C194">
            <v>302</v>
          </cell>
          <cell r="D194">
            <v>302</v>
          </cell>
          <cell r="E194">
            <v>0</v>
          </cell>
        </row>
        <row r="195">
          <cell r="A195" t="str">
            <v>321645-02</v>
          </cell>
          <cell r="B195" t="str">
            <v>NIR CONF PRED UNWASHED STENT 7-9 3.5</v>
          </cell>
          <cell r="C195">
            <v>258</v>
          </cell>
          <cell r="D195">
            <v>258</v>
          </cell>
          <cell r="E195">
            <v>0</v>
          </cell>
        </row>
        <row r="196">
          <cell r="A196" t="str">
            <v>321645-03</v>
          </cell>
          <cell r="B196" t="str">
            <v>NIR CONF PRED UNWASHED STENT7-122.5/3.0</v>
          </cell>
          <cell r="C196">
            <v>477</v>
          </cell>
          <cell r="D196">
            <v>478</v>
          </cell>
          <cell r="E196">
            <v>0.21</v>
          </cell>
        </row>
        <row r="197">
          <cell r="A197" t="str">
            <v>321645-04</v>
          </cell>
          <cell r="B197" t="str">
            <v>NIR CONF PRED UNWASHED STENT 7-12 3.5</v>
          </cell>
          <cell r="C197">
            <v>369</v>
          </cell>
          <cell r="D197">
            <v>369</v>
          </cell>
          <cell r="E197">
            <v>0</v>
          </cell>
        </row>
        <row r="198">
          <cell r="A198" t="str">
            <v>321645-05</v>
          </cell>
          <cell r="B198" t="str">
            <v>NIR CONF PRED UNWASHED STENT7-15 2.5/3.0</v>
          </cell>
          <cell r="C198">
            <v>328</v>
          </cell>
          <cell r="D198">
            <v>328</v>
          </cell>
          <cell r="E198">
            <v>0</v>
          </cell>
        </row>
        <row r="199">
          <cell r="A199" t="str">
            <v>321645-06</v>
          </cell>
          <cell r="B199" t="str">
            <v>NIR CONF PRED UNWASHED STENT 7-15 3.5</v>
          </cell>
          <cell r="C199">
            <v>337</v>
          </cell>
          <cell r="D199">
            <v>337</v>
          </cell>
          <cell r="E199">
            <v>0</v>
          </cell>
        </row>
        <row r="200">
          <cell r="A200" t="str">
            <v>321645-08</v>
          </cell>
          <cell r="B200" t="str">
            <v>NIR CONF PRED UNWASHED STENT 7-18 3.5</v>
          </cell>
          <cell r="C200">
            <v>175</v>
          </cell>
          <cell r="D200">
            <v>175</v>
          </cell>
          <cell r="E200">
            <v>0</v>
          </cell>
        </row>
        <row r="201">
          <cell r="A201" t="str">
            <v>321645-11</v>
          </cell>
          <cell r="B201" t="str">
            <v>NIR CONF PRED UNWASHED STENT7-31 2.5/3.0</v>
          </cell>
          <cell r="C201">
            <v>165</v>
          </cell>
          <cell r="D201">
            <v>165</v>
          </cell>
          <cell r="E201">
            <v>0</v>
          </cell>
        </row>
        <row r="202">
          <cell r="A202" t="str">
            <v>NC Unwashed Stent</v>
          </cell>
          <cell r="C202">
            <v>2411</v>
          </cell>
          <cell r="D202">
            <v>2412</v>
          </cell>
          <cell r="E202">
            <v>0.99958540630182424</v>
          </cell>
        </row>
        <row r="203">
          <cell r="A203" t="str">
            <v>33826-300-10</v>
          </cell>
          <cell r="B203" t="str">
            <v>ASSY-BALLOON, NIROYAL ELITE OTW</v>
          </cell>
          <cell r="C203">
            <v>195</v>
          </cell>
          <cell r="D203">
            <v>220</v>
          </cell>
          <cell r="E203">
            <v>12.82</v>
          </cell>
        </row>
        <row r="204">
          <cell r="A204" t="str">
            <v>33826-400-10</v>
          </cell>
          <cell r="B204" t="str">
            <v>ASSY-BALLOON, NIROYAL ELITE OTW</v>
          </cell>
          <cell r="C204">
            <v>630</v>
          </cell>
          <cell r="D204">
            <v>666</v>
          </cell>
          <cell r="E204">
            <v>5.71</v>
          </cell>
        </row>
        <row r="205">
          <cell r="A205" t="str">
            <v>Assy Bln NRE Otw</v>
          </cell>
          <cell r="C205">
            <v>825</v>
          </cell>
          <cell r="D205">
            <v>886</v>
          </cell>
          <cell r="E205">
            <v>0.93115124153498874</v>
          </cell>
        </row>
        <row r="206">
          <cell r="A206" t="str">
            <v>33842-250-13</v>
          </cell>
          <cell r="B206" t="str">
            <v>ASSY-NIR ELITE STENT DELIVERY</v>
          </cell>
          <cell r="C206">
            <v>570</v>
          </cell>
          <cell r="D206">
            <v>660</v>
          </cell>
          <cell r="E206">
            <v>15.79</v>
          </cell>
        </row>
        <row r="207">
          <cell r="A207" t="str">
            <v>33842-300-13</v>
          </cell>
          <cell r="B207" t="str">
            <v>ASSY-NIR ELITE STENT DELIVERY</v>
          </cell>
          <cell r="C207">
            <v>365</v>
          </cell>
          <cell r="D207">
            <v>440</v>
          </cell>
          <cell r="E207">
            <v>20.55</v>
          </cell>
        </row>
        <row r="208">
          <cell r="A208" t="str">
            <v>33842-400-13</v>
          </cell>
          <cell r="B208" t="str">
            <v>ASSY-NIR ELITE STENT DELIVERY</v>
          </cell>
          <cell r="C208">
            <v>105</v>
          </cell>
          <cell r="D208">
            <v>111</v>
          </cell>
          <cell r="E208">
            <v>5.71</v>
          </cell>
        </row>
        <row r="209">
          <cell r="A209" t="str">
            <v>Assy NE Stent Del</v>
          </cell>
          <cell r="C209">
            <v>1040</v>
          </cell>
          <cell r="D209">
            <v>1211</v>
          </cell>
          <cell r="E209">
            <v>0.8587943848059455</v>
          </cell>
        </row>
        <row r="210">
          <cell r="A210" t="str">
            <v>101475-002</v>
          </cell>
          <cell r="B210" t="str">
            <v>INNER SHAFT WITH STENT CU</v>
          </cell>
          <cell r="C210">
            <v>134</v>
          </cell>
          <cell r="D210">
            <v>134</v>
          </cell>
          <cell r="E210">
            <v>0</v>
          </cell>
        </row>
        <row r="211">
          <cell r="A211" t="str">
            <v>Easy Inner Shaft</v>
          </cell>
          <cell r="C211">
            <v>134</v>
          </cell>
          <cell r="D211">
            <v>134</v>
          </cell>
          <cell r="E211">
            <v>1</v>
          </cell>
        </row>
        <row r="212">
          <cell r="A212" t="str">
            <v>101477-001</v>
          </cell>
          <cell r="B212" t="str">
            <v>FINISHED SIDE CONNECTOR A</v>
          </cell>
          <cell r="C212">
            <v>440</v>
          </cell>
          <cell r="D212">
            <v>450</v>
          </cell>
          <cell r="E212">
            <v>2.27</v>
          </cell>
        </row>
        <row r="213">
          <cell r="A213" t="str">
            <v>101477-002</v>
          </cell>
          <cell r="B213" t="str">
            <v>FINISHED SIDE CONNECTOR A</v>
          </cell>
          <cell r="C213">
            <v>50</v>
          </cell>
          <cell r="D213">
            <v>50</v>
          </cell>
          <cell r="E213">
            <v>0</v>
          </cell>
        </row>
        <row r="214">
          <cell r="A214" t="str">
            <v>Easy F Side Connector</v>
          </cell>
          <cell r="C214">
            <v>490</v>
          </cell>
          <cell r="D214">
            <v>500</v>
          </cell>
          <cell r="E214">
            <v>0.98</v>
          </cell>
        </row>
        <row r="215">
          <cell r="A215" t="str">
            <v>101425-002</v>
          </cell>
          <cell r="B215" t="str">
            <v>BONNIE/SIERRA FINISHED SH</v>
          </cell>
          <cell r="C215">
            <v>81</v>
          </cell>
          <cell r="D215">
            <v>82</v>
          </cell>
          <cell r="E215">
            <v>1.23</v>
          </cell>
        </row>
        <row r="216">
          <cell r="A216" t="str">
            <v>101425-011</v>
          </cell>
          <cell r="B216" t="str">
            <v>BONNIE/SIERRA FINISHED SH</v>
          </cell>
          <cell r="C216">
            <v>84</v>
          </cell>
          <cell r="D216">
            <v>84</v>
          </cell>
          <cell r="E216">
            <v>0</v>
          </cell>
        </row>
        <row r="217">
          <cell r="A217" t="str">
            <v>101425-012</v>
          </cell>
          <cell r="B217" t="str">
            <v>BONNIE/SIERRA FINISHED SH</v>
          </cell>
          <cell r="C217">
            <v>326</v>
          </cell>
          <cell r="D217">
            <v>328</v>
          </cell>
          <cell r="E217">
            <v>0.61</v>
          </cell>
        </row>
        <row r="218">
          <cell r="A218" t="str">
            <v>101425-015</v>
          </cell>
          <cell r="B218" t="str">
            <v>BONNIE/SIERRA FINISHED SH</v>
          </cell>
          <cell r="C218">
            <v>250</v>
          </cell>
          <cell r="D218">
            <v>252</v>
          </cell>
          <cell r="E218">
            <v>0.8</v>
          </cell>
        </row>
        <row r="219">
          <cell r="A219" t="str">
            <v>Bonnie F Shaft</v>
          </cell>
          <cell r="C219">
            <v>741</v>
          </cell>
          <cell r="D219">
            <v>746</v>
          </cell>
          <cell r="E219">
            <v>0.99329758713136729</v>
          </cell>
        </row>
        <row r="220">
          <cell r="A220" t="str">
            <v>101426-002</v>
          </cell>
          <cell r="B220" t="str">
            <v>BONNIE/SIERRA FINISH MIDS</v>
          </cell>
          <cell r="C220">
            <v>82</v>
          </cell>
          <cell r="D220">
            <v>86</v>
          </cell>
          <cell r="E220">
            <v>4.88</v>
          </cell>
        </row>
        <row r="221">
          <cell r="A221" t="str">
            <v>101426-011</v>
          </cell>
          <cell r="B221" t="str">
            <v>BONNIE/SIERRA FINISH MIDS</v>
          </cell>
          <cell r="C221">
            <v>84</v>
          </cell>
          <cell r="D221">
            <v>85</v>
          </cell>
          <cell r="E221">
            <v>1.19</v>
          </cell>
        </row>
        <row r="222">
          <cell r="A222" t="str">
            <v>101426-012</v>
          </cell>
          <cell r="B222" t="str">
            <v>BONNIE/SIERRA FINISH MIDS</v>
          </cell>
          <cell r="C222">
            <v>161</v>
          </cell>
          <cell r="D222">
            <v>171</v>
          </cell>
          <cell r="E222">
            <v>6.21</v>
          </cell>
        </row>
        <row r="223">
          <cell r="A223" t="str">
            <v>101426-015</v>
          </cell>
          <cell r="B223" t="str">
            <v>BONNIE/SIERRA FSH MIDSHFT</v>
          </cell>
          <cell r="C223">
            <v>252</v>
          </cell>
          <cell r="D223">
            <v>256</v>
          </cell>
          <cell r="E223">
            <v>1.59</v>
          </cell>
        </row>
        <row r="224">
          <cell r="A224" t="str">
            <v>101426-017</v>
          </cell>
          <cell r="B224" t="str">
            <v>BONNIE/SIERRA FNSH MIDSHT</v>
          </cell>
          <cell r="C224">
            <v>41</v>
          </cell>
          <cell r="D224">
            <v>43</v>
          </cell>
          <cell r="E224">
            <v>4.88</v>
          </cell>
        </row>
        <row r="225">
          <cell r="A225" t="str">
            <v>Bonnie F MidShaft</v>
          </cell>
          <cell r="C225">
            <v>620</v>
          </cell>
          <cell r="D225">
            <v>641</v>
          </cell>
          <cell r="E225">
            <v>0.96723868954758185</v>
          </cell>
        </row>
        <row r="226">
          <cell r="A226" t="str">
            <v>101427-001</v>
          </cell>
          <cell r="B226" t="str">
            <v>BONNIE/SIERRA MONORAIL SH</v>
          </cell>
          <cell r="C226">
            <v>914</v>
          </cell>
          <cell r="D226">
            <v>980</v>
          </cell>
          <cell r="E226">
            <v>7.22</v>
          </cell>
        </row>
        <row r="227">
          <cell r="A227" t="str">
            <v>Bonnie Monorail Shaft</v>
          </cell>
          <cell r="C227">
            <v>914</v>
          </cell>
          <cell r="D227">
            <v>980</v>
          </cell>
          <cell r="E227">
            <v>0.93265306122448977</v>
          </cell>
        </row>
        <row r="228">
          <cell r="A228" t="str">
            <v>201101-094</v>
          </cell>
          <cell r="B228" t="str">
            <v>SEMI FINISHED 3.0 BONNIE</v>
          </cell>
          <cell r="C228">
            <v>212</v>
          </cell>
          <cell r="D228">
            <v>300</v>
          </cell>
          <cell r="E228">
            <v>41.51</v>
          </cell>
        </row>
        <row r="229">
          <cell r="A229" t="str">
            <v>201101-337</v>
          </cell>
          <cell r="B229" t="str">
            <v>SEMI FINISHED 4.0 BONNIE</v>
          </cell>
          <cell r="C229">
            <v>538</v>
          </cell>
          <cell r="D229">
            <v>600</v>
          </cell>
          <cell r="E229">
            <v>11.52</v>
          </cell>
        </row>
        <row r="230">
          <cell r="A230" t="str">
            <v>Bonnie SF Bln</v>
          </cell>
          <cell r="C230">
            <v>750</v>
          </cell>
          <cell r="D230">
            <v>900</v>
          </cell>
          <cell r="E230">
            <v>0.83333333333333337</v>
          </cell>
        </row>
        <row r="231">
          <cell r="A231" t="str">
            <v>201105-120</v>
          </cell>
          <cell r="B231" t="str">
            <v>FINISHED 3.0 BONNIE 20MM</v>
          </cell>
          <cell r="C231">
            <v>351</v>
          </cell>
          <cell r="D231">
            <v>479</v>
          </cell>
          <cell r="E231">
            <v>36.47</v>
          </cell>
        </row>
        <row r="232">
          <cell r="A232" t="str">
            <v>201105-127</v>
          </cell>
          <cell r="B232" t="str">
            <v>FINISHED 3.0 BONNIE 15MM</v>
          </cell>
          <cell r="C232">
            <v>212</v>
          </cell>
          <cell r="D232">
            <v>218</v>
          </cell>
          <cell r="E232">
            <v>2.83</v>
          </cell>
        </row>
        <row r="233">
          <cell r="A233" t="str">
            <v>201105-219</v>
          </cell>
          <cell r="B233" t="str">
            <v>FINISHED 4.0 BONNIE 15MM</v>
          </cell>
          <cell r="C233">
            <v>242</v>
          </cell>
          <cell r="D233">
            <v>276</v>
          </cell>
          <cell r="E233">
            <v>14.05</v>
          </cell>
        </row>
        <row r="234">
          <cell r="A234" t="str">
            <v>Bonnie F Bln</v>
          </cell>
          <cell r="C234">
            <v>805</v>
          </cell>
          <cell r="D234">
            <v>973</v>
          </cell>
          <cell r="E234">
            <v>0.82733812949640284</v>
          </cell>
        </row>
        <row r="235">
          <cell r="A235" t="str">
            <v>201105-196</v>
          </cell>
          <cell r="B235" t="str">
            <v>FINISHED 4.0 SMASH 40MM</v>
          </cell>
          <cell r="C235">
            <v>207</v>
          </cell>
          <cell r="D235">
            <v>214</v>
          </cell>
          <cell r="E235">
            <v>3.38</v>
          </cell>
        </row>
        <row r="236">
          <cell r="A236" t="str">
            <v>201105-259</v>
          </cell>
          <cell r="B236" t="str">
            <v>FINISHED 5.0 SMASH 20MM</v>
          </cell>
          <cell r="C236">
            <v>218</v>
          </cell>
          <cell r="D236">
            <v>245</v>
          </cell>
          <cell r="E236">
            <v>12.39</v>
          </cell>
        </row>
        <row r="237">
          <cell r="A237" t="str">
            <v>201105-260</v>
          </cell>
          <cell r="B237" t="str">
            <v>FINISHED 5.0 SMASH 40MM</v>
          </cell>
          <cell r="C237">
            <v>228</v>
          </cell>
          <cell r="D237">
            <v>248</v>
          </cell>
          <cell r="E237">
            <v>8.77</v>
          </cell>
        </row>
        <row r="238">
          <cell r="A238" t="str">
            <v>201105-291</v>
          </cell>
          <cell r="B238" t="str">
            <v>FINISHED 6.0 SMASH 40MM</v>
          </cell>
          <cell r="C238">
            <v>254</v>
          </cell>
          <cell r="D238">
            <v>268</v>
          </cell>
          <cell r="E238">
            <v>5.51</v>
          </cell>
        </row>
        <row r="239">
          <cell r="A239" t="str">
            <v>201105-306</v>
          </cell>
          <cell r="B239" t="str">
            <v>FINISHED 7.0 SMASH 40MM</v>
          </cell>
          <cell r="C239">
            <v>425</v>
          </cell>
          <cell r="D239">
            <v>491</v>
          </cell>
          <cell r="E239">
            <v>15.53</v>
          </cell>
        </row>
        <row r="240">
          <cell r="A240" t="str">
            <v>201105-322</v>
          </cell>
          <cell r="B240" t="str">
            <v>FINISHED 8.0 SMASH 40MM</v>
          </cell>
          <cell r="C240">
            <v>321</v>
          </cell>
          <cell r="D240">
            <v>469</v>
          </cell>
          <cell r="E240">
            <v>46.11</v>
          </cell>
        </row>
        <row r="241">
          <cell r="A241" t="str">
            <v>Smash F Bln</v>
          </cell>
          <cell r="C241">
            <v>1653</v>
          </cell>
          <cell r="D241">
            <v>1935</v>
          </cell>
          <cell r="E241">
            <v>0.8542635658914729</v>
          </cell>
        </row>
        <row r="242">
          <cell r="A242" t="str">
            <v>201101-148</v>
          </cell>
          <cell r="B242" t="str">
            <v>SEMI FINISHED 4.0 SMASH 4</v>
          </cell>
          <cell r="C242">
            <v>214</v>
          </cell>
          <cell r="D242">
            <v>300</v>
          </cell>
          <cell r="E242">
            <v>40.19</v>
          </cell>
        </row>
        <row r="243">
          <cell r="A243" t="str">
            <v>201101-227</v>
          </cell>
          <cell r="B243" t="str">
            <v>SEMI FINISHED 6.0 SMASH 4</v>
          </cell>
          <cell r="C243">
            <v>518</v>
          </cell>
          <cell r="D243">
            <v>600</v>
          </cell>
          <cell r="E243">
            <v>15.83</v>
          </cell>
        </row>
        <row r="244">
          <cell r="A244" t="str">
            <v>201101-258</v>
          </cell>
          <cell r="B244" t="str">
            <v>SEMI FINISHED 8.0 SMASH 4</v>
          </cell>
          <cell r="C244">
            <v>195</v>
          </cell>
          <cell r="D244">
            <v>300</v>
          </cell>
          <cell r="E244">
            <v>53.85</v>
          </cell>
        </row>
        <row r="245">
          <cell r="A245" t="str">
            <v>Smash SF Bln</v>
          </cell>
          <cell r="C245">
            <v>927</v>
          </cell>
          <cell r="D245">
            <v>1200</v>
          </cell>
          <cell r="E245">
            <v>0.77249999999999996</v>
          </cell>
        </row>
        <row r="246">
          <cell r="A246" t="str">
            <v>101285-002</v>
          </cell>
          <cell r="B246" t="str">
            <v>FINISHED INNER PART 10MM</v>
          </cell>
          <cell r="C246">
            <v>201</v>
          </cell>
          <cell r="D246">
            <v>201</v>
          </cell>
          <cell r="E246">
            <v>0</v>
          </cell>
        </row>
        <row r="247">
          <cell r="A247" t="str">
            <v>Placehit F Inner Part</v>
          </cell>
          <cell r="C247">
            <v>201</v>
          </cell>
          <cell r="D247">
            <v>201</v>
          </cell>
          <cell r="E247">
            <v>1</v>
          </cell>
        </row>
        <row r="248">
          <cell r="A248" t="str">
            <v>101119-001</v>
          </cell>
          <cell r="B248" t="str">
            <v>VALUE BODY ASSY WITH SIDE</v>
          </cell>
          <cell r="C248">
            <v>50</v>
          </cell>
          <cell r="D248">
            <v>50</v>
          </cell>
          <cell r="E248">
            <v>0</v>
          </cell>
        </row>
        <row r="249">
          <cell r="A249" t="str">
            <v>101119-002</v>
          </cell>
          <cell r="B249" t="str">
            <v>VALVE BODY ASSEMBLY WITH SIDE ARM</v>
          </cell>
          <cell r="C249">
            <v>49</v>
          </cell>
          <cell r="D249">
            <v>50</v>
          </cell>
          <cell r="E249">
            <v>2.04</v>
          </cell>
        </row>
        <row r="250">
          <cell r="A250" t="str">
            <v>Placehit Valve Body Assy</v>
          </cell>
          <cell r="C250">
            <v>99</v>
          </cell>
          <cell r="D250">
            <v>100</v>
          </cell>
          <cell r="E250">
            <v>0.99</v>
          </cell>
        </row>
        <row r="251">
          <cell r="A251" t="str">
            <v>101501-001</v>
          </cell>
          <cell r="B251" t="str">
            <v>FINISHED INNER PART 15.5F</v>
          </cell>
          <cell r="C251">
            <v>40</v>
          </cell>
          <cell r="D251">
            <v>40</v>
          </cell>
          <cell r="E251">
            <v>0</v>
          </cell>
        </row>
        <row r="252">
          <cell r="A252" t="str">
            <v>Flamingo F Inner Part</v>
          </cell>
          <cell r="C252">
            <v>40</v>
          </cell>
          <cell r="D252">
            <v>40</v>
          </cell>
          <cell r="E252">
            <v>1</v>
          </cell>
        </row>
        <row r="253">
          <cell r="A253" t="str">
            <v>101503-002</v>
          </cell>
          <cell r="B253" t="str">
            <v>FINISHED SHEATH 18F</v>
          </cell>
          <cell r="C253">
            <v>50</v>
          </cell>
          <cell r="D253">
            <v>50</v>
          </cell>
          <cell r="E253">
            <v>0</v>
          </cell>
        </row>
        <row r="254">
          <cell r="A254" t="str">
            <v>Flamingo F Sheath</v>
          </cell>
          <cell r="C254">
            <v>50</v>
          </cell>
          <cell r="D254">
            <v>50</v>
          </cell>
          <cell r="E254">
            <v>1</v>
          </cell>
        </row>
        <row r="255">
          <cell r="A255" t="str">
            <v>22796-375-20</v>
          </cell>
          <cell r="B255" t="str">
            <v>ASSY-BALLOON MAVERICK, 3.75 X 20MM</v>
          </cell>
          <cell r="C255">
            <v>79</v>
          </cell>
          <cell r="D255">
            <v>89</v>
          </cell>
          <cell r="E255">
            <v>12.66</v>
          </cell>
        </row>
        <row r="256">
          <cell r="A256" t="str">
            <v>Maverick Bln</v>
          </cell>
          <cell r="C256">
            <v>79</v>
          </cell>
          <cell r="D256">
            <v>89</v>
          </cell>
          <cell r="E256">
            <v>0.88764044943820219</v>
          </cell>
        </row>
        <row r="257">
          <cell r="A257" t="str">
            <v>321026-01</v>
          </cell>
          <cell r="B257" t="str">
            <v>CLEAN RO SYMPHONY STENT T/A 6.3 X 22.3</v>
          </cell>
          <cell r="C257">
            <v>20</v>
          </cell>
          <cell r="D257">
            <v>20</v>
          </cell>
          <cell r="E257">
            <v>0</v>
          </cell>
        </row>
        <row r="258">
          <cell r="A258" t="str">
            <v>321026-03</v>
          </cell>
          <cell r="B258" t="str">
            <v>CLEAN RO SYMPHONY STENT T/A 6.3 X 60</v>
          </cell>
          <cell r="C258">
            <v>10</v>
          </cell>
          <cell r="D258">
            <v>10</v>
          </cell>
          <cell r="E258">
            <v>0</v>
          </cell>
        </row>
        <row r="259">
          <cell r="A259" t="str">
            <v>321026-04</v>
          </cell>
          <cell r="B259" t="str">
            <v>CLEAN RO SYMPHONY STENT T/A 7.3 X 20</v>
          </cell>
          <cell r="C259">
            <v>20</v>
          </cell>
          <cell r="D259">
            <v>20</v>
          </cell>
          <cell r="E259">
            <v>0</v>
          </cell>
        </row>
        <row r="260">
          <cell r="A260" t="str">
            <v>321026-06</v>
          </cell>
          <cell r="B260" t="str">
            <v>CLEAN RO SYMPHONY STENT T/A 7.3 X 60</v>
          </cell>
          <cell r="C260">
            <v>10</v>
          </cell>
          <cell r="D260">
            <v>10</v>
          </cell>
          <cell r="E260">
            <v>0</v>
          </cell>
        </row>
        <row r="261">
          <cell r="A261" t="str">
            <v>321026-07</v>
          </cell>
          <cell r="B261" t="str">
            <v>CLEAN RO SYMPHONY STENT T/A 8.0 X 23.0</v>
          </cell>
          <cell r="C261">
            <v>80</v>
          </cell>
          <cell r="D261">
            <v>80</v>
          </cell>
          <cell r="E261">
            <v>0</v>
          </cell>
        </row>
        <row r="262">
          <cell r="A262" t="str">
            <v>321026-11</v>
          </cell>
          <cell r="B262" t="str">
            <v>CLEAN RO SYMPHONY STENT T/A 10.0 X 40</v>
          </cell>
          <cell r="C262">
            <v>40</v>
          </cell>
          <cell r="D262">
            <v>40</v>
          </cell>
          <cell r="E262">
            <v>0</v>
          </cell>
        </row>
        <row r="263">
          <cell r="A263" t="str">
            <v>RO Symphony Stent</v>
          </cell>
          <cell r="C263">
            <v>180</v>
          </cell>
          <cell r="D263">
            <v>180</v>
          </cell>
          <cell r="E263">
            <v>1</v>
          </cell>
        </row>
        <row r="265">
          <cell r="A265" t="str">
            <v>Other</v>
          </cell>
        </row>
        <row r="266">
          <cell r="A266" t="str">
            <v>04875-02</v>
          </cell>
          <cell r="B266" t="str">
            <v>TUBE-OUTER/GENERIC</v>
          </cell>
          <cell r="C266">
            <v>2400</v>
          </cell>
          <cell r="D266">
            <v>2400</v>
          </cell>
          <cell r="E266">
            <v>0</v>
          </cell>
        </row>
        <row r="267">
          <cell r="A267" t="str">
            <v>04875-11</v>
          </cell>
          <cell r="B267" t="str">
            <v>TUBE OUTER (SOE, FW)</v>
          </cell>
          <cell r="C267">
            <v>600</v>
          </cell>
          <cell r="D267">
            <v>600</v>
          </cell>
          <cell r="E267">
            <v>0</v>
          </cell>
        </row>
        <row r="268">
          <cell r="A268" t="str">
            <v>100000</v>
          </cell>
          <cell r="B268" t="str">
            <v>SILICON HEPTANE MIXTURE</v>
          </cell>
          <cell r="C268">
            <v>25000</v>
          </cell>
          <cell r="D268">
            <v>25000</v>
          </cell>
          <cell r="E268">
            <v>0</v>
          </cell>
        </row>
        <row r="269">
          <cell r="A269" t="str">
            <v>101109-001</v>
          </cell>
          <cell r="B269" t="str">
            <v>FINISHED NECK</v>
          </cell>
          <cell r="C269">
            <v>40</v>
          </cell>
          <cell r="D269">
            <v>40</v>
          </cell>
          <cell r="E269">
            <v>0</v>
          </cell>
        </row>
        <row r="270">
          <cell r="A270" t="str">
            <v>101120-002</v>
          </cell>
          <cell r="B270" t="str">
            <v>FINISHED T BODY</v>
          </cell>
          <cell r="C270">
            <v>50</v>
          </cell>
          <cell r="D270">
            <v>50</v>
          </cell>
          <cell r="E270">
            <v>0</v>
          </cell>
        </row>
        <row r="271">
          <cell r="A271" t="str">
            <v>101223-001</v>
          </cell>
          <cell r="B271" t="str">
            <v>FINISHED SIFFENING WIRE</v>
          </cell>
          <cell r="C271">
            <v>200</v>
          </cell>
          <cell r="D271">
            <v>200</v>
          </cell>
          <cell r="E271">
            <v>0</v>
          </cell>
        </row>
        <row r="272">
          <cell r="A272" t="str">
            <v>101253-001</v>
          </cell>
          <cell r="B272" t="str">
            <v>FRONT PART FINISHED 2.0/2</v>
          </cell>
          <cell r="C272">
            <v>61</v>
          </cell>
          <cell r="D272">
            <v>75</v>
          </cell>
          <cell r="E272">
            <v>22.95</v>
          </cell>
        </row>
        <row r="273">
          <cell r="A273" t="str">
            <v>101286-001</v>
          </cell>
          <cell r="B273" t="str">
            <v>COATED OUTER TUBING</v>
          </cell>
          <cell r="C273">
            <v>120</v>
          </cell>
          <cell r="D273">
            <v>120</v>
          </cell>
          <cell r="E273">
            <v>0</v>
          </cell>
        </row>
        <row r="274">
          <cell r="A274" t="str">
            <v>101400-030</v>
          </cell>
          <cell r="B274" t="str">
            <v>PRINTED HUB - SMASH</v>
          </cell>
          <cell r="C274">
            <v>500</v>
          </cell>
          <cell r="D274">
            <v>500</v>
          </cell>
          <cell r="E274">
            <v>0</v>
          </cell>
        </row>
        <row r="275">
          <cell r="A275" t="str">
            <v>101400-032</v>
          </cell>
          <cell r="B275" t="str">
            <v>PRINTED HUB - BALLOON (SM</v>
          </cell>
          <cell r="C275">
            <v>500</v>
          </cell>
          <cell r="D275">
            <v>500</v>
          </cell>
          <cell r="E275">
            <v>0</v>
          </cell>
        </row>
        <row r="276">
          <cell r="A276" t="str">
            <v>101429-003</v>
          </cell>
          <cell r="B276" t="str">
            <v>PRINTED -5.0 MM Y-CONNECT</v>
          </cell>
          <cell r="C276">
            <v>1000</v>
          </cell>
          <cell r="D276">
            <v>1000</v>
          </cell>
          <cell r="E276">
            <v>0</v>
          </cell>
        </row>
        <row r="277">
          <cell r="A277" t="str">
            <v>101429-004</v>
          </cell>
          <cell r="B277" t="str">
            <v>PRINTED -6.0 MM Y-CONNECT</v>
          </cell>
          <cell r="C277">
            <v>1000</v>
          </cell>
          <cell r="D277">
            <v>1000</v>
          </cell>
          <cell r="E277">
            <v>0</v>
          </cell>
        </row>
        <row r="278">
          <cell r="A278" t="str">
            <v>101429-008</v>
          </cell>
          <cell r="B278" t="str">
            <v>PRINTED -10.0 MM Y-CONNEC</v>
          </cell>
          <cell r="C278">
            <v>500</v>
          </cell>
          <cell r="D278">
            <v>500</v>
          </cell>
          <cell r="E278">
            <v>0</v>
          </cell>
        </row>
        <row r="279">
          <cell r="A279" t="str">
            <v>101430-002</v>
          </cell>
          <cell r="B279" t="str">
            <v>BONNIE/SIERRA MID SHAFT S</v>
          </cell>
          <cell r="C279">
            <v>86</v>
          </cell>
          <cell r="D279">
            <v>86</v>
          </cell>
          <cell r="E279">
            <v>0</v>
          </cell>
        </row>
        <row r="280">
          <cell r="A280" t="str">
            <v>101430-011</v>
          </cell>
          <cell r="B280" t="str">
            <v>BONNIE/SIERRA MID SHAFT S</v>
          </cell>
          <cell r="C280">
            <v>85</v>
          </cell>
          <cell r="D280">
            <v>86</v>
          </cell>
          <cell r="E280">
            <v>1.18</v>
          </cell>
        </row>
        <row r="281">
          <cell r="A281" t="str">
            <v>101430-012</v>
          </cell>
          <cell r="B281" t="str">
            <v>BONNIE/SIERRA MID SHAFT S</v>
          </cell>
          <cell r="C281">
            <v>171</v>
          </cell>
          <cell r="D281">
            <v>171</v>
          </cell>
          <cell r="E281">
            <v>0</v>
          </cell>
        </row>
        <row r="282">
          <cell r="A282" t="str">
            <v>101430-015</v>
          </cell>
          <cell r="B282" t="str">
            <v>BONNIE/SIERRA MID SHAFT 2</v>
          </cell>
          <cell r="C282">
            <v>338</v>
          </cell>
          <cell r="D282">
            <v>405</v>
          </cell>
          <cell r="E282">
            <v>19.82</v>
          </cell>
        </row>
        <row r="283">
          <cell r="A283" t="str">
            <v>101430-017</v>
          </cell>
          <cell r="B283" t="str">
            <v>BONNIE/SIERRA MID SHAFT 2</v>
          </cell>
          <cell r="C283">
            <v>86</v>
          </cell>
          <cell r="D283">
            <v>86</v>
          </cell>
          <cell r="E283">
            <v>0</v>
          </cell>
        </row>
        <row r="284">
          <cell r="A284" t="str">
            <v>101431-001</v>
          </cell>
          <cell r="B284" t="str">
            <v>SMASH STRAIGHT CONNECTOR</v>
          </cell>
          <cell r="C284">
            <v>1578</v>
          </cell>
          <cell r="D284">
            <v>1578</v>
          </cell>
          <cell r="E284">
            <v>0</v>
          </cell>
        </row>
        <row r="285">
          <cell r="A285" t="str">
            <v>101433-001</v>
          </cell>
          <cell r="B285" t="str">
            <v>SMASH SIDE CONNECTOR</v>
          </cell>
          <cell r="C285">
            <v>1625</v>
          </cell>
          <cell r="D285">
            <v>1627</v>
          </cell>
          <cell r="E285">
            <v>0.12</v>
          </cell>
        </row>
        <row r="286">
          <cell r="A286" t="str">
            <v>101436-001</v>
          </cell>
          <cell r="B286" t="str">
            <v>MARKED SHAFT (HYPOTUBE)</v>
          </cell>
          <cell r="C286">
            <v>300</v>
          </cell>
          <cell r="D286">
            <v>300</v>
          </cell>
          <cell r="E286">
            <v>0</v>
          </cell>
        </row>
        <row r="287">
          <cell r="A287" t="str">
            <v>101449-001</v>
          </cell>
          <cell r="B287" t="str">
            <v>COATED OUTER SHAFT (SHORT</v>
          </cell>
          <cell r="C287">
            <v>100</v>
          </cell>
          <cell r="D287">
            <v>100</v>
          </cell>
          <cell r="E287">
            <v>0</v>
          </cell>
        </row>
        <row r="288">
          <cell r="A288" t="str">
            <v>101449-002</v>
          </cell>
          <cell r="B288" t="str">
            <v>COATED OUTER SHAFT (LONG)</v>
          </cell>
          <cell r="C288">
            <v>239</v>
          </cell>
          <cell r="D288">
            <v>240</v>
          </cell>
          <cell r="E288">
            <v>0.42</v>
          </cell>
        </row>
        <row r="289">
          <cell r="A289" t="str">
            <v>101449-003</v>
          </cell>
          <cell r="B289" t="str">
            <v>COATED OUTER SHAFT (SHORT</v>
          </cell>
          <cell r="C289">
            <v>60</v>
          </cell>
          <cell r="D289">
            <v>60</v>
          </cell>
          <cell r="E289">
            <v>0</v>
          </cell>
        </row>
        <row r="290">
          <cell r="A290" t="str">
            <v>101449-006</v>
          </cell>
          <cell r="B290" t="str">
            <v>COATED OUTER SHAFT (LONG)</v>
          </cell>
          <cell r="C290">
            <v>118</v>
          </cell>
          <cell r="D290">
            <v>120</v>
          </cell>
          <cell r="E290">
            <v>1.69</v>
          </cell>
        </row>
        <row r="291">
          <cell r="A291" t="str">
            <v>101449-007</v>
          </cell>
          <cell r="B291" t="str">
            <v>COATED OUTER SHAFT (SHORT</v>
          </cell>
          <cell r="C291">
            <v>60</v>
          </cell>
          <cell r="D291">
            <v>60</v>
          </cell>
          <cell r="E291">
            <v>0</v>
          </cell>
        </row>
        <row r="292">
          <cell r="A292" t="str">
            <v>101449-008</v>
          </cell>
          <cell r="B292" t="str">
            <v>COATED OUTER SHAFT (LONG)</v>
          </cell>
          <cell r="C292">
            <v>60</v>
          </cell>
          <cell r="D292">
            <v>60</v>
          </cell>
          <cell r="E292">
            <v>0</v>
          </cell>
        </row>
        <row r="293">
          <cell r="A293" t="str">
            <v>101476-001</v>
          </cell>
          <cell r="B293" t="str">
            <v>FINISHED VALVE T-BODY</v>
          </cell>
          <cell r="C293">
            <v>488</v>
          </cell>
          <cell r="D293">
            <v>500</v>
          </cell>
          <cell r="E293">
            <v>2.46</v>
          </cell>
        </row>
        <row r="294">
          <cell r="A294" t="str">
            <v>101482-002</v>
          </cell>
          <cell r="B294" t="str">
            <v>INNER SHAFT WITH STENT CU</v>
          </cell>
          <cell r="C294">
            <v>67</v>
          </cell>
          <cell r="D294">
            <v>67</v>
          </cell>
          <cell r="E294">
            <v>0</v>
          </cell>
        </row>
        <row r="295">
          <cell r="A295" t="str">
            <v>101483-001</v>
          </cell>
          <cell r="B295" t="str">
            <v>INNER SHAFT WITH STENT CU</v>
          </cell>
          <cell r="C295">
            <v>67</v>
          </cell>
          <cell r="D295">
            <v>67</v>
          </cell>
          <cell r="E295">
            <v>0</v>
          </cell>
        </row>
        <row r="296">
          <cell r="A296" t="str">
            <v>101498-001</v>
          </cell>
          <cell r="B296" t="str">
            <v>STAMPED SHAFT</v>
          </cell>
          <cell r="C296">
            <v>1100</v>
          </cell>
          <cell r="D296">
            <v>1100</v>
          </cell>
          <cell r="E296">
            <v>0</v>
          </cell>
        </row>
        <row r="297">
          <cell r="A297" t="str">
            <v>101500-001</v>
          </cell>
          <cell r="B297" t="str">
            <v>DEVICE WITHOUT STENT 15.5</v>
          </cell>
          <cell r="C297">
            <v>40</v>
          </cell>
          <cell r="D297">
            <v>40</v>
          </cell>
          <cell r="E297">
            <v>0</v>
          </cell>
        </row>
        <row r="298">
          <cell r="A298" t="str">
            <v>101500-002</v>
          </cell>
          <cell r="B298" t="str">
            <v>DEVICE WITHOUT STENT 18F</v>
          </cell>
          <cell r="C298">
            <v>20</v>
          </cell>
          <cell r="D298">
            <v>20</v>
          </cell>
          <cell r="E298">
            <v>0</v>
          </cell>
        </row>
        <row r="299">
          <cell r="A299" t="str">
            <v>101502-001</v>
          </cell>
          <cell r="B299" t="str">
            <v>FINISHED STENT CARRIER 15</v>
          </cell>
          <cell r="C299">
            <v>40</v>
          </cell>
          <cell r="D299">
            <v>40</v>
          </cell>
          <cell r="E299">
            <v>0</v>
          </cell>
        </row>
        <row r="300">
          <cell r="A300" t="str">
            <v>101502-002</v>
          </cell>
          <cell r="B300" t="str">
            <v>FINISHED INNER PART 18F</v>
          </cell>
          <cell r="C300">
            <v>60</v>
          </cell>
          <cell r="D300">
            <v>60</v>
          </cell>
          <cell r="E300">
            <v>0</v>
          </cell>
        </row>
        <row r="301">
          <cell r="A301" t="str">
            <v>101589-003</v>
          </cell>
          <cell r="B301" t="str">
            <v>COMPLETE OUTER COATED 40/</v>
          </cell>
          <cell r="C301">
            <v>40</v>
          </cell>
          <cell r="D301">
            <v>43</v>
          </cell>
          <cell r="E301">
            <v>7.5</v>
          </cell>
        </row>
        <row r="302">
          <cell r="A302" t="str">
            <v>101592-001</v>
          </cell>
          <cell r="B302" t="str">
            <v>STENT OUTER WITH MARKER 3</v>
          </cell>
          <cell r="C302">
            <v>91</v>
          </cell>
          <cell r="D302">
            <v>120</v>
          </cell>
          <cell r="E302">
            <v>31.87</v>
          </cell>
        </row>
        <row r="303">
          <cell r="A303" t="str">
            <v>101592-006</v>
          </cell>
          <cell r="B303" t="str">
            <v>STENT OUTER WITH MARKER 5</v>
          </cell>
          <cell r="C303">
            <v>65</v>
          </cell>
          <cell r="D303">
            <v>65</v>
          </cell>
          <cell r="E303">
            <v>0</v>
          </cell>
        </row>
        <row r="304">
          <cell r="A304" t="str">
            <v>10480-01</v>
          </cell>
          <cell r="B304" t="str">
            <v>ASSY TUBE INNER, NECKED</v>
          </cell>
          <cell r="C304">
            <v>1189</v>
          </cell>
          <cell r="D304">
            <v>1200</v>
          </cell>
          <cell r="E304">
            <v>0.93</v>
          </cell>
        </row>
        <row r="305">
          <cell r="A305" t="str">
            <v>10480-02</v>
          </cell>
          <cell r="B305" t="str">
            <v>ASSY TUBE INNER. NECKED</v>
          </cell>
          <cell r="C305">
            <v>417</v>
          </cell>
          <cell r="D305">
            <v>420</v>
          </cell>
          <cell r="E305">
            <v>0.72</v>
          </cell>
        </row>
        <row r="306">
          <cell r="A306" t="str">
            <v>10481-01</v>
          </cell>
          <cell r="B306" t="str">
            <v>ASSY TUBE EXT. NECK</v>
          </cell>
          <cell r="C306">
            <v>1801</v>
          </cell>
          <cell r="D306">
            <v>1850</v>
          </cell>
          <cell r="E306">
            <v>2.72</v>
          </cell>
        </row>
        <row r="307">
          <cell r="A307" t="str">
            <v>10481-02</v>
          </cell>
          <cell r="B307" t="str">
            <v>ASSY TUBE EXT.DIST.NECK</v>
          </cell>
          <cell r="C307">
            <v>409</v>
          </cell>
          <cell r="D307">
            <v>420</v>
          </cell>
          <cell r="E307">
            <v>2.69</v>
          </cell>
        </row>
        <row r="308">
          <cell r="A308" t="str">
            <v>10481-03</v>
          </cell>
          <cell r="B308" t="str">
            <v>ASSY TUBE EXT. DIST. NECK</v>
          </cell>
          <cell r="C308">
            <v>118</v>
          </cell>
          <cell r="D308">
            <v>140</v>
          </cell>
          <cell r="E308">
            <v>18.64</v>
          </cell>
        </row>
        <row r="309">
          <cell r="A309" t="str">
            <v>10482-01</v>
          </cell>
          <cell r="B309" t="str">
            <v>ASSY TUBE EXIT.PROX CRIMP</v>
          </cell>
          <cell r="C309">
            <v>1600</v>
          </cell>
          <cell r="D309">
            <v>1600</v>
          </cell>
          <cell r="E309">
            <v>0</v>
          </cell>
        </row>
        <row r="310">
          <cell r="A310" t="str">
            <v>11904-201</v>
          </cell>
          <cell r="B310" t="str">
            <v>BALLOON PROTECTOR, BUMP/F</v>
          </cell>
          <cell r="C310">
            <v>750</v>
          </cell>
          <cell r="D310">
            <v>795</v>
          </cell>
          <cell r="E310">
            <v>6</v>
          </cell>
        </row>
        <row r="311">
          <cell r="A311" t="str">
            <v>11904-202</v>
          </cell>
          <cell r="B311" t="str">
            <v>BALLOON PROTECTOR, BUMP/F</v>
          </cell>
          <cell r="C311">
            <v>350</v>
          </cell>
          <cell r="D311">
            <v>371</v>
          </cell>
          <cell r="E311">
            <v>6</v>
          </cell>
        </row>
        <row r="312">
          <cell r="A312" t="str">
            <v>11904-204</v>
          </cell>
          <cell r="B312" t="str">
            <v>BALLOON PROTECTOR, BUMP/F</v>
          </cell>
          <cell r="C312">
            <v>1000</v>
          </cell>
          <cell r="D312">
            <v>1060</v>
          </cell>
          <cell r="E312">
            <v>6</v>
          </cell>
        </row>
        <row r="313">
          <cell r="A313" t="str">
            <v>11904-205</v>
          </cell>
          <cell r="B313" t="str">
            <v>BALLOON PROTECTOR, BUMP/F</v>
          </cell>
          <cell r="C313">
            <v>50</v>
          </cell>
          <cell r="D313">
            <v>53</v>
          </cell>
          <cell r="E313">
            <v>6</v>
          </cell>
        </row>
        <row r="314">
          <cell r="A314" t="str">
            <v>11904-206</v>
          </cell>
          <cell r="B314" t="str">
            <v>BALLOON PROTECTOR, BUMP/F</v>
          </cell>
          <cell r="C314">
            <v>50</v>
          </cell>
          <cell r="D314">
            <v>53</v>
          </cell>
          <cell r="E314">
            <v>6</v>
          </cell>
        </row>
        <row r="315">
          <cell r="A315" t="str">
            <v>11904-208</v>
          </cell>
          <cell r="B315" t="str">
            <v>BALLOON PROTECTOR, BUMP/F</v>
          </cell>
          <cell r="C315">
            <v>50</v>
          </cell>
          <cell r="D315">
            <v>53</v>
          </cell>
          <cell r="E315">
            <v>6</v>
          </cell>
        </row>
        <row r="316">
          <cell r="A316" t="str">
            <v>11904-209</v>
          </cell>
          <cell r="B316" t="str">
            <v>BALLOON PROTECTOR, BUMP/F</v>
          </cell>
          <cell r="C316">
            <v>50</v>
          </cell>
          <cell r="D316">
            <v>53</v>
          </cell>
          <cell r="E316">
            <v>6</v>
          </cell>
        </row>
        <row r="317">
          <cell r="A317" t="str">
            <v>11904-211</v>
          </cell>
          <cell r="B317" t="str">
            <v>BALLOON PROTECTOR, BUMP/F</v>
          </cell>
          <cell r="C317">
            <v>703</v>
          </cell>
          <cell r="D317">
            <v>746</v>
          </cell>
          <cell r="E317">
            <v>6.12</v>
          </cell>
        </row>
        <row r="318">
          <cell r="A318" t="str">
            <v>11904-303</v>
          </cell>
          <cell r="B318" t="str">
            <v>BALLOON PROTECTOR, BUMP/F</v>
          </cell>
          <cell r="C318">
            <v>200</v>
          </cell>
          <cell r="D318">
            <v>212</v>
          </cell>
          <cell r="E318">
            <v>6</v>
          </cell>
        </row>
        <row r="319">
          <cell r="A319" t="str">
            <v>11904-314</v>
          </cell>
          <cell r="B319" t="str">
            <v>BALLOON PROTECTOR, BUMP/F</v>
          </cell>
          <cell r="C319">
            <v>50</v>
          </cell>
          <cell r="D319">
            <v>53</v>
          </cell>
          <cell r="E319">
            <v>6</v>
          </cell>
        </row>
        <row r="320">
          <cell r="A320" t="str">
            <v>11904-403</v>
          </cell>
          <cell r="B320" t="str">
            <v>BALLOON PROTECTOR, BUMP/F</v>
          </cell>
          <cell r="C320">
            <v>300</v>
          </cell>
          <cell r="D320">
            <v>318</v>
          </cell>
          <cell r="E320">
            <v>6</v>
          </cell>
        </row>
        <row r="321">
          <cell r="A321" t="str">
            <v>12456-01</v>
          </cell>
          <cell r="B321" t="str">
            <v>ASSY-SLIPCOAT MIXTURE</v>
          </cell>
          <cell r="C321">
            <v>46000</v>
          </cell>
          <cell r="D321">
            <v>46000</v>
          </cell>
          <cell r="E321">
            <v>0</v>
          </cell>
        </row>
        <row r="322">
          <cell r="A322" t="str">
            <v>12560-01</v>
          </cell>
          <cell r="B322" t="str">
            <v>ASSY-BIOSLIDE DAILY MIX</v>
          </cell>
          <cell r="C322">
            <v>32000</v>
          </cell>
          <cell r="D322">
            <v>32000</v>
          </cell>
          <cell r="E322">
            <v>0</v>
          </cell>
        </row>
        <row r="323">
          <cell r="A323" t="str">
            <v>12568-03</v>
          </cell>
          <cell r="B323" t="str">
            <v>BI-TUBE, SKY BLUE</v>
          </cell>
          <cell r="C323">
            <v>2000</v>
          </cell>
          <cell r="D323">
            <v>2000</v>
          </cell>
          <cell r="E323">
            <v>0</v>
          </cell>
        </row>
        <row r="324">
          <cell r="A324" t="str">
            <v>12570-03</v>
          </cell>
          <cell r="B324" t="str">
            <v>BI-TUBE, AQUA</v>
          </cell>
          <cell r="C324">
            <v>40000</v>
          </cell>
          <cell r="D324">
            <v>40000</v>
          </cell>
          <cell r="E324">
            <v>0</v>
          </cell>
        </row>
        <row r="325">
          <cell r="A325" t="str">
            <v>12593-03</v>
          </cell>
          <cell r="B325" t="str">
            <v>BI-TUBE (YELLOW)</v>
          </cell>
          <cell r="C325">
            <v>350</v>
          </cell>
          <cell r="D325">
            <v>371</v>
          </cell>
          <cell r="E325">
            <v>6</v>
          </cell>
        </row>
        <row r="326">
          <cell r="A326" t="str">
            <v>12593-10</v>
          </cell>
          <cell r="B326" t="str">
            <v>BI-TUBE, FLARED</v>
          </cell>
          <cell r="C326">
            <v>500</v>
          </cell>
          <cell r="D326">
            <v>530</v>
          </cell>
          <cell r="E326">
            <v>6</v>
          </cell>
        </row>
        <row r="327">
          <cell r="A327" t="str">
            <v>12593-13</v>
          </cell>
          <cell r="B327" t="str">
            <v>BI-TUBE, FLARED</v>
          </cell>
          <cell r="C327">
            <v>1113</v>
          </cell>
          <cell r="D327">
            <v>1179</v>
          </cell>
          <cell r="E327">
            <v>5.93</v>
          </cell>
        </row>
        <row r="328">
          <cell r="A328" t="str">
            <v>12593-16</v>
          </cell>
          <cell r="B328" t="str">
            <v>BI-TUBE, DOUBLE FLARED</v>
          </cell>
          <cell r="C328">
            <v>1600</v>
          </cell>
          <cell r="D328">
            <v>1696</v>
          </cell>
          <cell r="E328">
            <v>6</v>
          </cell>
        </row>
        <row r="329">
          <cell r="A329" t="str">
            <v>12593-18</v>
          </cell>
          <cell r="B329" t="str">
            <v>BI-TUBE (LIGHT GREEN)</v>
          </cell>
          <cell r="C329">
            <v>1950</v>
          </cell>
          <cell r="D329">
            <v>2067</v>
          </cell>
          <cell r="E329">
            <v>6</v>
          </cell>
        </row>
        <row r="330">
          <cell r="A330" t="str">
            <v>12593-21</v>
          </cell>
          <cell r="B330" t="str">
            <v>BI-TUBE (PURPLE)</v>
          </cell>
          <cell r="C330">
            <v>500</v>
          </cell>
          <cell r="D330">
            <v>530</v>
          </cell>
          <cell r="E330">
            <v>6</v>
          </cell>
        </row>
        <row r="331">
          <cell r="A331" t="str">
            <v>12593-30</v>
          </cell>
          <cell r="B331" t="str">
            <v>BI-TUBE (PINK)</v>
          </cell>
          <cell r="C331">
            <v>2300</v>
          </cell>
          <cell r="D331">
            <v>2438</v>
          </cell>
          <cell r="E331">
            <v>6</v>
          </cell>
        </row>
        <row r="332">
          <cell r="A332" t="str">
            <v>12593-34</v>
          </cell>
          <cell r="B332" t="str">
            <v>ASSY, BI-TUBE/WAVE</v>
          </cell>
          <cell r="C332">
            <v>500</v>
          </cell>
          <cell r="D332">
            <v>530</v>
          </cell>
          <cell r="E332">
            <v>6</v>
          </cell>
        </row>
        <row r="333">
          <cell r="A333" t="str">
            <v>12593-37</v>
          </cell>
          <cell r="B333" t="str">
            <v>BI-TUBE, FLARED</v>
          </cell>
          <cell r="C333">
            <v>200</v>
          </cell>
          <cell r="D333">
            <v>212</v>
          </cell>
          <cell r="E333">
            <v>6</v>
          </cell>
        </row>
        <row r="334">
          <cell r="A334" t="str">
            <v>12593-40</v>
          </cell>
          <cell r="B334" t="str">
            <v>BI-TUBE, FLARED</v>
          </cell>
          <cell r="C334">
            <v>500</v>
          </cell>
          <cell r="D334">
            <v>530</v>
          </cell>
          <cell r="E334">
            <v>6</v>
          </cell>
        </row>
        <row r="335">
          <cell r="A335" t="str">
            <v>12593-41</v>
          </cell>
          <cell r="B335" t="str">
            <v>BI-TUBE, FLARED</v>
          </cell>
          <cell r="C335">
            <v>530</v>
          </cell>
          <cell r="D335">
            <v>636</v>
          </cell>
          <cell r="E335">
            <v>20</v>
          </cell>
        </row>
        <row r="336">
          <cell r="A336" t="str">
            <v>12926-103</v>
          </cell>
          <cell r="B336" t="str">
            <v>PROT-BALL FLARE/NC VIVA</v>
          </cell>
          <cell r="C336">
            <v>50</v>
          </cell>
          <cell r="D336">
            <v>53</v>
          </cell>
          <cell r="E336">
            <v>6</v>
          </cell>
        </row>
        <row r="337">
          <cell r="A337" t="str">
            <v>14027-01</v>
          </cell>
          <cell r="B337" t="str">
            <v>TUBE-TUBE/SOE INNER</v>
          </cell>
          <cell r="C337">
            <v>11400</v>
          </cell>
          <cell r="D337">
            <v>11400</v>
          </cell>
          <cell r="E337">
            <v>0</v>
          </cell>
        </row>
        <row r="338">
          <cell r="A338" t="str">
            <v>14152-01</v>
          </cell>
          <cell r="B338" t="str">
            <v>ASSY-FORMED OUTER</v>
          </cell>
          <cell r="C338">
            <v>180</v>
          </cell>
          <cell r="D338">
            <v>200</v>
          </cell>
          <cell r="E338">
            <v>11.11</v>
          </cell>
        </row>
        <row r="339">
          <cell r="A339" t="str">
            <v>14152-03</v>
          </cell>
          <cell r="B339" t="str">
            <v>ASSY-FORMED OUTER</v>
          </cell>
          <cell r="C339">
            <v>299</v>
          </cell>
          <cell r="D339">
            <v>300</v>
          </cell>
          <cell r="E339">
            <v>0.33</v>
          </cell>
        </row>
        <row r="340">
          <cell r="A340" t="str">
            <v>14152-07</v>
          </cell>
          <cell r="B340" t="str">
            <v>ASSY-FORMED OUTER</v>
          </cell>
          <cell r="C340">
            <v>5216</v>
          </cell>
          <cell r="D340">
            <v>5485</v>
          </cell>
          <cell r="E340">
            <v>5.16</v>
          </cell>
        </row>
        <row r="341">
          <cell r="A341" t="str">
            <v>14152-08</v>
          </cell>
          <cell r="B341" t="str">
            <v>BOND NECKED OUTER</v>
          </cell>
          <cell r="C341">
            <v>1462</v>
          </cell>
          <cell r="D341">
            <v>1515</v>
          </cell>
          <cell r="E341">
            <v>3.63</v>
          </cell>
        </row>
        <row r="342">
          <cell r="A342" t="str">
            <v>14152-09</v>
          </cell>
          <cell r="B342" t="str">
            <v>ASSY-FORMED OUTER</v>
          </cell>
          <cell r="C342">
            <v>439</v>
          </cell>
          <cell r="D342">
            <v>450</v>
          </cell>
          <cell r="E342">
            <v>2.5099999999999998</v>
          </cell>
        </row>
        <row r="343">
          <cell r="A343" t="str">
            <v>14152-10</v>
          </cell>
          <cell r="B343" t="str">
            <v>ASSY-FORMED OUTER</v>
          </cell>
          <cell r="C343">
            <v>250</v>
          </cell>
          <cell r="D343">
            <v>250</v>
          </cell>
          <cell r="E343">
            <v>0</v>
          </cell>
        </row>
        <row r="344">
          <cell r="A344" t="str">
            <v>14152-11</v>
          </cell>
          <cell r="B344" t="str">
            <v>FORMED DISTAL OUTER</v>
          </cell>
          <cell r="C344">
            <v>1037</v>
          </cell>
          <cell r="D344">
            <v>1050</v>
          </cell>
          <cell r="E344">
            <v>1.25</v>
          </cell>
        </row>
        <row r="345">
          <cell r="A345" t="str">
            <v>14152-13</v>
          </cell>
          <cell r="B345" t="str">
            <v>ASSY, FORMED OUTER</v>
          </cell>
          <cell r="C345">
            <v>138</v>
          </cell>
          <cell r="D345">
            <v>150</v>
          </cell>
          <cell r="E345">
            <v>8.6999999999999993</v>
          </cell>
        </row>
        <row r="346">
          <cell r="A346" t="str">
            <v>14156-13</v>
          </cell>
          <cell r="B346" t="str">
            <v>ASSY-MARKED INNER</v>
          </cell>
          <cell r="C346">
            <v>269</v>
          </cell>
          <cell r="D346">
            <v>300</v>
          </cell>
          <cell r="E346">
            <v>11.52</v>
          </cell>
        </row>
        <row r="347">
          <cell r="A347" t="str">
            <v>14204-01</v>
          </cell>
          <cell r="B347" t="str">
            <v>TUBE-OUTER/GENERIC</v>
          </cell>
          <cell r="C347">
            <v>17400</v>
          </cell>
          <cell r="D347">
            <v>17400</v>
          </cell>
          <cell r="E347">
            <v>0</v>
          </cell>
        </row>
        <row r="348">
          <cell r="A348" t="str">
            <v>14485-01</v>
          </cell>
          <cell r="B348" t="str">
            <v>ASSY-NECKED INNER</v>
          </cell>
          <cell r="C348">
            <v>1900</v>
          </cell>
          <cell r="D348">
            <v>1900</v>
          </cell>
          <cell r="E348">
            <v>0</v>
          </cell>
        </row>
        <row r="349">
          <cell r="A349" t="str">
            <v>15702-43</v>
          </cell>
          <cell r="B349" t="str">
            <v>BP-EXTRUD STRAIGHT/FLARED</v>
          </cell>
          <cell r="C349">
            <v>500</v>
          </cell>
          <cell r="D349">
            <v>500</v>
          </cell>
          <cell r="E349">
            <v>0</v>
          </cell>
        </row>
        <row r="350">
          <cell r="A350" t="str">
            <v>15702-45</v>
          </cell>
          <cell r="B350" t="str">
            <v>BP-EXTRUD STRAIGHT/FLARED</v>
          </cell>
          <cell r="C350">
            <v>210</v>
          </cell>
          <cell r="D350">
            <v>210</v>
          </cell>
          <cell r="E350">
            <v>0</v>
          </cell>
        </row>
        <row r="351">
          <cell r="A351" t="str">
            <v>17210-14</v>
          </cell>
          <cell r="B351" t="str">
            <v>ASSY-SHEATH 14MM RADIUS S</v>
          </cell>
          <cell r="C351">
            <v>159</v>
          </cell>
          <cell r="D351">
            <v>160</v>
          </cell>
          <cell r="E351">
            <v>0.63</v>
          </cell>
        </row>
        <row r="352">
          <cell r="A352" t="str">
            <v>17210-20</v>
          </cell>
          <cell r="B352" t="str">
            <v>ASSY-SHEATH 20MM RADIUS S</v>
          </cell>
          <cell r="C352">
            <v>40</v>
          </cell>
          <cell r="D352">
            <v>40</v>
          </cell>
          <cell r="E352">
            <v>0</v>
          </cell>
        </row>
        <row r="353">
          <cell r="A353" t="str">
            <v>17210-31</v>
          </cell>
          <cell r="B353" t="str">
            <v>ASSY-SHEATH 31MM RADIUS S</v>
          </cell>
          <cell r="C353">
            <v>60</v>
          </cell>
          <cell r="D353">
            <v>60</v>
          </cell>
          <cell r="E353">
            <v>0</v>
          </cell>
        </row>
        <row r="354">
          <cell r="A354" t="str">
            <v>17512-14</v>
          </cell>
          <cell r="B354" t="str">
            <v>MIDSHFT OUTER BOND 14MM,</v>
          </cell>
          <cell r="C354">
            <v>20</v>
          </cell>
          <cell r="D354">
            <v>20</v>
          </cell>
          <cell r="E354">
            <v>0</v>
          </cell>
        </row>
        <row r="355">
          <cell r="A355" t="str">
            <v>17512-20</v>
          </cell>
          <cell r="B355" t="str">
            <v>MIDSHFT OUTER BOND 20MM,</v>
          </cell>
          <cell r="C355">
            <v>39</v>
          </cell>
          <cell r="D355">
            <v>40</v>
          </cell>
          <cell r="E355">
            <v>2.56</v>
          </cell>
        </row>
        <row r="356">
          <cell r="A356" t="str">
            <v>17512-31</v>
          </cell>
          <cell r="B356" t="str">
            <v>MIDSHAFT OUTER BOND 31MM,</v>
          </cell>
          <cell r="C356">
            <v>19</v>
          </cell>
          <cell r="D356">
            <v>20</v>
          </cell>
          <cell r="E356">
            <v>5.26</v>
          </cell>
        </row>
        <row r="357">
          <cell r="A357" t="str">
            <v>18013-02</v>
          </cell>
          <cell r="B357" t="str">
            <v>Assy, Hubs (3.5/4.0)</v>
          </cell>
          <cell r="C357">
            <v>240</v>
          </cell>
          <cell r="D357">
            <v>260</v>
          </cell>
          <cell r="E357">
            <v>8.33</v>
          </cell>
        </row>
        <row r="358">
          <cell r="A358" t="str">
            <v>18013-06</v>
          </cell>
          <cell r="B358" t="str">
            <v>ASSY, HUBS</v>
          </cell>
          <cell r="C358">
            <v>21720</v>
          </cell>
          <cell r="D358">
            <v>22240</v>
          </cell>
          <cell r="E358">
            <v>2.39</v>
          </cell>
        </row>
        <row r="359">
          <cell r="A359" t="str">
            <v>18170-04</v>
          </cell>
          <cell r="B359" t="str">
            <v>TUBE, PU STENT DELIVERY H</v>
          </cell>
          <cell r="C359">
            <v>1194</v>
          </cell>
          <cell r="D359">
            <v>1200</v>
          </cell>
          <cell r="E359">
            <v>0.5</v>
          </cell>
        </row>
        <row r="360">
          <cell r="A360" t="str">
            <v>200447</v>
          </cell>
          <cell r="B360" t="str">
            <v>PROXIMAL SINGLE LUMEN INN</v>
          </cell>
          <cell r="C360">
            <v>3749</v>
          </cell>
          <cell r="D360">
            <v>4000</v>
          </cell>
          <cell r="E360">
            <v>6.7</v>
          </cell>
        </row>
        <row r="361">
          <cell r="A361" t="str">
            <v>201011-005</v>
          </cell>
          <cell r="B361" t="str">
            <v>PUR SHAFT 15.5F</v>
          </cell>
          <cell r="C361">
            <v>40</v>
          </cell>
          <cell r="D361">
            <v>40</v>
          </cell>
          <cell r="E361">
            <v>0</v>
          </cell>
        </row>
        <row r="362">
          <cell r="A362" t="str">
            <v>201032-010</v>
          </cell>
          <cell r="B362" t="str">
            <v>FINISHED SHRINK TUBE</v>
          </cell>
          <cell r="C362">
            <v>5000</v>
          </cell>
          <cell r="D362">
            <v>5000</v>
          </cell>
          <cell r="E362">
            <v>0</v>
          </cell>
        </row>
        <row r="363">
          <cell r="A363" t="str">
            <v>201032-017</v>
          </cell>
          <cell r="B363" t="str">
            <v>FINISHED SHRINK TUBE</v>
          </cell>
          <cell r="C363">
            <v>3000</v>
          </cell>
          <cell r="D363">
            <v>3000</v>
          </cell>
          <cell r="E363">
            <v>0</v>
          </cell>
        </row>
        <row r="364">
          <cell r="A364" t="str">
            <v>201044-007</v>
          </cell>
          <cell r="B364" t="str">
            <v>TAPERED STRAIGHT CONNECTO</v>
          </cell>
          <cell r="C364">
            <v>2097</v>
          </cell>
          <cell r="D364">
            <v>2099</v>
          </cell>
          <cell r="E364">
            <v>0.1</v>
          </cell>
        </row>
        <row r="365">
          <cell r="A365" t="str">
            <v>201099-007</v>
          </cell>
          <cell r="B365" t="str">
            <v>BONNIE/SIERRA NECKED PROX</v>
          </cell>
          <cell r="C365">
            <v>910</v>
          </cell>
          <cell r="D365">
            <v>910</v>
          </cell>
          <cell r="E365">
            <v>0</v>
          </cell>
        </row>
        <row r="366">
          <cell r="A366" t="str">
            <v>201101-051</v>
          </cell>
          <cell r="B366" t="str">
            <v>SEMI-FINISH 2.5 BYPASS SP</v>
          </cell>
          <cell r="C366">
            <v>285</v>
          </cell>
          <cell r="D366">
            <v>300</v>
          </cell>
          <cell r="E366">
            <v>5.26</v>
          </cell>
        </row>
        <row r="367">
          <cell r="A367" t="str">
            <v>201101-194</v>
          </cell>
          <cell r="B367" t="str">
            <v>SEMI-FINISH 5.0 BYPASS SP</v>
          </cell>
          <cell r="C367">
            <v>245</v>
          </cell>
          <cell r="D367">
            <v>300</v>
          </cell>
          <cell r="E367">
            <v>22.45</v>
          </cell>
        </row>
        <row r="368">
          <cell r="A368" t="str">
            <v>201101-226</v>
          </cell>
          <cell r="B368" t="str">
            <v>SEMI-FINISH 6.0 BYPASS SP</v>
          </cell>
          <cell r="C368">
            <v>504</v>
          </cell>
          <cell r="D368">
            <v>600</v>
          </cell>
          <cell r="E368">
            <v>19.05</v>
          </cell>
        </row>
        <row r="369">
          <cell r="A369" t="str">
            <v>201105-289</v>
          </cell>
          <cell r="B369" t="str">
            <v>FINISHED 6.0 BYPASS SPEEDY 20MM</v>
          </cell>
          <cell r="C369">
            <v>132</v>
          </cell>
          <cell r="D369">
            <v>243</v>
          </cell>
          <cell r="E369">
            <v>84.09</v>
          </cell>
        </row>
        <row r="370">
          <cell r="A370" t="str">
            <v>201170-010</v>
          </cell>
          <cell r="B370" t="str">
            <v>MARKED METAL SHAFT 30 6/8</v>
          </cell>
          <cell r="C370">
            <v>200</v>
          </cell>
          <cell r="D370">
            <v>200</v>
          </cell>
          <cell r="E370">
            <v>0</v>
          </cell>
        </row>
        <row r="371">
          <cell r="A371" t="str">
            <v>201170-011</v>
          </cell>
          <cell r="B371" t="str">
            <v>MARKED METAL SHAFT 40 6/8</v>
          </cell>
          <cell r="C371">
            <v>300</v>
          </cell>
          <cell r="D371">
            <v>300</v>
          </cell>
          <cell r="E371">
            <v>0</v>
          </cell>
        </row>
        <row r="372">
          <cell r="A372" t="str">
            <v>201170-021</v>
          </cell>
          <cell r="B372" t="str">
            <v>MARKED METAL SHAFT 14</v>
          </cell>
          <cell r="C372">
            <v>50</v>
          </cell>
          <cell r="D372">
            <v>50</v>
          </cell>
          <cell r="E372">
            <v>0</v>
          </cell>
        </row>
        <row r="373">
          <cell r="A373" t="str">
            <v>201170-036</v>
          </cell>
          <cell r="B373" t="str">
            <v>MARKED METAL SHAFT 10/31</v>
          </cell>
          <cell r="C373">
            <v>200</v>
          </cell>
          <cell r="D373">
            <v>200</v>
          </cell>
          <cell r="E373">
            <v>0</v>
          </cell>
        </row>
        <row r="374">
          <cell r="A374" t="str">
            <v>201170-039</v>
          </cell>
          <cell r="B374" t="str">
            <v>MARKED METAL SHAFT 30-6.0</v>
          </cell>
          <cell r="C374">
            <v>100</v>
          </cell>
          <cell r="D374">
            <v>100</v>
          </cell>
          <cell r="E374">
            <v>0</v>
          </cell>
        </row>
        <row r="375">
          <cell r="A375" t="str">
            <v>201170-041</v>
          </cell>
          <cell r="B375" t="str">
            <v>MARKED METAL SHAFT 40-8.0</v>
          </cell>
          <cell r="C375">
            <v>100</v>
          </cell>
          <cell r="D375">
            <v>100</v>
          </cell>
          <cell r="E375">
            <v>0</v>
          </cell>
        </row>
        <row r="376">
          <cell r="A376" t="str">
            <v>201170-045</v>
          </cell>
          <cell r="B376" t="str">
            <v>MARKED METAL SHAFT 50-10.</v>
          </cell>
          <cell r="C376">
            <v>100</v>
          </cell>
          <cell r="D376">
            <v>100</v>
          </cell>
          <cell r="E376">
            <v>0</v>
          </cell>
        </row>
        <row r="377">
          <cell r="A377" t="str">
            <v>201175-002</v>
          </cell>
          <cell r="B377" t="str">
            <v>SUPPORT 10MM</v>
          </cell>
          <cell r="C377">
            <v>400</v>
          </cell>
          <cell r="D377">
            <v>400</v>
          </cell>
          <cell r="E377">
            <v>0</v>
          </cell>
        </row>
        <row r="378">
          <cell r="A378" t="str">
            <v>201183-003</v>
          </cell>
          <cell r="B378" t="str">
            <v>RAW STENT HOLDING SLEEVE</v>
          </cell>
          <cell r="C378">
            <v>50</v>
          </cell>
          <cell r="D378">
            <v>50</v>
          </cell>
          <cell r="E378">
            <v>0</v>
          </cell>
        </row>
        <row r="379">
          <cell r="A379" t="str">
            <v>201188-001</v>
          </cell>
          <cell r="B379" t="str">
            <v>SCRATCH PROTECTOR</v>
          </cell>
          <cell r="C379">
            <v>500</v>
          </cell>
          <cell r="D379">
            <v>500</v>
          </cell>
          <cell r="E379">
            <v>0</v>
          </cell>
        </row>
        <row r="380">
          <cell r="A380" t="str">
            <v>201188-007</v>
          </cell>
          <cell r="B380" t="str">
            <v>SCRATCH PREVENTER 6.0/8.0</v>
          </cell>
          <cell r="C380">
            <v>250</v>
          </cell>
          <cell r="D380">
            <v>250</v>
          </cell>
          <cell r="E380">
            <v>0</v>
          </cell>
        </row>
        <row r="381">
          <cell r="A381" t="str">
            <v>201310-001</v>
          </cell>
          <cell r="B381" t="str">
            <v>FINISHED SHAFT</v>
          </cell>
          <cell r="C381">
            <v>982</v>
          </cell>
          <cell r="D381">
            <v>1000</v>
          </cell>
          <cell r="E381">
            <v>1.83</v>
          </cell>
        </row>
        <row r="382">
          <cell r="A382" t="str">
            <v>201310-004</v>
          </cell>
          <cell r="B382" t="str">
            <v>NECKED DOWN SHAFT</v>
          </cell>
          <cell r="C382">
            <v>465</v>
          </cell>
          <cell r="D382">
            <v>500</v>
          </cell>
          <cell r="E382">
            <v>7.53</v>
          </cell>
        </row>
        <row r="383">
          <cell r="A383" t="str">
            <v>201333-002</v>
          </cell>
          <cell r="B383" t="str">
            <v>FINISHED STENT HOLDING SL</v>
          </cell>
          <cell r="C383">
            <v>200</v>
          </cell>
          <cell r="D383">
            <v>200</v>
          </cell>
          <cell r="E383">
            <v>0</v>
          </cell>
        </row>
        <row r="384">
          <cell r="A384" t="str">
            <v>201333-003</v>
          </cell>
          <cell r="B384" t="str">
            <v>FINISHED STENT HOLDING SL</v>
          </cell>
          <cell r="C384">
            <v>100</v>
          </cell>
          <cell r="D384">
            <v>100</v>
          </cell>
          <cell r="E384">
            <v>0</v>
          </cell>
        </row>
        <row r="385">
          <cell r="A385" t="str">
            <v>201333-004</v>
          </cell>
          <cell r="B385" t="str">
            <v>FINISHED STENT HOLDING SL</v>
          </cell>
          <cell r="C385">
            <v>400</v>
          </cell>
          <cell r="D385">
            <v>400</v>
          </cell>
          <cell r="E385">
            <v>0</v>
          </cell>
        </row>
        <row r="386">
          <cell r="A386" t="str">
            <v>201333-006</v>
          </cell>
          <cell r="B386" t="str">
            <v>FINISH STENT HOLDING SLEE</v>
          </cell>
          <cell r="C386">
            <v>200</v>
          </cell>
          <cell r="D386">
            <v>200</v>
          </cell>
          <cell r="E386">
            <v>0</v>
          </cell>
        </row>
        <row r="387">
          <cell r="A387" t="str">
            <v>201333-007</v>
          </cell>
          <cell r="B387" t="str">
            <v>FINISHED STENT HOLDING SL</v>
          </cell>
          <cell r="C387">
            <v>100</v>
          </cell>
          <cell r="D387">
            <v>100</v>
          </cell>
          <cell r="E387">
            <v>0</v>
          </cell>
        </row>
        <row r="388">
          <cell r="A388" t="str">
            <v>201333-009</v>
          </cell>
          <cell r="B388" t="str">
            <v>FINISHED STENT HOLDING SL</v>
          </cell>
          <cell r="C388">
            <v>100</v>
          </cell>
          <cell r="D388">
            <v>100</v>
          </cell>
          <cell r="E388">
            <v>0</v>
          </cell>
        </row>
        <row r="389">
          <cell r="A389" t="str">
            <v>201333-012</v>
          </cell>
          <cell r="B389" t="str">
            <v>SUPPORT -10</v>
          </cell>
          <cell r="C389">
            <v>100</v>
          </cell>
          <cell r="D389">
            <v>100</v>
          </cell>
          <cell r="E389">
            <v>0</v>
          </cell>
        </row>
        <row r="390">
          <cell r="A390" t="str">
            <v>201338-002</v>
          </cell>
          <cell r="B390" t="str">
            <v>UNFINISHED STENT HOLDER 1</v>
          </cell>
          <cell r="C390">
            <v>30</v>
          </cell>
          <cell r="D390">
            <v>30</v>
          </cell>
          <cell r="E390">
            <v>0</v>
          </cell>
        </row>
        <row r="391">
          <cell r="A391" t="str">
            <v>201339-001</v>
          </cell>
          <cell r="B391" t="str">
            <v>STENT HOLDER 15.5F</v>
          </cell>
          <cell r="C391">
            <v>60</v>
          </cell>
          <cell r="D391">
            <v>60</v>
          </cell>
          <cell r="E391">
            <v>0</v>
          </cell>
        </row>
        <row r="392">
          <cell r="A392" t="str">
            <v>201513-001</v>
          </cell>
          <cell r="B392" t="str">
            <v>COUNTERBORED INNER</v>
          </cell>
          <cell r="C392">
            <v>100</v>
          </cell>
          <cell r="D392">
            <v>100</v>
          </cell>
          <cell r="E392">
            <v>0</v>
          </cell>
        </row>
        <row r="393">
          <cell r="A393" t="str">
            <v>21031-02</v>
          </cell>
          <cell r="B393" t="str">
            <v>STENT PROTECTOR TUBE</v>
          </cell>
          <cell r="C393">
            <v>1187</v>
          </cell>
          <cell r="D393">
            <v>1200</v>
          </cell>
          <cell r="E393">
            <v>1.1000000000000001</v>
          </cell>
        </row>
        <row r="394">
          <cell r="A394" t="str">
            <v>21465-09</v>
          </cell>
          <cell r="B394" t="str">
            <v>ASSEMBLY-MARKERBANDED SOE</v>
          </cell>
          <cell r="C394">
            <v>124</v>
          </cell>
          <cell r="D394">
            <v>150</v>
          </cell>
          <cell r="E394">
            <v>20.97</v>
          </cell>
        </row>
        <row r="395">
          <cell r="A395" t="str">
            <v>21465-12</v>
          </cell>
          <cell r="B395" t="str">
            <v>ASSEMBLY-MARKERBANDED SOE</v>
          </cell>
          <cell r="C395">
            <v>2122</v>
          </cell>
          <cell r="D395">
            <v>2400</v>
          </cell>
          <cell r="E395">
            <v>13.1</v>
          </cell>
        </row>
        <row r="396">
          <cell r="A396" t="str">
            <v>21465-16</v>
          </cell>
          <cell r="B396" t="str">
            <v>ASSEMBLY-MARKERBANDED SOE</v>
          </cell>
          <cell r="C396">
            <v>1234</v>
          </cell>
          <cell r="D396">
            <v>1400</v>
          </cell>
          <cell r="E396">
            <v>13.45</v>
          </cell>
        </row>
        <row r="397">
          <cell r="A397" t="str">
            <v>21465-18</v>
          </cell>
          <cell r="B397" t="str">
            <v>ASSEMBLY-MARKERBANDED SOE</v>
          </cell>
          <cell r="C397">
            <v>1386</v>
          </cell>
          <cell r="D397">
            <v>1500</v>
          </cell>
          <cell r="E397">
            <v>8.23</v>
          </cell>
        </row>
        <row r="398">
          <cell r="A398" t="str">
            <v>21465-25</v>
          </cell>
          <cell r="B398" t="str">
            <v>ASSEMBLY-MARKERBANDED SOE</v>
          </cell>
          <cell r="C398">
            <v>772</v>
          </cell>
          <cell r="D398">
            <v>890</v>
          </cell>
          <cell r="E398">
            <v>15.28</v>
          </cell>
        </row>
        <row r="399">
          <cell r="A399" t="str">
            <v>21465-32</v>
          </cell>
          <cell r="B399" t="str">
            <v>ASSEMBLY-MARKERBANDED SOE</v>
          </cell>
          <cell r="C399">
            <v>382</v>
          </cell>
          <cell r="D399">
            <v>450</v>
          </cell>
          <cell r="E399">
            <v>17.8</v>
          </cell>
        </row>
        <row r="400">
          <cell r="A400" t="str">
            <v>21647-140</v>
          </cell>
          <cell r="B400" t="str">
            <v>Marked Inner-NiRoyal Adva</v>
          </cell>
          <cell r="C400">
            <v>150</v>
          </cell>
          <cell r="D400">
            <v>150</v>
          </cell>
          <cell r="E400">
            <v>0</v>
          </cell>
        </row>
        <row r="401">
          <cell r="A401" t="str">
            <v>21647-340</v>
          </cell>
          <cell r="B401" t="str">
            <v>Marked Inner-NiRoyal Adva</v>
          </cell>
          <cell r="C401">
            <v>436</v>
          </cell>
          <cell r="D401">
            <v>500</v>
          </cell>
          <cell r="E401">
            <v>14.68</v>
          </cell>
        </row>
        <row r="402">
          <cell r="A402" t="str">
            <v>21647-440</v>
          </cell>
          <cell r="B402" t="str">
            <v>Marked Inner-NiRoyal Adva</v>
          </cell>
          <cell r="C402">
            <v>437</v>
          </cell>
          <cell r="D402">
            <v>450</v>
          </cell>
          <cell r="E402">
            <v>2.97</v>
          </cell>
        </row>
        <row r="403">
          <cell r="A403" t="str">
            <v>21761-40</v>
          </cell>
          <cell r="B403" t="str">
            <v>4.0 DYNALEAP STENT DELIVE</v>
          </cell>
          <cell r="C403">
            <v>70</v>
          </cell>
          <cell r="D403">
            <v>76</v>
          </cell>
          <cell r="E403">
            <v>8.57</v>
          </cell>
        </row>
        <row r="404">
          <cell r="A404" t="str">
            <v>21764-40</v>
          </cell>
          <cell r="B404" t="str">
            <v>4.0 DYNALEAP STENT DELIVE</v>
          </cell>
          <cell r="C404">
            <v>35</v>
          </cell>
          <cell r="D404">
            <v>39</v>
          </cell>
          <cell r="E404">
            <v>11.43</v>
          </cell>
        </row>
        <row r="405">
          <cell r="A405" t="str">
            <v>22000-01</v>
          </cell>
          <cell r="B405" t="str">
            <v>TUBE-FAR INNER</v>
          </cell>
          <cell r="C405">
            <v>12672</v>
          </cell>
          <cell r="D405">
            <v>13200</v>
          </cell>
          <cell r="E405">
            <v>4.17</v>
          </cell>
        </row>
        <row r="406">
          <cell r="A406" t="str">
            <v>223802005</v>
          </cell>
          <cell r="B406" t="str">
            <v>MS-C. BALLON 5X20MM</v>
          </cell>
          <cell r="C406">
            <v>70</v>
          </cell>
          <cell r="D406">
            <v>70</v>
          </cell>
          <cell r="E406">
            <v>0</v>
          </cell>
        </row>
        <row r="407">
          <cell r="A407" t="str">
            <v>223804005</v>
          </cell>
          <cell r="B407" t="str">
            <v>MS-C. BALLON 5X40MM</v>
          </cell>
          <cell r="C407">
            <v>130</v>
          </cell>
          <cell r="D407">
            <v>130</v>
          </cell>
          <cell r="E407">
            <v>0</v>
          </cell>
        </row>
        <row r="408">
          <cell r="A408" t="str">
            <v>223804009</v>
          </cell>
          <cell r="B408" t="str">
            <v>MS-C. BALLON 9X40MM</v>
          </cell>
          <cell r="C408">
            <v>99</v>
          </cell>
          <cell r="D408">
            <v>110</v>
          </cell>
          <cell r="E408">
            <v>11.11</v>
          </cell>
        </row>
        <row r="409">
          <cell r="A409" t="str">
            <v>22924-01</v>
          </cell>
          <cell r="B409" t="str">
            <v>INSERT MOLDED MANIFOLD AS</v>
          </cell>
          <cell r="C409">
            <v>388</v>
          </cell>
          <cell r="D409">
            <v>397</v>
          </cell>
          <cell r="E409">
            <v>2.3199999999999998</v>
          </cell>
        </row>
        <row r="410">
          <cell r="A410" t="str">
            <v>22924-03</v>
          </cell>
          <cell r="B410" t="str">
            <v>Q-RAIL H.TUBE/M.FOLD W.C. WIRE ASSY</v>
          </cell>
          <cell r="C410">
            <v>4231</v>
          </cell>
          <cell r="D410">
            <v>4340</v>
          </cell>
          <cell r="E410">
            <v>2.58</v>
          </cell>
        </row>
        <row r="411">
          <cell r="A411" t="str">
            <v>300510-01</v>
          </cell>
          <cell r="B411" t="str">
            <v>S/A UT II/5.0/3/75</v>
          </cell>
          <cell r="C411">
            <v>5685</v>
          </cell>
          <cell r="D411">
            <v>6430</v>
          </cell>
          <cell r="E411">
            <v>13.1</v>
          </cell>
        </row>
        <row r="412">
          <cell r="A412" t="str">
            <v>300510-02</v>
          </cell>
          <cell r="B412" t="str">
            <v>S/A UTII/5.0/3/120</v>
          </cell>
          <cell r="C412">
            <v>825</v>
          </cell>
          <cell r="D412">
            <v>1000</v>
          </cell>
          <cell r="E412">
            <v>21.21</v>
          </cell>
        </row>
        <row r="413">
          <cell r="A413" t="str">
            <v>300510-03</v>
          </cell>
          <cell r="B413" t="str">
            <v>UT II/5/3/150 S/A</v>
          </cell>
          <cell r="C413">
            <v>444</v>
          </cell>
          <cell r="D413">
            <v>500</v>
          </cell>
          <cell r="E413">
            <v>12.61</v>
          </cell>
        </row>
        <row r="414">
          <cell r="A414" t="str">
            <v>300511-01</v>
          </cell>
          <cell r="B414" t="str">
            <v>UTII/5.8/75 S/A</v>
          </cell>
          <cell r="C414">
            <v>1551</v>
          </cell>
          <cell r="D414">
            <v>1750</v>
          </cell>
          <cell r="E414">
            <v>12.83</v>
          </cell>
        </row>
        <row r="415">
          <cell r="A415" t="str">
            <v>300511-03</v>
          </cell>
          <cell r="B415" t="str">
            <v>UT II 5.8/150 S/A</v>
          </cell>
          <cell r="C415">
            <v>299</v>
          </cell>
          <cell r="D415">
            <v>380</v>
          </cell>
          <cell r="E415">
            <v>27.09</v>
          </cell>
        </row>
        <row r="416">
          <cell r="A416" t="str">
            <v>300512-02</v>
          </cell>
          <cell r="B416" t="str">
            <v>BMX II/5.8/75</v>
          </cell>
          <cell r="C416">
            <v>450</v>
          </cell>
          <cell r="D416">
            <v>500</v>
          </cell>
          <cell r="E416">
            <v>11.11</v>
          </cell>
        </row>
        <row r="417">
          <cell r="A417" t="str">
            <v>300868-02</v>
          </cell>
          <cell r="B417" t="str">
            <v>DISTAL HUB &amp; TUBE, BLACK</v>
          </cell>
          <cell r="C417">
            <v>3000</v>
          </cell>
          <cell r="D417">
            <v>3396</v>
          </cell>
          <cell r="E417">
            <v>13.2</v>
          </cell>
        </row>
        <row r="418">
          <cell r="A418" t="str">
            <v>300869-01</v>
          </cell>
          <cell r="B418" t="str">
            <v>UT/BLN HUB &amp; TUBE</v>
          </cell>
          <cell r="C418">
            <v>8500</v>
          </cell>
          <cell r="D418">
            <v>8702</v>
          </cell>
          <cell r="E418">
            <v>2.38</v>
          </cell>
        </row>
        <row r="419">
          <cell r="A419" t="str">
            <v>300869-02</v>
          </cell>
          <cell r="B419" t="str">
            <v>UT/DIST HUB &amp; TUBE</v>
          </cell>
          <cell r="C419">
            <v>8500</v>
          </cell>
          <cell r="D419">
            <v>8669</v>
          </cell>
          <cell r="E419">
            <v>1.99</v>
          </cell>
        </row>
        <row r="420">
          <cell r="A420" t="str">
            <v>300886-20</v>
          </cell>
          <cell r="B420" t="str">
            <v>UT DIST E/X</v>
          </cell>
          <cell r="C420">
            <v>23445</v>
          </cell>
          <cell r="D420">
            <v>23445</v>
          </cell>
          <cell r="E420">
            <v>0</v>
          </cell>
        </row>
        <row r="421">
          <cell r="A421" t="str">
            <v>300887-03</v>
          </cell>
          <cell r="B421" t="str">
            <v>EXT UTII/5.8/2/165</v>
          </cell>
          <cell r="C421">
            <v>350</v>
          </cell>
          <cell r="D421">
            <v>350</v>
          </cell>
          <cell r="E421">
            <v>0</v>
          </cell>
        </row>
        <row r="422">
          <cell r="A422" t="str">
            <v>300888-01</v>
          </cell>
          <cell r="B422" t="str">
            <v>EXT, UT2 TIP</v>
          </cell>
          <cell r="C422">
            <v>39235</v>
          </cell>
          <cell r="D422">
            <v>39235</v>
          </cell>
          <cell r="E422">
            <v>0</v>
          </cell>
        </row>
        <row r="423">
          <cell r="A423" t="str">
            <v>300891-01</v>
          </cell>
          <cell r="B423" t="str">
            <v>BMXII/5.8/2/60</v>
          </cell>
          <cell r="C423">
            <v>1220</v>
          </cell>
          <cell r="D423">
            <v>1250</v>
          </cell>
          <cell r="E423">
            <v>2.46</v>
          </cell>
        </row>
        <row r="424">
          <cell r="A424" t="str">
            <v>300891-02</v>
          </cell>
          <cell r="B424" t="str">
            <v>BMX II/5.8/2/95</v>
          </cell>
          <cell r="C424">
            <v>4460</v>
          </cell>
          <cell r="D424">
            <v>4500</v>
          </cell>
          <cell r="E424">
            <v>0.9</v>
          </cell>
        </row>
        <row r="425">
          <cell r="A425" t="str">
            <v>301167-01</v>
          </cell>
          <cell r="B425" t="str">
            <v>STENTOR VS CUFF GRFT S/A/</v>
          </cell>
          <cell r="C425">
            <v>5</v>
          </cell>
          <cell r="D425">
            <v>5</v>
          </cell>
          <cell r="E425">
            <v>0</v>
          </cell>
        </row>
        <row r="426">
          <cell r="A426" t="str">
            <v>301299-11</v>
          </cell>
          <cell r="B426" t="str">
            <v>MR/5.2T/85 COATED S/A</v>
          </cell>
          <cell r="C426">
            <v>700</v>
          </cell>
          <cell r="D426">
            <v>700</v>
          </cell>
          <cell r="E426">
            <v>0</v>
          </cell>
        </row>
        <row r="427">
          <cell r="A427" t="str">
            <v>301299-12</v>
          </cell>
          <cell r="B427" t="str">
            <v>MR/5.2T/100 COATED S/A</v>
          </cell>
          <cell r="C427">
            <v>500</v>
          </cell>
          <cell r="D427">
            <v>500</v>
          </cell>
          <cell r="E427">
            <v>0</v>
          </cell>
        </row>
        <row r="428">
          <cell r="A428" t="str">
            <v>301299-14</v>
          </cell>
          <cell r="B428" t="str">
            <v>MR/5.8T/85 COATED S/A</v>
          </cell>
          <cell r="C428">
            <v>300</v>
          </cell>
          <cell r="D428">
            <v>300</v>
          </cell>
          <cell r="E428">
            <v>0</v>
          </cell>
        </row>
        <row r="429">
          <cell r="A429" t="str">
            <v>301299-15</v>
          </cell>
          <cell r="B429" t="str">
            <v>MR/5.8T/100 COATED S/A</v>
          </cell>
          <cell r="C429">
            <v>299</v>
          </cell>
          <cell r="D429">
            <v>300</v>
          </cell>
          <cell r="E429">
            <v>0.33</v>
          </cell>
        </row>
        <row r="430">
          <cell r="A430" t="str">
            <v>302488-01</v>
          </cell>
          <cell r="B430" t="str">
            <v>SINGLE TAPER EXTRUSION</v>
          </cell>
          <cell r="C430">
            <v>490</v>
          </cell>
          <cell r="D430">
            <v>500</v>
          </cell>
          <cell r="E430">
            <v>2.04</v>
          </cell>
        </row>
        <row r="431">
          <cell r="A431" t="str">
            <v>302488-02</v>
          </cell>
          <cell r="B431" t="str">
            <v>SINGLE TAPER ESOPHEGEAL S</v>
          </cell>
          <cell r="C431">
            <v>650</v>
          </cell>
          <cell r="D431">
            <v>660</v>
          </cell>
          <cell r="E431">
            <v>1.54</v>
          </cell>
        </row>
        <row r="432">
          <cell r="A432" t="str">
            <v>302873-01</v>
          </cell>
          <cell r="B432" t="str">
            <v>MAXXUM BALL WELD</v>
          </cell>
          <cell r="C432">
            <v>15088</v>
          </cell>
          <cell r="D432">
            <v>15200</v>
          </cell>
          <cell r="E432">
            <v>0.74</v>
          </cell>
        </row>
        <row r="433">
          <cell r="A433" t="str">
            <v>303120-05</v>
          </cell>
          <cell r="B433" t="str">
            <v>TAP.SHAFT W TIP/1460</v>
          </cell>
          <cell r="C433">
            <v>43</v>
          </cell>
          <cell r="D433">
            <v>50</v>
          </cell>
          <cell r="E433">
            <v>16.28</v>
          </cell>
        </row>
        <row r="434">
          <cell r="A434" t="str">
            <v>303120-13</v>
          </cell>
          <cell r="B434" t="str">
            <v>TAP.SHAFT W TIP/1465</v>
          </cell>
          <cell r="C434">
            <v>48</v>
          </cell>
          <cell r="D434">
            <v>60</v>
          </cell>
          <cell r="E434">
            <v>25</v>
          </cell>
        </row>
        <row r="435">
          <cell r="A435" t="str">
            <v>303166-01</v>
          </cell>
          <cell r="B435" t="str">
            <v>MEDI-GLIDE (N-HEPTANE)</v>
          </cell>
          <cell r="C435">
            <v>3952</v>
          </cell>
          <cell r="D435">
            <v>3952</v>
          </cell>
          <cell r="E435">
            <v>0</v>
          </cell>
        </row>
        <row r="436">
          <cell r="A436" t="str">
            <v>303554-01</v>
          </cell>
          <cell r="B436" t="str">
            <v>STENT 18-10 W. PU-COVER</v>
          </cell>
          <cell r="C436">
            <v>34</v>
          </cell>
          <cell r="D436">
            <v>34</v>
          </cell>
          <cell r="E436">
            <v>0</v>
          </cell>
        </row>
        <row r="437">
          <cell r="A437" t="str">
            <v>303554-03</v>
          </cell>
          <cell r="B437" t="str">
            <v>STENT 18-15 W. PU-COVER</v>
          </cell>
          <cell r="C437">
            <v>241</v>
          </cell>
          <cell r="D437">
            <v>242</v>
          </cell>
          <cell r="E437">
            <v>0.41</v>
          </cell>
        </row>
        <row r="438">
          <cell r="A438" t="str">
            <v>303624-01</v>
          </cell>
          <cell r="B438" t="str">
            <v>STENT 23-10 W. PU-COVER</v>
          </cell>
          <cell r="C438">
            <v>35</v>
          </cell>
          <cell r="D438">
            <v>35</v>
          </cell>
          <cell r="E438">
            <v>0</v>
          </cell>
        </row>
        <row r="439">
          <cell r="A439" t="str">
            <v>303624-02</v>
          </cell>
          <cell r="B439" t="str">
            <v>STENT 23-12 W. PU-COVER</v>
          </cell>
          <cell r="C439">
            <v>33</v>
          </cell>
          <cell r="D439">
            <v>33</v>
          </cell>
          <cell r="E439">
            <v>0</v>
          </cell>
        </row>
        <row r="440">
          <cell r="A440" t="str">
            <v>303698-18</v>
          </cell>
          <cell r="B440" t="str">
            <v>STENT 20-60 W. PU-COVER</v>
          </cell>
          <cell r="C440">
            <v>20</v>
          </cell>
          <cell r="D440">
            <v>20</v>
          </cell>
          <cell r="E440">
            <v>0</v>
          </cell>
        </row>
        <row r="441">
          <cell r="A441" t="str">
            <v>305014-001</v>
          </cell>
          <cell r="B441" t="str">
            <v>PULLOVER SLEEVE</v>
          </cell>
          <cell r="C441">
            <v>2000</v>
          </cell>
          <cell r="D441">
            <v>2000</v>
          </cell>
          <cell r="E441">
            <v>0</v>
          </cell>
        </row>
        <row r="442">
          <cell r="A442" t="str">
            <v>305014-009</v>
          </cell>
          <cell r="B442" t="str">
            <v>PULLOVER TUBING</v>
          </cell>
          <cell r="C442">
            <v>1000</v>
          </cell>
          <cell r="D442">
            <v>1000</v>
          </cell>
          <cell r="E442">
            <v>0</v>
          </cell>
        </row>
        <row r="443">
          <cell r="A443" t="str">
            <v>305014-022</v>
          </cell>
          <cell r="B443" t="str">
            <v>STENT OVERSLEEVE 6.0/8.0</v>
          </cell>
          <cell r="C443">
            <v>300</v>
          </cell>
          <cell r="D443">
            <v>300</v>
          </cell>
          <cell r="E443">
            <v>0</v>
          </cell>
        </row>
        <row r="444">
          <cell r="A444" t="str">
            <v>305016-007</v>
          </cell>
          <cell r="B444" t="str">
            <v>PULLOVER SLEEVE</v>
          </cell>
          <cell r="C444">
            <v>2500</v>
          </cell>
          <cell r="D444">
            <v>2500</v>
          </cell>
          <cell r="E444">
            <v>0</v>
          </cell>
        </row>
        <row r="445">
          <cell r="A445" t="str">
            <v>305016-008</v>
          </cell>
          <cell r="B445" t="str">
            <v>PULLOVER SLEEVE</v>
          </cell>
          <cell r="C445">
            <v>1000</v>
          </cell>
          <cell r="D445">
            <v>1000</v>
          </cell>
          <cell r="E445">
            <v>0</v>
          </cell>
        </row>
        <row r="446">
          <cell r="A446" t="str">
            <v>305027-018</v>
          </cell>
          <cell r="B446" t="str">
            <v>FLEXIBLE TIP</v>
          </cell>
          <cell r="C446">
            <v>1000</v>
          </cell>
          <cell r="D446">
            <v>1000</v>
          </cell>
          <cell r="E446">
            <v>0</v>
          </cell>
        </row>
        <row r="447">
          <cell r="A447" t="str">
            <v>305031-008</v>
          </cell>
          <cell r="B447" t="str">
            <v>PULL OVER TUBING</v>
          </cell>
          <cell r="C447">
            <v>1000</v>
          </cell>
          <cell r="D447">
            <v>1000</v>
          </cell>
          <cell r="E447">
            <v>0</v>
          </cell>
        </row>
        <row r="448">
          <cell r="A448" t="str">
            <v>305031-013</v>
          </cell>
          <cell r="B448" t="str">
            <v>OUTER SLEEVE</v>
          </cell>
          <cell r="C448">
            <v>1000</v>
          </cell>
          <cell r="D448">
            <v>1000</v>
          </cell>
          <cell r="E448">
            <v>0</v>
          </cell>
        </row>
        <row r="449">
          <cell r="A449" t="str">
            <v>305057-004</v>
          </cell>
          <cell r="B449" t="str">
            <v>TRIMMED PROXIMAL SHAFT</v>
          </cell>
          <cell r="C449">
            <v>2000</v>
          </cell>
          <cell r="D449">
            <v>2000</v>
          </cell>
          <cell r="E449">
            <v>0</v>
          </cell>
        </row>
        <row r="450">
          <cell r="A450" t="str">
            <v>305063-001</v>
          </cell>
          <cell r="B450" t="str">
            <v>BONNIE/SIERRA INNER SHAFT</v>
          </cell>
          <cell r="C450">
            <v>1000</v>
          </cell>
          <cell r="D450">
            <v>1000</v>
          </cell>
          <cell r="E450">
            <v>0</v>
          </cell>
        </row>
        <row r="451">
          <cell r="A451" t="str">
            <v>305065-001</v>
          </cell>
          <cell r="B451" t="str">
            <v>SUPPORT TUBING 18F</v>
          </cell>
          <cell r="C451">
            <v>1000</v>
          </cell>
          <cell r="D451">
            <v>1000</v>
          </cell>
          <cell r="E451">
            <v>0</v>
          </cell>
        </row>
        <row r="452">
          <cell r="A452" t="str">
            <v>305499-01</v>
          </cell>
          <cell r="B452" t="str">
            <v>PROXIMAL OUTER 40CM SASUG</v>
          </cell>
          <cell r="C452">
            <v>90</v>
          </cell>
          <cell r="D452">
            <v>90</v>
          </cell>
          <cell r="E452">
            <v>0</v>
          </cell>
        </row>
        <row r="453">
          <cell r="A453" t="str">
            <v>305559-02</v>
          </cell>
          <cell r="B453" t="str">
            <v>SWIFT TIP INNER 40CM SASU</v>
          </cell>
          <cell r="C453">
            <v>90</v>
          </cell>
          <cell r="D453">
            <v>90</v>
          </cell>
          <cell r="E453">
            <v>0</v>
          </cell>
        </row>
        <row r="454">
          <cell r="A454" t="str">
            <v>305560-01</v>
          </cell>
          <cell r="B454" t="str">
            <v>DISTAL OUTER 75CM SASUGA</v>
          </cell>
          <cell r="C454">
            <v>30</v>
          </cell>
          <cell r="D454">
            <v>30</v>
          </cell>
          <cell r="E454">
            <v>0</v>
          </cell>
        </row>
        <row r="455">
          <cell r="A455" t="str">
            <v>306377-02</v>
          </cell>
          <cell r="B455" t="str">
            <v>10 FR STABILISER 102MM</v>
          </cell>
          <cell r="C455">
            <v>15</v>
          </cell>
          <cell r="D455">
            <v>15</v>
          </cell>
          <cell r="E455">
            <v>0</v>
          </cell>
        </row>
        <row r="456">
          <cell r="A456" t="str">
            <v>306377-04</v>
          </cell>
          <cell r="B456" t="str">
            <v>10 FR STABILISER 60MM</v>
          </cell>
          <cell r="C456">
            <v>20</v>
          </cell>
          <cell r="D456">
            <v>20</v>
          </cell>
          <cell r="E456">
            <v>0</v>
          </cell>
        </row>
        <row r="457">
          <cell r="A457" t="str">
            <v>306752-01</v>
          </cell>
          <cell r="B457" t="str">
            <v>CARBO - PUR</v>
          </cell>
          <cell r="C457">
            <v>550</v>
          </cell>
          <cell r="D457">
            <v>550</v>
          </cell>
          <cell r="E457">
            <v>0</v>
          </cell>
        </row>
        <row r="458">
          <cell r="A458" t="str">
            <v>307100-01</v>
          </cell>
          <cell r="B458" t="str">
            <v>FLARED BI-TUBE</v>
          </cell>
          <cell r="C458">
            <v>300</v>
          </cell>
          <cell r="D458">
            <v>318</v>
          </cell>
          <cell r="E458">
            <v>6</v>
          </cell>
        </row>
        <row r="459">
          <cell r="A459" t="str">
            <v>307172-03</v>
          </cell>
          <cell r="B459" t="str">
            <v>6Fr/100 Braided (C.T.L)</v>
          </cell>
          <cell r="C459">
            <v>100</v>
          </cell>
          <cell r="D459">
            <v>100</v>
          </cell>
          <cell r="E459">
            <v>0</v>
          </cell>
        </row>
        <row r="460">
          <cell r="A460" t="str">
            <v>307234-02</v>
          </cell>
          <cell r="B460" t="str">
            <v>4.8F-40MM FLARED BLN. PRO</v>
          </cell>
          <cell r="C460">
            <v>300</v>
          </cell>
          <cell r="D460">
            <v>300</v>
          </cell>
          <cell r="E460">
            <v>0</v>
          </cell>
        </row>
        <row r="461">
          <cell r="A461" t="str">
            <v>307621-11</v>
          </cell>
          <cell r="B461" t="str">
            <v>VG II STR 26 X 50 LOADED</v>
          </cell>
          <cell r="C461">
            <v>3</v>
          </cell>
          <cell r="D461">
            <v>5</v>
          </cell>
          <cell r="E461">
            <v>66.67</v>
          </cell>
        </row>
        <row r="462">
          <cell r="A462" t="str">
            <v>307621-21</v>
          </cell>
          <cell r="B462" t="str">
            <v>VG II STR 30 X 50 LOADED</v>
          </cell>
          <cell r="C462">
            <v>4</v>
          </cell>
          <cell r="D462">
            <v>5</v>
          </cell>
          <cell r="E462">
            <v>25</v>
          </cell>
        </row>
        <row r="463">
          <cell r="A463" t="str">
            <v>307660-01</v>
          </cell>
          <cell r="B463" t="str">
            <v>SLIPCOAT MIXTURE 3%</v>
          </cell>
          <cell r="C463">
            <v>1002</v>
          </cell>
          <cell r="D463">
            <v>1002</v>
          </cell>
          <cell r="E463">
            <v>0</v>
          </cell>
        </row>
        <row r="464">
          <cell r="A464" t="str">
            <v>307980-01</v>
          </cell>
          <cell r="B464" t="str">
            <v>ACTIVA H.TUBE/M.FOLD W.C.</v>
          </cell>
          <cell r="C464">
            <v>6973</v>
          </cell>
          <cell r="D464">
            <v>7499</v>
          </cell>
          <cell r="E464">
            <v>7.54</v>
          </cell>
        </row>
        <row r="465">
          <cell r="A465" t="str">
            <v>307980-02</v>
          </cell>
          <cell r="B465" t="str">
            <v>MAXXUM H.TUBE/M.FOLD W.C.</v>
          </cell>
          <cell r="C465">
            <v>397</v>
          </cell>
          <cell r="D465">
            <v>398</v>
          </cell>
          <cell r="E465">
            <v>0.25</v>
          </cell>
        </row>
        <row r="466">
          <cell r="A466" t="str">
            <v>307980-03</v>
          </cell>
          <cell r="B466" t="str">
            <v>MAX ENG H.TUBE/M.FOLD W.C</v>
          </cell>
          <cell r="C466">
            <v>361</v>
          </cell>
          <cell r="D466">
            <v>393</v>
          </cell>
          <cell r="E466">
            <v>8.86</v>
          </cell>
        </row>
        <row r="467">
          <cell r="A467" t="str">
            <v>308256-01</v>
          </cell>
          <cell r="B467" t="str">
            <v>MEDIGLIDE (HEPTANE)</v>
          </cell>
          <cell r="C467">
            <v>104</v>
          </cell>
          <cell r="D467">
            <v>104</v>
          </cell>
          <cell r="E467">
            <v>0</v>
          </cell>
        </row>
        <row r="468">
          <cell r="A468" t="str">
            <v>308285-01</v>
          </cell>
          <cell r="B468" t="str">
            <v>BARB</v>
          </cell>
          <cell r="C468">
            <v>30</v>
          </cell>
          <cell r="D468">
            <v>36</v>
          </cell>
          <cell r="E468">
            <v>20</v>
          </cell>
        </row>
        <row r="469">
          <cell r="A469" t="str">
            <v>308821-01</v>
          </cell>
          <cell r="B469" t="str">
            <v>RADIUS HYPOTUBE ASSEMBLY</v>
          </cell>
          <cell r="C469">
            <v>200</v>
          </cell>
          <cell r="D469">
            <v>200</v>
          </cell>
          <cell r="E469">
            <v>0</v>
          </cell>
        </row>
        <row r="470">
          <cell r="A470" t="str">
            <v>309378-01</v>
          </cell>
          <cell r="B470" t="str">
            <v>UDT 5.8/75 TAP. EXT. SHAFT</v>
          </cell>
          <cell r="C470">
            <v>960</v>
          </cell>
          <cell r="D470">
            <v>1000</v>
          </cell>
          <cell r="E470">
            <v>4.17</v>
          </cell>
        </row>
        <row r="471">
          <cell r="A471" t="str">
            <v>309379-01</v>
          </cell>
          <cell r="B471" t="str">
            <v>MARSHAL 5.2/90 TAP. EXT. SHAFT</v>
          </cell>
          <cell r="C471">
            <v>570</v>
          </cell>
          <cell r="D471">
            <v>580</v>
          </cell>
          <cell r="E471">
            <v>1.75</v>
          </cell>
        </row>
        <row r="472">
          <cell r="A472" t="str">
            <v>309799-01</v>
          </cell>
          <cell r="B472" t="str">
            <v>ADVANCE LOADING TOOL 3.0,</v>
          </cell>
          <cell r="C472">
            <v>71</v>
          </cell>
          <cell r="D472">
            <v>71</v>
          </cell>
          <cell r="E472">
            <v>0</v>
          </cell>
        </row>
        <row r="473">
          <cell r="A473" t="str">
            <v>309799-02</v>
          </cell>
          <cell r="B473" t="str">
            <v>ADVANCE LOADING TOOL 4.0</v>
          </cell>
          <cell r="C473">
            <v>70</v>
          </cell>
          <cell r="D473">
            <v>70</v>
          </cell>
          <cell r="E473">
            <v>0</v>
          </cell>
        </row>
        <row r="474">
          <cell r="A474" t="str">
            <v>309877-01</v>
          </cell>
          <cell r="B474" t="str">
            <v>COMPLETE INNER COATED 30-</v>
          </cell>
          <cell r="C474">
            <v>41</v>
          </cell>
          <cell r="D474">
            <v>49</v>
          </cell>
          <cell r="E474">
            <v>19.510000000000002</v>
          </cell>
        </row>
        <row r="475">
          <cell r="A475" t="str">
            <v>309877-05</v>
          </cell>
          <cell r="B475" t="str">
            <v>COMPLETE INNER COATED 30-</v>
          </cell>
          <cell r="C475">
            <v>56</v>
          </cell>
          <cell r="D475">
            <v>75</v>
          </cell>
          <cell r="E475">
            <v>33.93</v>
          </cell>
        </row>
        <row r="476">
          <cell r="A476" t="str">
            <v>309877-06</v>
          </cell>
          <cell r="B476" t="str">
            <v>COMPLETE INNER COATED 40-</v>
          </cell>
          <cell r="C476">
            <v>36</v>
          </cell>
          <cell r="D476">
            <v>50</v>
          </cell>
          <cell r="E476">
            <v>38.89</v>
          </cell>
        </row>
        <row r="477">
          <cell r="A477" t="str">
            <v>309900-01</v>
          </cell>
          <cell r="B477" t="str">
            <v>SLIPCOAT MIXTURE FOR NIR</v>
          </cell>
          <cell r="C477">
            <v>3600</v>
          </cell>
          <cell r="D477">
            <v>3600</v>
          </cell>
          <cell r="E477">
            <v>0</v>
          </cell>
        </row>
        <row r="478">
          <cell r="A478" t="str">
            <v>310060-01</v>
          </cell>
          <cell r="B478" t="str">
            <v>FLARED TUBING-PACKAGE</v>
          </cell>
          <cell r="C478">
            <v>250</v>
          </cell>
          <cell r="D478">
            <v>250</v>
          </cell>
          <cell r="E478">
            <v>0</v>
          </cell>
        </row>
        <row r="479">
          <cell r="A479" t="str">
            <v>310086-02</v>
          </cell>
          <cell r="B479" t="str">
            <v>PI GW 6 &amp; 8 FR (PLASMA TR</v>
          </cell>
          <cell r="C479">
            <v>103</v>
          </cell>
          <cell r="D479">
            <v>103</v>
          </cell>
          <cell r="E479">
            <v>0</v>
          </cell>
        </row>
        <row r="480">
          <cell r="A480" t="str">
            <v>310122-01</v>
          </cell>
          <cell r="B480" t="str">
            <v>PRINTED SHAFT GAZELLE (90CM)</v>
          </cell>
          <cell r="C480">
            <v>300</v>
          </cell>
          <cell r="D480">
            <v>300</v>
          </cell>
          <cell r="E480">
            <v>0</v>
          </cell>
        </row>
        <row r="481">
          <cell r="A481" t="str">
            <v>310123-07</v>
          </cell>
          <cell r="B481" t="str">
            <v>FRONT PART FINISHED 5.0/20 GAZELLE</v>
          </cell>
          <cell r="C481">
            <v>74</v>
          </cell>
          <cell r="D481">
            <v>163</v>
          </cell>
          <cell r="E481">
            <v>120.27</v>
          </cell>
        </row>
        <row r="482">
          <cell r="A482" t="str">
            <v>310123-09</v>
          </cell>
          <cell r="B482" t="str">
            <v>FRONT PART FINISHED 6.0/20 GAZELLE</v>
          </cell>
          <cell r="C482">
            <v>24</v>
          </cell>
          <cell r="D482">
            <v>70</v>
          </cell>
          <cell r="E482">
            <v>191.67</v>
          </cell>
        </row>
        <row r="483">
          <cell r="A483" t="str">
            <v>310124-02</v>
          </cell>
          <cell r="B483" t="str">
            <v>NECKED DOWN SHAFT GAZELLE (135CM)</v>
          </cell>
          <cell r="C483">
            <v>188</v>
          </cell>
          <cell r="D483">
            <v>200</v>
          </cell>
          <cell r="E483">
            <v>6.38</v>
          </cell>
        </row>
        <row r="484">
          <cell r="A484" t="str">
            <v>310125-01</v>
          </cell>
          <cell r="B484" t="str">
            <v>FINISHED NECK GAZELLE</v>
          </cell>
          <cell r="C484">
            <v>206</v>
          </cell>
          <cell r="D484">
            <v>210</v>
          </cell>
          <cell r="E484">
            <v>1.94</v>
          </cell>
        </row>
        <row r="485">
          <cell r="A485" t="str">
            <v>320683-01</v>
          </cell>
          <cell r="B485" t="str">
            <v>UT SKIVED TIP</v>
          </cell>
          <cell r="C485">
            <v>500</v>
          </cell>
          <cell r="D485">
            <v>500</v>
          </cell>
          <cell r="E485">
            <v>0</v>
          </cell>
        </row>
        <row r="486">
          <cell r="A486" t="str">
            <v>321000-006</v>
          </cell>
          <cell r="B486" t="str">
            <v>DOUBLE LUMEN SHAFT 800</v>
          </cell>
          <cell r="C486">
            <v>1000</v>
          </cell>
          <cell r="D486">
            <v>1000</v>
          </cell>
          <cell r="E486">
            <v>0</v>
          </cell>
        </row>
        <row r="487">
          <cell r="A487" t="str">
            <v>32670-01</v>
          </cell>
          <cell r="B487" t="str">
            <v>ANNEALED INNER</v>
          </cell>
          <cell r="C487">
            <v>1893</v>
          </cell>
          <cell r="D487">
            <v>1900</v>
          </cell>
          <cell r="E487">
            <v>0.37</v>
          </cell>
        </row>
        <row r="488">
          <cell r="A488" t="str">
            <v>34685-127</v>
          </cell>
          <cell r="B488" t="str">
            <v>SWAGED MB INNER-QUANTUM MONORAIL</v>
          </cell>
          <cell r="C488">
            <v>76</v>
          </cell>
          <cell r="D488">
            <v>100</v>
          </cell>
          <cell r="E488">
            <v>31.58</v>
          </cell>
        </row>
        <row r="489">
          <cell r="A489" t="str">
            <v>34685-135</v>
          </cell>
          <cell r="B489" t="str">
            <v>SWAGED MB INNER-QUANTUM MONORAIL</v>
          </cell>
          <cell r="C489">
            <v>45</v>
          </cell>
          <cell r="D489">
            <v>50</v>
          </cell>
          <cell r="E489">
            <v>11.11</v>
          </cell>
        </row>
        <row r="490">
          <cell r="A490" t="str">
            <v>34685-140</v>
          </cell>
          <cell r="B490" t="str">
            <v>SWAGED MB INNER-QUANTUM MONORAIL</v>
          </cell>
          <cell r="C490">
            <v>104</v>
          </cell>
          <cell r="D490">
            <v>120</v>
          </cell>
          <cell r="E490">
            <v>15.38</v>
          </cell>
        </row>
        <row r="491">
          <cell r="A491" t="str">
            <v>34685-225</v>
          </cell>
          <cell r="B491" t="str">
            <v>SWAGED MB INNER-QUANTUM MONORAIL</v>
          </cell>
          <cell r="C491">
            <v>77</v>
          </cell>
          <cell r="D491">
            <v>100</v>
          </cell>
          <cell r="E491">
            <v>29.87</v>
          </cell>
        </row>
        <row r="492">
          <cell r="A492" t="str">
            <v>34685-230</v>
          </cell>
          <cell r="B492" t="str">
            <v>SWAGED MB INNER-QUANTUM MONORAIL</v>
          </cell>
          <cell r="C492">
            <v>143</v>
          </cell>
          <cell r="D492">
            <v>200</v>
          </cell>
          <cell r="E492">
            <v>39.86</v>
          </cell>
        </row>
        <row r="493">
          <cell r="A493" t="str">
            <v>34685-237</v>
          </cell>
          <cell r="B493" t="str">
            <v>SWAGED MB INNER-QUANTUM MONORAIL</v>
          </cell>
          <cell r="C493">
            <v>159</v>
          </cell>
          <cell r="D493">
            <v>200</v>
          </cell>
          <cell r="E493">
            <v>25.79</v>
          </cell>
        </row>
        <row r="494">
          <cell r="A494" t="str">
            <v>34685-240</v>
          </cell>
          <cell r="B494" t="str">
            <v>SWAGED MB INNER-QUANTUM MONORAIL</v>
          </cell>
          <cell r="C494">
            <v>93</v>
          </cell>
          <cell r="D494">
            <v>120</v>
          </cell>
          <cell r="E494">
            <v>29.03</v>
          </cell>
        </row>
        <row r="495">
          <cell r="A495" t="str">
            <v>34685-440</v>
          </cell>
          <cell r="B495" t="str">
            <v>SWAGED MB INNER-QUANTUM MONORAIL</v>
          </cell>
          <cell r="C495">
            <v>87</v>
          </cell>
          <cell r="D495">
            <v>120</v>
          </cell>
          <cell r="E495">
            <v>37.93</v>
          </cell>
        </row>
        <row r="496">
          <cell r="A496" t="str">
            <v>34685-527</v>
          </cell>
          <cell r="B496" t="str">
            <v>SWAGED MB INNER-QUANTUM MONORAIL</v>
          </cell>
          <cell r="C496">
            <v>132</v>
          </cell>
          <cell r="D496">
            <v>200</v>
          </cell>
          <cell r="E496">
            <v>51.52</v>
          </cell>
        </row>
        <row r="497">
          <cell r="A497" t="str">
            <v>34685-532</v>
          </cell>
          <cell r="B497" t="str">
            <v>SWAGED MB INNER-QUANTUM MONORAIL</v>
          </cell>
          <cell r="C497">
            <v>38</v>
          </cell>
          <cell r="D497">
            <v>50</v>
          </cell>
          <cell r="E497">
            <v>31.58</v>
          </cell>
        </row>
        <row r="498">
          <cell r="A498" t="str">
            <v>350049-001</v>
          </cell>
          <cell r="B498" t="str">
            <v>BRAID 6.0</v>
          </cell>
          <cell r="C498">
            <v>314</v>
          </cell>
          <cell r="D498">
            <v>314</v>
          </cell>
          <cell r="E498">
            <v>0</v>
          </cell>
        </row>
        <row r="499">
          <cell r="A499" t="str">
            <v>355008-001</v>
          </cell>
          <cell r="B499" t="str">
            <v>EASY WALL STENT 6.0MM</v>
          </cell>
          <cell r="C499">
            <v>178</v>
          </cell>
          <cell r="D499">
            <v>265</v>
          </cell>
          <cell r="E499">
            <v>48.88</v>
          </cell>
        </row>
        <row r="500">
          <cell r="A500" t="str">
            <v>355008-004</v>
          </cell>
          <cell r="B500" t="str">
            <v>EASY WALL STENT 12MM</v>
          </cell>
          <cell r="C500">
            <v>295</v>
          </cell>
          <cell r="D500">
            <v>380</v>
          </cell>
          <cell r="E500">
            <v>28.81</v>
          </cell>
        </row>
        <row r="501">
          <cell r="A501" t="str">
            <v>360028-002</v>
          </cell>
          <cell r="B501" t="str">
            <v>STENT CUT TO LENGTH 10/70</v>
          </cell>
          <cell r="C501">
            <v>40</v>
          </cell>
          <cell r="D501">
            <v>40</v>
          </cell>
          <cell r="E501">
            <v>0</v>
          </cell>
        </row>
        <row r="502">
          <cell r="A502" t="str">
            <v>360028-003</v>
          </cell>
          <cell r="B502" t="str">
            <v>STENT CUT TO LENGTH 10/90</v>
          </cell>
          <cell r="C502">
            <v>70</v>
          </cell>
          <cell r="D502">
            <v>70</v>
          </cell>
          <cell r="E502">
            <v>0</v>
          </cell>
        </row>
        <row r="503">
          <cell r="A503" t="str">
            <v>360050-001</v>
          </cell>
          <cell r="B503" t="str">
            <v>CUT STENT 20/6</v>
          </cell>
          <cell r="C503">
            <v>125</v>
          </cell>
          <cell r="D503">
            <v>125</v>
          </cell>
          <cell r="E503">
            <v>0</v>
          </cell>
        </row>
        <row r="504">
          <cell r="A504" t="str">
            <v>360050-003</v>
          </cell>
          <cell r="B504" t="str">
            <v>CUT STENT 50/6</v>
          </cell>
          <cell r="C504">
            <v>8</v>
          </cell>
          <cell r="D504">
            <v>8</v>
          </cell>
          <cell r="E504">
            <v>0</v>
          </cell>
        </row>
        <row r="505">
          <cell r="A505" t="str">
            <v>360051-001</v>
          </cell>
          <cell r="B505" t="str">
            <v>CUT STENT 20/8</v>
          </cell>
          <cell r="C505">
            <v>25</v>
          </cell>
          <cell r="D505">
            <v>25</v>
          </cell>
          <cell r="E505">
            <v>0</v>
          </cell>
        </row>
        <row r="506">
          <cell r="A506" t="str">
            <v>360051-002</v>
          </cell>
          <cell r="B506" t="str">
            <v>CUT STENT 30/8</v>
          </cell>
          <cell r="C506">
            <v>50</v>
          </cell>
          <cell r="D506">
            <v>50</v>
          </cell>
          <cell r="E506">
            <v>0</v>
          </cell>
        </row>
        <row r="507">
          <cell r="A507" t="str">
            <v>360051-003</v>
          </cell>
          <cell r="B507" t="str">
            <v>CUT STENT 50/8</v>
          </cell>
          <cell r="C507">
            <v>49</v>
          </cell>
          <cell r="D507">
            <v>50</v>
          </cell>
          <cell r="E507">
            <v>2.04</v>
          </cell>
        </row>
        <row r="508">
          <cell r="A508" t="str">
            <v>360051-004</v>
          </cell>
          <cell r="B508" t="str">
            <v>CUT STENT 70/8</v>
          </cell>
          <cell r="C508">
            <v>60</v>
          </cell>
          <cell r="D508">
            <v>60</v>
          </cell>
          <cell r="E508">
            <v>0</v>
          </cell>
        </row>
        <row r="509">
          <cell r="A509" t="str">
            <v>360053-002</v>
          </cell>
          <cell r="B509" t="str">
            <v>CUT STENT 50</v>
          </cell>
          <cell r="C509">
            <v>80</v>
          </cell>
          <cell r="D509">
            <v>80</v>
          </cell>
          <cell r="E509">
            <v>0</v>
          </cell>
        </row>
        <row r="510">
          <cell r="A510" t="str">
            <v>360053-003</v>
          </cell>
          <cell r="B510" t="str">
            <v>CUT STENT 70</v>
          </cell>
          <cell r="C510">
            <v>50</v>
          </cell>
          <cell r="D510">
            <v>50</v>
          </cell>
          <cell r="E510">
            <v>0</v>
          </cell>
        </row>
        <row r="511">
          <cell r="A511" t="str">
            <v>5000497-14</v>
          </cell>
          <cell r="B511" t="str">
            <v>RESIN,MOLD/NYLON 11/BLUE</v>
          </cell>
          <cell r="C511">
            <v>137.49</v>
          </cell>
          <cell r="D511">
            <v>137.49</v>
          </cell>
          <cell r="E511">
            <v>0</v>
          </cell>
        </row>
        <row r="512">
          <cell r="A512" t="str">
            <v>5000497-17</v>
          </cell>
          <cell r="B512" t="str">
            <v>RESIN,MOLD/PEBAX 5533/BLU</v>
          </cell>
          <cell r="C512">
            <v>46.3</v>
          </cell>
          <cell r="D512">
            <v>46.3</v>
          </cell>
          <cell r="E512">
            <v>0</v>
          </cell>
        </row>
        <row r="513">
          <cell r="A513" t="str">
            <v>60001-00</v>
          </cell>
          <cell r="B513" t="str">
            <v>TB/TU LEG</v>
          </cell>
          <cell r="C513">
            <v>504</v>
          </cell>
          <cell r="D513">
            <v>504</v>
          </cell>
          <cell r="E513">
            <v>0</v>
          </cell>
        </row>
        <row r="514">
          <cell r="A514" t="str">
            <v>801663-01</v>
          </cell>
          <cell r="B514" t="str">
            <v>SODIUM PHOSPHATE SOLUTION</v>
          </cell>
          <cell r="C514">
            <v>33.44</v>
          </cell>
          <cell r="D514">
            <v>33.44</v>
          </cell>
          <cell r="E514">
            <v>0</v>
          </cell>
        </row>
        <row r="515">
          <cell r="A515" t="str">
            <v>802418-01</v>
          </cell>
          <cell r="B515" t="str">
            <v>CARBOWAX SOLUTION</v>
          </cell>
          <cell r="C515">
            <v>8.8000000000000007</v>
          </cell>
          <cell r="D515">
            <v>8.8000000000000007</v>
          </cell>
          <cell r="E515">
            <v>0</v>
          </cell>
        </row>
        <row r="516">
          <cell r="A516" t="str">
            <v>805365-01</v>
          </cell>
          <cell r="B516" t="str">
            <v>UDT/5.8/75 S/A</v>
          </cell>
          <cell r="C516">
            <v>902</v>
          </cell>
          <cell r="D516">
            <v>960</v>
          </cell>
          <cell r="E516">
            <v>6.43</v>
          </cell>
        </row>
        <row r="517">
          <cell r="A517" t="str">
            <v>870084-01</v>
          </cell>
          <cell r="B517" t="str">
            <v>MEDIGLIDE</v>
          </cell>
          <cell r="C517">
            <v>600</v>
          </cell>
          <cell r="D517">
            <v>600</v>
          </cell>
          <cell r="E517">
            <v>0</v>
          </cell>
        </row>
        <row r="518">
          <cell r="A518" t="str">
            <v>870230-10</v>
          </cell>
          <cell r="B518" t="str">
            <v>ST. KNIT 0/12/2.2/3.8/.20</v>
          </cell>
          <cell r="C518">
            <v>17.66</v>
          </cell>
          <cell r="D518">
            <v>17.66</v>
          </cell>
          <cell r="E518">
            <v>0</v>
          </cell>
        </row>
        <row r="519">
          <cell r="A519" t="str">
            <v>870230-11</v>
          </cell>
          <cell r="B519" t="str">
            <v>ST. KNIT 6/6/2.3/3.3/0.15</v>
          </cell>
          <cell r="C519">
            <v>14.07</v>
          </cell>
          <cell r="D519">
            <v>14.07</v>
          </cell>
          <cell r="E519">
            <v>0</v>
          </cell>
        </row>
        <row r="520">
          <cell r="A520" t="str">
            <v>870250-01</v>
          </cell>
          <cell r="B520" t="str">
            <v>SWITCH FOR FLOWSWITCH</v>
          </cell>
          <cell r="C520">
            <v>56000</v>
          </cell>
          <cell r="D520">
            <v>56000</v>
          </cell>
          <cell r="E520">
            <v>0</v>
          </cell>
        </row>
        <row r="521">
          <cell r="A521" t="str">
            <v>870432-04</v>
          </cell>
          <cell r="B521" t="str">
            <v>ST.KNIT 10/12/1.5/3/.15 N</v>
          </cell>
          <cell r="C521">
            <v>10</v>
          </cell>
          <cell r="D521">
            <v>10</v>
          </cell>
          <cell r="E521">
            <v>0</v>
          </cell>
        </row>
        <row r="522">
          <cell r="A522" t="str">
            <v>870680-02</v>
          </cell>
          <cell r="B522" t="str">
            <v>STENT KNIT EFT. VARMEB. 1</v>
          </cell>
          <cell r="C522">
            <v>35</v>
          </cell>
          <cell r="D522">
            <v>35</v>
          </cell>
          <cell r="E522">
            <v>0</v>
          </cell>
        </row>
        <row r="523">
          <cell r="A523" t="str">
            <v>870702-02</v>
          </cell>
          <cell r="B523" t="str">
            <v>COIL OD =2.75MM</v>
          </cell>
          <cell r="C523">
            <v>75</v>
          </cell>
          <cell r="D523">
            <v>75</v>
          </cell>
          <cell r="E523">
            <v>0</v>
          </cell>
        </row>
        <row r="524">
          <cell r="A524" t="str">
            <v>870704-07</v>
          </cell>
          <cell r="B524" t="str">
            <v>8CM SHAFT ULTRAFLEX DIAMO</v>
          </cell>
          <cell r="C524">
            <v>58</v>
          </cell>
          <cell r="D524">
            <v>60</v>
          </cell>
          <cell r="E524">
            <v>3.45</v>
          </cell>
        </row>
        <row r="525">
          <cell r="A525" t="str">
            <v>870794-01</v>
          </cell>
          <cell r="B525" t="str">
            <v>TAP.SHAFT W TIP/1310</v>
          </cell>
          <cell r="C525">
            <v>39</v>
          </cell>
          <cell r="D525">
            <v>40</v>
          </cell>
          <cell r="E525">
            <v>2.56</v>
          </cell>
        </row>
        <row r="526">
          <cell r="A526" t="str">
            <v>870794-02</v>
          </cell>
          <cell r="B526" t="str">
            <v>TAP.SHAFT W TIP/1315</v>
          </cell>
          <cell r="C526">
            <v>44</v>
          </cell>
          <cell r="D526">
            <v>45</v>
          </cell>
          <cell r="E526">
            <v>2.27</v>
          </cell>
        </row>
        <row r="527">
          <cell r="A527" t="str">
            <v>870794-03</v>
          </cell>
          <cell r="B527" t="str">
            <v>TAP.SHAFT W TIP/1410</v>
          </cell>
          <cell r="C527">
            <v>43</v>
          </cell>
          <cell r="D527">
            <v>52</v>
          </cell>
          <cell r="E527">
            <v>20.93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DC31986-B72C-4F4E-8B68-012B9ED053E1}" autoFormatId="16" applyNumberFormats="0" applyBorderFormats="0" applyFontFormats="0" applyPatternFormats="0" applyAlignmentFormats="0" applyWidthHeightFormats="0">
  <queryTableRefresh nextId="8">
    <queryTableFields count="3">
      <queryTableField id="1" name="Date" tableColumnId="1"/>
      <queryTableField id="5" name="Close*" tableColumnId="5"/>
      <queryTableField id="7" name="Volume" tableColumnId="7"/>
    </queryTableFields>
    <queryTableDeletedFields count="4">
      <deletedField name="Open"/>
      <deletedField name="High"/>
      <deletedField name="Low"/>
      <deletedField name="Adj Close**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BC4EC78-72B4-462E-B2D1-155E5051F1E8}" autoFormatId="16" applyNumberFormats="0" applyBorderFormats="0" applyFontFormats="0" applyPatternFormats="0" applyAlignmentFormats="0" applyWidthHeightFormats="0">
  <queryTableRefresh nextId="8">
    <queryTableFields count="3">
      <queryTableField id="1" name="Date" tableColumnId="1"/>
      <queryTableField id="5" name="Close*" tableColumnId="5"/>
      <queryTableField id="7" name="Volume" tableColumnId="7"/>
    </queryTableFields>
    <queryTableDeletedFields count="4">
      <deletedField name="Open"/>
      <deletedField name="High"/>
      <deletedField name="Low"/>
      <deletedField name="Adj Close**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28E7A9-C342-4DDE-A64B-C43F9DF9621E}" name="Table_0" displayName="Table_0" ref="A2:C100" tableType="queryTable" totalsRowShown="0">
  <autoFilter ref="A2:C100" xr:uid="{5E28E7A9-C342-4DDE-A64B-C43F9DF9621E}"/>
  <tableColumns count="3">
    <tableColumn id="1" xr3:uid="{E6F63787-5F3C-4C33-8C16-8FCB06BE2F8C}" uniqueName="1" name="Date" queryTableFieldId="1" dataDxfId="3"/>
    <tableColumn id="5" xr3:uid="{DA0180B7-5E9B-4F2D-A00D-19C1E9FEF06D}" uniqueName="5" name="Close*" queryTableFieldId="5"/>
    <tableColumn id="7" xr3:uid="{E5BFD880-B436-4967-8ECB-3C545A920B0D}" uniqueName="7" name="Daily Percentage Chang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94E16D-B31C-4A0F-A1AA-DA12C0FE0529}" name="Table_0__24" displayName="Table_0__24" ref="D2:F100" tableType="queryTable" totalsRowShown="0">
  <autoFilter ref="D2:F100" xr:uid="{F394E16D-B31C-4A0F-A1AA-DA12C0FE0529}"/>
  <tableColumns count="3">
    <tableColumn id="1" xr3:uid="{19F725DF-FB66-4ED1-8364-D6FB6A1E9F76}" uniqueName="1" name="Date" queryTableFieldId="1" dataDxfId="2"/>
    <tableColumn id="5" xr3:uid="{B90779A1-A702-4565-A673-EDFAB98E8C7A}" uniqueName="5" name="Close*" queryTableFieldId="5" dataDxfId="1"/>
    <tableColumn id="7" xr3:uid="{FB92CDE7-DDA1-4AB3-A2B0-BF89BDC3CF44}" uniqueName="7" name="Percentage Chang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urufocus.com/term/wacc/NYSE:RBLX/WACC-/Roblo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C492-880F-47D5-8044-DD09CE0DBB2F}">
  <dimension ref="C4:Y34"/>
  <sheetViews>
    <sheetView workbookViewId="0">
      <selection activeCell="E23" sqref="E23"/>
    </sheetView>
  </sheetViews>
  <sheetFormatPr defaultRowHeight="15" x14ac:dyDescent="0.25"/>
  <cols>
    <col min="1" max="16384" width="9.140625" style="1"/>
  </cols>
  <sheetData>
    <row r="4" spans="3:25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3:25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3:25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3:25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3:25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3:25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3:25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3:25" ht="92.25" x14ac:dyDescent="1.35">
      <c r="C11" s="2"/>
      <c r="D11" s="2"/>
      <c r="E11" s="5" t="s">
        <v>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3:25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3:25" x14ac:dyDescent="0.25">
      <c r="C13" s="2"/>
      <c r="D13" s="2"/>
      <c r="E13" s="3" t="s">
        <v>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3:25" x14ac:dyDescent="0.25">
      <c r="C14" s="2"/>
      <c r="D14" s="2"/>
      <c r="E14" s="111" t="s">
        <v>119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3:25" x14ac:dyDescent="0.25">
      <c r="C15" s="2"/>
      <c r="D15" s="2"/>
      <c r="E15" s="110" t="s">
        <v>5</v>
      </c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3:25" x14ac:dyDescent="0.25">
      <c r="C16" s="2"/>
      <c r="D16" s="2"/>
      <c r="E16" s="111" t="s">
        <v>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3:25" x14ac:dyDescent="0.25">
      <c r="C17" s="2"/>
      <c r="D17" s="2"/>
      <c r="E17" s="112" t="s">
        <v>165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3:25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3:25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3:25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3:25" x14ac:dyDescent="0.25">
      <c r="C21" s="2"/>
      <c r="D21" s="2"/>
      <c r="E21" s="2" t="s">
        <v>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3:25" x14ac:dyDescent="0.25">
      <c r="C22" s="2"/>
      <c r="D22" s="2"/>
      <c r="E22" s="4" t="s">
        <v>166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2"/>
      <c r="Y22" s="2"/>
    </row>
    <row r="23" spans="3:25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3:25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3:25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3:25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3:25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3:25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3:25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3:25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3:25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3:25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3:25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3:25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</sheetData>
  <hyperlinks>
    <hyperlink ref="E15" location="'Stock Historical Data'!A1" display="Stock Historical Data" xr:uid="{DCCD220E-FE4D-49E2-821C-F92295CA2EA1}"/>
    <hyperlink ref="E14" location="'Company Primer'!A1" display="Company Primer" xr:uid="{644A577B-301D-41B1-A9D7-C2801AC4EAED}"/>
    <hyperlink ref="E16" location="'WACC Calculation'!A1" display="WACC Calculation" xr:uid="{DAC03B1F-BB68-4A14-B5FB-435EB9F4F32E}"/>
    <hyperlink ref="E17" location="DCF!A1" display="DCF" xr:uid="{D8B567E4-88D5-4BBA-90DA-5F6F530B1A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E9CA-FFCD-42EB-BB3B-FDF151642A7B}">
  <dimension ref="A1:R41"/>
  <sheetViews>
    <sheetView workbookViewId="0">
      <selection activeCell="A29" sqref="A29"/>
    </sheetView>
  </sheetViews>
  <sheetFormatPr defaultRowHeight="15" x14ac:dyDescent="0.25"/>
  <cols>
    <col min="1" max="6" width="50.7109375" style="1" customWidth="1"/>
    <col min="7" max="12" width="50.7109375" customWidth="1"/>
  </cols>
  <sheetData>
    <row r="1" spans="1:18" ht="15" customHeight="1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0"/>
      <c r="N1" s="30"/>
      <c r="O1" s="30"/>
      <c r="P1" s="30"/>
      <c r="Q1" s="30"/>
      <c r="R1" s="30"/>
    </row>
    <row r="2" spans="1:18" ht="1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0"/>
      <c r="N2" s="30"/>
      <c r="O2" s="30"/>
      <c r="P2" s="30"/>
      <c r="Q2" s="30"/>
      <c r="R2" s="30"/>
    </row>
    <row r="3" spans="1:18" ht="15" customHeight="1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0"/>
      <c r="N3" s="30"/>
      <c r="O3" s="30"/>
      <c r="P3" s="30"/>
      <c r="Q3" s="30"/>
      <c r="R3" s="30"/>
    </row>
    <row r="4" spans="1:18" x14ac:dyDescent="0.2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</row>
    <row r="5" spans="1:18" x14ac:dyDescent="0.25">
      <c r="G5" s="31"/>
      <c r="H5" s="31"/>
      <c r="I5" s="31"/>
      <c r="J5" s="31"/>
      <c r="K5" s="31"/>
      <c r="L5" s="31"/>
    </row>
    <row r="6" spans="1:18" x14ac:dyDescent="0.25">
      <c r="G6" s="31"/>
      <c r="H6" s="31"/>
      <c r="I6" s="31"/>
      <c r="J6" s="31"/>
      <c r="K6" s="31"/>
      <c r="L6" s="31"/>
    </row>
    <row r="7" spans="1:18" x14ac:dyDescent="0.25">
      <c r="G7" s="31"/>
      <c r="H7" s="31"/>
      <c r="I7" s="31"/>
      <c r="J7" s="31"/>
      <c r="K7" s="31"/>
      <c r="L7" s="31"/>
    </row>
    <row r="8" spans="1:18" x14ac:dyDescent="0.25">
      <c r="G8" s="31"/>
      <c r="H8" s="31"/>
      <c r="I8" s="31"/>
      <c r="J8" s="31"/>
      <c r="K8" s="31"/>
      <c r="L8" s="31"/>
    </row>
    <row r="9" spans="1:18" x14ac:dyDescent="0.25">
      <c r="G9" s="31"/>
      <c r="H9" s="31"/>
      <c r="I9" s="31"/>
      <c r="J9" s="31"/>
      <c r="K9" s="31"/>
      <c r="L9" s="31"/>
    </row>
    <row r="10" spans="1:18" x14ac:dyDescent="0.25">
      <c r="G10" s="31"/>
      <c r="H10" s="31"/>
      <c r="I10" s="31"/>
      <c r="J10" s="31"/>
      <c r="K10" s="31"/>
      <c r="L10" s="31"/>
    </row>
    <row r="11" spans="1:18" x14ac:dyDescent="0.25">
      <c r="G11" s="31"/>
      <c r="H11" s="31"/>
      <c r="I11" s="31"/>
      <c r="J11" s="31"/>
      <c r="K11" s="31"/>
      <c r="L11" s="31"/>
    </row>
    <row r="12" spans="1:18" x14ac:dyDescent="0.25">
      <c r="G12" s="31"/>
      <c r="H12" s="31"/>
      <c r="I12" s="31"/>
      <c r="J12" s="31"/>
      <c r="K12" s="31"/>
      <c r="L12" s="31"/>
    </row>
    <row r="13" spans="1:18" x14ac:dyDescent="0.25">
      <c r="G13" s="31"/>
      <c r="H13" s="31"/>
      <c r="I13" s="31"/>
      <c r="J13" s="31"/>
      <c r="K13" s="31"/>
      <c r="L13" s="31"/>
    </row>
    <row r="14" spans="1:18" x14ac:dyDescent="0.25">
      <c r="G14" s="31"/>
      <c r="H14" s="31"/>
      <c r="I14" s="31"/>
      <c r="J14" s="31"/>
      <c r="K14" s="31"/>
      <c r="L14" s="31"/>
    </row>
    <row r="15" spans="1:18" x14ac:dyDescent="0.25">
      <c r="A15" s="32"/>
      <c r="G15" s="31"/>
      <c r="H15" s="31"/>
      <c r="I15" s="31"/>
      <c r="J15" s="31"/>
      <c r="K15" s="31"/>
      <c r="L15" s="31"/>
    </row>
    <row r="16" spans="1:18" x14ac:dyDescent="0.25">
      <c r="G16" s="31"/>
      <c r="H16" s="31"/>
      <c r="I16" s="31"/>
      <c r="J16" s="31"/>
      <c r="K16" s="31"/>
      <c r="L16" s="31"/>
    </row>
    <row r="17" spans="7:12" x14ac:dyDescent="0.25">
      <c r="G17" s="31"/>
      <c r="H17" s="31"/>
      <c r="I17" s="31"/>
      <c r="J17" s="31"/>
      <c r="K17" s="31"/>
      <c r="L17" s="31"/>
    </row>
    <row r="18" spans="7:12" x14ac:dyDescent="0.25">
      <c r="G18" s="31"/>
      <c r="H18" s="31"/>
      <c r="I18" s="31"/>
      <c r="J18" s="31"/>
      <c r="K18" s="31"/>
      <c r="L18" s="31"/>
    </row>
    <row r="19" spans="7:12" x14ac:dyDescent="0.25">
      <c r="G19" s="31"/>
      <c r="H19" s="31"/>
      <c r="I19" s="31"/>
      <c r="J19" s="31"/>
      <c r="K19" s="31"/>
      <c r="L19" s="31"/>
    </row>
    <row r="20" spans="7:12" x14ac:dyDescent="0.25">
      <c r="G20" s="31"/>
      <c r="H20" s="31"/>
      <c r="I20" s="31"/>
      <c r="J20" s="31"/>
      <c r="K20" s="31"/>
      <c r="L20" s="31"/>
    </row>
    <row r="21" spans="7:12" x14ac:dyDescent="0.25">
      <c r="G21" s="31"/>
      <c r="H21" s="31"/>
      <c r="I21" s="31"/>
      <c r="J21" s="31"/>
      <c r="K21" s="31"/>
      <c r="L21" s="31"/>
    </row>
    <row r="22" spans="7:12" x14ac:dyDescent="0.25">
      <c r="G22" s="31"/>
      <c r="H22" s="31"/>
      <c r="I22" s="31"/>
      <c r="J22" s="31"/>
      <c r="K22" s="31"/>
      <c r="L22" s="31"/>
    </row>
    <row r="23" spans="7:12" x14ac:dyDescent="0.25">
      <c r="G23" s="31"/>
      <c r="H23" s="31"/>
      <c r="I23" s="31"/>
      <c r="J23" s="31"/>
      <c r="K23" s="31"/>
      <c r="L23" s="31"/>
    </row>
    <row r="24" spans="7:12" x14ac:dyDescent="0.25">
      <c r="G24" s="31"/>
      <c r="H24" s="31"/>
      <c r="I24" s="31"/>
      <c r="J24" s="31"/>
      <c r="K24" s="31"/>
      <c r="L24" s="31"/>
    </row>
    <row r="25" spans="7:12" x14ac:dyDescent="0.25">
      <c r="G25" s="31"/>
      <c r="H25" s="31"/>
      <c r="I25" s="31"/>
      <c r="J25" s="31"/>
      <c r="K25" s="31"/>
      <c r="L25" s="31"/>
    </row>
    <row r="26" spans="7:12" x14ac:dyDescent="0.25">
      <c r="G26" s="31"/>
      <c r="H26" s="31"/>
      <c r="I26" s="31"/>
      <c r="J26" s="31"/>
      <c r="K26" s="31"/>
      <c r="L26" s="31"/>
    </row>
    <row r="27" spans="7:12" x14ac:dyDescent="0.25">
      <c r="G27" s="31"/>
      <c r="H27" s="31"/>
      <c r="I27" s="31"/>
      <c r="J27" s="31"/>
      <c r="K27" s="31"/>
      <c r="L27" s="31"/>
    </row>
    <row r="28" spans="7:12" x14ac:dyDescent="0.25">
      <c r="G28" s="31"/>
      <c r="H28" s="31"/>
      <c r="I28" s="31"/>
      <c r="J28" s="31"/>
      <c r="K28" s="31"/>
      <c r="L28" s="31"/>
    </row>
    <row r="29" spans="7:12" x14ac:dyDescent="0.25">
      <c r="G29" s="31"/>
      <c r="H29" s="31"/>
      <c r="I29" s="31"/>
      <c r="J29" s="31"/>
      <c r="K29" s="31"/>
      <c r="L29" s="31"/>
    </row>
    <row r="30" spans="7:12" x14ac:dyDescent="0.25">
      <c r="G30" s="31"/>
      <c r="H30" s="31"/>
      <c r="I30" s="31"/>
      <c r="J30" s="31"/>
      <c r="K30" s="31"/>
      <c r="L30" s="31"/>
    </row>
    <row r="31" spans="7:12" x14ac:dyDescent="0.25">
      <c r="G31" s="31"/>
      <c r="H31" s="31"/>
      <c r="I31" s="31"/>
      <c r="J31" s="31"/>
      <c r="K31" s="31"/>
      <c r="L31" s="31"/>
    </row>
    <row r="32" spans="7:12" x14ac:dyDescent="0.25">
      <c r="G32" s="31"/>
      <c r="H32" s="31"/>
      <c r="I32" s="31"/>
      <c r="J32" s="31"/>
      <c r="K32" s="31"/>
      <c r="L32" s="31"/>
    </row>
    <row r="33" spans="7:12" x14ac:dyDescent="0.25">
      <c r="G33" s="31"/>
      <c r="H33" s="31"/>
      <c r="I33" s="31"/>
      <c r="J33" s="31"/>
      <c r="K33" s="31"/>
      <c r="L33" s="31"/>
    </row>
    <row r="34" spans="7:12" x14ac:dyDescent="0.25">
      <c r="G34" s="31"/>
      <c r="H34" s="31"/>
      <c r="I34" s="31"/>
      <c r="J34" s="31"/>
      <c r="K34" s="31"/>
      <c r="L34" s="31"/>
    </row>
    <row r="35" spans="7:12" x14ac:dyDescent="0.25">
      <c r="G35" s="31"/>
      <c r="H35" s="31"/>
      <c r="I35" s="31"/>
      <c r="J35" s="31"/>
      <c r="K35" s="31"/>
      <c r="L35" s="31"/>
    </row>
    <row r="36" spans="7:12" x14ac:dyDescent="0.25">
      <c r="G36" s="31"/>
      <c r="H36" s="31"/>
      <c r="I36" s="31"/>
      <c r="J36" s="31"/>
      <c r="K36" s="31"/>
      <c r="L36" s="31"/>
    </row>
    <row r="37" spans="7:12" x14ac:dyDescent="0.25">
      <c r="G37" s="31"/>
      <c r="H37" s="31"/>
      <c r="I37" s="31"/>
      <c r="J37" s="31"/>
      <c r="K37" s="31"/>
      <c r="L37" s="31"/>
    </row>
    <row r="38" spans="7:12" x14ac:dyDescent="0.25">
      <c r="G38" s="31"/>
      <c r="H38" s="31"/>
      <c r="I38" s="31"/>
      <c r="J38" s="31"/>
      <c r="K38" s="31"/>
      <c r="L38" s="31"/>
    </row>
    <row r="39" spans="7:12" x14ac:dyDescent="0.25">
      <c r="G39" s="31"/>
      <c r="H39" s="31"/>
      <c r="I39" s="31"/>
      <c r="J39" s="31"/>
      <c r="K39" s="31"/>
      <c r="L39" s="31"/>
    </row>
    <row r="40" spans="7:12" x14ac:dyDescent="0.25">
      <c r="G40" s="31"/>
      <c r="H40" s="31"/>
      <c r="I40" s="31"/>
      <c r="J40" s="31"/>
      <c r="K40" s="31"/>
      <c r="L40" s="31"/>
    </row>
    <row r="41" spans="7:12" x14ac:dyDescent="0.25">
      <c r="G41" s="31"/>
      <c r="H41" s="31"/>
      <c r="I41" s="31"/>
      <c r="J41" s="31"/>
      <c r="K41" s="31"/>
      <c r="L41" s="31"/>
    </row>
  </sheetData>
  <mergeCells count="1">
    <mergeCell ref="A1:L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39A9-5F37-4914-BE4B-0D187844AC18}">
  <dimension ref="A1:K100"/>
  <sheetViews>
    <sheetView workbookViewId="0">
      <selection sqref="A1:C1"/>
    </sheetView>
  </sheetViews>
  <sheetFormatPr defaultRowHeight="15" x14ac:dyDescent="0.25"/>
  <cols>
    <col min="1" max="1" width="10.7109375" bestFit="1" customWidth="1"/>
    <col min="3" max="3" width="25.5703125" bestFit="1" customWidth="1"/>
    <col min="4" max="4" width="10.7109375" bestFit="1" customWidth="1"/>
    <col min="6" max="6" width="20.5703125" bestFit="1" customWidth="1"/>
    <col min="8" max="8" width="14.7109375" bestFit="1" customWidth="1"/>
    <col min="9" max="9" width="27.42578125" bestFit="1" customWidth="1"/>
    <col min="10" max="10" width="11" bestFit="1" customWidth="1"/>
  </cols>
  <sheetData>
    <row r="1" spans="1:11" x14ac:dyDescent="0.25">
      <c r="A1" s="7" t="s">
        <v>11</v>
      </c>
      <c r="B1" s="7"/>
      <c r="C1" s="7"/>
      <c r="D1" s="7" t="s">
        <v>109</v>
      </c>
      <c r="E1" s="9"/>
      <c r="F1" s="9"/>
      <c r="H1" s="12" t="s">
        <v>110</v>
      </c>
      <c r="I1" s="12" t="s">
        <v>111</v>
      </c>
      <c r="J1" s="12" t="s">
        <v>112</v>
      </c>
      <c r="K1" s="13"/>
    </row>
    <row r="2" spans="1:11" x14ac:dyDescent="0.25">
      <c r="A2" t="s">
        <v>8</v>
      </c>
      <c r="B2" t="s">
        <v>9</v>
      </c>
      <c r="C2" t="s">
        <v>10</v>
      </c>
      <c r="D2" t="s">
        <v>8</v>
      </c>
      <c r="E2" t="s">
        <v>9</v>
      </c>
      <c r="F2" t="s">
        <v>108</v>
      </c>
      <c r="H2" s="12">
        <f>_xlfn.VAR.S(F4:F100)</f>
        <v>0.74618712388490138</v>
      </c>
      <c r="I2" s="12">
        <f>_xlfn.COVARIANCE.S(F4:F100,C4:C100)</f>
        <v>0.94680711305796061</v>
      </c>
      <c r="J2" s="14">
        <f>I2/H2</f>
        <v>1.2688601595382187</v>
      </c>
      <c r="K2" s="13"/>
    </row>
    <row r="3" spans="1:11" x14ac:dyDescent="0.25">
      <c r="A3" s="6">
        <v>44573</v>
      </c>
      <c r="B3">
        <v>89.06</v>
      </c>
      <c r="D3" s="6">
        <v>44573</v>
      </c>
      <c r="E3" s="8" t="s">
        <v>12</v>
      </c>
      <c r="F3" s="8"/>
    </row>
    <row r="4" spans="1:11" x14ac:dyDescent="0.25">
      <c r="A4" s="6">
        <v>44572</v>
      </c>
      <c r="B4">
        <v>89.04</v>
      </c>
      <c r="C4" s="10">
        <f>((Table_0[[#This Row],[Close*]]-B3)/B3)*100</f>
        <v>-2.2456770716366516E-2</v>
      </c>
      <c r="D4" s="6">
        <v>44572</v>
      </c>
      <c r="E4" s="8" t="s">
        <v>13</v>
      </c>
      <c r="F4" s="11">
        <f>((E3-Table_0__24[[#This Row],[Close*]])/E3)*100</f>
        <v>0.30772495755517587</v>
      </c>
    </row>
    <row r="5" spans="1:11" x14ac:dyDescent="0.25">
      <c r="A5" s="6">
        <v>44571</v>
      </c>
      <c r="B5">
        <v>85.52</v>
      </c>
      <c r="C5">
        <f>((Table_0[[#This Row],[Close*]]-B4)/B4)*100</f>
        <v>-3.9532794249775494</v>
      </c>
      <c r="D5" s="6">
        <v>44571</v>
      </c>
      <c r="E5" s="8" t="s">
        <v>14</v>
      </c>
      <c r="F5" s="8">
        <f>((Table_0__24[[#This Row],[Close*]]-E4)/E4)*100</f>
        <v>-0.90260777009047566</v>
      </c>
    </row>
    <row r="6" spans="1:11" x14ac:dyDescent="0.25">
      <c r="A6" s="6">
        <v>44568</v>
      </c>
      <c r="B6">
        <v>84.37</v>
      </c>
      <c r="C6">
        <f>((Table_0[[#This Row],[Close*]]-B5)/B5)*100</f>
        <v>-1.3447146866230022</v>
      </c>
      <c r="D6" s="6">
        <v>44568</v>
      </c>
      <c r="E6" s="8" t="s">
        <v>15</v>
      </c>
      <c r="F6" s="8">
        <f>((Table_0__24[[#This Row],[Close*]]-E5)/E5)*100</f>
        <v>0.12459453072973387</v>
      </c>
    </row>
    <row r="7" spans="1:11" x14ac:dyDescent="0.25">
      <c r="A7" s="6">
        <v>44567</v>
      </c>
      <c r="B7">
        <v>89.2</v>
      </c>
      <c r="C7">
        <f>((Table_0[[#This Row],[Close*]]-B6)/B6)*100</f>
        <v>5.724783690885384</v>
      </c>
      <c r="D7" s="6">
        <v>44567</v>
      </c>
      <c r="E7" s="8" t="s">
        <v>16</v>
      </c>
      <c r="F7" s="8">
        <f>((Table_0__24[[#This Row],[Close*]]-E6)/E6)*100</f>
        <v>0.39691904996889499</v>
      </c>
    </row>
    <row r="8" spans="1:11" x14ac:dyDescent="0.25">
      <c r="A8" s="6">
        <v>44566</v>
      </c>
      <c r="B8">
        <v>88.54</v>
      </c>
      <c r="C8">
        <f>((Table_0[[#This Row],[Close*]]-B7)/B7)*100</f>
        <v>-0.73991031390134143</v>
      </c>
      <c r="D8" s="6">
        <v>44566</v>
      </c>
      <c r="E8" s="8" t="s">
        <v>18</v>
      </c>
      <c r="F8" s="8">
        <f>((Table_0__24[[#This Row],[Close*]]-E7)/E7)*100</f>
        <v>9.4029149036200743E-2</v>
      </c>
    </row>
    <row r="9" spans="1:11" x14ac:dyDescent="0.25">
      <c r="A9" s="6">
        <v>44565</v>
      </c>
      <c r="B9">
        <v>95.15</v>
      </c>
      <c r="C9">
        <f>((Table_0[[#This Row],[Close*]]-B8)/B8)*100</f>
        <v>7.465552292749039</v>
      </c>
      <c r="D9" s="6">
        <v>44565</v>
      </c>
      <c r="E9" s="8" t="s">
        <v>19</v>
      </c>
      <c r="F9" s="8">
        <f>((Table_0__24[[#This Row],[Close*]]-E8)/E8)*100</f>
        <v>1.9578120329646902</v>
      </c>
    </row>
    <row r="10" spans="1:11" x14ac:dyDescent="0.25">
      <c r="A10" s="6">
        <v>44564</v>
      </c>
      <c r="B10">
        <v>98.81</v>
      </c>
      <c r="C10">
        <f>((Table_0[[#This Row],[Close*]]-B9)/B9)*100</f>
        <v>3.8465580662112413</v>
      </c>
      <c r="D10" s="6">
        <v>44564</v>
      </c>
      <c r="E10" s="8" t="s">
        <v>20</v>
      </c>
      <c r="F10" s="8">
        <f>((Table_0__24[[#This Row],[Close*]]-E9)/E9)*100</f>
        <v>3.3504345094747805E-2</v>
      </c>
    </row>
    <row r="11" spans="1:11" x14ac:dyDescent="0.25">
      <c r="A11" s="6">
        <v>44561</v>
      </c>
      <c r="B11">
        <v>103.16</v>
      </c>
      <c r="C11">
        <f>((Table_0[[#This Row],[Close*]]-B10)/B10)*100</f>
        <v>4.4023884222244654</v>
      </c>
      <c r="D11" s="6">
        <v>44561</v>
      </c>
      <c r="E11" s="8" t="s">
        <v>21</v>
      </c>
      <c r="F11" s="8">
        <f>((Table_0__24[[#This Row],[Close*]]-E10)/E10)*100</f>
        <v>-0.57566305917816252</v>
      </c>
    </row>
    <row r="12" spans="1:11" x14ac:dyDescent="0.25">
      <c r="A12" s="6">
        <v>44560</v>
      </c>
      <c r="B12">
        <v>100.53</v>
      </c>
      <c r="C12">
        <f>((Table_0[[#This Row],[Close*]]-B11)/B11)*100</f>
        <v>-2.549437766576188</v>
      </c>
      <c r="D12" s="6">
        <v>44560</v>
      </c>
      <c r="E12" s="8" t="s">
        <v>22</v>
      </c>
      <c r="F12" s="8">
        <f>((Table_0__24[[#This Row],[Close*]]-E11)/E11)*100</f>
        <v>0.25265285497727086</v>
      </c>
    </row>
    <row r="13" spans="1:11" x14ac:dyDescent="0.25">
      <c r="A13" s="6">
        <v>44559</v>
      </c>
      <c r="B13">
        <v>97.34</v>
      </c>
      <c r="C13">
        <f>((Table_0[[#This Row],[Close*]]-B12)/B12)*100</f>
        <v>-3.1731821346861611</v>
      </c>
      <c r="D13" s="6">
        <v>44559</v>
      </c>
      <c r="E13" s="8" t="s">
        <v>23</v>
      </c>
      <c r="F13" s="8">
        <f>((Table_0__24[[#This Row],[Close*]]-E12)/E12)*100</f>
        <v>0.27721774193548243</v>
      </c>
    </row>
    <row r="14" spans="1:11" x14ac:dyDescent="0.25">
      <c r="A14" s="6">
        <v>44558</v>
      </c>
      <c r="B14">
        <v>98.74</v>
      </c>
      <c r="C14">
        <f>((Table_0[[#This Row],[Close*]]-B13)/B13)*100</f>
        <v>1.4382576535853622</v>
      </c>
      <c r="D14" s="6">
        <v>44558</v>
      </c>
      <c r="E14" s="8" t="s">
        <v>24</v>
      </c>
      <c r="F14" s="8">
        <f>((Table_0__24[[#This Row],[Close*]]-E13)/E13)*100</f>
        <v>-0.1277540420541203</v>
      </c>
    </row>
    <row r="15" spans="1:11" x14ac:dyDescent="0.25">
      <c r="A15" s="6">
        <v>44557</v>
      </c>
      <c r="B15">
        <v>105.01</v>
      </c>
      <c r="C15">
        <f>((Table_0[[#This Row],[Close*]]-B14)/B14)*100</f>
        <v>6.3500101276078693</v>
      </c>
      <c r="D15" s="6">
        <v>44557</v>
      </c>
      <c r="E15" s="8" t="s">
        <v>25</v>
      </c>
      <c r="F15" s="8">
        <f>((Table_0__24[[#This Row],[Close*]]-E14)/E14)*100</f>
        <v>8.1783295237692955E-2</v>
      </c>
    </row>
    <row r="16" spans="1:11" x14ac:dyDescent="0.25">
      <c r="A16" s="6">
        <v>44553</v>
      </c>
      <c r="B16">
        <v>101.82</v>
      </c>
      <c r="C16">
        <f>((Table_0[[#This Row],[Close*]]-B15)/B15)*100</f>
        <v>-3.0378059232454162</v>
      </c>
      <c r="D16" s="6">
        <v>44553</v>
      </c>
      <c r="E16" s="8" t="s">
        <v>26</v>
      </c>
      <c r="F16" s="8">
        <f>((Table_0__24[[#This Row],[Close*]]-E15)/E15)*100</f>
        <v>-1.3954657838494673</v>
      </c>
    </row>
    <row r="17" spans="1:6" x14ac:dyDescent="0.25">
      <c r="A17" s="6">
        <v>44552</v>
      </c>
      <c r="B17">
        <v>102.77</v>
      </c>
      <c r="C17">
        <f>((Table_0[[#This Row],[Close*]]-B16)/B16)*100</f>
        <v>0.93301905323119516</v>
      </c>
      <c r="D17" s="6">
        <v>44552</v>
      </c>
      <c r="E17" s="8" t="s">
        <v>27</v>
      </c>
      <c r="F17" s="8">
        <f>((Table_0__24[[#This Row],[Close*]]-E16)/E16)*100</f>
        <v>-0.61835954101147994</v>
      </c>
    </row>
    <row r="18" spans="1:6" x14ac:dyDescent="0.25">
      <c r="A18" s="6">
        <v>44551</v>
      </c>
      <c r="B18">
        <v>102.59</v>
      </c>
      <c r="C18">
        <f>((Table_0[[#This Row],[Close*]]-B17)/B17)*100</f>
        <v>-0.17514838960785503</v>
      </c>
      <c r="D18" s="6">
        <v>44551</v>
      </c>
      <c r="E18" s="8" t="s">
        <v>28</v>
      </c>
      <c r="F18" s="8">
        <f>((Table_0__24[[#This Row],[Close*]]-E17)/E17)*100</f>
        <v>-0.98997198999337066</v>
      </c>
    </row>
    <row r="19" spans="1:6" x14ac:dyDescent="0.25">
      <c r="A19" s="6">
        <v>44550</v>
      </c>
      <c r="B19">
        <v>98.69</v>
      </c>
      <c r="C19">
        <f>((Table_0[[#This Row],[Close*]]-B18)/B18)*100</f>
        <v>-3.8015401111219469</v>
      </c>
      <c r="D19" s="6">
        <v>44550</v>
      </c>
      <c r="E19" s="8" t="s">
        <v>29</v>
      </c>
      <c r="F19" s="8">
        <f>((Table_0__24[[#This Row],[Close*]]-E18)/E18)*100</f>
        <v>-1.7449142659698491</v>
      </c>
    </row>
    <row r="20" spans="1:6" x14ac:dyDescent="0.25">
      <c r="A20" s="6">
        <v>44547</v>
      </c>
      <c r="B20">
        <v>102.4</v>
      </c>
      <c r="C20">
        <f>((Table_0[[#This Row],[Close*]]-B19)/B19)*100</f>
        <v>3.7592461242273867</v>
      </c>
      <c r="D20" s="6">
        <v>44547</v>
      </c>
      <c r="E20" s="8" t="s">
        <v>30</v>
      </c>
      <c r="F20" s="8">
        <f>((Table_0__24[[#This Row],[Close*]]-E19)/E19)*100</f>
        <v>1.0747725174732925</v>
      </c>
    </row>
    <row r="21" spans="1:6" x14ac:dyDescent="0.25">
      <c r="A21" s="6">
        <v>44546</v>
      </c>
      <c r="B21">
        <v>95.21</v>
      </c>
      <c r="C21">
        <f>((Table_0[[#This Row],[Close*]]-B20)/B20)*100</f>
        <v>-7.0214843750000115</v>
      </c>
      <c r="D21" s="6">
        <v>44546</v>
      </c>
      <c r="E21" s="8" t="s">
        <v>31</v>
      </c>
      <c r="F21" s="8">
        <f>((Table_0__24[[#This Row],[Close*]]-E20)/E20)*100</f>
        <v>1.4308391501946167</v>
      </c>
    </row>
    <row r="22" spans="1:6" x14ac:dyDescent="0.25">
      <c r="A22" s="6">
        <v>44545</v>
      </c>
      <c r="B22">
        <v>97.95</v>
      </c>
      <c r="C22">
        <f>((Table_0[[#This Row],[Close*]]-B21)/B21)*100</f>
        <v>2.8778489654448158</v>
      </c>
      <c r="D22" s="6">
        <v>44545</v>
      </c>
      <c r="E22" s="8" t="s">
        <v>26</v>
      </c>
      <c r="F22" s="8">
        <f>((Table_0__24[[#This Row],[Close*]]-E21)/E21)*100</f>
        <v>0.88969878872334307</v>
      </c>
    </row>
    <row r="23" spans="1:6" x14ac:dyDescent="0.25">
      <c r="A23" s="6">
        <v>44544</v>
      </c>
      <c r="B23">
        <v>107.67</v>
      </c>
      <c r="C23">
        <f>((Table_0[[#This Row],[Close*]]-B22)/B22)*100</f>
        <v>9.9234303215926474</v>
      </c>
      <c r="D23" s="6">
        <v>44544</v>
      </c>
      <c r="E23" s="8" t="s">
        <v>32</v>
      </c>
      <c r="F23" s="8">
        <f>((Table_0__24[[#This Row],[Close*]]-E22)/E22)*100</f>
        <v>-1.5384615384615403</v>
      </c>
    </row>
    <row r="24" spans="1:6" x14ac:dyDescent="0.25">
      <c r="A24" s="6">
        <v>44543</v>
      </c>
      <c r="B24">
        <v>111.77</v>
      </c>
      <c r="C24">
        <f>((Table_0[[#This Row],[Close*]]-B23)/B23)*100</f>
        <v>3.807931642983184</v>
      </c>
      <c r="D24" s="6">
        <v>44543</v>
      </c>
      <c r="E24" s="8" t="s">
        <v>33</v>
      </c>
      <c r="F24" s="8">
        <f>((Table_0__24[[#This Row],[Close*]]-E23)/E23)*100</f>
        <v>0.69276588397789618</v>
      </c>
    </row>
    <row r="25" spans="1:6" x14ac:dyDescent="0.25">
      <c r="A25" s="6">
        <v>44540</v>
      </c>
      <c r="B25">
        <v>115.89</v>
      </c>
      <c r="C25">
        <f>((Table_0[[#This Row],[Close*]]-B24)/B24)*100</f>
        <v>3.6861411827860824</v>
      </c>
      <c r="D25" s="6">
        <v>44540</v>
      </c>
      <c r="E25" s="8" t="s">
        <v>34</v>
      </c>
      <c r="F25" s="8">
        <f>((Table_0__24[[#This Row],[Close*]]-E24)/E24)*100</f>
        <v>0.89375656385966007</v>
      </c>
    </row>
    <row r="26" spans="1:6" x14ac:dyDescent="0.25">
      <c r="A26" s="6">
        <v>44539</v>
      </c>
      <c r="B26">
        <v>116.3</v>
      </c>
      <c r="C26">
        <f>((Table_0[[#This Row],[Close*]]-B25)/B25)*100</f>
        <v>0.35378376046250459</v>
      </c>
      <c r="D26" s="6">
        <v>44539</v>
      </c>
      <c r="E26" s="8" t="s">
        <v>35</v>
      </c>
      <c r="F26" s="8">
        <f>((Table_0__24[[#This Row],[Close*]]-E25)/E25)*100</f>
        <v>-0.93257424480604723</v>
      </c>
    </row>
    <row r="27" spans="1:6" x14ac:dyDescent="0.25">
      <c r="A27" s="6">
        <v>44538</v>
      </c>
      <c r="B27">
        <v>124.78</v>
      </c>
      <c r="C27">
        <f>((Table_0[[#This Row],[Close*]]-B26)/B26)*100</f>
        <v>7.291487532244199</v>
      </c>
      <c r="D27" s="6">
        <v>44538</v>
      </c>
      <c r="E27" s="8" t="s">
        <v>37</v>
      </c>
      <c r="F27" s="8">
        <f>((Table_0__24[[#This Row],[Close*]]-E26)/E26)*100</f>
        <v>0.67974697115899196</v>
      </c>
    </row>
    <row r="28" spans="1:6" x14ac:dyDescent="0.25">
      <c r="A28" s="6">
        <v>44537</v>
      </c>
      <c r="B28">
        <v>115.99</v>
      </c>
      <c r="C28">
        <f>((Table_0[[#This Row],[Close*]]-B27)/B27)*100</f>
        <v>-7.0443981407276857</v>
      </c>
      <c r="D28" s="6">
        <v>44537</v>
      </c>
      <c r="E28" s="8" t="s">
        <v>17</v>
      </c>
      <c r="F28" s="8">
        <f>((Table_0__24[[#This Row],[Close*]]-E27)/E27)*100</f>
        <v>-0.2640995058783458</v>
      </c>
    </row>
    <row r="29" spans="1:6" x14ac:dyDescent="0.25">
      <c r="A29" s="6">
        <v>44536</v>
      </c>
      <c r="B29">
        <v>113.25</v>
      </c>
      <c r="C29">
        <f>((Table_0[[#This Row],[Close*]]-B28)/B28)*100</f>
        <v>-2.3622726097077291</v>
      </c>
      <c r="D29" s="6">
        <v>44536</v>
      </c>
      <c r="E29" s="8" t="s">
        <v>38</v>
      </c>
      <c r="F29" s="8">
        <f>((Table_0__24[[#This Row],[Close*]]-E28)/E28)*100</f>
        <v>-2.0265653028102744</v>
      </c>
    </row>
    <row r="30" spans="1:6" x14ac:dyDescent="0.25">
      <c r="A30" s="6">
        <v>44533</v>
      </c>
      <c r="B30">
        <v>113.79</v>
      </c>
      <c r="C30">
        <f>((Table_0[[#This Row],[Close*]]-B29)/B29)*100</f>
        <v>0.47682119205298568</v>
      </c>
      <c r="D30" s="6">
        <v>44533</v>
      </c>
      <c r="E30" s="8" t="s">
        <v>39</v>
      </c>
      <c r="F30" s="8">
        <f>((Table_0__24[[#This Row],[Close*]]-E29)/E29)*100</f>
        <v>-1.1704701497417127</v>
      </c>
    </row>
    <row r="31" spans="1:6" x14ac:dyDescent="0.25">
      <c r="A31" s="6">
        <v>44532</v>
      </c>
      <c r="B31">
        <v>116.92</v>
      </c>
      <c r="C31">
        <f>((Table_0[[#This Row],[Close*]]-B30)/B30)*100</f>
        <v>2.7506810791809433</v>
      </c>
      <c r="D31" s="6">
        <v>44532</v>
      </c>
      <c r="E31" s="8" t="s">
        <v>40</v>
      </c>
      <c r="F31" s="8">
        <f>((Table_0__24[[#This Row],[Close*]]-E30)/E30)*100</f>
        <v>0.87777336685632767</v>
      </c>
    </row>
    <row r="32" spans="1:6" x14ac:dyDescent="0.25">
      <c r="A32" s="6">
        <v>44531</v>
      </c>
      <c r="B32">
        <v>113.41</v>
      </c>
      <c r="C32">
        <f>((Table_0[[#This Row],[Close*]]-B31)/B31)*100</f>
        <v>-3.0020526855969938</v>
      </c>
      <c r="D32" s="6">
        <v>44531</v>
      </c>
      <c r="E32" s="8" t="s">
        <v>41</v>
      </c>
      <c r="F32" s="8">
        <f>((Table_0__24[[#This Row],[Close*]]-E31)/E31)*100</f>
        <v>-1.5085264538696934</v>
      </c>
    </row>
    <row r="33" spans="1:6" x14ac:dyDescent="0.25">
      <c r="A33" s="6">
        <v>44530</v>
      </c>
      <c r="B33">
        <v>126.1</v>
      </c>
      <c r="C33">
        <f>((Table_0[[#This Row],[Close*]]-B32)/B32)*100</f>
        <v>11.189489463010315</v>
      </c>
      <c r="D33" s="6">
        <v>44530</v>
      </c>
      <c r="E33" s="8" t="s">
        <v>42</v>
      </c>
      <c r="F33" s="8">
        <f>((Table_0__24[[#This Row],[Close*]]-E32)/E32)*100</f>
        <v>1.1231964483906776</v>
      </c>
    </row>
    <row r="34" spans="1:6" x14ac:dyDescent="0.25">
      <c r="A34" s="6">
        <v>44529</v>
      </c>
      <c r="B34">
        <v>129.36000000000001</v>
      </c>
      <c r="C34">
        <f>((Table_0[[#This Row],[Close*]]-B33)/B33)*100</f>
        <v>2.5852498017446623</v>
      </c>
      <c r="D34" s="6">
        <v>44529</v>
      </c>
      <c r="E34" s="8" t="s">
        <v>43</v>
      </c>
      <c r="F34" s="8">
        <f>((Table_0__24[[#This Row],[Close*]]-E33)/E33)*100</f>
        <v>1.9843708841865002</v>
      </c>
    </row>
    <row r="35" spans="1:6" x14ac:dyDescent="0.25">
      <c r="A35" s="6">
        <v>44526</v>
      </c>
      <c r="B35">
        <v>122.65</v>
      </c>
      <c r="C35">
        <f>((Table_0[[#This Row],[Close*]]-B34)/B34)*100</f>
        <v>-5.1870748299319782</v>
      </c>
      <c r="D35" s="6">
        <v>44526</v>
      </c>
      <c r="E35" s="8" t="s">
        <v>44</v>
      </c>
      <c r="F35" s="8">
        <f>((Table_0__24[[#This Row],[Close*]]-E34)/E34)*100</f>
        <v>-1.2117950925527325</v>
      </c>
    </row>
    <row r="36" spans="1:6" x14ac:dyDescent="0.25">
      <c r="A36" s="6">
        <v>44524</v>
      </c>
      <c r="B36">
        <v>124.23</v>
      </c>
      <c r="C36">
        <f>((Table_0[[#This Row],[Close*]]-B35)/B35)*100</f>
        <v>1.2882185079494481</v>
      </c>
      <c r="D36" s="6">
        <v>44524</v>
      </c>
      <c r="E36" s="8" t="s">
        <v>45</v>
      </c>
      <c r="F36" s="8">
        <f>((Table_0__24[[#This Row],[Close*]]-E35)/E35)*100</f>
        <v>2.2811948493365515</v>
      </c>
    </row>
    <row r="37" spans="1:6" x14ac:dyDescent="0.25">
      <c r="A37" s="6">
        <v>44523</v>
      </c>
      <c r="B37">
        <v>114.87</v>
      </c>
      <c r="C37">
        <f>((Table_0[[#This Row],[Close*]]-B36)/B36)*100</f>
        <v>-7.5344119777831438</v>
      </c>
      <c r="D37" s="6">
        <v>44523</v>
      </c>
      <c r="E37" s="8" t="s">
        <v>46</v>
      </c>
      <c r="F37" s="8">
        <f>((Table_0__24[[#This Row],[Close*]]-E36)/E36)*100</f>
        <v>-0.26627471029311517</v>
      </c>
    </row>
    <row r="38" spans="1:6" x14ac:dyDescent="0.25">
      <c r="A38" s="6">
        <v>44522</v>
      </c>
      <c r="B38">
        <v>120.22</v>
      </c>
      <c r="C38">
        <f>((Table_0[[#This Row],[Close*]]-B37)/B37)*100</f>
        <v>4.6574388439105023</v>
      </c>
      <c r="D38" s="6">
        <v>44522</v>
      </c>
      <c r="E38" s="8" t="s">
        <v>47</v>
      </c>
      <c r="F38" s="8">
        <f>((Table_0__24[[#This Row],[Close*]]-E37)/E37)*100</f>
        <v>-0.13242487024498698</v>
      </c>
    </row>
    <row r="39" spans="1:6" x14ac:dyDescent="0.25">
      <c r="A39" s="6">
        <v>44519</v>
      </c>
      <c r="B39">
        <v>134.72</v>
      </c>
      <c r="C39">
        <f>((Table_0[[#This Row],[Close*]]-B38)/B38)*100</f>
        <v>12.061221094659791</v>
      </c>
      <c r="D39" s="6">
        <v>44519</v>
      </c>
      <c r="E39" s="8" t="s">
        <v>48</v>
      </c>
      <c r="F39" s="8">
        <f>((Table_0__24[[#This Row],[Close*]]-E38)/E38)*100</f>
        <v>0.28231067006009647</v>
      </c>
    </row>
    <row r="40" spans="1:6" x14ac:dyDescent="0.25">
      <c r="A40" s="6">
        <v>44518</v>
      </c>
      <c r="B40">
        <v>126.12</v>
      </c>
      <c r="C40">
        <f>((Table_0[[#This Row],[Close*]]-B39)/B39)*100</f>
        <v>-6.38361045130641</v>
      </c>
      <c r="D40" s="6">
        <v>44518</v>
      </c>
      <c r="E40" s="8" t="s">
        <v>49</v>
      </c>
      <c r="F40" s="8">
        <f>((Table_0__24[[#This Row],[Close*]]-E39)/E39)*100</f>
        <v>0.17914649491352597</v>
      </c>
    </row>
    <row r="41" spans="1:6" x14ac:dyDescent="0.25">
      <c r="A41" s="6">
        <v>44517</v>
      </c>
      <c r="B41">
        <v>124.7</v>
      </c>
      <c r="C41">
        <f>((Table_0[[#This Row],[Close*]]-B40)/B40)*100</f>
        <v>-1.125911830003173</v>
      </c>
      <c r="D41" s="6">
        <v>44517</v>
      </c>
      <c r="E41" s="8" t="s">
        <v>50</v>
      </c>
      <c r="F41" s="8">
        <f>((Table_0__24[[#This Row],[Close*]]-E40)/E40)*100</f>
        <v>-0.33849232537841561</v>
      </c>
    </row>
    <row r="42" spans="1:6" x14ac:dyDescent="0.25">
      <c r="A42" s="6">
        <v>44516</v>
      </c>
      <c r="B42">
        <v>116.18</v>
      </c>
      <c r="C42">
        <f>((Table_0[[#This Row],[Close*]]-B41)/B41)*100</f>
        <v>-6.8323977546110637</v>
      </c>
      <c r="D42" s="6">
        <v>44516</v>
      </c>
      <c r="E42" s="8" t="s">
        <v>51</v>
      </c>
      <c r="F42" s="8">
        <f>((Table_0__24[[#This Row],[Close*]]-E41)/E41)*100</f>
        <v>0.24351689665484394</v>
      </c>
    </row>
    <row r="43" spans="1:6" x14ac:dyDescent="0.25">
      <c r="A43" s="6">
        <v>44515</v>
      </c>
      <c r="B43">
        <v>108.06</v>
      </c>
      <c r="C43">
        <f>((Table_0[[#This Row],[Close*]]-B42)/B42)*100</f>
        <v>-6.9891547598554</v>
      </c>
      <c r="D43" s="6">
        <v>44515</v>
      </c>
      <c r="E43" s="8" t="s">
        <v>52</v>
      </c>
      <c r="F43" s="8">
        <f>((Table_0__24[[#This Row],[Close*]]-E42)/E42)*100</f>
        <v>-0.39422093419706056</v>
      </c>
    </row>
    <row r="44" spans="1:6" x14ac:dyDescent="0.25">
      <c r="A44" s="6">
        <v>44512</v>
      </c>
      <c r="B44">
        <v>107.58</v>
      </c>
      <c r="C44">
        <f>((Table_0[[#This Row],[Close*]]-B43)/B43)*100</f>
        <v>-0.44419766796224686</v>
      </c>
      <c r="D44" s="6">
        <v>44512</v>
      </c>
      <c r="E44" s="8" t="s">
        <v>53</v>
      </c>
      <c r="F44" s="8">
        <f>((Table_0__24[[#This Row],[Close*]]-E43)/E43)*100</f>
        <v>-3.4229724236789466E-2</v>
      </c>
    </row>
    <row r="45" spans="1:6" x14ac:dyDescent="0.25">
      <c r="A45" s="6">
        <v>44511</v>
      </c>
      <c r="B45">
        <v>98.12</v>
      </c>
      <c r="C45">
        <f>((Table_0[[#This Row],[Close*]]-B44)/B44)*100</f>
        <v>-8.7934560327198312</v>
      </c>
      <c r="D45" s="6">
        <v>44511</v>
      </c>
      <c r="E45" s="8" t="s">
        <v>54</v>
      </c>
      <c r="F45" s="8">
        <f>((Table_0__24[[#This Row],[Close*]]-E44)/E44)*100</f>
        <v>-0.74903160913390543</v>
      </c>
    </row>
    <row r="46" spans="1:6" x14ac:dyDescent="0.25">
      <c r="A46" s="6">
        <v>44510</v>
      </c>
      <c r="B46">
        <v>95.26</v>
      </c>
      <c r="C46">
        <f>((Table_0[[#This Row],[Close*]]-B45)/B45)*100</f>
        <v>-2.9147982062780264</v>
      </c>
      <c r="D46" s="6">
        <v>44510</v>
      </c>
      <c r="E46" s="8" t="s">
        <v>56</v>
      </c>
      <c r="F46" s="8">
        <f>((Table_0__24[[#This Row],[Close*]]-E45)/E45)*100</f>
        <v>-3.234361860404452E-2</v>
      </c>
    </row>
    <row r="47" spans="1:6" x14ac:dyDescent="0.25">
      <c r="A47" s="6">
        <v>44509</v>
      </c>
      <c r="B47">
        <v>109.52</v>
      </c>
      <c r="C47">
        <f>((Table_0[[#This Row],[Close*]]-B46)/B46)*100</f>
        <v>14.969557001889555</v>
      </c>
      <c r="D47" s="6">
        <v>44509</v>
      </c>
      <c r="E47" s="8" t="s">
        <v>55</v>
      </c>
      <c r="F47" s="8">
        <f>((Table_0__24[[#This Row],[Close*]]-E46)/E46)*100</f>
        <v>0.81100901600448438</v>
      </c>
    </row>
    <row r="48" spans="1:6" x14ac:dyDescent="0.25">
      <c r="A48" s="6">
        <v>44508</v>
      </c>
      <c r="B48">
        <v>77</v>
      </c>
      <c r="C48">
        <f>((Table_0[[#This Row],[Close*]]-B47)/B47)*100</f>
        <v>-29.693206720233746</v>
      </c>
      <c r="D48" s="6">
        <v>44508</v>
      </c>
      <c r="E48" s="8" t="s">
        <v>57</v>
      </c>
      <c r="F48" s="8">
        <f>((Table_0__24[[#This Row],[Close*]]-E47)/E47)*100</f>
        <v>0.33163592793872471</v>
      </c>
    </row>
    <row r="49" spans="1:6" x14ac:dyDescent="0.25">
      <c r="A49" s="6">
        <v>44505</v>
      </c>
      <c r="B49">
        <v>77.989999999999995</v>
      </c>
      <c r="C49">
        <f>((Table_0[[#This Row],[Close*]]-B48)/B48)*100</f>
        <v>1.2857142857142791</v>
      </c>
      <c r="D49" s="6">
        <v>44505</v>
      </c>
      <c r="E49" s="8" t="s">
        <v>58</v>
      </c>
      <c r="F49" s="8">
        <f>((Table_0__24[[#This Row],[Close*]]-E48)/E48)*100</f>
        <v>-8.530057791142262E-2</v>
      </c>
    </row>
    <row r="50" spans="1:6" x14ac:dyDescent="0.25">
      <c r="A50" s="6">
        <v>44504</v>
      </c>
      <c r="B50">
        <v>82.53</v>
      </c>
      <c r="C50">
        <f>((Table_0[[#This Row],[Close*]]-B49)/B49)*100</f>
        <v>5.8212591357866481</v>
      </c>
      <c r="D50" s="6">
        <v>44504</v>
      </c>
      <c r="E50" s="8" t="s">
        <v>59</v>
      </c>
      <c r="F50" s="8">
        <f>((Table_0__24[[#This Row],[Close*]]-E49)/E49)*100</f>
        <v>-0.34576227776235197</v>
      </c>
    </row>
    <row r="51" spans="1:6" x14ac:dyDescent="0.25">
      <c r="A51" s="6">
        <v>44503</v>
      </c>
      <c r="B51">
        <v>78.36</v>
      </c>
      <c r="C51">
        <f>((Table_0[[#This Row],[Close*]]-B50)/B50)*100</f>
        <v>-5.0527081061432231</v>
      </c>
      <c r="D51" s="6">
        <v>44503</v>
      </c>
      <c r="E51" s="8" t="s">
        <v>36</v>
      </c>
      <c r="F51" s="8">
        <f>((Table_0__24[[#This Row],[Close*]]-E50)/E50)*100</f>
        <v>-0.46904114283266529</v>
      </c>
    </row>
    <row r="52" spans="1:6" x14ac:dyDescent="0.25">
      <c r="A52" s="6">
        <v>44502</v>
      </c>
      <c r="B52">
        <v>79.59</v>
      </c>
      <c r="C52">
        <f>((Table_0[[#This Row],[Close*]]-B51)/B51)*100</f>
        <v>1.5696784073506942</v>
      </c>
      <c r="D52" s="6">
        <v>44502</v>
      </c>
      <c r="E52" s="8" t="s">
        <v>60</v>
      </c>
      <c r="F52" s="8">
        <f>((Table_0__24[[#This Row],[Close*]]-E51)/E51)*100</f>
        <v>-0.60681700809090422</v>
      </c>
    </row>
    <row r="53" spans="1:6" x14ac:dyDescent="0.25">
      <c r="A53" s="6">
        <v>44501</v>
      </c>
      <c r="B53">
        <v>81.14</v>
      </c>
      <c r="C53">
        <f>((Table_0[[#This Row],[Close*]]-B52)/B52)*100</f>
        <v>1.9474808393014162</v>
      </c>
      <c r="D53" s="6">
        <v>44501</v>
      </c>
      <c r="E53" s="8" t="s">
        <v>61</v>
      </c>
      <c r="F53" s="8">
        <f>((Table_0__24[[#This Row],[Close*]]-E52)/E52)*100</f>
        <v>-0.40268456375837991</v>
      </c>
    </row>
    <row r="54" spans="1:6" x14ac:dyDescent="0.25">
      <c r="A54" s="6">
        <v>44498</v>
      </c>
      <c r="B54">
        <v>84.02</v>
      </c>
      <c r="C54">
        <f>((Table_0[[#This Row],[Close*]]-B53)/B53)*100</f>
        <v>3.5494207542519045</v>
      </c>
      <c r="D54" s="6">
        <v>44498</v>
      </c>
      <c r="E54" s="8" t="s">
        <v>62</v>
      </c>
      <c r="F54" s="8">
        <f>((Table_0__24[[#This Row],[Close*]]-E53)/E53)*100</f>
        <v>-0.17172419789583959</v>
      </c>
    </row>
    <row r="55" spans="1:6" x14ac:dyDescent="0.25">
      <c r="A55" s="6">
        <v>44497</v>
      </c>
      <c r="B55">
        <v>82.75</v>
      </c>
      <c r="C55">
        <f>((Table_0[[#This Row],[Close*]]-B54)/B54)*100</f>
        <v>-1.5115448702689789</v>
      </c>
      <c r="D55" s="6">
        <v>44497</v>
      </c>
      <c r="E55" s="8" t="s">
        <v>63</v>
      </c>
      <c r="F55" s="8">
        <f>((Table_0__24[[#This Row],[Close*]]-E54)/E54)*100</f>
        <v>-0.20250408274360521</v>
      </c>
    </row>
    <row r="56" spans="1:6" x14ac:dyDescent="0.25">
      <c r="A56" s="6">
        <v>44496</v>
      </c>
      <c r="B56">
        <v>80.680000000000007</v>
      </c>
      <c r="C56">
        <f>((Table_0[[#This Row],[Close*]]-B55)/B55)*100</f>
        <v>-2.5015105740181185</v>
      </c>
      <c r="D56" s="6">
        <v>44496</v>
      </c>
      <c r="E56" s="8" t="s">
        <v>64</v>
      </c>
      <c r="F56" s="8">
        <f>((Table_0__24[[#This Row],[Close*]]-E55)/E55)*100</f>
        <v>-0.9556641647757016</v>
      </c>
    </row>
    <row r="57" spans="1:6" x14ac:dyDescent="0.25">
      <c r="A57" s="6">
        <v>44495</v>
      </c>
      <c r="B57">
        <v>80.89</v>
      </c>
      <c r="C57">
        <f>((Table_0[[#This Row],[Close*]]-B56)/B56)*100</f>
        <v>0.26028755577589702</v>
      </c>
      <c r="D57" s="6">
        <v>44495</v>
      </c>
      <c r="E57" s="8" t="s">
        <v>65</v>
      </c>
      <c r="F57" s="8">
        <f>((Table_0__24[[#This Row],[Close*]]-E56)/E56)*100</f>
        <v>0.44499273031677794</v>
      </c>
    </row>
    <row r="58" spans="1:6" x14ac:dyDescent="0.25">
      <c r="A58" s="6">
        <v>44494</v>
      </c>
      <c r="B58">
        <v>83.21</v>
      </c>
      <c r="C58">
        <f>((Table_0[[#This Row],[Close*]]-B57)/B57)*100</f>
        <v>2.8680924712572544</v>
      </c>
      <c r="D58" s="6">
        <v>44494</v>
      </c>
      <c r="E58" s="8" t="s">
        <v>66</v>
      </c>
      <c r="F58" s="8">
        <f>((Table_0__24[[#This Row],[Close*]]-E57)/E57)*100</f>
        <v>-8.9920168435820721E-2</v>
      </c>
    </row>
    <row r="59" spans="1:6" x14ac:dyDescent="0.25">
      <c r="A59" s="6">
        <v>44491</v>
      </c>
      <c r="B59">
        <v>83.98</v>
      </c>
      <c r="C59">
        <f>((Table_0[[#This Row],[Close*]]-B58)/B58)*100</f>
        <v>0.92536954692946782</v>
      </c>
      <c r="D59" s="6">
        <v>44491</v>
      </c>
      <c r="E59" s="8" t="s">
        <v>67</v>
      </c>
      <c r="F59" s="8">
        <f>((Table_0__24[[#This Row],[Close*]]-E58)/E58)*100</f>
        <v>-0.53342113928218782</v>
      </c>
    </row>
    <row r="60" spans="1:6" x14ac:dyDescent="0.25">
      <c r="A60" s="6">
        <v>44490</v>
      </c>
      <c r="B60">
        <v>83.19</v>
      </c>
      <c r="C60">
        <f>((Table_0[[#This Row],[Close*]]-B59)/B59)*100</f>
        <v>-0.94070016670636614</v>
      </c>
      <c r="D60" s="6">
        <v>44490</v>
      </c>
      <c r="E60" s="8" t="s">
        <v>68</v>
      </c>
      <c r="F60" s="8">
        <f>((Table_0__24[[#This Row],[Close*]]-E59)/E59)*100</f>
        <v>0.10372528248586918</v>
      </c>
    </row>
    <row r="61" spans="1:6" x14ac:dyDescent="0.25">
      <c r="A61" s="6">
        <v>44489</v>
      </c>
      <c r="B61">
        <v>78.58</v>
      </c>
      <c r="C61">
        <f>((Table_0[[#This Row],[Close*]]-B60)/B60)*100</f>
        <v>-5.5415314340665942</v>
      </c>
      <c r="D61" s="6">
        <v>44489</v>
      </c>
      <c r="E61" s="8" t="s">
        <v>69</v>
      </c>
      <c r="F61" s="8">
        <f>((Table_0__24[[#This Row],[Close*]]-E60)/E60)*100</f>
        <v>-0.26014682863377719</v>
      </c>
    </row>
    <row r="62" spans="1:6" x14ac:dyDescent="0.25">
      <c r="A62" s="6">
        <v>44488</v>
      </c>
      <c r="B62">
        <v>79.17</v>
      </c>
      <c r="C62">
        <f>((Table_0[[#This Row],[Close*]]-B61)/B61)*100</f>
        <v>0.75082718248918745</v>
      </c>
      <c r="D62" s="6">
        <v>44488</v>
      </c>
      <c r="E62" s="8" t="s">
        <v>70</v>
      </c>
      <c r="F62" s="8">
        <f>((Table_0__24[[#This Row],[Close*]]-E61)/E61)*100</f>
        <v>-0.39123803629452014</v>
      </c>
    </row>
    <row r="63" spans="1:6" x14ac:dyDescent="0.25">
      <c r="A63" s="6">
        <v>44487</v>
      </c>
      <c r="B63">
        <v>77.8</v>
      </c>
      <c r="C63">
        <f>((Table_0[[#This Row],[Close*]]-B62)/B62)*100</f>
        <v>-1.7304534545913914</v>
      </c>
      <c r="D63" s="6">
        <v>44487</v>
      </c>
      <c r="E63" s="8" t="s">
        <v>71</v>
      </c>
      <c r="F63" s="8">
        <f>((Table_0__24[[#This Row],[Close*]]-E62)/E62)*100</f>
        <v>-0.7655778448428876</v>
      </c>
    </row>
    <row r="64" spans="1:6" x14ac:dyDescent="0.25">
      <c r="A64" s="6">
        <v>44484</v>
      </c>
      <c r="B64">
        <v>76.58</v>
      </c>
      <c r="C64">
        <f>((Table_0[[#This Row],[Close*]]-B63)/B63)*100</f>
        <v>-1.568123393316194</v>
      </c>
      <c r="D64" s="6">
        <v>44484</v>
      </c>
      <c r="E64" s="8" t="s">
        <v>73</v>
      </c>
      <c r="F64" s="8">
        <f>((Table_0__24[[#This Row],[Close*]]-E63)/E63)*100</f>
        <v>-0.29517654688163714</v>
      </c>
    </row>
    <row r="65" spans="1:6" x14ac:dyDescent="0.25">
      <c r="A65" s="6">
        <v>44483</v>
      </c>
      <c r="B65">
        <v>74.349999999999994</v>
      </c>
      <c r="C65">
        <f>((Table_0[[#This Row],[Close*]]-B64)/B64)*100</f>
        <v>-2.911987464089846</v>
      </c>
      <c r="D65" s="6">
        <v>44483</v>
      </c>
      <c r="E65" s="8" t="s">
        <v>74</v>
      </c>
      <c r="F65" s="8">
        <f>((Table_0__24[[#This Row],[Close*]]-E64)/E64)*100</f>
        <v>-0.75582568910220571</v>
      </c>
    </row>
    <row r="66" spans="1:6" x14ac:dyDescent="0.25">
      <c r="A66" s="6">
        <v>44482</v>
      </c>
      <c r="B66">
        <v>74.78</v>
      </c>
      <c r="C66">
        <f>((Table_0[[#This Row],[Close*]]-B65)/B65)*100</f>
        <v>0.57834566240754115</v>
      </c>
      <c r="D66" s="6">
        <v>44482</v>
      </c>
      <c r="E66" s="8" t="s">
        <v>75</v>
      </c>
      <c r="F66" s="8">
        <f>((Table_0__24[[#This Row],[Close*]]-E65)/E65)*100</f>
        <v>-1.6542372881355918</v>
      </c>
    </row>
    <row r="67" spans="1:6" x14ac:dyDescent="0.25">
      <c r="A67" s="6">
        <v>44481</v>
      </c>
      <c r="B67">
        <v>71.900000000000006</v>
      </c>
      <c r="C67">
        <f>((Table_0[[#This Row],[Close*]]-B66)/B66)*100</f>
        <v>-3.8512971382722592</v>
      </c>
      <c r="D67" s="6">
        <v>44481</v>
      </c>
      <c r="E67" s="8" t="s">
        <v>76</v>
      </c>
      <c r="F67" s="8">
        <f>((Table_0__24[[#This Row],[Close*]]-E66)/E66)*100</f>
        <v>-0.35847235626637303</v>
      </c>
    </row>
    <row r="68" spans="1:6" x14ac:dyDescent="0.25">
      <c r="A68" s="6">
        <v>44480</v>
      </c>
      <c r="B68">
        <v>70.22</v>
      </c>
      <c r="C68">
        <f>((Table_0[[#This Row],[Close*]]-B67)/B67)*100</f>
        <v>-2.3365785813630136</v>
      </c>
      <c r="D68" s="6">
        <v>44480</v>
      </c>
      <c r="E68" s="8" t="s">
        <v>77</v>
      </c>
      <c r="F68" s="8">
        <f>((Table_0__24[[#This Row],[Close*]]-E67)/E67)*100</f>
        <v>0.24675983580093011</v>
      </c>
    </row>
    <row r="69" spans="1:6" x14ac:dyDescent="0.25">
      <c r="A69" s="6">
        <v>44477</v>
      </c>
      <c r="B69">
        <v>70.44</v>
      </c>
      <c r="C69">
        <f>((Table_0[[#This Row],[Close*]]-B68)/B68)*100</f>
        <v>0.31330105383081586</v>
      </c>
      <c r="D69" s="6">
        <v>44477</v>
      </c>
      <c r="E69" s="8" t="s">
        <v>78</v>
      </c>
      <c r="F69" s="8">
        <f>((Table_0__24[[#This Row],[Close*]]-E68)/E68)*100</f>
        <v>0.72925533138558873</v>
      </c>
    </row>
    <row r="70" spans="1:6" x14ac:dyDescent="0.25">
      <c r="A70" s="6">
        <v>44476</v>
      </c>
      <c r="B70">
        <v>74.8</v>
      </c>
      <c r="C70">
        <f>((Table_0[[#This Row],[Close*]]-B69)/B69)*100</f>
        <v>6.1896649630891529</v>
      </c>
      <c r="D70" s="6">
        <v>44476</v>
      </c>
      <c r="E70" s="8" t="s">
        <v>79</v>
      </c>
      <c r="F70" s="8">
        <f>((Table_0__24[[#This Row],[Close*]]-E69)/E69)*100</f>
        <v>0.18270680126067951</v>
      </c>
    </row>
    <row r="71" spans="1:6" x14ac:dyDescent="0.25">
      <c r="A71" s="6">
        <v>44475</v>
      </c>
      <c r="B71">
        <v>73.7</v>
      </c>
      <c r="C71">
        <f>((Table_0[[#This Row],[Close*]]-B70)/B70)*100</f>
        <v>-1.4705882352941102</v>
      </c>
      <c r="D71" s="6">
        <v>44475</v>
      </c>
      <c r="E71" s="8" t="s">
        <v>80</v>
      </c>
      <c r="F71" s="8">
        <f>((Table_0__24[[#This Row],[Close*]]-E70)/E70)*100</f>
        <v>-0.85715588382803254</v>
      </c>
    </row>
    <row r="72" spans="1:6" x14ac:dyDescent="0.25">
      <c r="A72" s="6">
        <v>44474</v>
      </c>
      <c r="B72">
        <v>72.569999999999993</v>
      </c>
      <c r="C72">
        <f>((Table_0[[#This Row],[Close*]]-B71)/B71)*100</f>
        <v>-1.5332428765264716</v>
      </c>
      <c r="D72" s="6">
        <v>44474</v>
      </c>
      <c r="E72" s="8" t="s">
        <v>81</v>
      </c>
      <c r="F72" s="8">
        <f>((Table_0__24[[#This Row],[Close*]]-E71)/E71)*100</f>
        <v>-0.41388825017244302</v>
      </c>
    </row>
    <row r="73" spans="1:6" x14ac:dyDescent="0.25">
      <c r="A73" s="6">
        <v>44473</v>
      </c>
      <c r="B73">
        <v>77.8</v>
      </c>
      <c r="C73">
        <f>((Table_0[[#This Row],[Close*]]-B72)/B72)*100</f>
        <v>7.2068347802122155</v>
      </c>
      <c r="D73" s="6">
        <v>44473</v>
      </c>
      <c r="E73" s="8" t="s">
        <v>82</v>
      </c>
      <c r="F73" s="8">
        <f>((Table_0__24[[#This Row],[Close*]]-E72)/E72)*100</f>
        <v>-1.0297852689910034</v>
      </c>
    </row>
    <row r="74" spans="1:6" x14ac:dyDescent="0.25">
      <c r="A74" s="6">
        <v>44470</v>
      </c>
      <c r="B74">
        <v>75.59</v>
      </c>
      <c r="C74">
        <f>((Table_0[[#This Row],[Close*]]-B73)/B73)*100</f>
        <v>-2.8406169665809688</v>
      </c>
      <c r="D74" s="6">
        <v>44470</v>
      </c>
      <c r="E74" s="8" t="s">
        <v>83</v>
      </c>
      <c r="F74" s="8">
        <f>((Table_0__24[[#This Row],[Close*]]-E73)/E73)*100</f>
        <v>1.3064576334453208</v>
      </c>
    </row>
    <row r="75" spans="1:6" x14ac:dyDescent="0.25">
      <c r="A75" s="6">
        <v>44469</v>
      </c>
      <c r="B75">
        <v>75.55</v>
      </c>
      <c r="C75">
        <f>((Table_0[[#This Row],[Close*]]-B74)/B74)*100</f>
        <v>-5.2917052520182903E-2</v>
      </c>
      <c r="D75" s="6">
        <v>44469</v>
      </c>
      <c r="E75" s="8" t="s">
        <v>84</v>
      </c>
      <c r="F75" s="8">
        <f>((Table_0__24[[#This Row],[Close*]]-E74)/E74)*100</f>
        <v>-1.1744657332350825</v>
      </c>
    </row>
    <row r="76" spans="1:6" x14ac:dyDescent="0.25">
      <c r="A76" s="6">
        <v>44468</v>
      </c>
      <c r="B76">
        <v>76.31</v>
      </c>
      <c r="C76">
        <f>((Table_0[[#This Row],[Close*]]-B75)/B75)*100</f>
        <v>1.0059563203176773</v>
      </c>
      <c r="D76" s="6">
        <v>44468</v>
      </c>
      <c r="E76" s="8" t="s">
        <v>85</v>
      </c>
      <c r="F76" s="8">
        <f>((Table_0__24[[#This Row],[Close*]]-E75)/E75)*100</f>
        <v>1.2373584378058446</v>
      </c>
    </row>
    <row r="77" spans="1:6" x14ac:dyDescent="0.25">
      <c r="A77" s="6">
        <v>44467</v>
      </c>
      <c r="B77">
        <v>77.05</v>
      </c>
      <c r="C77">
        <f>((Table_0[[#This Row],[Close*]]-B76)/B76)*100</f>
        <v>0.96972873804218962</v>
      </c>
      <c r="D77" s="6">
        <v>44467</v>
      </c>
      <c r="E77" s="8" t="s">
        <v>86</v>
      </c>
      <c r="F77" s="8">
        <f>((Table_0__24[[#This Row],[Close*]]-E76)/E76)*100</f>
        <v>-0.1680285418344945</v>
      </c>
    </row>
    <row r="78" spans="1:6" x14ac:dyDescent="0.25">
      <c r="A78" s="6">
        <v>44466</v>
      </c>
      <c r="B78">
        <v>79.989999999999995</v>
      </c>
      <c r="C78">
        <f>((Table_0[[#This Row],[Close*]]-B77)/B77)*100</f>
        <v>3.8157040882543778</v>
      </c>
      <c r="D78" s="6">
        <v>44466</v>
      </c>
      <c r="E78" s="8" t="s">
        <v>87</v>
      </c>
      <c r="F78" s="8">
        <f>((Table_0__24[[#This Row],[Close*]]-E77)/E77)*100</f>
        <v>2.0566263949091486</v>
      </c>
    </row>
    <row r="79" spans="1:6" x14ac:dyDescent="0.25">
      <c r="A79" s="6">
        <v>44463</v>
      </c>
      <c r="B79">
        <v>83.22</v>
      </c>
      <c r="C79">
        <f>((Table_0[[#This Row],[Close*]]-B78)/B78)*100</f>
        <v>4.0380047505938297</v>
      </c>
      <c r="D79" s="6">
        <v>44463</v>
      </c>
      <c r="E79" s="8" t="s">
        <v>88</v>
      </c>
      <c r="F79" s="8">
        <f>((Table_0__24[[#This Row],[Close*]]-E78)/E78)*100</f>
        <v>0.28691487439003222</v>
      </c>
    </row>
    <row r="80" spans="1:6" x14ac:dyDescent="0.25">
      <c r="A80" s="6">
        <v>44462</v>
      </c>
      <c r="B80">
        <v>82.28</v>
      </c>
      <c r="C80">
        <f>((Table_0[[#This Row],[Close*]]-B79)/B79)*100</f>
        <v>-1.1295361691900958</v>
      </c>
      <c r="D80" s="6">
        <v>44462</v>
      </c>
      <c r="E80" s="8" t="s">
        <v>89</v>
      </c>
      <c r="F80" s="8">
        <f>((Table_0__24[[#This Row],[Close*]]-E79)/E79)*100</f>
        <v>-0.16444774841747609</v>
      </c>
    </row>
    <row r="81" spans="1:6" x14ac:dyDescent="0.25">
      <c r="A81" s="6">
        <v>44461</v>
      </c>
      <c r="B81">
        <v>81.180000000000007</v>
      </c>
      <c r="C81">
        <f>((Table_0[[#This Row],[Close*]]-B80)/B80)*100</f>
        <v>-1.3368983957219183</v>
      </c>
      <c r="D81" s="6">
        <v>44461</v>
      </c>
      <c r="E81" s="8" t="s">
        <v>78</v>
      </c>
      <c r="F81" s="8">
        <f>((Table_0__24[[#This Row],[Close*]]-E80)/E80)*100</f>
        <v>-1.2004151811904853</v>
      </c>
    </row>
    <row r="82" spans="1:6" x14ac:dyDescent="0.25">
      <c r="A82" s="6">
        <v>44460</v>
      </c>
      <c r="B82">
        <v>78.849999999999994</v>
      </c>
      <c r="C82">
        <f>((Table_0[[#This Row],[Close*]]-B81)/B81)*100</f>
        <v>-2.8701650652870314</v>
      </c>
      <c r="D82" s="6">
        <v>44460</v>
      </c>
      <c r="E82" s="8" t="s">
        <v>90</v>
      </c>
      <c r="F82" s="8">
        <f>((Table_0__24[[#This Row],[Close*]]-E81)/E81)*100</f>
        <v>-0.9660622116658335</v>
      </c>
    </row>
    <row r="83" spans="1:6" x14ac:dyDescent="0.25">
      <c r="A83" s="6">
        <v>44459</v>
      </c>
      <c r="B83">
        <v>77.77</v>
      </c>
      <c r="C83">
        <f>((Table_0[[#This Row],[Close*]]-B82)/B82)*100</f>
        <v>-1.3696892834495857</v>
      </c>
      <c r="D83" s="6">
        <v>44459</v>
      </c>
      <c r="E83" s="8" t="s">
        <v>91</v>
      </c>
      <c r="F83" s="8">
        <f>((Table_0__24[[#This Row],[Close*]]-E82)/E82)*100</f>
        <v>9.4550653783184974E-2</v>
      </c>
    </row>
    <row r="84" spans="1:6" x14ac:dyDescent="0.25">
      <c r="A84" s="6">
        <v>44456</v>
      </c>
      <c r="B84">
        <v>80.81</v>
      </c>
      <c r="C84">
        <f>((Table_0[[#This Row],[Close*]]-B83)/B83)*100</f>
        <v>3.9089623248039169</v>
      </c>
      <c r="D84" s="6">
        <v>44456</v>
      </c>
      <c r="E84" s="8" t="s">
        <v>92</v>
      </c>
      <c r="F84" s="8">
        <f>((Table_0__24[[#This Row],[Close*]]-E83)/E83)*100</f>
        <v>1.6956962491936127</v>
      </c>
    </row>
    <row r="85" spans="1:6" x14ac:dyDescent="0.25">
      <c r="A85" s="6">
        <v>44455</v>
      </c>
      <c r="B85">
        <v>81.42</v>
      </c>
      <c r="C85">
        <f>((Table_0[[#This Row],[Close*]]-B84)/B84)*100</f>
        <v>0.75485707214453579</v>
      </c>
      <c r="D85" s="6">
        <v>44455</v>
      </c>
      <c r="E85" s="8" t="s">
        <v>93</v>
      </c>
      <c r="F85" s="8">
        <f>((Table_0__24[[#This Row],[Close*]]-E84)/E84)*100</f>
        <v>1.3072043497961121</v>
      </c>
    </row>
    <row r="86" spans="1:6" x14ac:dyDescent="0.25">
      <c r="A86" s="6">
        <v>44454</v>
      </c>
      <c r="B86">
        <v>82.15</v>
      </c>
      <c r="C86">
        <f>((Table_0[[#This Row],[Close*]]-B85)/B85)*100</f>
        <v>0.89658560550233846</v>
      </c>
      <c r="D86" s="6">
        <v>44454</v>
      </c>
      <c r="E86" s="8" t="s">
        <v>94</v>
      </c>
      <c r="F86" s="8">
        <f>((Table_0__24[[#This Row],[Close*]]-E85)/E85)*100</f>
        <v>0.15877630431379106</v>
      </c>
    </row>
    <row r="87" spans="1:6" x14ac:dyDescent="0.25">
      <c r="A87" s="6">
        <v>44453</v>
      </c>
      <c r="B87">
        <v>82.33</v>
      </c>
      <c r="C87">
        <f>((Table_0[[#This Row],[Close*]]-B86)/B86)*100</f>
        <v>0.21911138161898064</v>
      </c>
      <c r="D87" s="6">
        <v>44453</v>
      </c>
      <c r="E87" s="8" t="s">
        <v>95</v>
      </c>
      <c r="F87" s="8">
        <f>((Table_0__24[[#This Row],[Close*]]-E86)/E86)*100</f>
        <v>-0.82834687862819945</v>
      </c>
    </row>
    <row r="88" spans="1:6" x14ac:dyDescent="0.25">
      <c r="A88" s="6">
        <v>44452</v>
      </c>
      <c r="B88">
        <v>84.65</v>
      </c>
      <c r="C88">
        <f>((Table_0[[#This Row],[Close*]]-B87)/B87)*100</f>
        <v>2.8179278513300225</v>
      </c>
      <c r="D88" s="6">
        <v>44452</v>
      </c>
      <c r="E88" s="8" t="s">
        <v>96</v>
      </c>
      <c r="F88" s="8">
        <f>((Table_0__24[[#This Row],[Close*]]-E87)/E87)*100</f>
        <v>0.54258504626606208</v>
      </c>
    </row>
    <row r="89" spans="1:6" x14ac:dyDescent="0.25">
      <c r="A89" s="6">
        <v>44449</v>
      </c>
      <c r="B89">
        <v>87.88</v>
      </c>
      <c r="C89">
        <f>((Table_0[[#This Row],[Close*]]-B88)/B88)*100</f>
        <v>3.8157117542823271</v>
      </c>
      <c r="D89" s="6">
        <v>44449</v>
      </c>
      <c r="E89" s="8" t="s">
        <v>97</v>
      </c>
      <c r="F89" s="8">
        <f>((Table_0__24[[#This Row],[Close*]]-E88)/E88)*100</f>
        <v>-0.25527341125889796</v>
      </c>
    </row>
    <row r="90" spans="1:6" x14ac:dyDescent="0.25">
      <c r="A90" s="6">
        <v>44448</v>
      </c>
      <c r="B90">
        <v>86.35</v>
      </c>
      <c r="C90">
        <f>((Table_0[[#This Row],[Close*]]-B89)/B89)*100</f>
        <v>-1.741010468821121</v>
      </c>
      <c r="D90" s="6">
        <v>44448</v>
      </c>
      <c r="E90" s="8" t="s">
        <v>98</v>
      </c>
      <c r="F90" s="8">
        <f>((Table_0__24[[#This Row],[Close*]]-E89)/E89)*100</f>
        <v>0.79471982758621151</v>
      </c>
    </row>
    <row r="91" spans="1:6" x14ac:dyDescent="0.25">
      <c r="A91" s="6">
        <v>44447</v>
      </c>
      <c r="B91">
        <v>83.51</v>
      </c>
      <c r="C91">
        <f>((Table_0[[#This Row],[Close*]]-B90)/B90)*100</f>
        <v>-3.2889403590040409</v>
      </c>
      <c r="D91" s="6">
        <v>44447</v>
      </c>
      <c r="E91" s="8" t="s">
        <v>99</v>
      </c>
      <c r="F91" s="8">
        <f>((Table_0__24[[#This Row],[Close*]]-E90)/E90)*100</f>
        <v>0.42986324557886918</v>
      </c>
    </row>
    <row r="92" spans="1:6" x14ac:dyDescent="0.25">
      <c r="A92" s="6">
        <v>44446</v>
      </c>
      <c r="B92">
        <v>84.97</v>
      </c>
      <c r="C92">
        <f>((Table_0[[#This Row],[Close*]]-B91)/B91)*100</f>
        <v>1.7482936175308268</v>
      </c>
      <c r="D92" s="6">
        <v>44446</v>
      </c>
      <c r="E92" s="8" t="s">
        <v>100</v>
      </c>
      <c r="F92" s="8">
        <f>((Table_0__24[[#This Row],[Close*]]-E91)/E91)*100</f>
        <v>0.12197556053313398</v>
      </c>
    </row>
    <row r="93" spans="1:6" x14ac:dyDescent="0.25">
      <c r="A93" s="6">
        <v>44442</v>
      </c>
      <c r="B93">
        <v>82.87</v>
      </c>
      <c r="C93">
        <f>((Table_0[[#This Row],[Close*]]-B92)/B92)*100</f>
        <v>-2.4714605154760436</v>
      </c>
      <c r="D93" s="6">
        <v>44442</v>
      </c>
      <c r="E93" s="8" t="s">
        <v>101</v>
      </c>
      <c r="F93" s="8">
        <f>((Table_0__24[[#This Row],[Close*]]-E92)/E92)*100</f>
        <v>0.35883577725601484</v>
      </c>
    </row>
    <row r="94" spans="1:6" x14ac:dyDescent="0.25">
      <c r="A94" s="6">
        <v>44441</v>
      </c>
      <c r="B94">
        <v>84.6</v>
      </c>
      <c r="C94">
        <f>((Table_0[[#This Row],[Close*]]-B93)/B93)*100</f>
        <v>2.0876070954506933</v>
      </c>
      <c r="D94" s="6">
        <v>44441</v>
      </c>
      <c r="E94" s="8" t="s">
        <v>102</v>
      </c>
      <c r="F94" s="8">
        <f>((Table_0__24[[#This Row],[Close*]]-E93)/E93)*100</f>
        <v>2.4278273152647138E-2</v>
      </c>
    </row>
    <row r="95" spans="1:6" x14ac:dyDescent="0.25">
      <c r="A95" s="6">
        <v>44440</v>
      </c>
      <c r="B95">
        <v>84.45</v>
      </c>
      <c r="C95">
        <f>((Table_0[[#This Row],[Close*]]-B94)/B94)*100</f>
        <v>-0.17730496453899702</v>
      </c>
      <c r="D95" s="6">
        <v>44440</v>
      </c>
      <c r="E95" s="8" t="s">
        <v>103</v>
      </c>
      <c r="F95" s="8">
        <f>((Table_0__24[[#This Row],[Close*]]-E94)/E94)*100</f>
        <v>-0.30671462300580027</v>
      </c>
    </row>
    <row r="96" spans="1:6" x14ac:dyDescent="0.25">
      <c r="A96" s="6">
        <v>44439</v>
      </c>
      <c r="B96">
        <v>82.05</v>
      </c>
      <c r="C96">
        <f>((Table_0[[#This Row],[Close*]]-B95)/B95)*100</f>
        <v>-2.8419182948490298</v>
      </c>
      <c r="D96" s="6">
        <v>44439</v>
      </c>
      <c r="E96" s="8" t="s">
        <v>104</v>
      </c>
      <c r="F96" s="8">
        <f>((Table_0__24[[#This Row],[Close*]]-E95)/E95)*100</f>
        <v>-5.3120849933600951E-2</v>
      </c>
    </row>
    <row r="97" spans="1:6" x14ac:dyDescent="0.25">
      <c r="A97" s="6">
        <v>44438</v>
      </c>
      <c r="B97">
        <v>81.87</v>
      </c>
      <c r="C97">
        <f>((Table_0[[#This Row],[Close*]]-B96)/B96)*100</f>
        <v>-0.21937842778792521</v>
      </c>
      <c r="D97" s="6">
        <v>44438</v>
      </c>
      <c r="E97" s="8" t="s">
        <v>105</v>
      </c>
      <c r="F97" s="8">
        <f>((Table_0__24[[#This Row],[Close*]]-E96)/E96)*100</f>
        <v>0.14837452387280006</v>
      </c>
    </row>
    <row r="98" spans="1:6" x14ac:dyDescent="0.25">
      <c r="A98" s="6">
        <v>44435</v>
      </c>
      <c r="B98">
        <v>85.4</v>
      </c>
      <c r="C98">
        <f>((Table_0[[#This Row],[Close*]]-B97)/B97)*100</f>
        <v>4.3117136924392341</v>
      </c>
      <c r="D98" s="6">
        <v>44435</v>
      </c>
      <c r="E98" s="8" t="s">
        <v>106</v>
      </c>
      <c r="F98" s="8">
        <f>((Table_0__24[[#This Row],[Close*]]-E97)/E97)*100</f>
        <v>-0.43783030758685137</v>
      </c>
    </row>
    <row r="99" spans="1:6" x14ac:dyDescent="0.25">
      <c r="A99" s="6">
        <v>44434</v>
      </c>
      <c r="B99">
        <v>85.81</v>
      </c>
      <c r="C99">
        <f>((Table_0[[#This Row],[Close*]]-B98)/B98)*100</f>
        <v>0.48009367681498427</v>
      </c>
      <c r="D99" s="6">
        <v>44434</v>
      </c>
      <c r="E99" s="8" t="s">
        <v>72</v>
      </c>
      <c r="F99" s="8">
        <f>((Table_0__24[[#This Row],[Close*]]-E98)/E98)*100</f>
        <v>-0.88617434758467717</v>
      </c>
    </row>
    <row r="100" spans="1:6" x14ac:dyDescent="0.25">
      <c r="A100" s="6">
        <v>44433</v>
      </c>
      <c r="B100">
        <v>90.34</v>
      </c>
      <c r="C100">
        <f>((Table_0[[#This Row],[Close*]]-B99)/B99)*100</f>
        <v>5.2791049994173189</v>
      </c>
      <c r="D100" s="6">
        <v>44433</v>
      </c>
      <c r="E100" s="8" t="s">
        <v>107</v>
      </c>
      <c r="F100" s="8">
        <f>((Table_0__24[[#This Row],[Close*]]-E99)/E99)*100</f>
        <v>0.5938242280285112</v>
      </c>
    </row>
  </sheetData>
  <mergeCells count="2">
    <mergeCell ref="A1:C1"/>
    <mergeCell ref="D1:F1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6063-D633-4315-A366-4707894EBD91}">
  <dimension ref="A1:D6"/>
  <sheetViews>
    <sheetView workbookViewId="0">
      <selection activeCell="B2" sqref="B2"/>
    </sheetView>
  </sheetViews>
  <sheetFormatPr defaultRowHeight="15" x14ac:dyDescent="0.25"/>
  <cols>
    <col min="1" max="1" width="25" bestFit="1" customWidth="1"/>
    <col min="2" max="2" width="20.42578125" bestFit="1" customWidth="1"/>
  </cols>
  <sheetData>
    <row r="1" spans="1:4" x14ac:dyDescent="0.25">
      <c r="C1" s="21" t="s">
        <v>116</v>
      </c>
    </row>
    <row r="2" spans="1:4" x14ac:dyDescent="0.25">
      <c r="A2" s="24" t="s">
        <v>117</v>
      </c>
      <c r="B2" s="25">
        <v>9.3299999999999994E-2</v>
      </c>
      <c r="C2" s="29" t="s">
        <v>118</v>
      </c>
    </row>
    <row r="3" spans="1:4" x14ac:dyDescent="0.25">
      <c r="A3" s="17" t="s">
        <v>113</v>
      </c>
      <c r="B3" s="26">
        <v>2.3E-2</v>
      </c>
      <c r="C3" s="28"/>
      <c r="D3" s="27"/>
    </row>
    <row r="4" spans="1:4" x14ac:dyDescent="0.25">
      <c r="A4" s="18" t="s">
        <v>114</v>
      </c>
      <c r="B4" s="19">
        <v>0.08</v>
      </c>
    </row>
    <row r="5" spans="1:4" x14ac:dyDescent="0.25">
      <c r="A5" s="18" t="s">
        <v>112</v>
      </c>
      <c r="B5" s="20">
        <f>'Stock Historical Data'!J2</f>
        <v>1.2688601595382187</v>
      </c>
    </row>
    <row r="6" spans="1:4" x14ac:dyDescent="0.25">
      <c r="A6" s="14" t="s">
        <v>115</v>
      </c>
      <c r="B6" s="23">
        <f>B3+B5*(B4-B3)</f>
        <v>9.5325029093678459E-2</v>
      </c>
    </row>
  </sheetData>
  <hyperlinks>
    <hyperlink ref="C2" r:id="rId1" xr:uid="{683CB5A8-77C0-4D63-B6FC-4F3316B9AF1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7BBE-CD05-49B4-816A-3DE7BF805F95}">
  <dimension ref="A1:Y117"/>
  <sheetViews>
    <sheetView showGridLines="0" tabSelected="1" zoomScale="115" zoomScaleNormal="115" workbookViewId="0">
      <selection activeCell="A50" sqref="A50:XFD70"/>
    </sheetView>
  </sheetViews>
  <sheetFormatPr defaultRowHeight="15" outlineLevelRow="3" x14ac:dyDescent="0.25"/>
  <cols>
    <col min="1" max="3" width="1.42578125" customWidth="1"/>
    <col min="4" max="4" width="11.7109375" customWidth="1"/>
    <col min="5" max="5" width="11.140625" customWidth="1"/>
    <col min="6" max="6" width="18.28515625" customWidth="1"/>
    <col min="7" max="8" width="9.28515625" bestFit="1" customWidth="1"/>
    <col min="9" max="13" width="9.42578125" bestFit="1" customWidth="1"/>
    <col min="14" max="19" width="10.140625" bestFit="1" customWidth="1"/>
    <col min="20" max="20" width="1.5703125" customWidth="1"/>
    <col min="21" max="21" width="10.140625" customWidth="1"/>
    <col min="23" max="24" width="11.42578125" bestFit="1" customWidth="1"/>
    <col min="25" max="25" width="12.85546875" bestFit="1" customWidth="1"/>
    <col min="27" max="27" width="11.5703125" bestFit="1" customWidth="1"/>
    <col min="31" max="31" width="10.85546875" bestFit="1" customWidth="1"/>
  </cols>
  <sheetData>
    <row r="1" spans="1:25" ht="6.75" customHeight="1" thickBot="1" x14ac:dyDescent="0.3"/>
    <row r="2" spans="1:25" x14ac:dyDescent="0.25">
      <c r="A2" t="s">
        <v>144</v>
      </c>
      <c r="B2" s="34" t="s">
        <v>129</v>
      </c>
      <c r="C2" s="35"/>
      <c r="D2" s="35"/>
      <c r="E2" s="35"/>
      <c r="F2" s="35"/>
      <c r="G2" s="35">
        <v>2018</v>
      </c>
      <c r="H2" s="35">
        <f t="shared" ref="H2:I2" si="0">G2+1</f>
        <v>2019</v>
      </c>
      <c r="I2" s="36">
        <f t="shared" si="0"/>
        <v>2020</v>
      </c>
      <c r="J2" s="35">
        <f>I2+1</f>
        <v>2021</v>
      </c>
      <c r="K2" s="35">
        <f t="shared" ref="K2:S2" si="1">J2+1</f>
        <v>2022</v>
      </c>
      <c r="L2" s="35">
        <f t="shared" si="1"/>
        <v>2023</v>
      </c>
      <c r="M2" s="35">
        <f t="shared" si="1"/>
        <v>2024</v>
      </c>
      <c r="N2" s="35">
        <f t="shared" si="1"/>
        <v>2025</v>
      </c>
      <c r="O2" s="35">
        <f t="shared" si="1"/>
        <v>2026</v>
      </c>
      <c r="P2" s="35">
        <f t="shared" si="1"/>
        <v>2027</v>
      </c>
      <c r="Q2" s="35">
        <f t="shared" si="1"/>
        <v>2028</v>
      </c>
      <c r="R2" s="35">
        <f t="shared" si="1"/>
        <v>2029</v>
      </c>
      <c r="S2" s="37">
        <f t="shared" si="1"/>
        <v>2030</v>
      </c>
      <c r="U2" s="80" t="s">
        <v>145</v>
      </c>
      <c r="V2" s="81"/>
      <c r="W2" s="81"/>
      <c r="X2" s="81"/>
      <c r="Y2" s="82"/>
    </row>
    <row r="3" spans="1:25" ht="6.75" customHeight="1" x14ac:dyDescent="0.25">
      <c r="B3" s="38"/>
      <c r="I3" s="20"/>
      <c r="S3" s="39"/>
      <c r="U3" s="38"/>
      <c r="Y3" s="39"/>
    </row>
    <row r="4" spans="1:25" x14ac:dyDescent="0.25">
      <c r="B4" s="38"/>
      <c r="C4" t="s">
        <v>130</v>
      </c>
      <c r="G4" s="40">
        <f>SUM('[1]Revenue Schedule'!C20:F20)</f>
        <v>324.95600000000002</v>
      </c>
      <c r="H4" s="40">
        <f>SUM('[1]Revenue Schedule'!G20:J20)</f>
        <v>508.39300000000003</v>
      </c>
      <c r="I4" s="41">
        <f>SUM('[1]Revenue Schedule'!K20:N20)</f>
        <v>923.88499999999999</v>
      </c>
      <c r="J4" s="40">
        <f>'[1]Revenue Schedule'!O20*4</f>
        <v>1547.904</v>
      </c>
      <c r="K4" s="40">
        <f>'[1]Revenue Schedule'!P20</f>
        <v>1547.904</v>
      </c>
      <c r="L4" s="40">
        <f>'[1]Revenue Schedule'!Q20</f>
        <v>1861.9156864000001</v>
      </c>
      <c r="M4" s="40">
        <f>'[1]Revenue Schedule'!R20</f>
        <v>2186.7436203520001</v>
      </c>
      <c r="N4" s="40">
        <f>'[1]Revenue Schedule'!S20</f>
        <v>2506.30464743424</v>
      </c>
      <c r="O4" s="40">
        <f>'[1]Revenue Schedule'!T20</f>
        <v>2801.7841430921217</v>
      </c>
      <c r="P4" s="40">
        <f>'[1]Revenue Schedule'!U20</f>
        <v>3053.2093833914405</v>
      </c>
      <c r="Q4" s="40">
        <f>'[1]Revenue Schedule'!V20</f>
        <v>3241.4886959323694</v>
      </c>
      <c r="R4" s="40">
        <f>'[1]Revenue Schedule'!W20</f>
        <v>3447.0942286014133</v>
      </c>
      <c r="S4" s="42">
        <f>'[1]Revenue Schedule'!X20</f>
        <v>3671.8569047003066</v>
      </c>
      <c r="U4" s="38" t="s">
        <v>146</v>
      </c>
      <c r="Y4" s="83">
        <v>9.3299999999999994E-2</v>
      </c>
    </row>
    <row r="5" spans="1:25" x14ac:dyDescent="0.25">
      <c r="B5" s="38"/>
      <c r="C5" s="22" t="s">
        <v>131</v>
      </c>
      <c r="D5" s="22"/>
      <c r="E5" s="22"/>
      <c r="F5" s="22"/>
      <c r="G5" s="43">
        <f>+'[1]Expense Schedule'!C24</f>
        <v>72.977999999999994</v>
      </c>
      <c r="H5" s="43">
        <f>+'[1]Expense Schedule'!D24</f>
        <v>122.381</v>
      </c>
      <c r="I5" s="44">
        <f>+'[1]Expense Schedule'!E24</f>
        <v>239.89799999999997</v>
      </c>
      <c r="J5" s="43">
        <f>+'[1]Expense Schedule'!F24*4</f>
        <v>391.74799999999999</v>
      </c>
      <c r="K5" s="43">
        <f>+'[1]Expense Schedule'!G24</f>
        <v>407.09875199999999</v>
      </c>
      <c r="L5" s="43">
        <f>+'[1]Expense Schedule'!H24</f>
        <v>506.44106670080009</v>
      </c>
      <c r="M5" s="43">
        <f>+'[1]Expense Schedule'!I24</f>
        <v>614.47495731891206</v>
      </c>
      <c r="N5" s="43">
        <f>+'[1]Expense Schedule'!J24</f>
        <v>726.82834775592971</v>
      </c>
      <c r="O5" s="43">
        <f>+'[1]Expense Schedule'!K24</f>
        <v>812.51740149671537</v>
      </c>
      <c r="P5" s="43">
        <f>+'[1]Expense Schedule'!L24</f>
        <v>885.4307211835179</v>
      </c>
      <c r="Q5" s="43">
        <f>+'[1]Expense Schedule'!M24</f>
        <v>940.03172182038725</v>
      </c>
      <c r="R5" s="43">
        <f>+'[1]Expense Schedule'!N24</f>
        <v>999.65732629440993</v>
      </c>
      <c r="S5" s="45">
        <f>+'[1]Expense Schedule'!O24</f>
        <v>1064.838502363089</v>
      </c>
      <c r="U5" s="38" t="s">
        <v>147</v>
      </c>
      <c r="Y5" s="84">
        <f>+NPV(Y4,J24:S24)</f>
        <v>731.5783060875558</v>
      </c>
    </row>
    <row r="6" spans="1:25" x14ac:dyDescent="0.25">
      <c r="B6" s="38"/>
      <c r="D6" t="s">
        <v>0</v>
      </c>
      <c r="G6" s="15">
        <f t="shared" ref="G6:S6" si="2">+G4-G5</f>
        <v>251.97800000000001</v>
      </c>
      <c r="H6" s="15">
        <f t="shared" si="2"/>
        <v>386.01200000000006</v>
      </c>
      <c r="I6" s="46">
        <f t="shared" si="2"/>
        <v>683.98700000000008</v>
      </c>
      <c r="J6" s="15">
        <f t="shared" si="2"/>
        <v>1156.1559999999999</v>
      </c>
      <c r="K6" s="15">
        <f t="shared" si="2"/>
        <v>1140.8052480000001</v>
      </c>
      <c r="L6" s="15">
        <f t="shared" si="2"/>
        <v>1355.4746196992</v>
      </c>
      <c r="M6" s="15">
        <f t="shared" si="2"/>
        <v>1572.2686630330882</v>
      </c>
      <c r="N6" s="15">
        <f t="shared" si="2"/>
        <v>1779.4762996783102</v>
      </c>
      <c r="O6" s="15">
        <f t="shared" si="2"/>
        <v>1989.2667415954063</v>
      </c>
      <c r="P6" s="15">
        <f t="shared" si="2"/>
        <v>2167.7786622079225</v>
      </c>
      <c r="Q6" s="15">
        <f t="shared" si="2"/>
        <v>2301.4569741119822</v>
      </c>
      <c r="R6" s="15">
        <f t="shared" si="2"/>
        <v>2447.4369023070035</v>
      </c>
      <c r="S6" s="47">
        <f t="shared" si="2"/>
        <v>2607.0184023372176</v>
      </c>
      <c r="U6" s="38"/>
      <c r="Y6" s="85"/>
    </row>
    <row r="7" spans="1:25" x14ac:dyDescent="0.25">
      <c r="B7" s="38"/>
      <c r="C7" s="48" t="str">
        <f>+'[1]Income Statement'!B7</f>
        <v>Developer Exchange Fees</v>
      </c>
      <c r="G7" s="40">
        <f>+'[1]Expense Schedule'!C25</f>
        <v>71.887</v>
      </c>
      <c r="H7" s="40">
        <f>+'[1]Expense Schedule'!D25</f>
        <v>111.976</v>
      </c>
      <c r="I7" s="41">
        <f>+'[1]Expense Schedule'!E25</f>
        <v>328.74599999999998</v>
      </c>
      <c r="J7" s="40">
        <f>+'[1]Expense Schedule'!F25*4</f>
        <v>475.75200000000001</v>
      </c>
      <c r="K7" s="40">
        <f>+'[1]Expense Schedule'!G25</f>
        <v>444.79391999999996</v>
      </c>
      <c r="L7" s="40">
        <f>+'[1]Expense Schedule'!H25</f>
        <v>497.78761608634682</v>
      </c>
      <c r="M7" s="40">
        <f>+'[1]Expense Schedule'!I25</f>
        <v>540.89626944220322</v>
      </c>
      <c r="N7" s="40">
        <f>+'[1]Expense Schedule'!J25</f>
        <v>569.8143615544443</v>
      </c>
      <c r="O7" s="40">
        <f>+'[1]Expense Schedule'!K25</f>
        <v>636.99233225448972</v>
      </c>
      <c r="P7" s="40">
        <f>+'[1]Expense Schedule'!L25</f>
        <v>694.15446253521725</v>
      </c>
      <c r="Q7" s="40">
        <f>+'[1]Expense Schedule'!M25</f>
        <v>736.96021497207619</v>
      </c>
      <c r="R7" s="40">
        <f>+'[1]Expense Schedule'!N25</f>
        <v>783.70512503311329</v>
      </c>
      <c r="S7" s="42">
        <f>+'[1]Expense Schedule'!O25</f>
        <v>834.80545751411091</v>
      </c>
      <c r="U7" s="38" t="s">
        <v>148</v>
      </c>
      <c r="Y7" s="83">
        <v>3.5000000000000003E-2</v>
      </c>
    </row>
    <row r="8" spans="1:25" x14ac:dyDescent="0.25">
      <c r="B8" s="38"/>
      <c r="C8" s="48" t="str">
        <f>+'[1]Income Statement'!B8</f>
        <v>Infrastructure and Trust &amp; Safety</v>
      </c>
      <c r="G8" s="40">
        <f>+'[1]Expense Schedule'!C26-'[1]Expense Schedule'!C42</f>
        <v>102.544</v>
      </c>
      <c r="H8" s="40">
        <f>+'[1]Expense Schedule'!D26-'[1]Expense Schedule'!D42</f>
        <v>154.614</v>
      </c>
      <c r="I8" s="41">
        <f>+'[1]Expense Schedule'!E26-'[1]Expense Schedule'!E42</f>
        <v>256.83</v>
      </c>
      <c r="J8" s="40">
        <f>(+'[1]Expense Schedule'!F26-'[1]Expense Schedule'!F42)*4</f>
        <v>353.79199999999997</v>
      </c>
      <c r="K8" s="40">
        <f>+'[1]Expense Schedule'!G26-'[1]Expense Schedule'!G42</f>
        <v>371.53379419141152</v>
      </c>
      <c r="L8" s="40">
        <f>+'[1]Expense Schedule'!H26-'[1]Expense Schedule'!H42</f>
        <v>410.16124171072244</v>
      </c>
      <c r="M8" s="40">
        <f>+'[1]Expense Schedule'!I26-'[1]Expense Schedule'!I42</f>
        <v>438.56461203013322</v>
      </c>
      <c r="N8" s="40">
        <f>+'[1]Expense Schedule'!J26-'[1]Expense Schedule'!J42</f>
        <v>453.19537496971731</v>
      </c>
      <c r="O8" s="40">
        <f>+'[1]Expense Schedule'!K26-'[1]Expense Schedule'!K42</f>
        <v>478.97956767584031</v>
      </c>
      <c r="P8" s="40">
        <f>+'[1]Expense Schedule'!L26-'[1]Expense Schedule'!L42</f>
        <v>491.8361788567978</v>
      </c>
      <c r="Q8" s="40">
        <f>+'[1]Expense Schedule'!M26-'[1]Expense Schedule'!M42</f>
        <v>506.17397415402081</v>
      </c>
      <c r="R8" s="40">
        <f>+'[1]Expense Schedule'!N26-'[1]Expense Schedule'!N42</f>
        <v>521.27412211932494</v>
      </c>
      <c r="S8" s="42">
        <f>+'[1]Expense Schedule'!O26-'[1]Expense Schedule'!O42</f>
        <v>537.14802935185787</v>
      </c>
      <c r="U8" s="86" t="s">
        <v>149</v>
      </c>
      <c r="Y8" s="84">
        <f>+(S24*(1+Y7))/(Y4-Y7)</f>
        <v>10063.058904463809</v>
      </c>
    </row>
    <row r="9" spans="1:25" x14ac:dyDescent="0.25">
      <c r="B9" s="38"/>
      <c r="C9" s="48" t="str">
        <f>+'[1]Income Statement'!B9</f>
        <v>Research and Development</v>
      </c>
      <c r="G9" s="40">
        <f>+'[1]Expense Schedule'!C27-'[1]Expense Schedule'!C43</f>
        <v>61.36</v>
      </c>
      <c r="H9" s="40">
        <f>+'[1]Expense Schedule'!D27-'[1]Expense Schedule'!D43</f>
        <v>97.4</v>
      </c>
      <c r="I9" s="41">
        <f>+'[1]Expense Schedule'!E27-'[1]Expense Schedule'!E43</f>
        <v>162.03100000000001</v>
      </c>
      <c r="J9" s="40">
        <f>+('[1]Expense Schedule'!F27-'[1]Expense Schedule'!F43)*4</f>
        <v>260.20000000000005</v>
      </c>
      <c r="K9" s="40">
        <f>+'[1]Expense Schedule'!G27-'[1]Expense Schedule'!G43</f>
        <v>183.0109757505019</v>
      </c>
      <c r="L9" s="40">
        <f>+'[1]Expense Schedule'!H27-'[1]Expense Schedule'!H43</f>
        <v>186.26980404397591</v>
      </c>
      <c r="M9" s="40">
        <f>+'[1]Expense Schedule'!I27-'[1]Expense Schedule'!I43</f>
        <v>178.99056516182483</v>
      </c>
      <c r="N9" s="40">
        <f>+'[1]Expense Schedule'!J27-'[1]Expense Schedule'!J43</f>
        <v>182.35329205665622</v>
      </c>
      <c r="O9" s="40">
        <f>+'[1]Expense Schedule'!K27-'[1]Expense Schedule'!K43</f>
        <v>178.37027207247854</v>
      </c>
      <c r="P9" s="40">
        <f>+'[1]Expense Schedule'!L27-'[1]Expense Schedule'!L43</f>
        <v>194.37678300539562</v>
      </c>
      <c r="Q9" s="40">
        <f>+'[1]Expense Schedule'!M27-'[1]Expense Schedule'!M43</f>
        <v>176.88276706689172</v>
      </c>
      <c r="R9" s="40">
        <f>+'[1]Expense Schedule'!N27-'[1]Expense Schedule'!N43</f>
        <v>188.10232664406985</v>
      </c>
      <c r="S9" s="42">
        <f>+'[1]Expense Schedule'!O27-'[1]Expense Schedule'!O43</f>
        <v>166.97271698856616</v>
      </c>
      <c r="U9" s="38" t="s">
        <v>150</v>
      </c>
      <c r="Y9" s="84">
        <f>+Y8/(1+Y4)^COUNT(J2:S2)</f>
        <v>4124.169762861814</v>
      </c>
    </row>
    <row r="10" spans="1:25" x14ac:dyDescent="0.25">
      <c r="B10" s="38"/>
      <c r="C10" s="48" t="str">
        <f>+'[1]Income Statement'!B10</f>
        <v>General and Administrative</v>
      </c>
      <c r="G10" s="40">
        <f>+'[1]Expense Schedule'!C28-'[1]Expense Schedule'!C44</f>
        <v>30.033999999999999</v>
      </c>
      <c r="H10" s="40">
        <f>+'[1]Expense Schedule'!D28-'[1]Expense Schedule'!D44</f>
        <v>38.597999999999992</v>
      </c>
      <c r="I10" s="41">
        <f>+'[1]Expense Schedule'!E28-'[1]Expense Schedule'!E44</f>
        <v>70.681999999999988</v>
      </c>
      <c r="J10" s="40">
        <f>+('[1]Expense Schedule'!F28-'[1]Expense Schedule'!F55-'[1]Expense Schedule'!F44)*4</f>
        <v>129.71199999999999</v>
      </c>
      <c r="K10" s="40">
        <f>+'[1]Expense Schedule'!G28-'[1]Expense Schedule'!G44</f>
        <v>117.5193179135039</v>
      </c>
      <c r="L10" s="40">
        <f>+'[1]Expense Schedule'!H28-'[1]Expense Schedule'!H44</f>
        <v>132.79286049005245</v>
      </c>
      <c r="M10" s="40">
        <f>+'[1]Expense Schedule'!I28-'[1]Expense Schedule'!I44</f>
        <v>145.89850668586874</v>
      </c>
      <c r="N10" s="40">
        <f>+'[1]Expense Schedule'!J28-'[1]Expense Schedule'!J44</f>
        <v>155.68789751314696</v>
      </c>
      <c r="O10" s="40">
        <f>+'[1]Expense Schedule'!K28-'[1]Expense Schedule'!K44</f>
        <v>161.15156269811473</v>
      </c>
      <c r="P10" s="40">
        <f>+'[1]Expense Schedule'!L28-'[1]Expense Schedule'!L44</f>
        <v>161.56501569696889</v>
      </c>
      <c r="Q10" s="40">
        <f>+'[1]Expense Schedule'!M28-'[1]Expense Schedule'!M44</f>
        <v>156.61391836984839</v>
      </c>
      <c r="R10" s="40">
        <f>+'[1]Expense Schedule'!N28-'[1]Expense Schedule'!N44</f>
        <v>166.54783797605472</v>
      </c>
      <c r="S10" s="42">
        <f>+'[1]Expense Schedule'!O28-'[1]Expense Schedule'!O44</f>
        <v>177.40734319392365</v>
      </c>
      <c r="U10" s="38"/>
      <c r="Y10" s="87"/>
    </row>
    <row r="11" spans="1:25" x14ac:dyDescent="0.25">
      <c r="B11" s="38"/>
      <c r="C11" s="48" t="str">
        <f>+'[1]Income Statement'!B11</f>
        <v>Sales and Marketing</v>
      </c>
      <c r="G11" s="40">
        <f>+'[1]Expense Schedule'!C29-'[1]Expense Schedule'!C45</f>
        <v>37.395000000000003</v>
      </c>
      <c r="H11" s="40">
        <f>+'[1]Expense Schedule'!D29-'[1]Expense Schedule'!D45</f>
        <v>42.230000000000004</v>
      </c>
      <c r="I11" s="41">
        <f>+'[1]Expense Schedule'!E29-'[1]Expense Schedule'!E45</f>
        <v>51.963000000000001</v>
      </c>
      <c r="J11" s="40">
        <f>+('[1]Expense Schedule'!F29-'[1]Expense Schedule'!F45)*4</f>
        <v>71.147999999999996</v>
      </c>
      <c r="K11" s="40">
        <f>+'[1]Expense Schedule'!G29-'[1]Expense Schedule'!G45</f>
        <v>71.871557663678828</v>
      </c>
      <c r="L11" s="40">
        <f>+'[1]Expense Schedule'!H29-'[1]Expense Schedule'!H45</f>
        <v>82.057660825062129</v>
      </c>
      <c r="M11" s="40">
        <f>+'[1]Expense Schedule'!I29-'[1]Expense Schedule'!I45</f>
        <v>91.212853840968421</v>
      </c>
      <c r="N11" s="40">
        <f>+'[1]Expense Schedule'!J29-'[1]Expense Schedule'!J45</f>
        <v>98.62765935011933</v>
      </c>
      <c r="O11" s="40">
        <f>+'[1]Expense Schedule'!K29-'[1]Expense Schedule'!K45</f>
        <v>103.64337643059001</v>
      </c>
      <c r="P11" s="40">
        <f>+'[1]Expense Schedule'!L29-'[1]Expense Schedule'!L45</f>
        <v>105.73879963142276</v>
      </c>
      <c r="Q11" s="40">
        <f>+'[1]Expense Schedule'!M29-'[1]Expense Schedule'!M45</f>
        <v>104.60969169626283</v>
      </c>
      <c r="R11" s="40">
        <f>+'[1]Expense Schedule'!N29-'[1]Expense Schedule'!N45</f>
        <v>111.2450168203469</v>
      </c>
      <c r="S11" s="42">
        <f>+'[1]Expense Schedule'!O29-'[1]Expense Schedule'!O45</f>
        <v>118.49858345503456</v>
      </c>
      <c r="U11" s="38" t="s">
        <v>151</v>
      </c>
      <c r="Y11" s="84">
        <f>+Y9+Y5</f>
        <v>4855.7480689493696</v>
      </c>
    </row>
    <row r="12" spans="1:25" x14ac:dyDescent="0.25">
      <c r="B12" s="38"/>
      <c r="C12" s="48" t="str">
        <f>+'[1]Income Statement'!B20</f>
        <v>Depreciation and Amortization Expense</v>
      </c>
      <c r="G12" s="49">
        <f t="shared" ref="G12:S12" si="3">+G39</f>
        <v>11.941000000000001</v>
      </c>
      <c r="H12" s="49">
        <f t="shared" si="3"/>
        <v>27.664000000000001</v>
      </c>
      <c r="I12" s="50">
        <f t="shared" si="3"/>
        <v>43.808</v>
      </c>
      <c r="J12" s="49">
        <f t="shared" si="3"/>
        <v>82.122256230591475</v>
      </c>
      <c r="K12" s="49">
        <f t="shared" si="3"/>
        <v>90.847305631328581</v>
      </c>
      <c r="L12" s="49">
        <f t="shared" si="3"/>
        <v>119.77185262522295</v>
      </c>
      <c r="M12" s="49">
        <f t="shared" si="3"/>
        <v>152.99311730192051</v>
      </c>
      <c r="N12" s="49">
        <f t="shared" si="3"/>
        <v>189.47810710299856</v>
      </c>
      <c r="O12" s="49">
        <f t="shared" si="3"/>
        <v>227.60930948897521</v>
      </c>
      <c r="P12" s="49">
        <f t="shared" si="3"/>
        <v>265.24439468715406</v>
      </c>
      <c r="Q12" s="49">
        <f t="shared" si="3"/>
        <v>299.87221964896383</v>
      </c>
      <c r="R12" s="49">
        <f t="shared" si="3"/>
        <v>318.89292070244676</v>
      </c>
      <c r="S12" s="51">
        <f t="shared" si="3"/>
        <v>339.68586150788417</v>
      </c>
      <c r="U12" s="86" t="s">
        <v>152</v>
      </c>
      <c r="Y12" s="88">
        <f>-'[1]Balance Sheet'!E4</f>
        <v>-893.94299999999998</v>
      </c>
    </row>
    <row r="13" spans="1:25" ht="15.75" thickBot="1" x14ac:dyDescent="0.3">
      <c r="B13" s="38"/>
      <c r="C13" s="52"/>
      <c r="D13" s="52" t="s">
        <v>132</v>
      </c>
      <c r="E13" s="52"/>
      <c r="F13" s="52"/>
      <c r="G13" s="53">
        <f>G6-SUM(G7:G11)+G12</f>
        <v>-39.300999999999959</v>
      </c>
      <c r="H13" s="53">
        <f t="shared" ref="H13:S13" si="4">H6-SUM(H7:H11)+H12</f>
        <v>-31.141999999999982</v>
      </c>
      <c r="I13" s="54">
        <f t="shared" si="4"/>
        <v>-142.45699999999988</v>
      </c>
      <c r="J13" s="53">
        <f t="shared" si="4"/>
        <v>-52.325743769408618</v>
      </c>
      <c r="K13" s="53">
        <f t="shared" si="4"/>
        <v>42.92298811223246</v>
      </c>
      <c r="L13" s="53">
        <f t="shared" si="4"/>
        <v>166.17728916826337</v>
      </c>
      <c r="M13" s="53">
        <f t="shared" si="4"/>
        <v>329.69897317401012</v>
      </c>
      <c r="N13" s="53">
        <f t="shared" si="4"/>
        <v>509.27582133722467</v>
      </c>
      <c r="O13" s="53">
        <f t="shared" si="4"/>
        <v>657.73893995286812</v>
      </c>
      <c r="P13" s="53">
        <f t="shared" si="4"/>
        <v>785.35181716927423</v>
      </c>
      <c r="Q13" s="53">
        <f t="shared" si="4"/>
        <v>920.08862750184608</v>
      </c>
      <c r="R13" s="53">
        <f t="shared" si="4"/>
        <v>995.45539441654057</v>
      </c>
      <c r="S13" s="55">
        <f t="shared" si="4"/>
        <v>1111.8721333416083</v>
      </c>
      <c r="U13" s="89" t="s">
        <v>153</v>
      </c>
      <c r="V13" s="90"/>
      <c r="W13" s="90"/>
      <c r="X13" s="90"/>
      <c r="Y13" s="91">
        <f>+Y11-Y12</f>
        <v>5749.6910689493698</v>
      </c>
    </row>
    <row r="14" spans="1:25" ht="15.75" thickBot="1" x14ac:dyDescent="0.3">
      <c r="B14" s="38"/>
      <c r="C14" s="56" t="str">
        <f>+'[1]Income Statement'!B20</f>
        <v>Depreciation and Amortization Expense</v>
      </c>
      <c r="G14" s="40">
        <f>'[1]Income Statement'!C20</f>
        <v>11.941000000000001</v>
      </c>
      <c r="H14" s="40">
        <f>+'[1]Income Statement'!D20</f>
        <v>27.664000000000001</v>
      </c>
      <c r="I14" s="41">
        <f>+'[1]Income Statement'!E20</f>
        <v>43.808</v>
      </c>
      <c r="J14" s="49">
        <f t="shared" ref="J14:S14" si="5">+J12</f>
        <v>82.122256230591475</v>
      </c>
      <c r="K14" s="49">
        <f t="shared" si="5"/>
        <v>90.847305631328581</v>
      </c>
      <c r="L14" s="49">
        <f t="shared" si="5"/>
        <v>119.77185262522295</v>
      </c>
      <c r="M14" s="49">
        <f t="shared" si="5"/>
        <v>152.99311730192051</v>
      </c>
      <c r="N14" s="49">
        <f t="shared" si="5"/>
        <v>189.47810710299856</v>
      </c>
      <c r="O14" s="49">
        <f t="shared" si="5"/>
        <v>227.60930948897521</v>
      </c>
      <c r="P14" s="49">
        <f t="shared" si="5"/>
        <v>265.24439468715406</v>
      </c>
      <c r="Q14" s="49">
        <f t="shared" si="5"/>
        <v>299.87221964896383</v>
      </c>
      <c r="R14" s="49">
        <f t="shared" si="5"/>
        <v>318.89292070244676</v>
      </c>
      <c r="S14" s="51">
        <f t="shared" si="5"/>
        <v>339.68586150788417</v>
      </c>
      <c r="U14" s="92" t="s">
        <v>154</v>
      </c>
    </row>
    <row r="15" spans="1:25" ht="15.75" thickBot="1" x14ac:dyDescent="0.3">
      <c r="B15" s="38"/>
      <c r="C15" s="56" t="str">
        <f>+'[1]Income Statement'!B21</f>
        <v>Stock-Based Compensation</v>
      </c>
      <c r="G15" s="40">
        <f>'[1]Income Statement'!C21</f>
        <v>36.31</v>
      </c>
      <c r="H15" s="40">
        <f>+'[1]Income Statement'!D21</f>
        <v>17.634</v>
      </c>
      <c r="I15" s="41">
        <f>+'[1]Income Statement'!E21</f>
        <v>79.158000000000001</v>
      </c>
      <c r="J15" s="40">
        <f>+'[1]Expense Schedule'!F46</f>
        <v>50.744</v>
      </c>
      <c r="K15" s="40">
        <f>+'[1]Expense Schedule'!G46</f>
        <v>37.684042194306613</v>
      </c>
      <c r="L15" s="40">
        <f>+'[1]Expense Schedule'!H46</f>
        <v>40.458455093830374</v>
      </c>
      <c r="M15" s="40">
        <f>+'[1]Expense Schedule'!I46</f>
        <v>41.796868242852661</v>
      </c>
      <c r="N15" s="40">
        <f>+'[1]Expense Schedule'!J46</f>
        <v>43.617949295570121</v>
      </c>
      <c r="O15" s="40">
        <f>+'[1]Expense Schedule'!K46</f>
        <v>44.340730435833791</v>
      </c>
      <c r="P15" s="40">
        <f>+'[1]Expense Schedule'!L46</f>
        <v>46.267608135297912</v>
      </c>
      <c r="Q15" s="40">
        <f>+'[1]Expense Schedule'!M46</f>
        <v>44.223275916913977</v>
      </c>
      <c r="R15" s="40">
        <f>+'[1]Expense Schedule'!N46</f>
        <v>46.798998601161813</v>
      </c>
      <c r="S15" s="42">
        <f>+'[1]Expense Schedule'!O46</f>
        <v>46.282148057172456</v>
      </c>
      <c r="W15" s="93" t="s">
        <v>155</v>
      </c>
      <c r="X15" s="94"/>
      <c r="Y15" s="95"/>
    </row>
    <row r="16" spans="1:25" ht="15.75" thickBot="1" x14ac:dyDescent="0.3">
      <c r="B16" s="38"/>
      <c r="C16" s="52"/>
      <c r="D16" s="52" t="s">
        <v>133</v>
      </c>
      <c r="E16" s="52"/>
      <c r="F16" s="52"/>
      <c r="G16" s="53">
        <f>+G13-SUM(G14:G15)</f>
        <v>-87.551999999999964</v>
      </c>
      <c r="H16" s="53">
        <f t="shared" ref="H16:I16" si="6">+H13-SUM(H14:H15)</f>
        <v>-76.439999999999984</v>
      </c>
      <c r="I16" s="54">
        <f t="shared" si="6"/>
        <v>-265.42299999999989</v>
      </c>
      <c r="J16" s="53">
        <f t="shared" ref="J16:S16" si="7">+J13-SUM(J14:J14)</f>
        <v>-134.44800000000009</v>
      </c>
      <c r="K16" s="53">
        <f t="shared" si="7"/>
        <v>-47.924317519096121</v>
      </c>
      <c r="L16" s="53">
        <f t="shared" si="7"/>
        <v>46.405436543040423</v>
      </c>
      <c r="M16" s="53">
        <f t="shared" si="7"/>
        <v>176.70585587208961</v>
      </c>
      <c r="N16" s="53">
        <f t="shared" si="7"/>
        <v>319.79771423422608</v>
      </c>
      <c r="O16" s="53">
        <f t="shared" si="7"/>
        <v>430.12963046389291</v>
      </c>
      <c r="P16" s="53">
        <f t="shared" si="7"/>
        <v>520.10742248212023</v>
      </c>
      <c r="Q16" s="53">
        <f t="shared" si="7"/>
        <v>620.21640785288218</v>
      </c>
      <c r="R16" s="53">
        <f t="shared" si="7"/>
        <v>676.56247371409381</v>
      </c>
      <c r="S16" s="55">
        <f t="shared" si="7"/>
        <v>772.18627183372416</v>
      </c>
      <c r="V16" s="96">
        <f>+Y13</f>
        <v>5749.6910689493698</v>
      </c>
      <c r="W16" s="97">
        <v>2.75E-2</v>
      </c>
      <c r="X16" s="97">
        <v>0.03</v>
      </c>
      <c r="Y16" s="97">
        <v>3.2500000000000001E-2</v>
      </c>
    </row>
    <row r="17" spans="1:25" x14ac:dyDescent="0.25">
      <c r="B17" s="38"/>
      <c r="C17" s="22" t="s">
        <v>134</v>
      </c>
      <c r="D17" s="22"/>
      <c r="E17" s="22"/>
      <c r="F17" s="22"/>
      <c r="G17" s="43">
        <f>'[1]Income Statement'!C17</f>
        <v>3.0000000000000001E-3</v>
      </c>
      <c r="H17" s="43">
        <f>'[1]Income Statement'!D17</f>
        <v>8.9999999999999993E-3</v>
      </c>
      <c r="I17" s="44">
        <f>'[1]Income Statement'!E17</f>
        <v>-6.6559999999999997</v>
      </c>
      <c r="J17" s="57">
        <f t="shared" ref="J17:S17" si="8">+J16*J35</f>
        <v>-22.587264000000015</v>
      </c>
      <c r="K17" s="57">
        <f t="shared" si="8"/>
        <v>-8.0512853432081481</v>
      </c>
      <c r="L17" s="57">
        <f t="shared" si="8"/>
        <v>7.796113339230792</v>
      </c>
      <c r="M17" s="57">
        <f t="shared" si="8"/>
        <v>29.686583786511058</v>
      </c>
      <c r="N17" s="57">
        <f t="shared" si="8"/>
        <v>53.726015991349982</v>
      </c>
      <c r="O17" s="57">
        <f t="shared" si="8"/>
        <v>72.261777917934012</v>
      </c>
      <c r="P17" s="57">
        <f t="shared" si="8"/>
        <v>87.378046976996202</v>
      </c>
      <c r="Q17" s="57">
        <f t="shared" si="8"/>
        <v>104.19635651928421</v>
      </c>
      <c r="R17" s="57">
        <f t="shared" si="8"/>
        <v>113.66249558396777</v>
      </c>
      <c r="S17" s="58">
        <f t="shared" si="8"/>
        <v>129.72729366806567</v>
      </c>
      <c r="U17" s="98" t="s">
        <v>117</v>
      </c>
      <c r="V17" s="16">
        <v>7.0000000000000007E-2</v>
      </c>
      <c r="W17" s="99">
        <f t="dataTable" ref="W17:Y19" dt2D="1" dtr="1" r1="Y7" r2="Y4"/>
        <v>8787.5451162543468</v>
      </c>
      <c r="X17" s="53">
        <v>9240.9595153862174</v>
      </c>
      <c r="Y17" s="54">
        <v>9754.8291677356683</v>
      </c>
    </row>
    <row r="18" spans="1:25" x14ac:dyDescent="0.25">
      <c r="B18" s="38"/>
      <c r="C18" t="s">
        <v>127</v>
      </c>
      <c r="G18" s="15">
        <f>+G16-G17</f>
        <v>-87.554999999999964</v>
      </c>
      <c r="H18" s="15">
        <f t="shared" ref="H18:S18" si="9">+H16-H17</f>
        <v>-76.448999999999984</v>
      </c>
      <c r="I18" s="46">
        <f t="shared" si="9"/>
        <v>-258.76699999999988</v>
      </c>
      <c r="J18" s="15">
        <f t="shared" si="9"/>
        <v>-111.86073600000007</v>
      </c>
      <c r="K18" s="15">
        <f t="shared" si="9"/>
        <v>-39.873032175887971</v>
      </c>
      <c r="L18" s="15">
        <f t="shared" si="9"/>
        <v>38.60932320380963</v>
      </c>
      <c r="M18" s="15">
        <f t="shared" si="9"/>
        <v>147.01927208557856</v>
      </c>
      <c r="N18" s="15">
        <f t="shared" si="9"/>
        <v>266.0716982428761</v>
      </c>
      <c r="O18" s="15">
        <f t="shared" si="9"/>
        <v>357.8678525459589</v>
      </c>
      <c r="P18" s="15">
        <f t="shared" si="9"/>
        <v>432.72937550512404</v>
      </c>
      <c r="Q18" s="15">
        <f t="shared" si="9"/>
        <v>516.02005133359796</v>
      </c>
      <c r="R18" s="15">
        <f t="shared" si="9"/>
        <v>562.8999781301261</v>
      </c>
      <c r="S18" s="47">
        <f t="shared" si="9"/>
        <v>642.45897816565844</v>
      </c>
      <c r="U18" s="100"/>
      <c r="V18" s="16">
        <v>0.1</v>
      </c>
      <c r="W18" s="101">
        <v>4673.6262217296999</v>
      </c>
      <c r="X18" s="102">
        <v>4792.0470284978092</v>
      </c>
      <c r="Y18" s="103">
        <v>4919.2397468783702</v>
      </c>
    </row>
    <row r="19" spans="1:25" ht="15.75" thickBot="1" x14ac:dyDescent="0.3">
      <c r="B19" s="38"/>
      <c r="G19" s="15"/>
      <c r="H19" s="15"/>
      <c r="I19" s="46"/>
      <c r="J19" s="15"/>
      <c r="K19" s="15"/>
      <c r="L19" s="15"/>
      <c r="M19" s="15"/>
      <c r="N19" s="15"/>
      <c r="O19" s="15"/>
      <c r="P19" s="15"/>
      <c r="Q19" s="15"/>
      <c r="R19" s="15"/>
      <c r="S19" s="47"/>
      <c r="U19" s="104"/>
      <c r="V19" s="16">
        <v>0.13</v>
      </c>
      <c r="W19" s="105">
        <v>3062.3313841939298</v>
      </c>
      <c r="X19" s="57">
        <v>3108.3536897757403</v>
      </c>
      <c r="Y19" s="60">
        <v>3156.7361135925157</v>
      </c>
    </row>
    <row r="20" spans="1:25" ht="15.75" thickBot="1" x14ac:dyDescent="0.3">
      <c r="B20" s="38"/>
      <c r="C20" t="s">
        <v>1</v>
      </c>
      <c r="G20" s="15">
        <f>+G14</f>
        <v>11.941000000000001</v>
      </c>
      <c r="H20" s="15">
        <f t="shared" ref="H20:S20" si="10">+H14</f>
        <v>27.664000000000001</v>
      </c>
      <c r="I20" s="46">
        <f t="shared" si="10"/>
        <v>43.808</v>
      </c>
      <c r="J20" s="15">
        <f t="shared" si="10"/>
        <v>82.122256230591475</v>
      </c>
      <c r="K20" s="15">
        <f t="shared" si="10"/>
        <v>90.847305631328581</v>
      </c>
      <c r="L20" s="15">
        <f t="shared" si="10"/>
        <v>119.77185262522295</v>
      </c>
      <c r="M20" s="15">
        <f t="shared" si="10"/>
        <v>152.99311730192051</v>
      </c>
      <c r="N20" s="15">
        <f t="shared" si="10"/>
        <v>189.47810710299856</v>
      </c>
      <c r="O20" s="15">
        <f t="shared" si="10"/>
        <v>227.60930948897521</v>
      </c>
      <c r="P20" s="15">
        <f t="shared" si="10"/>
        <v>265.24439468715406</v>
      </c>
      <c r="Q20" s="15">
        <f t="shared" si="10"/>
        <v>299.87221964896383</v>
      </c>
      <c r="R20" s="15">
        <f t="shared" si="10"/>
        <v>318.89292070244676</v>
      </c>
      <c r="S20" s="47">
        <f t="shared" si="10"/>
        <v>339.68586150788417</v>
      </c>
    </row>
    <row r="21" spans="1:25" ht="15.75" thickBot="1" x14ac:dyDescent="0.3">
      <c r="B21" s="38"/>
      <c r="C21" t="s">
        <v>128</v>
      </c>
      <c r="G21" s="15">
        <f>+'[1]Income Statement'!C21</f>
        <v>36.31</v>
      </c>
      <c r="H21" s="15">
        <f>+'[1]Income Statement'!D21</f>
        <v>17.634</v>
      </c>
      <c r="I21" s="46">
        <f>+'[1]Income Statement'!E21</f>
        <v>79.158000000000001</v>
      </c>
      <c r="J21" s="15">
        <f>J$4*J42</f>
        <v>50.744</v>
      </c>
      <c r="K21" s="15">
        <f t="shared" ref="K21:S21" si="11">K$4*K42</f>
        <v>37.684042194306613</v>
      </c>
      <c r="L21" s="15">
        <f t="shared" si="11"/>
        <v>40.458455093830374</v>
      </c>
      <c r="M21" s="15">
        <f t="shared" si="11"/>
        <v>41.796868242852661</v>
      </c>
      <c r="N21" s="15">
        <f t="shared" si="11"/>
        <v>43.617949295570121</v>
      </c>
      <c r="O21" s="15">
        <f t="shared" si="11"/>
        <v>44.340730435833784</v>
      </c>
      <c r="P21" s="15">
        <f t="shared" si="11"/>
        <v>46.267608135297912</v>
      </c>
      <c r="Q21" s="15">
        <f t="shared" si="11"/>
        <v>44.223275916913977</v>
      </c>
      <c r="R21" s="15">
        <f t="shared" si="11"/>
        <v>46.798998601161813</v>
      </c>
      <c r="S21" s="47">
        <f t="shared" si="11"/>
        <v>46.282148057172456</v>
      </c>
      <c r="U21" s="106" t="s">
        <v>164</v>
      </c>
      <c r="V21" s="107"/>
      <c r="W21" s="107"/>
      <c r="X21" s="107"/>
      <c r="Y21" s="108"/>
    </row>
    <row r="22" spans="1:25" x14ac:dyDescent="0.25">
      <c r="B22" s="38"/>
      <c r="C22" t="s">
        <v>135</v>
      </c>
      <c r="G22" s="15">
        <f t="shared" ref="G22:S22" si="12">+-G37</f>
        <v>-65.563999999999993</v>
      </c>
      <c r="H22" s="15">
        <f t="shared" si="12"/>
        <v>-83.263999999999996</v>
      </c>
      <c r="I22" s="46">
        <f t="shared" si="12"/>
        <v>-104.15300000000001</v>
      </c>
      <c r="J22" s="15">
        <f t="shared" si="12"/>
        <v>-174.50098801474212</v>
      </c>
      <c r="K22" s="15">
        <f t="shared" si="12"/>
        <v>-174.50098801474212</v>
      </c>
      <c r="L22" s="15">
        <f t="shared" si="12"/>
        <v>-209.90069595850051</v>
      </c>
      <c r="M22" s="15">
        <f t="shared" si="12"/>
        <v>-246.51975980833316</v>
      </c>
      <c r="N22" s="15">
        <f t="shared" si="12"/>
        <v>-282.54506561338093</v>
      </c>
      <c r="O22" s="15">
        <f t="shared" si="12"/>
        <v>-315.85557061265609</v>
      </c>
      <c r="P22" s="15">
        <f t="shared" si="12"/>
        <v>-344.19967518508116</v>
      </c>
      <c r="Q22" s="15">
        <f t="shared" si="12"/>
        <v>-365.42510393332947</v>
      </c>
      <c r="R22" s="15">
        <f t="shared" si="12"/>
        <v>-388.60378206326874</v>
      </c>
      <c r="S22" s="47">
        <f t="shared" si="12"/>
        <v>-413.94211638380432</v>
      </c>
      <c r="U22" s="13"/>
      <c r="W22">
        <v>1</v>
      </c>
    </row>
    <row r="23" spans="1:25" x14ac:dyDescent="0.25">
      <c r="B23" s="59"/>
      <c r="C23" s="22" t="s">
        <v>136</v>
      </c>
      <c r="D23" s="22"/>
      <c r="E23" s="22"/>
      <c r="F23" s="22"/>
      <c r="G23" s="57"/>
      <c r="H23" s="57">
        <f>+-(H46-G46)</f>
        <v>-45.614000000000011</v>
      </c>
      <c r="I23" s="60">
        <f>+-(I46-H46)</f>
        <v>-123.07399999999998</v>
      </c>
      <c r="J23" s="57">
        <f t="shared" ref="J23:S23" si="13">+-(J46-I46)</f>
        <v>-132.28688122872438</v>
      </c>
      <c r="K23" s="57">
        <f t="shared" si="13"/>
        <v>0</v>
      </c>
      <c r="L23" s="57">
        <f t="shared" si="13"/>
        <v>-66.567887617569738</v>
      </c>
      <c r="M23" s="57">
        <f t="shared" si="13"/>
        <v>-68.860842888566083</v>
      </c>
      <c r="N23" s="57">
        <f t="shared" si="13"/>
        <v>-67.744302072464848</v>
      </c>
      <c r="O23" s="57">
        <f t="shared" si="13"/>
        <v>-62.639216029668319</v>
      </c>
      <c r="P23" s="57">
        <f t="shared" si="13"/>
        <v>-53.300077243448413</v>
      </c>
      <c r="Q23" s="57">
        <f t="shared" si="13"/>
        <v>-39.913661372374463</v>
      </c>
      <c r="R23" s="57">
        <f t="shared" si="13"/>
        <v>-43.586677136687172</v>
      </c>
      <c r="S23" s="58">
        <f t="shared" si="13"/>
        <v>-47.647833539915496</v>
      </c>
    </row>
    <row r="24" spans="1:25" ht="15" customHeight="1" thickBot="1" x14ac:dyDescent="0.3">
      <c r="B24" s="61"/>
      <c r="C24" s="62" t="s">
        <v>137</v>
      </c>
      <c r="D24" s="63"/>
      <c r="E24" s="63"/>
      <c r="F24" s="63"/>
      <c r="G24" s="64">
        <f t="shared" ref="G24:S24" si="14">+G18+SUM(G20:G23)</f>
        <v>-104.86799999999995</v>
      </c>
      <c r="H24" s="64">
        <f t="shared" si="14"/>
        <v>-160.029</v>
      </c>
      <c r="I24" s="65">
        <f t="shared" si="14"/>
        <v>-363.02799999999985</v>
      </c>
      <c r="J24" s="64">
        <f t="shared" si="14"/>
        <v>-285.7823490128751</v>
      </c>
      <c r="K24" s="64">
        <f t="shared" si="14"/>
        <v>-85.842672364994911</v>
      </c>
      <c r="L24" s="64">
        <f t="shared" si="14"/>
        <v>-77.628952653207307</v>
      </c>
      <c r="M24" s="64">
        <f t="shared" si="14"/>
        <v>26.428654933452492</v>
      </c>
      <c r="N24" s="64">
        <f t="shared" si="14"/>
        <v>148.87838695559901</v>
      </c>
      <c r="O24" s="64">
        <f t="shared" si="14"/>
        <v>251.32310582844349</v>
      </c>
      <c r="P24" s="64">
        <f t="shared" si="14"/>
        <v>346.74162589904643</v>
      </c>
      <c r="Q24" s="64">
        <f t="shared" si="14"/>
        <v>454.77678159377183</v>
      </c>
      <c r="R24" s="64">
        <f t="shared" si="14"/>
        <v>496.40143823377878</v>
      </c>
      <c r="S24" s="66">
        <f>+S18+SUM(S20:S23)</f>
        <v>566.83703780699523</v>
      </c>
    </row>
    <row r="25" spans="1:25" ht="15.75" thickBot="1" x14ac:dyDescent="0.3"/>
    <row r="26" spans="1:25" x14ac:dyDescent="0.25">
      <c r="B26" s="34" t="s">
        <v>2</v>
      </c>
      <c r="C26" s="35"/>
      <c r="D26" s="35"/>
      <c r="E26" s="35"/>
      <c r="F26" s="35"/>
      <c r="G26" s="35">
        <f t="shared" ref="G26:S26" si="15">G2</f>
        <v>2018</v>
      </c>
      <c r="H26" s="35">
        <f t="shared" si="15"/>
        <v>2019</v>
      </c>
      <c r="I26" s="36">
        <f t="shared" si="15"/>
        <v>2020</v>
      </c>
      <c r="J26" s="35">
        <f t="shared" si="15"/>
        <v>2021</v>
      </c>
      <c r="K26" s="35">
        <f t="shared" si="15"/>
        <v>2022</v>
      </c>
      <c r="L26" s="35">
        <f t="shared" si="15"/>
        <v>2023</v>
      </c>
      <c r="M26" s="35">
        <f t="shared" si="15"/>
        <v>2024</v>
      </c>
      <c r="N26" s="35">
        <f t="shared" si="15"/>
        <v>2025</v>
      </c>
      <c r="O26" s="35">
        <f t="shared" si="15"/>
        <v>2026</v>
      </c>
      <c r="P26" s="35">
        <f t="shared" si="15"/>
        <v>2027</v>
      </c>
      <c r="Q26" s="35">
        <f t="shared" si="15"/>
        <v>2028</v>
      </c>
      <c r="R26" s="35">
        <f t="shared" si="15"/>
        <v>2029</v>
      </c>
      <c r="S26" s="37">
        <f t="shared" si="15"/>
        <v>2030</v>
      </c>
    </row>
    <row r="27" spans="1:25" ht="7.5" customHeight="1" x14ac:dyDescent="0.25">
      <c r="A27" t="s">
        <v>144</v>
      </c>
      <c r="B27" s="38"/>
      <c r="I27" s="20"/>
      <c r="S27" s="39"/>
    </row>
    <row r="28" spans="1:25" x14ac:dyDescent="0.25">
      <c r="B28" s="38"/>
      <c r="C28" t="s">
        <v>120</v>
      </c>
      <c r="G28" s="67"/>
      <c r="H28" s="67">
        <f t="shared" ref="H28:S28" si="16">+(H4-G4)/G4</f>
        <v>0.56449796280111775</v>
      </c>
      <c r="I28" s="68">
        <f t="shared" si="16"/>
        <v>0.81726538327632348</v>
      </c>
      <c r="J28" s="69">
        <f>CHOOSE($W$22,J51,J74,J97)</f>
        <v>0.54034344101268017</v>
      </c>
      <c r="K28" s="69">
        <f t="shared" ref="K28:S28" si="17">CHOOSE($W$22,K51,K74,K97)</f>
        <v>0</v>
      </c>
      <c r="L28" s="69">
        <f t="shared" si="17"/>
        <v>0.16229000578847275</v>
      </c>
      <c r="M28" s="69">
        <f t="shared" si="17"/>
        <v>0.1395671936488391</v>
      </c>
      <c r="N28" s="69">
        <f t="shared" si="17"/>
        <v>0.11690845661396745</v>
      </c>
      <c r="O28" s="69">
        <f t="shared" si="17"/>
        <v>9.431558799856854E-2</v>
      </c>
      <c r="P28" s="69">
        <f t="shared" si="17"/>
        <v>7.1790038763468608E-2</v>
      </c>
      <c r="Q28" s="69">
        <f t="shared" si="17"/>
        <v>4.9332826910624059E-2</v>
      </c>
      <c r="R28" s="69">
        <f t="shared" si="17"/>
        <v>5.0743482876136781E-2</v>
      </c>
      <c r="S28" s="69">
        <f t="shared" si="17"/>
        <v>5.2162815680286426E-2</v>
      </c>
    </row>
    <row r="29" spans="1:25" x14ac:dyDescent="0.25">
      <c r="B29" s="38"/>
      <c r="C29" t="s">
        <v>138</v>
      </c>
      <c r="G29" s="67">
        <f>+(G5)/G4</f>
        <v>0.22457809672694146</v>
      </c>
      <c r="H29" s="67">
        <f>+(H5)/H4</f>
        <v>0.24072125304636371</v>
      </c>
      <c r="I29" s="68">
        <f>+(I5)/I4</f>
        <v>0.25966218739345259</v>
      </c>
      <c r="J29" s="69">
        <f t="shared" ref="J29:S42" si="18">CHOOSE($W$22,J52,J75,J98)</f>
        <v>0.20246630281981315</v>
      </c>
      <c r="K29" s="69">
        <f t="shared" si="18"/>
        <v>0.21040000000000003</v>
      </c>
      <c r="L29" s="69">
        <f t="shared" si="18"/>
        <v>0.21760000000000002</v>
      </c>
      <c r="M29" s="69">
        <f t="shared" si="18"/>
        <v>0.22480000000000003</v>
      </c>
      <c r="N29" s="69">
        <f t="shared" si="18"/>
        <v>0.23200000000000004</v>
      </c>
      <c r="O29" s="69">
        <f t="shared" si="18"/>
        <v>0.23200000000000004</v>
      </c>
      <c r="P29" s="69">
        <f t="shared" si="18"/>
        <v>0.23200000000000004</v>
      </c>
      <c r="Q29" s="69">
        <f t="shared" si="18"/>
        <v>0.23200000000000004</v>
      </c>
      <c r="R29" s="69">
        <f t="shared" si="18"/>
        <v>0.23200000000000004</v>
      </c>
      <c r="S29" s="69">
        <f t="shared" si="18"/>
        <v>0.23200000000000004</v>
      </c>
    </row>
    <row r="30" spans="1:25" x14ac:dyDescent="0.25">
      <c r="B30" s="38"/>
      <c r="C30" t="str">
        <f>CONCATENATE(C7," % of Sales")</f>
        <v>Developer Exchange Fees % of Sales</v>
      </c>
      <c r="G30" s="67">
        <f t="shared" ref="G30:S34" si="19">+G7/G$4</f>
        <v>0.22122071911274141</v>
      </c>
      <c r="H30" s="67">
        <f t="shared" si="19"/>
        <v>0.22025480287887519</v>
      </c>
      <c r="I30" s="68">
        <f t="shared" si="19"/>
        <v>0.35583000048707358</v>
      </c>
      <c r="J30" s="69">
        <f t="shared" si="18"/>
        <v>0.24588191515752916</v>
      </c>
      <c r="K30" s="69">
        <f t="shared" si="18"/>
        <v>0.22988191515752915</v>
      </c>
      <c r="L30" s="69">
        <f t="shared" si="18"/>
        <v>0.21388191515752913</v>
      </c>
      <c r="M30" s="69">
        <f t="shared" si="18"/>
        <v>0.19788191515752915</v>
      </c>
      <c r="N30" s="69">
        <f t="shared" si="18"/>
        <v>0.18188191515752916</v>
      </c>
      <c r="O30" s="69">
        <f t="shared" si="18"/>
        <v>0.18188191515752916</v>
      </c>
      <c r="P30" s="69">
        <f t="shared" si="18"/>
        <v>0.18188191515752913</v>
      </c>
      <c r="Q30" s="69">
        <f t="shared" si="18"/>
        <v>0.18188191515752916</v>
      </c>
      <c r="R30" s="69">
        <f t="shared" si="18"/>
        <v>0.18188191515752916</v>
      </c>
      <c r="S30" s="69">
        <f t="shared" si="18"/>
        <v>0.18188191515752916</v>
      </c>
    </row>
    <row r="31" spans="1:25" x14ac:dyDescent="0.25">
      <c r="B31" s="38"/>
      <c r="C31" t="str">
        <f>CONCATENATE(C8," % of Sales")</f>
        <v>Infrastructure and Trust &amp; Safety % of Sales</v>
      </c>
      <c r="G31" s="67">
        <f t="shared" si="19"/>
        <v>0.31556272233779342</v>
      </c>
      <c r="H31" s="67">
        <f t="shared" si="19"/>
        <v>0.30412299146526406</v>
      </c>
      <c r="I31" s="68">
        <f t="shared" si="19"/>
        <v>0.27798914367047844</v>
      </c>
      <c r="J31" s="69">
        <f t="shared" si="18"/>
        <v>0.18284958240304308</v>
      </c>
      <c r="K31" s="69">
        <f t="shared" si="18"/>
        <v>0.19201903693842073</v>
      </c>
      <c r="L31" s="69">
        <f t="shared" si="18"/>
        <v>0.17623192917130037</v>
      </c>
      <c r="M31" s="69">
        <f t="shared" si="18"/>
        <v>0.16044482140417998</v>
      </c>
      <c r="N31" s="69">
        <f t="shared" si="18"/>
        <v>0.14465771363705957</v>
      </c>
      <c r="O31" s="69">
        <f t="shared" si="18"/>
        <v>0.13676415975349937</v>
      </c>
      <c r="P31" s="69">
        <f t="shared" si="18"/>
        <v>0.12887060586993915</v>
      </c>
      <c r="Q31" s="69">
        <f t="shared" si="18"/>
        <v>0.12492382892815904</v>
      </c>
      <c r="R31" s="69">
        <f t="shared" si="18"/>
        <v>0.12097705198637894</v>
      </c>
      <c r="S31" s="69">
        <f t="shared" si="18"/>
        <v>0.11703027504459887</v>
      </c>
    </row>
    <row r="32" spans="1:25" x14ac:dyDescent="0.25">
      <c r="B32" s="38"/>
      <c r="C32" t="str">
        <f>CONCATENATE(C9," % of Sales")</f>
        <v>Research and Development % of Sales</v>
      </c>
      <c r="G32" s="67">
        <f t="shared" si="19"/>
        <v>0.18882556407636725</v>
      </c>
      <c r="H32" s="67">
        <f t="shared" si="19"/>
        <v>0.19158406980426559</v>
      </c>
      <c r="I32" s="68">
        <f t="shared" si="19"/>
        <v>0.17538005271218821</v>
      </c>
      <c r="J32" s="69">
        <f t="shared" si="18"/>
        <v>0.13447862399735386</v>
      </c>
      <c r="K32" s="69">
        <f t="shared" si="18"/>
        <v>9.4585181381016861E-2</v>
      </c>
      <c r="L32" s="69">
        <f t="shared" si="18"/>
        <v>8.0033615014706572E-2</v>
      </c>
      <c r="M32" s="69">
        <f t="shared" si="18"/>
        <v>6.5482048648396282E-2</v>
      </c>
      <c r="N32" s="69">
        <f t="shared" si="18"/>
        <v>5.8206265465241137E-2</v>
      </c>
      <c r="O32" s="69">
        <f t="shared" si="18"/>
        <v>5.0930482282086013E-2</v>
      </c>
      <c r="P32" s="69">
        <f t="shared" si="18"/>
        <v>5.0930482282086013E-2</v>
      </c>
      <c r="Q32" s="69">
        <f t="shared" si="18"/>
        <v>4.3654699098930862E-2</v>
      </c>
      <c r="R32" s="69">
        <f t="shared" si="18"/>
        <v>4.3654699098930862E-2</v>
      </c>
      <c r="S32" s="69">
        <f t="shared" si="18"/>
        <v>3.637891591577571E-2</v>
      </c>
    </row>
    <row r="33" spans="1:19" x14ac:dyDescent="0.25">
      <c r="B33" s="38"/>
      <c r="C33" t="str">
        <f>CONCATENATE(C10," % of Sales")</f>
        <v>General and Administrative % of Sales</v>
      </c>
      <c r="G33" s="67">
        <f>+G10/G$4</f>
        <v>9.24248205910954E-2</v>
      </c>
      <c r="H33" s="67">
        <f t="shared" si="19"/>
        <v>7.5921580352207821E-2</v>
      </c>
      <c r="I33" s="68">
        <f t="shared" si="19"/>
        <v>7.6505192745850395E-2</v>
      </c>
      <c r="J33" s="69">
        <f t="shared" si="18"/>
        <v>6.7038782766889932E-2</v>
      </c>
      <c r="K33" s="69">
        <f t="shared" si="18"/>
        <v>6.0737264281766262E-2</v>
      </c>
      <c r="L33" s="69">
        <f t="shared" si="18"/>
        <v>5.7056444160178466E-2</v>
      </c>
      <c r="M33" s="69">
        <f t="shared" si="18"/>
        <v>5.3375624038590669E-2</v>
      </c>
      <c r="N33" s="69">
        <f t="shared" si="18"/>
        <v>4.9694803917002872E-2</v>
      </c>
      <c r="O33" s="69">
        <f t="shared" si="18"/>
        <v>4.6013983795415075E-2</v>
      </c>
      <c r="P33" s="69">
        <f t="shared" si="18"/>
        <v>4.2333163673827279E-2</v>
      </c>
      <c r="Q33" s="69">
        <f t="shared" si="18"/>
        <v>3.8652343552239496E-2</v>
      </c>
      <c r="R33" s="69">
        <f t="shared" si="18"/>
        <v>3.8652343552239482E-2</v>
      </c>
      <c r="S33" s="69">
        <f t="shared" si="18"/>
        <v>3.8652343552239482E-2</v>
      </c>
    </row>
    <row r="34" spans="1:19" x14ac:dyDescent="0.25">
      <c r="B34" s="38"/>
      <c r="C34" t="str">
        <f>CONCATENATE(C11," % of Sales")</f>
        <v>Sales and Marketing % of Sales</v>
      </c>
      <c r="G34" s="67">
        <f>+G11/G$4</f>
        <v>0.11507711813291646</v>
      </c>
      <c r="H34" s="67">
        <f t="shared" si="19"/>
        <v>8.3065659834026043E-2</v>
      </c>
      <c r="I34" s="68">
        <f t="shared" si="19"/>
        <v>5.6244013053572683E-2</v>
      </c>
      <c r="J34" s="69">
        <f t="shared" si="18"/>
        <v>3.6771272637062764E-2</v>
      </c>
      <c r="K34" s="69">
        <f t="shared" si="18"/>
        <v>3.7145227437194471E-2</v>
      </c>
      <c r="L34" s="69">
        <f t="shared" si="18"/>
        <v>3.5257304688686521E-2</v>
      </c>
      <c r="M34" s="69">
        <f t="shared" si="18"/>
        <v>3.336938194017857E-2</v>
      </c>
      <c r="N34" s="69">
        <f t="shared" si="18"/>
        <v>3.1481459191670627E-2</v>
      </c>
      <c r="O34" s="69">
        <f t="shared" si="18"/>
        <v>2.9593536443162677E-2</v>
      </c>
      <c r="P34" s="69">
        <f t="shared" si="18"/>
        <v>2.770561369465473E-2</v>
      </c>
      <c r="Q34" s="69">
        <f t="shared" si="18"/>
        <v>2.5817690946146776E-2</v>
      </c>
      <c r="R34" s="69">
        <f t="shared" si="18"/>
        <v>2.5817690946146776E-2</v>
      </c>
      <c r="S34" s="69">
        <f t="shared" si="18"/>
        <v>2.5817690946146783E-2</v>
      </c>
    </row>
    <row r="35" spans="1:19" x14ac:dyDescent="0.25">
      <c r="B35" s="38"/>
      <c r="C35" t="s">
        <v>121</v>
      </c>
      <c r="G35" s="67">
        <f>+G17/G16</f>
        <v>-3.4265350877192994E-5</v>
      </c>
      <c r="H35" s="67">
        <f>+H17/H16</f>
        <v>-1.1773940345368919E-4</v>
      </c>
      <c r="I35" s="68">
        <f>+I17/I16</f>
        <v>2.5076952637864851E-2</v>
      </c>
      <c r="J35" s="69">
        <f t="shared" si="18"/>
        <v>0.16800000000000001</v>
      </c>
      <c r="K35" s="69">
        <f t="shared" si="18"/>
        <v>0.16800000000000001</v>
      </c>
      <c r="L35" s="69">
        <f t="shared" si="18"/>
        <v>0.16800000000000001</v>
      </c>
      <c r="M35" s="69">
        <f t="shared" si="18"/>
        <v>0.16800000000000001</v>
      </c>
      <c r="N35" s="69">
        <f t="shared" si="18"/>
        <v>0.16800000000000001</v>
      </c>
      <c r="O35" s="69">
        <f t="shared" si="18"/>
        <v>0.16800000000000001</v>
      </c>
      <c r="P35" s="69">
        <f t="shared" si="18"/>
        <v>0.16800000000000001</v>
      </c>
      <c r="Q35" s="69">
        <f t="shared" si="18"/>
        <v>0.16800000000000001</v>
      </c>
      <c r="R35" s="69">
        <f t="shared" si="18"/>
        <v>0.16800000000000001</v>
      </c>
      <c r="S35" s="69">
        <f t="shared" si="18"/>
        <v>0.16800000000000001</v>
      </c>
    </row>
    <row r="36" spans="1:19" x14ac:dyDescent="0.25">
      <c r="B36" s="38"/>
      <c r="G36" s="15"/>
      <c r="H36" s="15"/>
      <c r="I36" s="46"/>
      <c r="J36" s="69">
        <f t="shared" si="18"/>
        <v>0</v>
      </c>
      <c r="K36" s="69">
        <f t="shared" si="18"/>
        <v>0</v>
      </c>
      <c r="L36" s="69">
        <f t="shared" si="18"/>
        <v>0</v>
      </c>
      <c r="M36" s="69">
        <f t="shared" si="18"/>
        <v>0</v>
      </c>
      <c r="N36" s="69">
        <f t="shared" si="18"/>
        <v>0</v>
      </c>
      <c r="O36" s="69">
        <f t="shared" si="18"/>
        <v>0</v>
      </c>
      <c r="P36" s="69">
        <f t="shared" si="18"/>
        <v>0</v>
      </c>
      <c r="Q36" s="69">
        <f t="shared" si="18"/>
        <v>0</v>
      </c>
      <c r="R36" s="69">
        <f t="shared" si="18"/>
        <v>0</v>
      </c>
      <c r="S36" s="69">
        <f t="shared" si="18"/>
        <v>0</v>
      </c>
    </row>
    <row r="37" spans="1:19" x14ac:dyDescent="0.25">
      <c r="B37" s="38"/>
      <c r="C37" t="s">
        <v>139</v>
      </c>
      <c r="G37" s="40">
        <f>+'[1]Income Statement'!C22</f>
        <v>65.563999999999993</v>
      </c>
      <c r="H37" s="40">
        <f>+'[1]Income Statement'!D22</f>
        <v>83.263999999999996</v>
      </c>
      <c r="I37" s="41">
        <f>+'[1]Income Statement'!E22</f>
        <v>104.15300000000001</v>
      </c>
      <c r="J37" s="109">
        <f>CHOOSE($W$22,J60,J83,J106)</f>
        <v>174.50098801474212</v>
      </c>
      <c r="K37" s="109">
        <f t="shared" si="18"/>
        <v>174.50098801474212</v>
      </c>
      <c r="L37" s="109">
        <f t="shared" si="18"/>
        <v>209.90069595850051</v>
      </c>
      <c r="M37" s="109">
        <f t="shared" si="18"/>
        <v>246.51975980833316</v>
      </c>
      <c r="N37" s="109">
        <f t="shared" si="18"/>
        <v>282.54506561338093</v>
      </c>
      <c r="O37" s="109">
        <f t="shared" si="18"/>
        <v>315.85557061265609</v>
      </c>
      <c r="P37" s="109">
        <f t="shared" si="18"/>
        <v>344.19967518508116</v>
      </c>
      <c r="Q37" s="109">
        <f t="shared" si="18"/>
        <v>365.42510393332947</v>
      </c>
      <c r="R37" s="109">
        <f t="shared" si="18"/>
        <v>388.60378206326874</v>
      </c>
      <c r="S37" s="109">
        <f t="shared" si="18"/>
        <v>413.94211638380432</v>
      </c>
    </row>
    <row r="38" spans="1:19" x14ac:dyDescent="0.25">
      <c r="B38" s="38"/>
      <c r="C38" t="s">
        <v>140</v>
      </c>
      <c r="G38" s="67">
        <f>+G37/G4</f>
        <v>0.20176270018094755</v>
      </c>
      <c r="H38" s="67">
        <f>+H37/H4</f>
        <v>0.16377880891357668</v>
      </c>
      <c r="I38" s="68">
        <f>+I37/I4</f>
        <v>0.1127337276825579</v>
      </c>
      <c r="J38" s="69">
        <f t="shared" si="18"/>
        <v>0.1127337276825579</v>
      </c>
      <c r="K38" s="69">
        <f t="shared" si="18"/>
        <v>0.1127337276825579</v>
      </c>
      <c r="L38" s="69">
        <f t="shared" si="18"/>
        <v>0.1127337276825579</v>
      </c>
      <c r="M38" s="69">
        <f t="shared" si="18"/>
        <v>0.1127337276825579</v>
      </c>
      <c r="N38" s="69">
        <f t="shared" si="18"/>
        <v>0.1127337276825579</v>
      </c>
      <c r="O38" s="69">
        <f t="shared" si="18"/>
        <v>0.1127337276825579</v>
      </c>
      <c r="P38" s="69">
        <f t="shared" si="18"/>
        <v>0.1127337276825579</v>
      </c>
      <c r="Q38" s="69">
        <f t="shared" si="18"/>
        <v>0.1127337276825579</v>
      </c>
      <c r="R38" s="69">
        <f t="shared" si="18"/>
        <v>0.1127337276825579</v>
      </c>
      <c r="S38" s="69">
        <f t="shared" si="18"/>
        <v>0.1127337276825579</v>
      </c>
    </row>
    <row r="39" spans="1:19" x14ac:dyDescent="0.25">
      <c r="B39" s="38"/>
      <c r="C39" t="s">
        <v>141</v>
      </c>
      <c r="G39" s="49">
        <f>+G14</f>
        <v>11.941000000000001</v>
      </c>
      <c r="H39" s="49">
        <f>+H14</f>
        <v>27.664000000000001</v>
      </c>
      <c r="I39" s="50">
        <f>+I14</f>
        <v>43.808</v>
      </c>
      <c r="J39" s="109">
        <f t="shared" si="18"/>
        <v>82.122256230591475</v>
      </c>
      <c r="K39" s="109">
        <f t="shared" si="18"/>
        <v>90.847305631328581</v>
      </c>
      <c r="L39" s="109">
        <f t="shared" si="18"/>
        <v>119.77185262522295</v>
      </c>
      <c r="M39" s="109">
        <f t="shared" si="18"/>
        <v>152.99311730192051</v>
      </c>
      <c r="N39" s="109">
        <f t="shared" si="18"/>
        <v>189.47810710299856</v>
      </c>
      <c r="O39" s="109">
        <f t="shared" si="18"/>
        <v>227.60930948897521</v>
      </c>
      <c r="P39" s="109">
        <f t="shared" si="18"/>
        <v>265.24439468715406</v>
      </c>
      <c r="Q39" s="109">
        <f t="shared" si="18"/>
        <v>299.87221964896383</v>
      </c>
      <c r="R39" s="109">
        <f t="shared" si="18"/>
        <v>318.89292070244676</v>
      </c>
      <c r="S39" s="109">
        <f t="shared" si="18"/>
        <v>339.68586150788417</v>
      </c>
    </row>
    <row r="40" spans="1:19" x14ac:dyDescent="0.25">
      <c r="B40" s="38"/>
      <c r="C40" t="s">
        <v>122</v>
      </c>
      <c r="G40" s="67">
        <f>G39/G37</f>
        <v>0.18212738698066014</v>
      </c>
      <c r="H40" s="67">
        <f>H39/H37</f>
        <v>0.33224442736356652</v>
      </c>
      <c r="I40" s="68">
        <f>I39/I37</f>
        <v>0.42061198429233915</v>
      </c>
      <c r="J40" s="69">
        <f t="shared" si="18"/>
        <v>0.47061198429233914</v>
      </c>
      <c r="K40" s="69">
        <f t="shared" si="18"/>
        <v>0.52061198429233912</v>
      </c>
      <c r="L40" s="69">
        <f t="shared" si="18"/>
        <v>0.57061198429233917</v>
      </c>
      <c r="M40" s="69">
        <f t="shared" si="18"/>
        <v>0.62061198429233921</v>
      </c>
      <c r="N40" s="69">
        <f t="shared" si="18"/>
        <v>0.67061198429233926</v>
      </c>
      <c r="O40" s="69">
        <f t="shared" si="18"/>
        <v>0.7206119842923393</v>
      </c>
      <c r="P40" s="69">
        <f t="shared" si="18"/>
        <v>0.77061198429233935</v>
      </c>
      <c r="Q40" s="69">
        <f t="shared" si="18"/>
        <v>0.82061198429233939</v>
      </c>
      <c r="R40" s="69">
        <f t="shared" si="18"/>
        <v>0.82061198429233939</v>
      </c>
      <c r="S40" s="69">
        <f t="shared" si="18"/>
        <v>0.82061198429233939</v>
      </c>
    </row>
    <row r="41" spans="1:19" x14ac:dyDescent="0.25">
      <c r="B41" s="38"/>
      <c r="C41" t="s">
        <v>142</v>
      </c>
      <c r="G41" s="49">
        <f>+'[1]Income Statement'!C21</f>
        <v>36.31</v>
      </c>
      <c r="H41" s="49">
        <f>+'[1]Income Statement'!D21</f>
        <v>17.634</v>
      </c>
      <c r="I41" s="50">
        <f>+'[1]Income Statement'!E21</f>
        <v>79.158000000000001</v>
      </c>
      <c r="J41" s="109">
        <f t="shared" si="18"/>
        <v>50.744</v>
      </c>
      <c r="K41" s="109">
        <f t="shared" si="18"/>
        <v>37.684042194306613</v>
      </c>
      <c r="L41" s="109">
        <f t="shared" si="18"/>
        <v>40.458455093830374</v>
      </c>
      <c r="M41" s="109">
        <f t="shared" si="18"/>
        <v>41.796868242852661</v>
      </c>
      <c r="N41" s="109">
        <f t="shared" si="18"/>
        <v>43.617949295570121</v>
      </c>
      <c r="O41" s="109">
        <f t="shared" si="18"/>
        <v>44.340730435833791</v>
      </c>
      <c r="P41" s="109">
        <f t="shared" si="18"/>
        <v>46.267608135297912</v>
      </c>
      <c r="Q41" s="109">
        <f t="shared" si="18"/>
        <v>44.223275916913977</v>
      </c>
      <c r="R41" s="109">
        <f t="shared" si="18"/>
        <v>46.798998601161813</v>
      </c>
      <c r="S41" s="109">
        <f t="shared" si="18"/>
        <v>46.282148057172456</v>
      </c>
    </row>
    <row r="42" spans="1:19" ht="15.75" thickBot="1" x14ac:dyDescent="0.3">
      <c r="B42" s="38"/>
      <c r="C42" t="s">
        <v>143</v>
      </c>
      <c r="G42" s="67">
        <f>+G41/G4</f>
        <v>0.11173820455692463</v>
      </c>
      <c r="H42" s="67">
        <f>+H41/H4</f>
        <v>3.4685764752858513E-2</v>
      </c>
      <c r="I42" s="68">
        <f>+I41/I4</f>
        <v>8.5679494742310999E-2</v>
      </c>
      <c r="J42" s="69">
        <f t="shared" si="18"/>
        <v>3.2782394773836106E-2</v>
      </c>
      <c r="K42" s="69">
        <f t="shared" si="18"/>
        <v>2.4345206288184935E-2</v>
      </c>
      <c r="L42" s="69">
        <f t="shared" si="18"/>
        <v>2.1729477542592968E-2</v>
      </c>
      <c r="M42" s="69">
        <f t="shared" si="18"/>
        <v>1.9113748797001003E-2</v>
      </c>
      <c r="N42" s="69">
        <f t="shared" si="18"/>
        <v>1.7403291072465108E-2</v>
      </c>
      <c r="O42" s="69">
        <f t="shared" si="18"/>
        <v>1.5825890993478964E-2</v>
      </c>
      <c r="P42" s="69">
        <f t="shared" si="18"/>
        <v>1.5153761935548892E-2</v>
      </c>
      <c r="Q42" s="69">
        <f t="shared" si="18"/>
        <v>1.3642890679337619E-2</v>
      </c>
      <c r="R42" s="69">
        <f t="shared" si="18"/>
        <v>1.3576361856562746E-2</v>
      </c>
      <c r="S42" s="69">
        <f t="shared" si="18"/>
        <v>1.2604562012731801E-2</v>
      </c>
    </row>
    <row r="43" spans="1:19" x14ac:dyDescent="0.25">
      <c r="B43" s="34" t="s">
        <v>123</v>
      </c>
      <c r="C43" s="35"/>
      <c r="D43" s="35"/>
      <c r="E43" s="35"/>
      <c r="F43" s="35"/>
      <c r="G43" s="35">
        <f t="shared" ref="G43:S43" si="20">G2</f>
        <v>2018</v>
      </c>
      <c r="H43" s="35">
        <f t="shared" si="20"/>
        <v>2019</v>
      </c>
      <c r="I43" s="36">
        <f t="shared" si="20"/>
        <v>2020</v>
      </c>
      <c r="J43" s="35">
        <f t="shared" si="20"/>
        <v>2021</v>
      </c>
      <c r="K43" s="35">
        <f t="shared" si="20"/>
        <v>2022</v>
      </c>
      <c r="L43" s="35">
        <f t="shared" si="20"/>
        <v>2023</v>
      </c>
      <c r="M43" s="35">
        <f t="shared" si="20"/>
        <v>2024</v>
      </c>
      <c r="N43" s="35">
        <f t="shared" si="20"/>
        <v>2025</v>
      </c>
      <c r="O43" s="35">
        <f t="shared" si="20"/>
        <v>2026</v>
      </c>
      <c r="P43" s="35">
        <f t="shared" si="20"/>
        <v>2027</v>
      </c>
      <c r="Q43" s="35">
        <f t="shared" si="20"/>
        <v>2028</v>
      </c>
      <c r="R43" s="35">
        <f t="shared" si="20"/>
        <v>2029</v>
      </c>
      <c r="S43" s="37">
        <f t="shared" si="20"/>
        <v>2030</v>
      </c>
    </row>
    <row r="44" spans="1:19" x14ac:dyDescent="0.25">
      <c r="A44" t="s">
        <v>144</v>
      </c>
      <c r="B44" s="38"/>
      <c r="D44" t="s">
        <v>124</v>
      </c>
      <c r="G44" s="40">
        <f>+'[1]Balance Sheet'!C6+'[1]Balance Sheet'!C7</f>
        <v>62.265999999999998</v>
      </c>
      <c r="H44" s="40">
        <f>+'[1]Balance Sheet'!D6+'[1]Balance Sheet'!D7</f>
        <v>112.655</v>
      </c>
      <c r="I44" s="73">
        <f>+'[1]Balance Sheet'!E6+'[1]Balance Sheet'!E7</f>
        <v>273.26</v>
      </c>
      <c r="J44" s="15"/>
      <c r="K44" s="15"/>
      <c r="L44" s="15"/>
      <c r="M44" s="15"/>
      <c r="N44" s="15"/>
      <c r="O44" s="15"/>
      <c r="P44" s="15"/>
      <c r="Q44" s="15"/>
      <c r="R44" s="15"/>
      <c r="S44" s="47"/>
    </row>
    <row r="45" spans="1:19" x14ac:dyDescent="0.25">
      <c r="B45" s="38"/>
      <c r="D45" t="s">
        <v>125</v>
      </c>
      <c r="G45" s="40">
        <f>+'[1]Balance Sheet'!C12+'[1]Balance Sheet'!C13</f>
        <v>35.097999999999999</v>
      </c>
      <c r="H45" s="40">
        <f>+'[1]Balance Sheet'!D12+'[1]Balance Sheet'!D13</f>
        <v>39.872999999999998</v>
      </c>
      <c r="I45" s="41">
        <f>+'[1]Balance Sheet'!E12+'[1]Balance Sheet'!E13</f>
        <v>77.403999999999996</v>
      </c>
      <c r="J45" s="15"/>
      <c r="K45" s="15"/>
      <c r="L45" s="15"/>
      <c r="M45" s="15"/>
      <c r="N45" s="15"/>
      <c r="O45" s="15"/>
      <c r="P45" s="15"/>
      <c r="Q45" s="15"/>
      <c r="R45" s="15"/>
      <c r="S45" s="47"/>
    </row>
    <row r="46" spans="1:19" x14ac:dyDescent="0.25">
      <c r="B46" s="74"/>
      <c r="C46" s="52" t="s">
        <v>123</v>
      </c>
      <c r="D46" s="52"/>
      <c r="E46" s="52"/>
      <c r="F46" s="52"/>
      <c r="G46" s="53">
        <f>+G44-G45</f>
        <v>27.167999999999999</v>
      </c>
      <c r="H46" s="53">
        <f>+H44-H45</f>
        <v>72.782000000000011</v>
      </c>
      <c r="I46" s="54">
        <f>+I44-I45</f>
        <v>195.85599999999999</v>
      </c>
      <c r="J46" s="53">
        <f t="shared" ref="J46:S46" si="21">J4/J47</f>
        <v>328.14288122872438</v>
      </c>
      <c r="K46" s="53">
        <f t="shared" si="21"/>
        <v>328.14288122872438</v>
      </c>
      <c r="L46" s="53">
        <f t="shared" si="21"/>
        <v>394.71076884629412</v>
      </c>
      <c r="M46" s="53">
        <f t="shared" si="21"/>
        <v>463.5716117348602</v>
      </c>
      <c r="N46" s="53">
        <f t="shared" si="21"/>
        <v>531.31591380732505</v>
      </c>
      <c r="O46" s="53">
        <f t="shared" si="21"/>
        <v>593.95512983699336</v>
      </c>
      <c r="P46" s="53">
        <f t="shared" si="21"/>
        <v>647.25520708044178</v>
      </c>
      <c r="Q46" s="53">
        <f t="shared" si="21"/>
        <v>687.16886845281624</v>
      </c>
      <c r="R46" s="53">
        <f t="shared" si="21"/>
        <v>730.75554558950341</v>
      </c>
      <c r="S46" s="55">
        <f t="shared" si="21"/>
        <v>778.40337912941891</v>
      </c>
    </row>
    <row r="47" spans="1:19" ht="15.75" thickBot="1" x14ac:dyDescent="0.3">
      <c r="B47" s="61"/>
      <c r="C47" s="63" t="s">
        <v>126</v>
      </c>
      <c r="D47" s="63"/>
      <c r="E47" s="63"/>
      <c r="F47" s="63"/>
      <c r="G47" s="75">
        <f>+G4/G46</f>
        <v>11.960983510011779</v>
      </c>
      <c r="H47" s="75">
        <f>+H4/H46</f>
        <v>6.9851474265615119</v>
      </c>
      <c r="I47" s="76">
        <f>+I4/I46</f>
        <v>4.7171646515807533</v>
      </c>
      <c r="J47" s="77">
        <f>+I47</f>
        <v>4.7171646515807533</v>
      </c>
      <c r="K47" s="77">
        <f t="shared" ref="K47:S47" si="22">+J47</f>
        <v>4.7171646515807533</v>
      </c>
      <c r="L47" s="77">
        <f t="shared" si="22"/>
        <v>4.7171646515807533</v>
      </c>
      <c r="M47" s="77">
        <f t="shared" si="22"/>
        <v>4.7171646515807533</v>
      </c>
      <c r="N47" s="77">
        <f t="shared" si="22"/>
        <v>4.7171646515807533</v>
      </c>
      <c r="O47" s="77">
        <f t="shared" si="22"/>
        <v>4.7171646515807533</v>
      </c>
      <c r="P47" s="77">
        <f t="shared" si="22"/>
        <v>4.7171646515807533</v>
      </c>
      <c r="Q47" s="77">
        <f t="shared" si="22"/>
        <v>4.7171646515807533</v>
      </c>
      <c r="R47" s="77">
        <f t="shared" si="22"/>
        <v>4.7171646515807533</v>
      </c>
      <c r="S47" s="78">
        <f t="shared" si="22"/>
        <v>4.7171646515807533</v>
      </c>
    </row>
    <row r="48" spans="1:19" ht="15.75" thickBot="1" x14ac:dyDescent="0.3"/>
    <row r="49" spans="1:22" x14ac:dyDescent="0.25">
      <c r="B49" s="34" t="s">
        <v>162</v>
      </c>
      <c r="C49" s="35"/>
      <c r="D49" s="35"/>
      <c r="E49" s="35"/>
      <c r="F49" s="35"/>
      <c r="G49" s="35">
        <v>2018</v>
      </c>
      <c r="H49" s="35">
        <v>2019</v>
      </c>
      <c r="I49" s="36">
        <v>2020</v>
      </c>
      <c r="J49" s="35">
        <v>2021</v>
      </c>
      <c r="K49" s="35">
        <v>2022</v>
      </c>
      <c r="L49" s="35">
        <v>2023</v>
      </c>
      <c r="M49" s="35">
        <v>2024</v>
      </c>
      <c r="N49" s="35">
        <v>2025</v>
      </c>
      <c r="O49" s="35">
        <v>2026</v>
      </c>
      <c r="P49" s="35">
        <v>2027</v>
      </c>
      <c r="Q49" s="35">
        <v>2028</v>
      </c>
      <c r="R49" s="35">
        <v>2029</v>
      </c>
      <c r="S49" s="37">
        <v>2030</v>
      </c>
    </row>
    <row r="50" spans="1:22" hidden="1" outlineLevel="3" x14ac:dyDescent="0.25">
      <c r="A50" t="s">
        <v>144</v>
      </c>
      <c r="B50" s="38"/>
      <c r="I50" s="20"/>
      <c r="S50" s="39"/>
    </row>
    <row r="51" spans="1:22" hidden="1" outlineLevel="3" x14ac:dyDescent="0.25">
      <c r="B51" s="38"/>
      <c r="C51" t="s">
        <v>120</v>
      </c>
      <c r="G51" s="67">
        <v>0</v>
      </c>
      <c r="H51" s="67">
        <v>0.56449796280111775</v>
      </c>
      <c r="I51" s="68">
        <v>0.81726538327632348</v>
      </c>
      <c r="J51" s="69">
        <v>0.54034344101268017</v>
      </c>
      <c r="K51" s="69">
        <v>0</v>
      </c>
      <c r="L51" s="69">
        <v>0.16229000578847275</v>
      </c>
      <c r="M51" s="69">
        <v>0.1395671936488391</v>
      </c>
      <c r="N51" s="69">
        <v>0.11690845661396745</v>
      </c>
      <c r="O51" s="69">
        <v>9.431558799856854E-2</v>
      </c>
      <c r="P51" s="69">
        <v>7.1790038763468608E-2</v>
      </c>
      <c r="Q51" s="69">
        <v>4.9332826910624059E-2</v>
      </c>
      <c r="R51" s="69">
        <v>5.0743482876136781E-2</v>
      </c>
      <c r="S51" s="70">
        <v>5.2162815680286426E-2</v>
      </c>
    </row>
    <row r="52" spans="1:22" hidden="1" outlineLevel="3" x14ac:dyDescent="0.25">
      <c r="B52" s="38"/>
      <c r="C52" t="s">
        <v>138</v>
      </c>
      <c r="G52" s="67">
        <v>0.22457809672694146</v>
      </c>
      <c r="H52" s="67">
        <v>0.24072125304636371</v>
      </c>
      <c r="I52" s="68">
        <v>0.25966218739345259</v>
      </c>
      <c r="J52" s="69">
        <v>0.20246630281981315</v>
      </c>
      <c r="K52" s="69">
        <v>0.21040000000000003</v>
      </c>
      <c r="L52" s="69">
        <v>0.21760000000000002</v>
      </c>
      <c r="M52" s="69">
        <v>0.22480000000000003</v>
      </c>
      <c r="N52" s="69">
        <v>0.23200000000000004</v>
      </c>
      <c r="O52" s="69">
        <v>0.23200000000000004</v>
      </c>
      <c r="P52" s="69">
        <v>0.23200000000000004</v>
      </c>
      <c r="Q52" s="69">
        <v>0.23200000000000004</v>
      </c>
      <c r="R52" s="69">
        <v>0.23200000000000004</v>
      </c>
      <c r="S52" s="70">
        <v>0.23200000000000004</v>
      </c>
      <c r="V52" s="10"/>
    </row>
    <row r="53" spans="1:22" hidden="1" outlineLevel="3" x14ac:dyDescent="0.25">
      <c r="B53" s="38"/>
      <c r="C53" t="s">
        <v>156</v>
      </c>
      <c r="G53" s="67">
        <v>0.22122071911274141</v>
      </c>
      <c r="H53" s="67">
        <v>0.22025480287887519</v>
      </c>
      <c r="I53" s="68">
        <v>0.35583000048707358</v>
      </c>
      <c r="J53" s="69">
        <v>0.24588191515752916</v>
      </c>
      <c r="K53" s="69">
        <v>0.22988191515752915</v>
      </c>
      <c r="L53" s="69">
        <v>0.21388191515752913</v>
      </c>
      <c r="M53" s="69">
        <v>0.19788191515752915</v>
      </c>
      <c r="N53" s="69">
        <v>0.18188191515752916</v>
      </c>
      <c r="O53" s="69">
        <v>0.18188191515752916</v>
      </c>
      <c r="P53" s="69">
        <v>0.18188191515752913</v>
      </c>
      <c r="Q53" s="69">
        <v>0.18188191515752916</v>
      </c>
      <c r="R53" s="69">
        <v>0.18188191515752916</v>
      </c>
      <c r="S53" s="70">
        <v>0.18188191515752916</v>
      </c>
    </row>
    <row r="54" spans="1:22" hidden="1" outlineLevel="3" x14ac:dyDescent="0.25">
      <c r="B54" s="38"/>
      <c r="C54" t="s">
        <v>157</v>
      </c>
      <c r="G54" s="67">
        <v>0.31556272233779342</v>
      </c>
      <c r="H54" s="67">
        <v>0.30412299146526406</v>
      </c>
      <c r="I54" s="68">
        <v>0.27798914367047844</v>
      </c>
      <c r="J54" s="69">
        <v>0.18284958240304308</v>
      </c>
      <c r="K54" s="69">
        <v>0.19201903693842073</v>
      </c>
      <c r="L54" s="69">
        <v>0.17623192917130037</v>
      </c>
      <c r="M54" s="69">
        <v>0.16044482140417998</v>
      </c>
      <c r="N54" s="69">
        <v>0.14465771363705957</v>
      </c>
      <c r="O54" s="69">
        <v>0.13676415975349937</v>
      </c>
      <c r="P54" s="69">
        <v>0.12887060586993915</v>
      </c>
      <c r="Q54" s="69">
        <v>0.12492382892815904</v>
      </c>
      <c r="R54" s="69">
        <v>0.12097705198637894</v>
      </c>
      <c r="S54" s="70">
        <v>0.11703027504459887</v>
      </c>
    </row>
    <row r="55" spans="1:22" hidden="1" outlineLevel="3" x14ac:dyDescent="0.25">
      <c r="B55" s="38"/>
      <c r="C55" t="s">
        <v>158</v>
      </c>
      <c r="G55" s="67">
        <v>0.18882556407636725</v>
      </c>
      <c r="H55" s="67">
        <v>0.19158406980426562</v>
      </c>
      <c r="I55" s="68">
        <v>0.17538005271218821</v>
      </c>
      <c r="J55" s="69">
        <v>0.13447862399735386</v>
      </c>
      <c r="K55" s="69">
        <v>9.4585181381016861E-2</v>
      </c>
      <c r="L55" s="69">
        <v>8.0033615014706572E-2</v>
      </c>
      <c r="M55" s="69">
        <v>6.5482048648396282E-2</v>
      </c>
      <c r="N55" s="69">
        <v>5.8206265465241137E-2</v>
      </c>
      <c r="O55" s="69">
        <v>5.0930482282086013E-2</v>
      </c>
      <c r="P55" s="69">
        <v>5.0930482282086013E-2</v>
      </c>
      <c r="Q55" s="69">
        <v>4.3654699098930862E-2</v>
      </c>
      <c r="R55" s="69">
        <v>4.3654699098930862E-2</v>
      </c>
      <c r="S55" s="70">
        <v>3.637891591577571E-2</v>
      </c>
    </row>
    <row r="56" spans="1:22" hidden="1" outlineLevel="3" x14ac:dyDescent="0.25">
      <c r="B56" s="38"/>
      <c r="C56" t="s">
        <v>159</v>
      </c>
      <c r="G56" s="67">
        <v>9.24248205910954E-2</v>
      </c>
      <c r="H56" s="67">
        <v>7.5921580352207821E-2</v>
      </c>
      <c r="I56" s="68">
        <v>7.6505192745850395E-2</v>
      </c>
      <c r="J56" s="69">
        <v>6.7038782766889932E-2</v>
      </c>
      <c r="K56" s="69">
        <v>6.0737264281766262E-2</v>
      </c>
      <c r="L56" s="69">
        <v>5.7056444160178466E-2</v>
      </c>
      <c r="M56" s="69">
        <v>5.3375624038590669E-2</v>
      </c>
      <c r="N56" s="69">
        <v>4.9694803917002872E-2</v>
      </c>
      <c r="O56" s="69">
        <v>4.6013983795415075E-2</v>
      </c>
      <c r="P56" s="69">
        <v>4.2333163673827279E-2</v>
      </c>
      <c r="Q56" s="69">
        <v>3.8652343552239496E-2</v>
      </c>
      <c r="R56" s="69">
        <v>3.8652343552239482E-2</v>
      </c>
      <c r="S56" s="70">
        <v>3.8652343552239482E-2</v>
      </c>
      <c r="V56" s="79"/>
    </row>
    <row r="57" spans="1:22" hidden="1" outlineLevel="3" x14ac:dyDescent="0.25">
      <c r="B57" s="38"/>
      <c r="C57" t="s">
        <v>160</v>
      </c>
      <c r="G57" s="67">
        <v>0.11507711813291646</v>
      </c>
      <c r="H57" s="67">
        <v>8.3065659834026043E-2</v>
      </c>
      <c r="I57" s="68">
        <v>5.6244013053572683E-2</v>
      </c>
      <c r="J57" s="69">
        <v>3.6771272637062764E-2</v>
      </c>
      <c r="K57" s="69">
        <v>3.7145227437194471E-2</v>
      </c>
      <c r="L57" s="69">
        <v>3.5257304688686521E-2</v>
      </c>
      <c r="M57" s="69">
        <v>3.336938194017857E-2</v>
      </c>
      <c r="N57" s="69">
        <v>3.1481459191670627E-2</v>
      </c>
      <c r="O57" s="69">
        <v>2.9593536443162677E-2</v>
      </c>
      <c r="P57" s="69">
        <v>2.770561369465473E-2</v>
      </c>
      <c r="Q57" s="69">
        <v>2.5817690946146776E-2</v>
      </c>
      <c r="R57" s="69">
        <v>2.5817690946146776E-2</v>
      </c>
      <c r="S57" s="70">
        <v>2.5817690946146783E-2</v>
      </c>
    </row>
    <row r="58" spans="1:22" hidden="1" outlineLevel="3" x14ac:dyDescent="0.25">
      <c r="B58" s="38"/>
      <c r="C58" t="s">
        <v>121</v>
      </c>
      <c r="G58" s="67">
        <v>-3.4265350877192994E-5</v>
      </c>
      <c r="H58" s="67">
        <v>-1.1773940345368919E-4</v>
      </c>
      <c r="I58" s="68">
        <v>2.5076952637864851E-2</v>
      </c>
      <c r="J58" s="71">
        <v>0.16800000000000001</v>
      </c>
      <c r="K58" s="71">
        <v>0.16800000000000001</v>
      </c>
      <c r="L58" s="71">
        <v>0.16800000000000001</v>
      </c>
      <c r="M58" s="71">
        <v>0.16800000000000001</v>
      </c>
      <c r="N58" s="71">
        <v>0.16800000000000001</v>
      </c>
      <c r="O58" s="71">
        <v>0.16800000000000001</v>
      </c>
      <c r="P58" s="71">
        <v>0.16800000000000001</v>
      </c>
      <c r="Q58" s="71">
        <v>0.16800000000000001</v>
      </c>
      <c r="R58" s="71">
        <v>0.16800000000000001</v>
      </c>
      <c r="S58" s="72">
        <v>0.16800000000000001</v>
      </c>
    </row>
    <row r="59" spans="1:22" hidden="1" outlineLevel="3" x14ac:dyDescent="0.25">
      <c r="B59" s="38"/>
      <c r="G59" s="15"/>
      <c r="H59" s="15"/>
      <c r="I59" s="46"/>
      <c r="J59" s="15"/>
      <c r="K59" s="15"/>
      <c r="L59" s="15"/>
      <c r="M59" s="15"/>
      <c r="N59" s="15"/>
      <c r="O59" s="15"/>
      <c r="P59" s="15"/>
      <c r="Q59" s="15"/>
      <c r="R59" s="15"/>
      <c r="S59" s="47"/>
    </row>
    <row r="60" spans="1:22" hidden="1" outlineLevel="3" x14ac:dyDescent="0.25">
      <c r="B60" s="38"/>
      <c r="C60" t="s">
        <v>139</v>
      </c>
      <c r="G60" s="40">
        <v>65.563999999999993</v>
      </c>
      <c r="H60" s="40">
        <v>83.263999999999996</v>
      </c>
      <c r="I60" s="41">
        <v>104.15300000000001</v>
      </c>
      <c r="J60" s="15">
        <v>174.50098801474212</v>
      </c>
      <c r="K60" s="15">
        <v>174.50098801474212</v>
      </c>
      <c r="L60" s="15">
        <v>209.90069595850051</v>
      </c>
      <c r="M60" s="15">
        <v>246.51975980833316</v>
      </c>
      <c r="N60" s="15">
        <v>282.54506561338093</v>
      </c>
      <c r="O60" s="15">
        <v>315.85557061265609</v>
      </c>
      <c r="P60" s="15">
        <v>344.19967518508116</v>
      </c>
      <c r="Q60" s="15">
        <v>365.42510393332947</v>
      </c>
      <c r="R60" s="15">
        <v>388.60378206326874</v>
      </c>
      <c r="S60" s="47">
        <v>413.94211638380432</v>
      </c>
    </row>
    <row r="61" spans="1:22" hidden="1" outlineLevel="3" x14ac:dyDescent="0.25">
      <c r="B61" s="38"/>
      <c r="C61" t="s">
        <v>140</v>
      </c>
      <c r="G61" s="67">
        <v>0.20176270018094755</v>
      </c>
      <c r="H61" s="67">
        <v>0.16377880891357668</v>
      </c>
      <c r="I61" s="68">
        <v>0.1127337276825579</v>
      </c>
      <c r="J61" s="71">
        <v>0.1127337276825579</v>
      </c>
      <c r="K61" s="71">
        <v>0.1127337276825579</v>
      </c>
      <c r="L61" s="71">
        <v>0.1127337276825579</v>
      </c>
      <c r="M61" s="71">
        <v>0.1127337276825579</v>
      </c>
      <c r="N61" s="71">
        <v>0.1127337276825579</v>
      </c>
      <c r="O61" s="71">
        <v>0.1127337276825579</v>
      </c>
      <c r="P61" s="71">
        <v>0.1127337276825579</v>
      </c>
      <c r="Q61" s="71">
        <v>0.1127337276825579</v>
      </c>
      <c r="R61" s="71">
        <v>0.1127337276825579</v>
      </c>
      <c r="S61" s="72">
        <v>0.1127337276825579</v>
      </c>
    </row>
    <row r="62" spans="1:22" hidden="1" outlineLevel="3" x14ac:dyDescent="0.25">
      <c r="B62" s="38"/>
      <c r="C62" t="s">
        <v>141</v>
      </c>
      <c r="G62" s="49">
        <v>11.941000000000001</v>
      </c>
      <c r="H62" s="49">
        <v>27.664000000000001</v>
      </c>
      <c r="I62" s="50">
        <v>43.808</v>
      </c>
      <c r="J62" s="15">
        <v>82.122256230591475</v>
      </c>
      <c r="K62" s="15">
        <v>90.847305631328581</v>
      </c>
      <c r="L62" s="15">
        <v>119.77185262522295</v>
      </c>
      <c r="M62" s="15">
        <v>152.99311730192051</v>
      </c>
      <c r="N62" s="15">
        <v>189.47810710299856</v>
      </c>
      <c r="O62" s="15">
        <v>227.60930948897521</v>
      </c>
      <c r="P62" s="15">
        <v>265.24439468715406</v>
      </c>
      <c r="Q62" s="15">
        <v>299.87221964896383</v>
      </c>
      <c r="R62" s="15">
        <v>318.89292070244676</v>
      </c>
      <c r="S62" s="47">
        <v>339.68586150788417</v>
      </c>
    </row>
    <row r="63" spans="1:22" hidden="1" outlineLevel="3" x14ac:dyDescent="0.25">
      <c r="B63" s="38"/>
      <c r="C63" t="s">
        <v>122</v>
      </c>
      <c r="G63" s="67">
        <v>0.18212738698066014</v>
      </c>
      <c r="H63" s="67">
        <v>0.33224442736356652</v>
      </c>
      <c r="I63" s="68">
        <v>0.42061198429233915</v>
      </c>
      <c r="J63" s="71">
        <v>0.47061198429233914</v>
      </c>
      <c r="K63" s="71">
        <v>0.52061198429233912</v>
      </c>
      <c r="L63" s="71">
        <v>0.57061198429233917</v>
      </c>
      <c r="M63" s="71">
        <v>0.62061198429233921</v>
      </c>
      <c r="N63" s="71">
        <v>0.67061198429233926</v>
      </c>
      <c r="O63" s="71">
        <v>0.7206119842923393</v>
      </c>
      <c r="P63" s="71">
        <v>0.77061198429233935</v>
      </c>
      <c r="Q63" s="71">
        <v>0.82061198429233939</v>
      </c>
      <c r="R63" s="71">
        <v>0.82061198429233939</v>
      </c>
      <c r="S63" s="72">
        <v>0.82061198429233939</v>
      </c>
    </row>
    <row r="64" spans="1:22" hidden="1" outlineLevel="3" x14ac:dyDescent="0.25">
      <c r="B64" s="38"/>
      <c r="C64" t="s">
        <v>142</v>
      </c>
      <c r="G64" s="49">
        <v>36.31</v>
      </c>
      <c r="H64" s="49">
        <v>17.634</v>
      </c>
      <c r="I64" s="50">
        <v>79.158000000000001</v>
      </c>
      <c r="J64" s="15">
        <v>50.744</v>
      </c>
      <c r="K64" s="15">
        <v>37.684042194306613</v>
      </c>
      <c r="L64" s="15">
        <v>40.458455093830374</v>
      </c>
      <c r="M64" s="15">
        <v>41.796868242852661</v>
      </c>
      <c r="N64" s="15">
        <v>43.617949295570121</v>
      </c>
      <c r="O64" s="15">
        <v>44.340730435833791</v>
      </c>
      <c r="P64" s="15">
        <v>46.267608135297912</v>
      </c>
      <c r="Q64" s="15">
        <v>44.223275916913977</v>
      </c>
      <c r="R64" s="15">
        <v>46.798998601161813</v>
      </c>
      <c r="S64" s="47">
        <v>46.282148057172456</v>
      </c>
    </row>
    <row r="65" spans="1:19" ht="15.75" hidden="1" outlineLevel="3" thickBot="1" x14ac:dyDescent="0.3">
      <c r="B65" s="38"/>
      <c r="C65" t="s">
        <v>143</v>
      </c>
      <c r="G65" s="67">
        <v>0.11173820455692463</v>
      </c>
      <c r="H65" s="67">
        <v>3.4685764752858513E-2</v>
      </c>
      <c r="I65" s="68">
        <v>8.5679494742310999E-2</v>
      </c>
      <c r="J65" s="69">
        <v>3.2782394773836106E-2</v>
      </c>
      <c r="K65" s="69">
        <v>2.4345206288184935E-2</v>
      </c>
      <c r="L65" s="69">
        <v>2.1729477542592968E-2</v>
      </c>
      <c r="M65" s="69">
        <v>1.9113748797001003E-2</v>
      </c>
      <c r="N65" s="69">
        <v>1.7403291072465108E-2</v>
      </c>
      <c r="O65" s="69">
        <v>1.5825890993478964E-2</v>
      </c>
      <c r="P65" s="69">
        <v>1.5153761935548892E-2</v>
      </c>
      <c r="Q65" s="69">
        <v>1.3642890679337619E-2</v>
      </c>
      <c r="R65" s="69">
        <v>1.3576361856562746E-2</v>
      </c>
      <c r="S65" s="70">
        <v>1.2604562012731801E-2</v>
      </c>
    </row>
    <row r="66" spans="1:19" hidden="1" outlineLevel="3" x14ac:dyDescent="0.25">
      <c r="B66" s="34" t="s">
        <v>123</v>
      </c>
      <c r="C66" s="35"/>
      <c r="D66" s="35"/>
      <c r="E66" s="35"/>
      <c r="F66" s="35"/>
      <c r="G66" s="35">
        <v>2018</v>
      </c>
      <c r="H66" s="35">
        <v>2019</v>
      </c>
      <c r="I66" s="36">
        <v>2020</v>
      </c>
      <c r="J66" s="35">
        <v>2021</v>
      </c>
      <c r="K66" s="35">
        <v>2022</v>
      </c>
      <c r="L66" s="35">
        <v>2023</v>
      </c>
      <c r="M66" s="35">
        <v>2024</v>
      </c>
      <c r="N66" s="35">
        <v>2025</v>
      </c>
      <c r="O66" s="35">
        <v>2026</v>
      </c>
      <c r="P66" s="35">
        <v>2027</v>
      </c>
      <c r="Q66" s="35">
        <v>2028</v>
      </c>
      <c r="R66" s="35">
        <v>2029</v>
      </c>
      <c r="S66" s="37">
        <v>2030</v>
      </c>
    </row>
    <row r="67" spans="1:19" hidden="1" outlineLevel="3" x14ac:dyDescent="0.25">
      <c r="A67" t="s">
        <v>144</v>
      </c>
      <c r="B67" s="38"/>
      <c r="D67" t="s">
        <v>124</v>
      </c>
      <c r="G67" s="40">
        <v>62.265999999999998</v>
      </c>
      <c r="H67" s="40">
        <v>112.655</v>
      </c>
      <c r="I67" s="73">
        <v>273.26</v>
      </c>
      <c r="J67" s="15"/>
      <c r="K67" s="15"/>
      <c r="L67" s="15"/>
      <c r="M67" s="15"/>
      <c r="N67" s="15"/>
      <c r="O67" s="15"/>
      <c r="P67" s="15"/>
      <c r="Q67" s="15"/>
      <c r="R67" s="15"/>
      <c r="S67" s="47"/>
    </row>
    <row r="68" spans="1:19" hidden="1" outlineLevel="3" x14ac:dyDescent="0.25">
      <c r="B68" s="38"/>
      <c r="D68" t="s">
        <v>125</v>
      </c>
      <c r="G68" s="40">
        <v>35.097999999999999</v>
      </c>
      <c r="H68" s="40">
        <v>39.872999999999998</v>
      </c>
      <c r="I68" s="41">
        <v>77.403999999999996</v>
      </c>
      <c r="J68" s="15"/>
      <c r="K68" s="15"/>
      <c r="L68" s="15"/>
      <c r="M68" s="15"/>
      <c r="N68" s="15"/>
      <c r="O68" s="15"/>
      <c r="P68" s="15"/>
      <c r="Q68" s="15"/>
      <c r="R68" s="15"/>
      <c r="S68" s="47"/>
    </row>
    <row r="69" spans="1:19" hidden="1" outlineLevel="3" x14ac:dyDescent="0.25">
      <c r="B69" s="74"/>
      <c r="C69" s="52" t="s">
        <v>123</v>
      </c>
      <c r="D69" s="52"/>
      <c r="E69" s="52"/>
      <c r="F69" s="52"/>
      <c r="G69" s="53">
        <v>27.167999999999999</v>
      </c>
      <c r="H69" s="53">
        <v>72.782000000000011</v>
      </c>
      <c r="I69" s="54">
        <v>195.85599999999999</v>
      </c>
      <c r="J69" s="53">
        <v>328.14288122872438</v>
      </c>
      <c r="K69" s="53">
        <v>328.14288122872438</v>
      </c>
      <c r="L69" s="53">
        <v>394.71076884629412</v>
      </c>
      <c r="M69" s="53">
        <v>463.5716117348602</v>
      </c>
      <c r="N69" s="53">
        <v>531.31591380732505</v>
      </c>
      <c r="O69" s="53">
        <v>593.95512983699336</v>
      </c>
      <c r="P69" s="53">
        <v>647.25520708044178</v>
      </c>
      <c r="Q69" s="53">
        <v>687.16886845281624</v>
      </c>
      <c r="R69" s="53">
        <v>730.75554558950341</v>
      </c>
      <c r="S69" s="55">
        <v>778.40337912941891</v>
      </c>
    </row>
    <row r="70" spans="1:19" ht="15.75" hidden="1" outlineLevel="3" thickBot="1" x14ac:dyDescent="0.3">
      <c r="B70" s="61"/>
      <c r="C70" s="63" t="s">
        <v>126</v>
      </c>
      <c r="D70" s="63"/>
      <c r="E70" s="63"/>
      <c r="F70" s="63"/>
      <c r="G70" s="75">
        <v>11.960983510011779</v>
      </c>
      <c r="H70" s="75">
        <v>6.9851474265615119</v>
      </c>
      <c r="I70" s="76">
        <v>4.7171646515807533</v>
      </c>
      <c r="J70" s="77">
        <v>4.7171646515807533</v>
      </c>
      <c r="K70" s="77">
        <v>4.7171646515807533</v>
      </c>
      <c r="L70" s="77">
        <v>4.7171646515807533</v>
      </c>
      <c r="M70" s="77">
        <v>4.7171646515807533</v>
      </c>
      <c r="N70" s="77">
        <v>4.7171646515807533</v>
      </c>
      <c r="O70" s="77">
        <v>4.7171646515807533</v>
      </c>
      <c r="P70" s="77">
        <v>4.7171646515807533</v>
      </c>
      <c r="Q70" s="77">
        <v>4.7171646515807533</v>
      </c>
      <c r="R70" s="77">
        <v>4.7171646515807533</v>
      </c>
      <c r="S70" s="78">
        <v>4.7171646515807533</v>
      </c>
    </row>
    <row r="71" spans="1:19" ht="15.75" collapsed="1" thickBot="1" x14ac:dyDescent="0.3"/>
    <row r="72" spans="1:19" x14ac:dyDescent="0.25">
      <c r="B72" s="34" t="s">
        <v>161</v>
      </c>
      <c r="C72" s="35"/>
      <c r="D72" s="35"/>
      <c r="E72" s="35"/>
      <c r="F72" s="35"/>
      <c r="G72" s="35">
        <v>2018</v>
      </c>
      <c r="H72" s="35">
        <v>2019</v>
      </c>
      <c r="I72" s="36">
        <v>2020</v>
      </c>
      <c r="J72" s="35">
        <v>2021</v>
      </c>
      <c r="K72" s="35">
        <v>2022</v>
      </c>
      <c r="L72" s="35">
        <v>2023</v>
      </c>
      <c r="M72" s="35">
        <v>2024</v>
      </c>
      <c r="N72" s="35">
        <v>2025</v>
      </c>
      <c r="O72" s="35">
        <v>2026</v>
      </c>
      <c r="P72" s="35">
        <v>2027</v>
      </c>
      <c r="Q72" s="35">
        <v>2028</v>
      </c>
      <c r="R72" s="35">
        <v>2029</v>
      </c>
      <c r="S72" s="37">
        <v>2030</v>
      </c>
    </row>
    <row r="73" spans="1:19" hidden="1" outlineLevel="1" x14ac:dyDescent="0.25">
      <c r="A73" t="s">
        <v>144</v>
      </c>
      <c r="B73" s="38"/>
      <c r="I73" s="20"/>
      <c r="S73" s="39"/>
    </row>
    <row r="74" spans="1:19" hidden="1" outlineLevel="1" x14ac:dyDescent="0.25">
      <c r="B74" s="38"/>
      <c r="C74" t="s">
        <v>120</v>
      </c>
      <c r="G74" s="67"/>
      <c r="H74" s="67">
        <v>0.56449796280111775</v>
      </c>
      <c r="I74" s="68">
        <v>0.81726538327632348</v>
      </c>
      <c r="J74" s="69">
        <v>0.67542930126585021</v>
      </c>
      <c r="K74" s="69">
        <v>0</v>
      </c>
      <c r="L74" s="69">
        <v>0.20286250723559093</v>
      </c>
      <c r="M74" s="69">
        <v>0.17445899206104887</v>
      </c>
      <c r="N74" s="69">
        <v>0.14613557076745931</v>
      </c>
      <c r="O74" s="69">
        <v>0.11789448499821066</v>
      </c>
      <c r="P74" s="69">
        <v>8.973754845433575E-2</v>
      </c>
      <c r="Q74" s="69">
        <v>6.166603363828007E-2</v>
      </c>
      <c r="R74" s="69">
        <v>6.3429353595170976E-2</v>
      </c>
      <c r="S74" s="70">
        <v>6.5203519600358029E-2</v>
      </c>
    </row>
    <row r="75" spans="1:19" hidden="1" outlineLevel="1" x14ac:dyDescent="0.25">
      <c r="B75" s="38"/>
      <c r="C75" t="s">
        <v>138</v>
      </c>
      <c r="G75" s="67">
        <v>0.22457809672694146</v>
      </c>
      <c r="H75" s="67">
        <v>0.24072125304636371</v>
      </c>
      <c r="I75" s="68">
        <v>0.25966218739345259</v>
      </c>
      <c r="J75" s="69">
        <v>0.25308287852476641</v>
      </c>
      <c r="K75" s="69">
        <v>0.26300000000000001</v>
      </c>
      <c r="L75" s="69">
        <v>0.27200000000000002</v>
      </c>
      <c r="M75" s="69">
        <v>0.28100000000000003</v>
      </c>
      <c r="N75" s="69">
        <v>0.29000000000000004</v>
      </c>
      <c r="O75" s="69">
        <v>0.29000000000000004</v>
      </c>
      <c r="P75" s="69">
        <v>0.29000000000000004</v>
      </c>
      <c r="Q75" s="69">
        <v>0.29000000000000004</v>
      </c>
      <c r="R75" s="69">
        <v>0.29000000000000004</v>
      </c>
      <c r="S75" s="70">
        <v>0.29000000000000004</v>
      </c>
    </row>
    <row r="76" spans="1:19" hidden="1" outlineLevel="1" x14ac:dyDescent="0.25">
      <c r="B76" s="38"/>
      <c r="C76" t="s">
        <v>156</v>
      </c>
      <c r="G76" s="67">
        <v>0.22122071911274141</v>
      </c>
      <c r="H76" s="67">
        <v>0.22025480287887519</v>
      </c>
      <c r="I76" s="68">
        <v>0.35583000048707358</v>
      </c>
      <c r="J76" s="69">
        <v>0.30735239394691144</v>
      </c>
      <c r="K76" s="69">
        <v>0.28735239394691142</v>
      </c>
      <c r="L76" s="69">
        <v>0.2673523939469114</v>
      </c>
      <c r="M76" s="69">
        <v>0.24735239394691141</v>
      </c>
      <c r="N76" s="69">
        <v>0.22735239394691142</v>
      </c>
      <c r="O76" s="69">
        <v>0.22735239394691142</v>
      </c>
      <c r="P76" s="69">
        <v>0.2273523939469114</v>
      </c>
      <c r="Q76" s="69">
        <v>0.22735239394691142</v>
      </c>
      <c r="R76" s="69">
        <v>0.22735239394691142</v>
      </c>
      <c r="S76" s="70">
        <v>0.22735239394691142</v>
      </c>
    </row>
    <row r="77" spans="1:19" hidden="1" outlineLevel="1" x14ac:dyDescent="0.25">
      <c r="B77" s="38"/>
      <c r="C77" t="s">
        <v>157</v>
      </c>
      <c r="G77" s="67">
        <v>0.31556272233779342</v>
      </c>
      <c r="H77" s="67">
        <v>0.30412299146526406</v>
      </c>
      <c r="I77" s="68">
        <v>0.27798914367047844</v>
      </c>
      <c r="J77" s="69">
        <v>0.22856197800380385</v>
      </c>
      <c r="K77" s="69">
        <v>0.24002379617302591</v>
      </c>
      <c r="L77" s="69">
        <v>0.22028991146412547</v>
      </c>
      <c r="M77" s="69">
        <v>0.20055602675522496</v>
      </c>
      <c r="N77" s="69">
        <v>0.18082214204632446</v>
      </c>
      <c r="O77" s="69">
        <v>0.1709551996918742</v>
      </c>
      <c r="P77" s="69">
        <v>0.16108825733742393</v>
      </c>
      <c r="Q77" s="69">
        <v>0.15615478616019879</v>
      </c>
      <c r="R77" s="69">
        <v>0.15122131498297367</v>
      </c>
      <c r="S77" s="70">
        <v>0.14628784380574858</v>
      </c>
    </row>
    <row r="78" spans="1:19" hidden="1" outlineLevel="1" x14ac:dyDescent="0.25">
      <c r="B78" s="38"/>
      <c r="C78" t="s">
        <v>158</v>
      </c>
      <c r="G78" s="67">
        <v>0.18882556407636725</v>
      </c>
      <c r="H78" s="67">
        <v>0.19158406980426559</v>
      </c>
      <c r="I78" s="68">
        <v>0.17538005271218821</v>
      </c>
      <c r="J78" s="69">
        <v>0.16809827999669233</v>
      </c>
      <c r="K78" s="69">
        <v>0.11823147672627107</v>
      </c>
      <c r="L78" s="69">
        <v>0.1000420187683832</v>
      </c>
      <c r="M78" s="69">
        <v>8.1852560810495342E-2</v>
      </c>
      <c r="N78" s="69">
        <v>7.275783183155142E-2</v>
      </c>
      <c r="O78" s="69">
        <v>6.3663102852607512E-2</v>
      </c>
      <c r="P78" s="69">
        <v>6.3663102852607512E-2</v>
      </c>
      <c r="Q78" s="69">
        <v>5.4568373873663575E-2</v>
      </c>
      <c r="R78" s="69">
        <v>5.4568373873663575E-2</v>
      </c>
      <c r="S78" s="70">
        <v>4.5473644894719639E-2</v>
      </c>
    </row>
    <row r="79" spans="1:19" hidden="1" outlineLevel="1" x14ac:dyDescent="0.25">
      <c r="B79" s="38"/>
      <c r="C79" t="s">
        <v>159</v>
      </c>
      <c r="G79" s="67">
        <v>9.24248205910954E-2</v>
      </c>
      <c r="H79" s="67">
        <v>7.5921580352207821E-2</v>
      </c>
      <c r="I79" s="68">
        <v>7.6505192745850395E-2</v>
      </c>
      <c r="J79" s="69">
        <v>8.3798478458612408E-2</v>
      </c>
      <c r="K79" s="69">
        <v>7.5921580352207821E-2</v>
      </c>
      <c r="L79" s="69">
        <v>7.1320555200223082E-2</v>
      </c>
      <c r="M79" s="69">
        <v>6.6719530048238329E-2</v>
      </c>
      <c r="N79" s="69">
        <v>6.211850489625359E-2</v>
      </c>
      <c r="O79" s="69">
        <v>5.7517479744268837E-2</v>
      </c>
      <c r="P79" s="69">
        <v>5.2916454592284098E-2</v>
      </c>
      <c r="Q79" s="69">
        <v>4.8315429440299366E-2</v>
      </c>
      <c r="R79" s="69">
        <v>4.8315429440299353E-2</v>
      </c>
      <c r="S79" s="70">
        <v>4.8315429440299353E-2</v>
      </c>
    </row>
    <row r="80" spans="1:19" hidden="1" outlineLevel="1" x14ac:dyDescent="0.25">
      <c r="B80" s="38"/>
      <c r="C80" t="s">
        <v>160</v>
      </c>
      <c r="G80" s="67">
        <v>0.11507711813291646</v>
      </c>
      <c r="H80" s="67">
        <v>8.3065659834026043E-2</v>
      </c>
      <c r="I80" s="68">
        <v>5.6244013053572683E-2</v>
      </c>
      <c r="J80" s="69">
        <v>4.5964090796328454E-2</v>
      </c>
      <c r="K80" s="69">
        <v>4.6431534296493084E-2</v>
      </c>
      <c r="L80" s="69">
        <v>4.4071630860858149E-2</v>
      </c>
      <c r="M80" s="69">
        <v>4.1711727425223215E-2</v>
      </c>
      <c r="N80" s="69">
        <v>3.935182398958828E-2</v>
      </c>
      <c r="O80" s="69">
        <v>3.6991920553953346E-2</v>
      </c>
      <c r="P80" s="69">
        <v>3.4632017118318412E-2</v>
      </c>
      <c r="Q80" s="69">
        <v>3.227211368268347E-2</v>
      </c>
      <c r="R80" s="69">
        <v>3.227211368268347E-2</v>
      </c>
      <c r="S80" s="70">
        <v>3.2272113682683477E-2</v>
      </c>
    </row>
    <row r="81" spans="1:19" hidden="1" outlineLevel="1" x14ac:dyDescent="0.25">
      <c r="B81" s="38"/>
      <c r="C81" t="s">
        <v>121</v>
      </c>
      <c r="G81" s="67">
        <v>-3.4265350877192994E-5</v>
      </c>
      <c r="H81" s="67">
        <v>-1.1773940345368919E-4</v>
      </c>
      <c r="I81" s="68">
        <v>2.5076952637864851E-2</v>
      </c>
      <c r="J81" s="71">
        <v>0.21</v>
      </c>
      <c r="K81" s="71">
        <v>0.21</v>
      </c>
      <c r="L81" s="71">
        <v>0.21</v>
      </c>
      <c r="M81" s="71">
        <v>0.21</v>
      </c>
      <c r="N81" s="71">
        <v>0.21</v>
      </c>
      <c r="O81" s="71">
        <v>0.21</v>
      </c>
      <c r="P81" s="71">
        <v>0.21</v>
      </c>
      <c r="Q81" s="71">
        <v>0.21</v>
      </c>
      <c r="R81" s="71">
        <v>0.21</v>
      </c>
      <c r="S81" s="72">
        <v>0.21</v>
      </c>
    </row>
    <row r="82" spans="1:19" hidden="1" outlineLevel="1" x14ac:dyDescent="0.25">
      <c r="B82" s="38"/>
      <c r="G82" s="15"/>
      <c r="H82" s="15"/>
      <c r="I82" s="46"/>
      <c r="J82" s="15"/>
      <c r="K82" s="15"/>
      <c r="L82" s="15"/>
      <c r="M82" s="15"/>
      <c r="N82" s="15"/>
      <c r="O82" s="15"/>
      <c r="P82" s="15"/>
      <c r="Q82" s="15"/>
      <c r="R82" s="15"/>
      <c r="S82" s="47"/>
    </row>
    <row r="83" spans="1:19" hidden="1" outlineLevel="1" x14ac:dyDescent="0.25">
      <c r="B83" s="38"/>
      <c r="C83" t="s">
        <v>139</v>
      </c>
      <c r="G83" s="40">
        <v>65.563999999999993</v>
      </c>
      <c r="H83" s="40">
        <v>83.263999999999996</v>
      </c>
      <c r="I83" s="41">
        <v>104.15300000000001</v>
      </c>
      <c r="J83" s="15">
        <v>174.50098801474212</v>
      </c>
      <c r="K83" s="15">
        <v>174.50098801474212</v>
      </c>
      <c r="L83" s="15">
        <v>209.90069595850051</v>
      </c>
      <c r="M83" s="15">
        <v>246.51975980833316</v>
      </c>
      <c r="N83" s="15">
        <v>282.54506561338093</v>
      </c>
      <c r="O83" s="15">
        <v>315.85557061265609</v>
      </c>
      <c r="P83" s="15">
        <v>344.19967518508116</v>
      </c>
      <c r="Q83" s="15">
        <v>365.42510393332947</v>
      </c>
      <c r="R83" s="15">
        <v>388.60378206326874</v>
      </c>
      <c r="S83" s="47">
        <v>413.94211638380432</v>
      </c>
    </row>
    <row r="84" spans="1:19" hidden="1" outlineLevel="1" x14ac:dyDescent="0.25">
      <c r="B84" s="38"/>
      <c r="C84" t="s">
        <v>140</v>
      </c>
      <c r="G84" s="67">
        <v>0.20176270018094755</v>
      </c>
      <c r="H84" s="67">
        <v>0.16377880891357668</v>
      </c>
      <c r="I84" s="68">
        <v>0.1127337276825579</v>
      </c>
      <c r="J84" s="71">
        <v>0.1127337276825579</v>
      </c>
      <c r="K84" s="71">
        <v>0.1127337276825579</v>
      </c>
      <c r="L84" s="71">
        <v>0.1127337276825579</v>
      </c>
      <c r="M84" s="71">
        <v>0.1127337276825579</v>
      </c>
      <c r="N84" s="71">
        <v>0.1127337276825579</v>
      </c>
      <c r="O84" s="71">
        <v>0.1127337276825579</v>
      </c>
      <c r="P84" s="71">
        <v>0.1127337276825579</v>
      </c>
      <c r="Q84" s="71">
        <v>0.1127337276825579</v>
      </c>
      <c r="R84" s="71">
        <v>0.1127337276825579</v>
      </c>
      <c r="S84" s="72">
        <v>0.1127337276825579</v>
      </c>
    </row>
    <row r="85" spans="1:19" hidden="1" outlineLevel="1" x14ac:dyDescent="0.25">
      <c r="B85" s="38"/>
      <c r="C85" t="s">
        <v>141</v>
      </c>
      <c r="G85" s="49">
        <v>11.941000000000001</v>
      </c>
      <c r="H85" s="49">
        <v>27.664000000000001</v>
      </c>
      <c r="I85" s="50">
        <v>43.808</v>
      </c>
      <c r="J85" s="15">
        <v>82.122256230591475</v>
      </c>
      <c r="K85" s="15">
        <v>90.847305631328581</v>
      </c>
      <c r="L85" s="15">
        <v>119.77185262522295</v>
      </c>
      <c r="M85" s="15">
        <v>152.99311730192051</v>
      </c>
      <c r="N85" s="15">
        <v>189.47810710299856</v>
      </c>
      <c r="O85" s="15">
        <v>227.60930948897521</v>
      </c>
      <c r="P85" s="15">
        <v>265.24439468715406</v>
      </c>
      <c r="Q85" s="15">
        <v>299.87221964896383</v>
      </c>
      <c r="R85" s="15">
        <v>318.89292070244676</v>
      </c>
      <c r="S85" s="47">
        <v>339.68586150788417</v>
      </c>
    </row>
    <row r="86" spans="1:19" hidden="1" outlineLevel="1" x14ac:dyDescent="0.25">
      <c r="B86" s="38"/>
      <c r="C86" t="s">
        <v>122</v>
      </c>
      <c r="G86" s="67">
        <v>0.18212738698066014</v>
      </c>
      <c r="H86" s="67">
        <v>0.33224442736356652</v>
      </c>
      <c r="I86" s="68">
        <v>0.42061198429233915</v>
      </c>
      <c r="J86" s="71">
        <v>0.47061198429233914</v>
      </c>
      <c r="K86" s="71">
        <v>0.52061198429233912</v>
      </c>
      <c r="L86" s="71">
        <v>0.57061198429233917</v>
      </c>
      <c r="M86" s="71">
        <v>0.62061198429233921</v>
      </c>
      <c r="N86" s="71">
        <v>0.67061198429233926</v>
      </c>
      <c r="O86" s="71">
        <v>0.7206119842923393</v>
      </c>
      <c r="P86" s="71">
        <v>0.77061198429233935</v>
      </c>
      <c r="Q86" s="71">
        <v>0.82061198429233939</v>
      </c>
      <c r="R86" s="71">
        <v>0.82061198429233939</v>
      </c>
      <c r="S86" s="72">
        <v>0.82061198429233939</v>
      </c>
    </row>
    <row r="87" spans="1:19" hidden="1" outlineLevel="1" x14ac:dyDescent="0.25">
      <c r="B87" s="38"/>
      <c r="C87" t="s">
        <v>142</v>
      </c>
      <c r="G87" s="49">
        <v>36.31</v>
      </c>
      <c r="H87" s="49">
        <v>17.634</v>
      </c>
      <c r="I87" s="50">
        <v>79.158000000000001</v>
      </c>
      <c r="J87" s="15">
        <v>50.744</v>
      </c>
      <c r="K87" s="15">
        <v>37.684042194306613</v>
      </c>
      <c r="L87" s="15">
        <v>40.458455093830374</v>
      </c>
      <c r="M87" s="15">
        <v>41.796868242852661</v>
      </c>
      <c r="N87" s="15">
        <v>43.617949295570121</v>
      </c>
      <c r="O87" s="15">
        <v>44.340730435833791</v>
      </c>
      <c r="P87" s="15">
        <v>46.267608135297912</v>
      </c>
      <c r="Q87" s="15">
        <v>44.223275916913977</v>
      </c>
      <c r="R87" s="15">
        <v>46.798998601161813</v>
      </c>
      <c r="S87" s="47">
        <v>46.282148057172456</v>
      </c>
    </row>
    <row r="88" spans="1:19" ht="15.75" hidden="1" outlineLevel="1" thickBot="1" x14ac:dyDescent="0.3">
      <c r="B88" s="38"/>
      <c r="C88" t="s">
        <v>143</v>
      </c>
      <c r="G88" s="67">
        <v>0.11173820455692463</v>
      </c>
      <c r="H88" s="67">
        <v>3.4685764752858513E-2</v>
      </c>
      <c r="I88" s="68">
        <v>8.5679494742310999E-2</v>
      </c>
      <c r="J88" s="69">
        <v>3.2782394773836106E-2</v>
      </c>
      <c r="K88" s="69">
        <v>2.4345206288184935E-2</v>
      </c>
      <c r="L88" s="69">
        <v>2.1729477542592968E-2</v>
      </c>
      <c r="M88" s="69">
        <v>1.9113748797001003E-2</v>
      </c>
      <c r="N88" s="69">
        <v>1.7403291072465108E-2</v>
      </c>
      <c r="O88" s="69">
        <v>1.5825890993478964E-2</v>
      </c>
      <c r="P88" s="69">
        <v>1.5153761935548892E-2</v>
      </c>
      <c r="Q88" s="69">
        <v>1.3642890679337619E-2</v>
      </c>
      <c r="R88" s="69">
        <v>1.3576361856562746E-2</v>
      </c>
      <c r="S88" s="70">
        <v>1.2604562012731801E-2</v>
      </c>
    </row>
    <row r="89" spans="1:19" hidden="1" outlineLevel="1" x14ac:dyDescent="0.25">
      <c r="B89" s="34" t="s">
        <v>123</v>
      </c>
      <c r="C89" s="35"/>
      <c r="D89" s="35"/>
      <c r="E89" s="35"/>
      <c r="F89" s="35"/>
      <c r="G89" s="35">
        <v>2018</v>
      </c>
      <c r="H89" s="35">
        <v>2019</v>
      </c>
      <c r="I89" s="36">
        <v>2020</v>
      </c>
      <c r="J89" s="35">
        <v>2021</v>
      </c>
      <c r="K89" s="35">
        <v>2022</v>
      </c>
      <c r="L89" s="35">
        <v>2023</v>
      </c>
      <c r="M89" s="35">
        <v>2024</v>
      </c>
      <c r="N89" s="35">
        <v>2025</v>
      </c>
      <c r="O89" s="35">
        <v>2026</v>
      </c>
      <c r="P89" s="35">
        <v>2027</v>
      </c>
      <c r="Q89" s="35">
        <v>2028</v>
      </c>
      <c r="R89" s="35">
        <v>2029</v>
      </c>
      <c r="S89" s="37">
        <v>2030</v>
      </c>
    </row>
    <row r="90" spans="1:19" hidden="1" outlineLevel="1" x14ac:dyDescent="0.25">
      <c r="A90" t="s">
        <v>144</v>
      </c>
      <c r="B90" s="38"/>
      <c r="D90" t="s">
        <v>124</v>
      </c>
      <c r="G90" s="40">
        <v>62.265999999999998</v>
      </c>
      <c r="H90" s="40">
        <v>112.655</v>
      </c>
      <c r="I90" s="73">
        <v>273.26</v>
      </c>
      <c r="J90" s="15"/>
      <c r="K90" s="15"/>
      <c r="L90" s="15"/>
      <c r="M90" s="15"/>
      <c r="N90" s="15"/>
      <c r="O90" s="15"/>
      <c r="P90" s="15"/>
      <c r="Q90" s="15"/>
      <c r="R90" s="15"/>
      <c r="S90" s="47"/>
    </row>
    <row r="91" spans="1:19" hidden="1" outlineLevel="1" x14ac:dyDescent="0.25">
      <c r="B91" s="38"/>
      <c r="D91" t="s">
        <v>125</v>
      </c>
      <c r="G91" s="40">
        <v>35.097999999999999</v>
      </c>
      <c r="H91" s="40">
        <v>39.872999999999998</v>
      </c>
      <c r="I91" s="41">
        <v>77.403999999999996</v>
      </c>
      <c r="J91" s="15"/>
      <c r="K91" s="15"/>
      <c r="L91" s="15"/>
      <c r="M91" s="15"/>
      <c r="N91" s="15"/>
      <c r="O91" s="15"/>
      <c r="P91" s="15"/>
      <c r="Q91" s="15"/>
      <c r="R91" s="15"/>
      <c r="S91" s="47"/>
    </row>
    <row r="92" spans="1:19" hidden="1" outlineLevel="1" x14ac:dyDescent="0.25">
      <c r="B92" s="74"/>
      <c r="C92" s="52" t="s">
        <v>123</v>
      </c>
      <c r="D92" s="52"/>
      <c r="E92" s="52"/>
      <c r="F92" s="52"/>
      <c r="G92" s="53">
        <v>27.167999999999999</v>
      </c>
      <c r="H92" s="53">
        <v>72.782000000000011</v>
      </c>
      <c r="I92" s="54">
        <v>195.85599999999999</v>
      </c>
      <c r="J92" s="53">
        <v>328.14288122872438</v>
      </c>
      <c r="K92" s="53">
        <v>328.14288122872438</v>
      </c>
      <c r="L92" s="53">
        <v>394.71076884629412</v>
      </c>
      <c r="M92" s="53">
        <v>463.5716117348602</v>
      </c>
      <c r="N92" s="53">
        <v>531.31591380732505</v>
      </c>
      <c r="O92" s="53">
        <v>593.95512983699336</v>
      </c>
      <c r="P92" s="53">
        <v>647.25520708044178</v>
      </c>
      <c r="Q92" s="53">
        <v>687.16886845281624</v>
      </c>
      <c r="R92" s="53">
        <v>730.75554558950341</v>
      </c>
      <c r="S92" s="55">
        <v>778.40337912941891</v>
      </c>
    </row>
    <row r="93" spans="1:19" ht="15.75" hidden="1" outlineLevel="1" thickBot="1" x14ac:dyDescent="0.3">
      <c r="B93" s="61"/>
      <c r="C93" s="63" t="s">
        <v>126</v>
      </c>
      <c r="D93" s="63"/>
      <c r="E93" s="63"/>
      <c r="F93" s="63"/>
      <c r="G93" s="75">
        <v>11.960983510011779</v>
      </c>
      <c r="H93" s="75">
        <v>6.9851474265615119</v>
      </c>
      <c r="I93" s="76">
        <v>4.7171646515807533</v>
      </c>
      <c r="J93" s="77">
        <v>4.7171646515807533</v>
      </c>
      <c r="K93" s="77">
        <v>4.7171646515807533</v>
      </c>
      <c r="L93" s="77">
        <v>4.7171646515807533</v>
      </c>
      <c r="M93" s="77">
        <v>4.7171646515807533</v>
      </c>
      <c r="N93" s="77">
        <v>4.7171646515807533</v>
      </c>
      <c r="O93" s="77">
        <v>4.7171646515807533</v>
      </c>
      <c r="P93" s="77">
        <v>4.7171646515807533</v>
      </c>
      <c r="Q93" s="77">
        <v>4.7171646515807533</v>
      </c>
      <c r="R93" s="77">
        <v>4.7171646515807533</v>
      </c>
      <c r="S93" s="78">
        <v>4.7171646515807533</v>
      </c>
    </row>
    <row r="94" spans="1:19" ht="15.75" collapsed="1" thickBot="1" x14ac:dyDescent="0.3"/>
    <row r="95" spans="1:19" x14ac:dyDescent="0.25">
      <c r="B95" s="34" t="s">
        <v>163</v>
      </c>
      <c r="C95" s="35"/>
      <c r="D95" s="35"/>
      <c r="E95" s="35"/>
      <c r="F95" s="35"/>
      <c r="G95" s="35">
        <v>2018</v>
      </c>
      <c r="H95" s="35">
        <v>2019</v>
      </c>
      <c r="I95" s="36">
        <v>2020</v>
      </c>
      <c r="J95" s="35">
        <v>2021</v>
      </c>
      <c r="K95" s="35">
        <v>2022</v>
      </c>
      <c r="L95" s="35">
        <v>2023</v>
      </c>
      <c r="M95" s="35">
        <v>2024</v>
      </c>
      <c r="N95" s="35">
        <v>2025</v>
      </c>
      <c r="O95" s="35">
        <v>2026</v>
      </c>
      <c r="P95" s="35">
        <v>2027</v>
      </c>
      <c r="Q95" s="35">
        <v>2028</v>
      </c>
      <c r="R95" s="35">
        <v>2029</v>
      </c>
      <c r="S95" s="37">
        <v>2030</v>
      </c>
    </row>
    <row r="96" spans="1:19" hidden="1" outlineLevel="2" x14ac:dyDescent="0.25">
      <c r="A96" t="s">
        <v>144</v>
      </c>
      <c r="B96" s="38"/>
      <c r="I96" s="20"/>
      <c r="S96" s="39"/>
    </row>
    <row r="97" spans="2:19" hidden="1" outlineLevel="2" x14ac:dyDescent="0.25">
      <c r="B97" s="38"/>
      <c r="C97" t="s">
        <v>120</v>
      </c>
      <c r="G97" s="67"/>
      <c r="H97" s="67">
        <v>0.56449796280111775</v>
      </c>
      <c r="I97" s="68">
        <v>0.81726538327632348</v>
      </c>
      <c r="J97" s="69">
        <v>0.81051516151902026</v>
      </c>
      <c r="K97" s="69">
        <v>0</v>
      </c>
      <c r="L97" s="69">
        <v>0.24343500868270912</v>
      </c>
      <c r="M97" s="69">
        <v>0.20935079047325864</v>
      </c>
      <c r="N97" s="69">
        <v>0.17536268492095117</v>
      </c>
      <c r="O97" s="69">
        <v>0.14147338199785278</v>
      </c>
      <c r="P97" s="69">
        <v>0.10768505814520289</v>
      </c>
      <c r="Q97" s="69">
        <v>7.3999240365936081E-2</v>
      </c>
      <c r="R97" s="69">
        <v>7.6115224314205171E-2</v>
      </c>
      <c r="S97" s="70">
        <v>7.8244223520429632E-2</v>
      </c>
    </row>
    <row r="98" spans="2:19" hidden="1" outlineLevel="2" x14ac:dyDescent="0.25">
      <c r="B98" s="38"/>
      <c r="C98" t="s">
        <v>138</v>
      </c>
      <c r="G98" s="67">
        <v>0.22457809672694146</v>
      </c>
      <c r="H98" s="67">
        <v>0.24072125304636371</v>
      </c>
      <c r="I98" s="68">
        <v>0.25966218739345259</v>
      </c>
      <c r="J98" s="69">
        <v>0.30369945422971967</v>
      </c>
      <c r="K98" s="69">
        <v>0.31559999999999999</v>
      </c>
      <c r="L98" s="69">
        <v>0.32640000000000002</v>
      </c>
      <c r="M98" s="69">
        <v>0.3372</v>
      </c>
      <c r="N98" s="69">
        <v>0.34800000000000003</v>
      </c>
      <c r="O98" s="69">
        <v>0.34800000000000003</v>
      </c>
      <c r="P98" s="69">
        <v>0.34800000000000003</v>
      </c>
      <c r="Q98" s="69">
        <v>0.34800000000000003</v>
      </c>
      <c r="R98" s="69">
        <v>0.34800000000000003</v>
      </c>
      <c r="S98" s="70">
        <v>0.34800000000000003</v>
      </c>
    </row>
    <row r="99" spans="2:19" hidden="1" outlineLevel="2" x14ac:dyDescent="0.25">
      <c r="B99" s="38"/>
      <c r="C99" t="s">
        <v>156</v>
      </c>
      <c r="G99" s="67">
        <v>0.22122071911274144</v>
      </c>
      <c r="H99" s="67">
        <v>0.22025480287887519</v>
      </c>
      <c r="I99" s="68">
        <v>0.35583000048707358</v>
      </c>
      <c r="J99" s="69">
        <v>0.36882287273629372</v>
      </c>
      <c r="K99" s="69">
        <v>0.3448228727362937</v>
      </c>
      <c r="L99" s="69">
        <v>0.32082287273629367</v>
      </c>
      <c r="M99" s="69">
        <v>0.29682287273629371</v>
      </c>
      <c r="N99" s="69">
        <v>0.27282287273629369</v>
      </c>
      <c r="O99" s="69">
        <v>0.27282287273629369</v>
      </c>
      <c r="P99" s="69">
        <v>0.27282287273629369</v>
      </c>
      <c r="Q99" s="69">
        <v>0.27282287273629369</v>
      </c>
      <c r="R99" s="69">
        <v>0.27282287273629369</v>
      </c>
      <c r="S99" s="70">
        <v>0.27282287273629369</v>
      </c>
    </row>
    <row r="100" spans="2:19" hidden="1" outlineLevel="2" x14ac:dyDescent="0.25">
      <c r="B100" s="38"/>
      <c r="C100" t="s">
        <v>157</v>
      </c>
      <c r="G100" s="67">
        <v>0.31556272233779342</v>
      </c>
      <c r="H100" s="67">
        <v>0.30412299146526406</v>
      </c>
      <c r="I100" s="68">
        <v>0.27798914367047844</v>
      </c>
      <c r="J100" s="69">
        <v>0.27427437360456458</v>
      </c>
      <c r="K100" s="69">
        <v>0.28802855540763106</v>
      </c>
      <c r="L100" s="69">
        <v>0.26434789375695056</v>
      </c>
      <c r="M100" s="69">
        <v>0.24066723210626995</v>
      </c>
      <c r="N100" s="69">
        <v>0.21698657045558936</v>
      </c>
      <c r="O100" s="69">
        <v>0.20514623963024903</v>
      </c>
      <c r="P100" s="69">
        <v>0.19330590880490872</v>
      </c>
      <c r="Q100" s="69">
        <v>0.18738574339223854</v>
      </c>
      <c r="R100" s="69">
        <v>0.18146557797956839</v>
      </c>
      <c r="S100" s="70">
        <v>0.17554541256689829</v>
      </c>
    </row>
    <row r="101" spans="2:19" hidden="1" outlineLevel="2" x14ac:dyDescent="0.25">
      <c r="B101" s="38"/>
      <c r="C101" t="s">
        <v>158</v>
      </c>
      <c r="G101" s="67">
        <v>0.18882556407636725</v>
      </c>
      <c r="H101" s="67">
        <v>0.19158406980426559</v>
      </c>
      <c r="I101" s="68">
        <v>0.17538005271218821</v>
      </c>
      <c r="J101" s="69">
        <v>0.2017179359960308</v>
      </c>
      <c r="K101" s="69">
        <v>0.14187777207152527</v>
      </c>
      <c r="L101" s="69">
        <v>0.12005042252205983</v>
      </c>
      <c r="M101" s="69">
        <v>9.8223072972594402E-2</v>
      </c>
      <c r="N101" s="69">
        <v>8.7309398197861696E-2</v>
      </c>
      <c r="O101" s="69">
        <v>7.6395723423129017E-2</v>
      </c>
      <c r="P101" s="69">
        <v>7.6395723423129017E-2</v>
      </c>
      <c r="Q101" s="69">
        <v>6.5482048648396282E-2</v>
      </c>
      <c r="R101" s="69">
        <v>6.5482048648396282E-2</v>
      </c>
      <c r="S101" s="70">
        <v>5.4568373873663568E-2</v>
      </c>
    </row>
    <row r="102" spans="2:19" hidden="1" outlineLevel="2" x14ac:dyDescent="0.25">
      <c r="B102" s="38"/>
      <c r="C102" t="s">
        <v>159</v>
      </c>
      <c r="G102" s="67">
        <v>9.24248205910954E-2</v>
      </c>
      <c r="H102" s="67">
        <v>7.5921580352207821E-2</v>
      </c>
      <c r="I102" s="68">
        <v>7.6505192745850395E-2</v>
      </c>
      <c r="J102" s="69">
        <v>0.10055817415033488</v>
      </c>
      <c r="K102" s="69">
        <v>9.1105896422649379E-2</v>
      </c>
      <c r="L102" s="69">
        <v>8.5584666240267698E-2</v>
      </c>
      <c r="M102" s="69">
        <v>8.0063436057885989E-2</v>
      </c>
      <c r="N102" s="69">
        <v>7.4542205875504308E-2</v>
      </c>
      <c r="O102" s="69">
        <v>6.9020975693122599E-2</v>
      </c>
      <c r="P102" s="69">
        <v>6.3499745510740918E-2</v>
      </c>
      <c r="Q102" s="69">
        <v>5.7978515328359237E-2</v>
      </c>
      <c r="R102" s="69">
        <v>5.7978515328359223E-2</v>
      </c>
      <c r="S102" s="70">
        <v>5.7978515328359223E-2</v>
      </c>
    </row>
    <row r="103" spans="2:19" hidden="1" outlineLevel="2" x14ac:dyDescent="0.25">
      <c r="B103" s="38"/>
      <c r="C103" t="s">
        <v>160</v>
      </c>
      <c r="G103" s="67">
        <v>0.11507711813291646</v>
      </c>
      <c r="H103" s="67">
        <v>8.3065659834026043E-2</v>
      </c>
      <c r="I103" s="68">
        <v>5.6244013053572683E-2</v>
      </c>
      <c r="J103" s="69">
        <v>5.5156908955594143E-2</v>
      </c>
      <c r="K103" s="69">
        <v>5.5717841155791696E-2</v>
      </c>
      <c r="L103" s="69">
        <v>5.2885957033029778E-2</v>
      </c>
      <c r="M103" s="69">
        <v>5.0054072910267859E-2</v>
      </c>
      <c r="N103" s="69">
        <v>4.7222188787505934E-2</v>
      </c>
      <c r="O103" s="69">
        <v>4.4390304664744015E-2</v>
      </c>
      <c r="P103" s="69">
        <v>4.155842054198209E-2</v>
      </c>
      <c r="Q103" s="69">
        <v>3.8726536419220164E-2</v>
      </c>
      <c r="R103" s="69">
        <v>3.8726536419220164E-2</v>
      </c>
      <c r="S103" s="70">
        <v>3.8726536419220171E-2</v>
      </c>
    </row>
    <row r="104" spans="2:19" hidden="1" outlineLevel="2" x14ac:dyDescent="0.25">
      <c r="B104" s="38"/>
      <c r="C104" t="s">
        <v>121</v>
      </c>
      <c r="G104" s="67">
        <v>-3.4265350877192994E-5</v>
      </c>
      <c r="H104" s="67">
        <v>-1.1773940345368918E-4</v>
      </c>
      <c r="I104" s="68">
        <v>2.5076952637864851E-2</v>
      </c>
      <c r="J104" s="71">
        <v>0.252</v>
      </c>
      <c r="K104" s="71">
        <v>0.252</v>
      </c>
      <c r="L104" s="71">
        <v>0.252</v>
      </c>
      <c r="M104" s="71">
        <v>0.252</v>
      </c>
      <c r="N104" s="71">
        <v>0.252</v>
      </c>
      <c r="O104" s="71">
        <v>0.252</v>
      </c>
      <c r="P104" s="71">
        <v>0.252</v>
      </c>
      <c r="Q104" s="71">
        <v>0.252</v>
      </c>
      <c r="R104" s="71">
        <v>0.252</v>
      </c>
      <c r="S104" s="72">
        <v>0.252</v>
      </c>
    </row>
    <row r="105" spans="2:19" hidden="1" outlineLevel="2" x14ac:dyDescent="0.25">
      <c r="B105" s="38"/>
      <c r="G105" s="15"/>
      <c r="H105" s="15"/>
      <c r="I105" s="46"/>
      <c r="J105" s="15"/>
      <c r="K105" s="15"/>
      <c r="L105" s="15"/>
      <c r="M105" s="15"/>
      <c r="N105" s="15"/>
      <c r="O105" s="15"/>
      <c r="P105" s="15"/>
      <c r="Q105" s="15"/>
      <c r="R105" s="15"/>
      <c r="S105" s="47"/>
    </row>
    <row r="106" spans="2:19" hidden="1" outlineLevel="2" x14ac:dyDescent="0.25">
      <c r="B106" s="38"/>
      <c r="C106" t="s">
        <v>139</v>
      </c>
      <c r="G106" s="40">
        <v>65.563999999999993</v>
      </c>
      <c r="H106" s="40">
        <v>83.263999999999996</v>
      </c>
      <c r="I106" s="41">
        <v>104.15300000000001</v>
      </c>
      <c r="J106" s="15">
        <v>174.50098801474212</v>
      </c>
      <c r="K106" s="15">
        <v>174.50098801474212</v>
      </c>
      <c r="L106" s="15">
        <v>209.90069595850051</v>
      </c>
      <c r="M106" s="15">
        <v>246.51975980833316</v>
      </c>
      <c r="N106" s="15">
        <v>282.54506561338093</v>
      </c>
      <c r="O106" s="15">
        <v>315.85557061265609</v>
      </c>
      <c r="P106" s="15">
        <v>344.19967518508116</v>
      </c>
      <c r="Q106" s="15">
        <v>365.42510393332947</v>
      </c>
      <c r="R106" s="15">
        <v>388.60378206326874</v>
      </c>
      <c r="S106" s="47">
        <v>413.94211638380432</v>
      </c>
    </row>
    <row r="107" spans="2:19" hidden="1" outlineLevel="2" x14ac:dyDescent="0.25">
      <c r="B107" s="38"/>
      <c r="C107" t="s">
        <v>140</v>
      </c>
      <c r="G107" s="67">
        <v>0.20176270018094755</v>
      </c>
      <c r="H107" s="67">
        <v>0.16377880891357668</v>
      </c>
      <c r="I107" s="68">
        <v>0.1127337276825579</v>
      </c>
      <c r="J107" s="71">
        <v>0.1127337276825579</v>
      </c>
      <c r="K107" s="71">
        <v>0.1127337276825579</v>
      </c>
      <c r="L107" s="71">
        <v>0.1127337276825579</v>
      </c>
      <c r="M107" s="71">
        <v>0.1127337276825579</v>
      </c>
      <c r="N107" s="71">
        <v>0.1127337276825579</v>
      </c>
      <c r="O107" s="71">
        <v>0.1127337276825579</v>
      </c>
      <c r="P107" s="71">
        <v>0.1127337276825579</v>
      </c>
      <c r="Q107" s="71">
        <v>0.1127337276825579</v>
      </c>
      <c r="R107" s="71">
        <v>0.1127337276825579</v>
      </c>
      <c r="S107" s="72">
        <v>0.1127337276825579</v>
      </c>
    </row>
    <row r="108" spans="2:19" hidden="1" outlineLevel="2" x14ac:dyDescent="0.25">
      <c r="B108" s="38"/>
      <c r="C108" t="s">
        <v>141</v>
      </c>
      <c r="G108" s="49">
        <v>11.941000000000001</v>
      </c>
      <c r="H108" s="49">
        <v>27.664000000000001</v>
      </c>
      <c r="I108" s="50">
        <v>43.808</v>
      </c>
      <c r="J108" s="15">
        <v>82.122256230591475</v>
      </c>
      <c r="K108" s="15">
        <v>90.847305631328581</v>
      </c>
      <c r="L108" s="15">
        <v>119.77185262522295</v>
      </c>
      <c r="M108" s="15">
        <v>152.99311730192051</v>
      </c>
      <c r="N108" s="15">
        <v>189.47810710299856</v>
      </c>
      <c r="O108" s="15">
        <v>227.60930948897521</v>
      </c>
      <c r="P108" s="15">
        <v>265.24439468715406</v>
      </c>
      <c r="Q108" s="15">
        <v>299.87221964896383</v>
      </c>
      <c r="R108" s="15">
        <v>318.89292070244676</v>
      </c>
      <c r="S108" s="47">
        <v>339.68586150788417</v>
      </c>
    </row>
    <row r="109" spans="2:19" hidden="1" outlineLevel="2" x14ac:dyDescent="0.25">
      <c r="B109" s="38"/>
      <c r="C109" t="s">
        <v>122</v>
      </c>
      <c r="G109" s="67">
        <v>0.18212738698066014</v>
      </c>
      <c r="H109" s="67">
        <v>0.33224442736356652</v>
      </c>
      <c r="I109" s="68">
        <v>0.42061198429233915</v>
      </c>
      <c r="J109" s="71">
        <v>0.47061198429233914</v>
      </c>
      <c r="K109" s="71">
        <v>0.52061198429233912</v>
      </c>
      <c r="L109" s="71">
        <v>0.57061198429233917</v>
      </c>
      <c r="M109" s="71">
        <v>0.62061198429233921</v>
      </c>
      <c r="N109" s="71">
        <v>0.67061198429233926</v>
      </c>
      <c r="O109" s="71">
        <v>0.7206119842923393</v>
      </c>
      <c r="P109" s="71">
        <v>0.77061198429233935</v>
      </c>
      <c r="Q109" s="71">
        <v>0.82061198429233939</v>
      </c>
      <c r="R109" s="71">
        <v>0.82061198429233939</v>
      </c>
      <c r="S109" s="72">
        <v>0.82061198429233939</v>
      </c>
    </row>
    <row r="110" spans="2:19" hidden="1" outlineLevel="2" x14ac:dyDescent="0.25">
      <c r="B110" s="38"/>
      <c r="C110" t="s">
        <v>142</v>
      </c>
      <c r="G110" s="49">
        <v>36.31</v>
      </c>
      <c r="H110" s="49">
        <v>17.634</v>
      </c>
      <c r="I110" s="50">
        <v>79.158000000000001</v>
      </c>
      <c r="J110" s="15">
        <v>50.744</v>
      </c>
      <c r="K110" s="15">
        <v>37.684042194306613</v>
      </c>
      <c r="L110" s="15">
        <v>40.458455093830374</v>
      </c>
      <c r="M110" s="15">
        <v>41.796868242852661</v>
      </c>
      <c r="N110" s="15">
        <v>43.617949295570121</v>
      </c>
      <c r="O110" s="15">
        <v>44.340730435833791</v>
      </c>
      <c r="P110" s="15">
        <v>46.267608135297912</v>
      </c>
      <c r="Q110" s="15">
        <v>44.223275916913977</v>
      </c>
      <c r="R110" s="15">
        <v>46.798998601161813</v>
      </c>
      <c r="S110" s="47">
        <v>46.282148057172456</v>
      </c>
    </row>
    <row r="111" spans="2:19" ht="15.75" hidden="1" outlineLevel="2" thickBot="1" x14ac:dyDescent="0.3">
      <c r="B111" s="38"/>
      <c r="C111" t="s">
        <v>143</v>
      </c>
      <c r="G111" s="67">
        <v>0.11173820455692463</v>
      </c>
      <c r="H111" s="67">
        <v>3.4685764752858513E-2</v>
      </c>
      <c r="I111" s="68">
        <v>8.5679494742310999E-2</v>
      </c>
      <c r="J111" s="69">
        <v>3.2782394773836106E-2</v>
      </c>
      <c r="K111" s="69">
        <v>2.4345206288184935E-2</v>
      </c>
      <c r="L111" s="69">
        <v>2.1729477542592968E-2</v>
      </c>
      <c r="M111" s="69">
        <v>1.9113748797001003E-2</v>
      </c>
      <c r="N111" s="69">
        <v>1.7403291072465108E-2</v>
      </c>
      <c r="O111" s="69">
        <v>1.5825890993478964E-2</v>
      </c>
      <c r="P111" s="69">
        <v>1.5153761935548892E-2</v>
      </c>
      <c r="Q111" s="69">
        <v>1.3642890679337619E-2</v>
      </c>
      <c r="R111" s="69">
        <v>1.3576361856562746E-2</v>
      </c>
      <c r="S111" s="70">
        <v>1.2604562012731801E-2</v>
      </c>
    </row>
    <row r="112" spans="2:19" hidden="1" outlineLevel="2" x14ac:dyDescent="0.25">
      <c r="B112" s="34" t="s">
        <v>123</v>
      </c>
      <c r="C112" s="35"/>
      <c r="D112" s="35"/>
      <c r="E112" s="35"/>
      <c r="F112" s="35"/>
      <c r="G112" s="35">
        <v>2018</v>
      </c>
      <c r="H112" s="35">
        <v>2019</v>
      </c>
      <c r="I112" s="36">
        <v>2020</v>
      </c>
      <c r="J112" s="35">
        <v>2021</v>
      </c>
      <c r="K112" s="35">
        <v>2022</v>
      </c>
      <c r="L112" s="35">
        <v>2023</v>
      </c>
      <c r="M112" s="35">
        <v>2024</v>
      </c>
      <c r="N112" s="35">
        <v>2025</v>
      </c>
      <c r="O112" s="35">
        <v>2026</v>
      </c>
      <c r="P112" s="35">
        <v>2027</v>
      </c>
      <c r="Q112" s="35">
        <v>2028</v>
      </c>
      <c r="R112" s="35">
        <v>2029</v>
      </c>
      <c r="S112" s="37">
        <v>2030</v>
      </c>
    </row>
    <row r="113" spans="1:19" hidden="1" outlineLevel="2" x14ac:dyDescent="0.25">
      <c r="A113" t="s">
        <v>144</v>
      </c>
      <c r="B113" s="38"/>
      <c r="D113" t="s">
        <v>124</v>
      </c>
      <c r="G113" s="40">
        <v>62.265999999999998</v>
      </c>
      <c r="H113" s="40">
        <v>112.655</v>
      </c>
      <c r="I113" s="73">
        <v>273.26</v>
      </c>
      <c r="J113" s="15"/>
      <c r="K113" s="15"/>
      <c r="L113" s="15"/>
      <c r="M113" s="15"/>
      <c r="N113" s="15"/>
      <c r="O113" s="15"/>
      <c r="P113" s="15"/>
      <c r="Q113" s="15"/>
      <c r="R113" s="15"/>
      <c r="S113" s="47"/>
    </row>
    <row r="114" spans="1:19" hidden="1" outlineLevel="2" x14ac:dyDescent="0.25">
      <c r="B114" s="38"/>
      <c r="D114" t="s">
        <v>125</v>
      </c>
      <c r="G114" s="40">
        <v>35.097999999999999</v>
      </c>
      <c r="H114" s="40">
        <v>39.872999999999998</v>
      </c>
      <c r="I114" s="41">
        <v>77.403999999999996</v>
      </c>
      <c r="J114" s="15"/>
      <c r="K114" s="15"/>
      <c r="L114" s="15"/>
      <c r="M114" s="15"/>
      <c r="N114" s="15"/>
      <c r="O114" s="15"/>
      <c r="P114" s="15"/>
      <c r="Q114" s="15"/>
      <c r="R114" s="15"/>
      <c r="S114" s="47"/>
    </row>
    <row r="115" spans="1:19" hidden="1" outlineLevel="2" x14ac:dyDescent="0.25">
      <c r="B115" s="74"/>
      <c r="C115" s="52" t="s">
        <v>123</v>
      </c>
      <c r="D115" s="52"/>
      <c r="E115" s="52"/>
      <c r="F115" s="52"/>
      <c r="G115" s="53">
        <v>27.167999999999999</v>
      </c>
      <c r="H115" s="53">
        <v>72.782000000000011</v>
      </c>
      <c r="I115" s="54">
        <v>195.85599999999999</v>
      </c>
      <c r="J115" s="53">
        <v>328.14288122872438</v>
      </c>
      <c r="K115" s="53">
        <v>328.14288122872438</v>
      </c>
      <c r="L115" s="53">
        <v>394.71076884629412</v>
      </c>
      <c r="M115" s="53">
        <v>463.5716117348602</v>
      </c>
      <c r="N115" s="53">
        <v>531.31591380732505</v>
      </c>
      <c r="O115" s="53">
        <v>593.95512983699336</v>
      </c>
      <c r="P115" s="53">
        <v>647.25520708044178</v>
      </c>
      <c r="Q115" s="53">
        <v>687.16886845281624</v>
      </c>
      <c r="R115" s="53">
        <v>730.75554558950341</v>
      </c>
      <c r="S115" s="55">
        <v>778.40337912941891</v>
      </c>
    </row>
    <row r="116" spans="1:19" ht="15.75" hidden="1" outlineLevel="2" thickBot="1" x14ac:dyDescent="0.3">
      <c r="B116" s="61"/>
      <c r="C116" s="63" t="s">
        <v>126</v>
      </c>
      <c r="D116" s="63"/>
      <c r="E116" s="63"/>
      <c r="F116" s="63"/>
      <c r="G116" s="75">
        <v>11.960983510011779</v>
      </c>
      <c r="H116" s="75">
        <v>6.9851474265615119</v>
      </c>
      <c r="I116" s="76">
        <v>4.7171646515807533</v>
      </c>
      <c r="J116" s="77">
        <v>4.7171646515807533</v>
      </c>
      <c r="K116" s="77">
        <v>4.7171646515807533</v>
      </c>
      <c r="L116" s="77">
        <v>4.7171646515807533</v>
      </c>
      <c r="M116" s="77">
        <v>4.7171646515807533</v>
      </c>
      <c r="N116" s="77">
        <v>4.7171646515807533</v>
      </c>
      <c r="O116" s="77">
        <v>4.7171646515807533</v>
      </c>
      <c r="P116" s="77">
        <v>4.7171646515807533</v>
      </c>
      <c r="Q116" s="77">
        <v>4.7171646515807533</v>
      </c>
      <c r="R116" s="77">
        <v>4.7171646515807533</v>
      </c>
      <c r="S116" s="78">
        <v>4.7171646515807533</v>
      </c>
    </row>
    <row r="117" spans="1:19" collapsed="1" x14ac:dyDescent="0.25"/>
  </sheetData>
  <mergeCells count="4">
    <mergeCell ref="U2:Y2"/>
    <mergeCell ref="W15:Y15"/>
    <mergeCell ref="U17:U19"/>
    <mergeCell ref="U21:Y2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DF5287-7F86-4226-8901-5A771D12B6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Company Primer</vt:lpstr>
      <vt:lpstr>Stock Historical Data</vt:lpstr>
      <vt:lpstr>WACC Calculation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Vipond</dc:creator>
  <cp:lastModifiedBy>Awais Malik</cp:lastModifiedBy>
  <cp:lastPrinted>2014-12-13T23:43:21Z</cp:lastPrinted>
  <dcterms:created xsi:type="dcterms:W3CDTF">2014-11-08T22:00:02Z</dcterms:created>
  <dcterms:modified xsi:type="dcterms:W3CDTF">2022-01-14T00:36:00Z</dcterms:modified>
</cp:coreProperties>
</file>