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  <Override PartName="/xl/persons/person2.xml" ContentType="application/vnd.ms-excel.person+xml"/>
  <Override PartName="/xl/persons/person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f6003fbf3e6d2c/Desktop/Skillovilla assignmnets/"/>
    </mc:Choice>
  </mc:AlternateContent>
  <xr:revisionPtr revIDLastSave="0" documentId="8_{5252AD56-D687-4E3D-AD26-0BFCFC8B7D23}" xr6:coauthVersionLast="47" xr6:coauthVersionMax="47" xr10:uidLastSave="{00000000-0000-0000-0000-000000000000}"/>
  <bookViews>
    <workbookView xWindow="0" yWindow="0" windowWidth="23040" windowHeight="12360" xr2:uid="{C3327BBF-5D7E-B842-AC68-8C3DBE1DE0AE}"/>
  </bookViews>
  <sheets>
    <sheet name="Session Details" sheetId="1" r:id="rId1"/>
    <sheet name="Channel wise traffic" sheetId="2" r:id="rId2"/>
    <sheet name="Supporting Data" sheetId="3" r:id="rId3"/>
    <sheet name="Changes and analysis" sheetId="4" r:id="rId4"/>
    <sheet name="Overall Change Analysis" sheetId="7" r:id="rId5"/>
    <sheet name="Reason count" sheetId="8" r:id="rId6"/>
  </sheets>
  <definedNames>
    <definedName name="_xlnm._FilterDatabase" localSheetId="3" hidden="1">'Changes and analysis'!$P$1:$P$368</definedName>
    <definedName name="_xlnm._FilterDatabase" localSheetId="0" hidden="1">'Session Details'!$B$1:$S$368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0" i="4" l="1"/>
  <c r="AE9" i="4"/>
  <c r="AE8" i="4"/>
  <c r="AE7" i="4"/>
  <c r="AE6" i="4"/>
  <c r="AE5" i="4"/>
  <c r="AE4" i="4"/>
  <c r="AE3" i="4"/>
  <c r="F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H3" i="7"/>
  <c r="G3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4" i="7"/>
  <c r="D5" i="7"/>
  <c r="D6" i="7"/>
  <c r="D7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" i="7"/>
  <c r="F6" i="7"/>
  <c r="F24" i="7"/>
  <c r="F25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5" i="7"/>
  <c r="F4" i="7"/>
  <c r="Q4" i="4" l="1"/>
  <c r="R4" i="4"/>
  <c r="S4" i="4"/>
  <c r="T4" i="4"/>
  <c r="U4" i="4"/>
  <c r="V4" i="4"/>
  <c r="Z4" i="4" s="1"/>
  <c r="W4" i="4"/>
  <c r="X4" i="4"/>
  <c r="Q5" i="4"/>
  <c r="R5" i="4"/>
  <c r="S5" i="4"/>
  <c r="T5" i="4"/>
  <c r="U5" i="4"/>
  <c r="V5" i="4"/>
  <c r="W5" i="4"/>
  <c r="X5" i="4"/>
  <c r="Q6" i="4"/>
  <c r="R6" i="4"/>
  <c r="S6" i="4"/>
  <c r="T6" i="4"/>
  <c r="Z6" i="4" s="1"/>
  <c r="U6" i="4"/>
  <c r="V6" i="4"/>
  <c r="W6" i="4"/>
  <c r="Z5" i="4" s="1"/>
  <c r="X6" i="4"/>
  <c r="Q7" i="4"/>
  <c r="Z7" i="4" s="1"/>
  <c r="R7" i="4"/>
  <c r="S7" i="4"/>
  <c r="T7" i="4"/>
  <c r="U7" i="4"/>
  <c r="V7" i="4"/>
  <c r="W7" i="4"/>
  <c r="X7" i="4"/>
  <c r="Q8" i="4"/>
  <c r="R8" i="4"/>
  <c r="S8" i="4"/>
  <c r="Z8" i="4" s="1"/>
  <c r="U8" i="4"/>
  <c r="V8" i="4"/>
  <c r="W8" i="4"/>
  <c r="AB8" i="4" s="1"/>
  <c r="X8" i="4"/>
  <c r="Q9" i="4"/>
  <c r="R9" i="4"/>
  <c r="S9" i="4"/>
  <c r="T9" i="4"/>
  <c r="U9" i="4"/>
  <c r="V9" i="4"/>
  <c r="W9" i="4"/>
  <c r="X9" i="4"/>
  <c r="Z9" i="4" s="1"/>
  <c r="Q10" i="4"/>
  <c r="R10" i="4"/>
  <c r="S10" i="4"/>
  <c r="T10" i="4"/>
  <c r="Z10" i="4" s="1"/>
  <c r="U10" i="4"/>
  <c r="V10" i="4"/>
  <c r="W10" i="4"/>
  <c r="AB10" i="4" s="1"/>
  <c r="X10" i="4"/>
  <c r="Q11" i="4"/>
  <c r="R11" i="4"/>
  <c r="S11" i="4"/>
  <c r="Z11" i="4" s="1"/>
  <c r="T11" i="4"/>
  <c r="U11" i="4"/>
  <c r="AB11" i="4" s="1"/>
  <c r="V11" i="4"/>
  <c r="W11" i="4"/>
  <c r="X11" i="4"/>
  <c r="Q12" i="4"/>
  <c r="R12" i="4"/>
  <c r="S12" i="4"/>
  <c r="T12" i="4"/>
  <c r="U12" i="4"/>
  <c r="Z12" i="4" s="1"/>
  <c r="V12" i="4"/>
  <c r="W12" i="4"/>
  <c r="X12" i="4"/>
  <c r="Q13" i="4"/>
  <c r="Z13" i="4" s="1"/>
  <c r="R13" i="4"/>
  <c r="S13" i="4"/>
  <c r="T13" i="4"/>
  <c r="U13" i="4"/>
  <c r="V13" i="4"/>
  <c r="W13" i="4"/>
  <c r="X13" i="4"/>
  <c r="Q14" i="4"/>
  <c r="R14" i="4"/>
  <c r="S14" i="4"/>
  <c r="T14" i="4"/>
  <c r="U14" i="4"/>
  <c r="V14" i="4"/>
  <c r="W14" i="4"/>
  <c r="X14" i="4"/>
  <c r="Z14" i="4" s="1"/>
  <c r="Q15" i="4"/>
  <c r="R15" i="4"/>
  <c r="S15" i="4"/>
  <c r="T15" i="4"/>
  <c r="U15" i="4"/>
  <c r="V15" i="4"/>
  <c r="Z15" i="4" s="1"/>
  <c r="W15" i="4"/>
  <c r="AB15" i="4" s="1"/>
  <c r="X15" i="4"/>
  <c r="Q16" i="4"/>
  <c r="R16" i="4"/>
  <c r="S16" i="4"/>
  <c r="T16" i="4"/>
  <c r="U16" i="4"/>
  <c r="V16" i="4"/>
  <c r="W16" i="4"/>
  <c r="X16" i="4"/>
  <c r="Z16" i="4" s="1"/>
  <c r="Q17" i="4"/>
  <c r="R17" i="4"/>
  <c r="Z17" i="4" s="1"/>
  <c r="S17" i="4"/>
  <c r="T17" i="4"/>
  <c r="U17" i="4"/>
  <c r="V17" i="4"/>
  <c r="W17" i="4"/>
  <c r="X17" i="4"/>
  <c r="Q18" i="4"/>
  <c r="R18" i="4"/>
  <c r="Z18" i="4" s="1"/>
  <c r="S18" i="4"/>
  <c r="T18" i="4"/>
  <c r="U18" i="4"/>
  <c r="AB18" i="4" s="1"/>
  <c r="V18" i="4"/>
  <c r="W18" i="4"/>
  <c r="X18" i="4"/>
  <c r="Q19" i="4"/>
  <c r="R19" i="4"/>
  <c r="Z19" i="4" s="1"/>
  <c r="S19" i="4"/>
  <c r="T19" i="4"/>
  <c r="U19" i="4"/>
  <c r="V19" i="4"/>
  <c r="W19" i="4"/>
  <c r="AB19" i="4" s="1"/>
  <c r="X19" i="4"/>
  <c r="Q20" i="4"/>
  <c r="R20" i="4"/>
  <c r="S20" i="4"/>
  <c r="T20" i="4"/>
  <c r="U20" i="4"/>
  <c r="V20" i="4"/>
  <c r="W20" i="4"/>
  <c r="X20" i="4"/>
  <c r="Z20" i="4" s="1"/>
  <c r="Q21" i="4"/>
  <c r="R21" i="4"/>
  <c r="Z21" i="4" s="1"/>
  <c r="S21" i="4"/>
  <c r="T21" i="4"/>
  <c r="U21" i="4"/>
  <c r="V21" i="4"/>
  <c r="W21" i="4"/>
  <c r="AB21" i="4" s="1"/>
  <c r="X21" i="4"/>
  <c r="Q22" i="4"/>
  <c r="R22" i="4"/>
  <c r="S22" i="4"/>
  <c r="T22" i="4"/>
  <c r="Z22" i="4" s="1"/>
  <c r="U22" i="4"/>
  <c r="V22" i="4"/>
  <c r="AB22" i="4" s="1"/>
  <c r="W22" i="4"/>
  <c r="X22" i="4"/>
  <c r="Q23" i="4"/>
  <c r="Z23" i="4" s="1"/>
  <c r="R23" i="4"/>
  <c r="AB23" i="4" s="1"/>
  <c r="S23" i="4"/>
  <c r="T23" i="4"/>
  <c r="U23" i="4"/>
  <c r="V23" i="4"/>
  <c r="W23" i="4"/>
  <c r="X23" i="4"/>
  <c r="Q24" i="4"/>
  <c r="Z24" i="4" s="1"/>
  <c r="R24" i="4"/>
  <c r="S24" i="4"/>
  <c r="T24" i="4"/>
  <c r="U24" i="4"/>
  <c r="V24" i="4"/>
  <c r="AB24" i="4" s="1"/>
  <c r="W24" i="4"/>
  <c r="X24" i="4"/>
  <c r="Q25" i="4"/>
  <c r="R25" i="4"/>
  <c r="S25" i="4"/>
  <c r="T25" i="4"/>
  <c r="U25" i="4"/>
  <c r="V25" i="4"/>
  <c r="Z25" i="4" s="1"/>
  <c r="W25" i="4"/>
  <c r="X25" i="4"/>
  <c r="Q26" i="4"/>
  <c r="R26" i="4"/>
  <c r="S26" i="4"/>
  <c r="T26" i="4"/>
  <c r="U26" i="4"/>
  <c r="V26" i="4"/>
  <c r="Z26" i="4" s="1"/>
  <c r="W26" i="4"/>
  <c r="X26" i="4"/>
  <c r="Q27" i="4"/>
  <c r="R27" i="4"/>
  <c r="S27" i="4"/>
  <c r="AB27" i="4" s="1"/>
  <c r="T27" i="4"/>
  <c r="U27" i="4"/>
  <c r="Z27" i="4" s="1"/>
  <c r="V27" i="4"/>
  <c r="W27" i="4"/>
  <c r="X27" i="4"/>
  <c r="Q28" i="4"/>
  <c r="R28" i="4"/>
  <c r="S28" i="4"/>
  <c r="T28" i="4"/>
  <c r="Z28" i="4" s="1"/>
  <c r="U28" i="4"/>
  <c r="V28" i="4"/>
  <c r="W28" i="4"/>
  <c r="AB28" i="4" s="1"/>
  <c r="X28" i="4"/>
  <c r="Q29" i="4"/>
  <c r="R29" i="4"/>
  <c r="S29" i="4"/>
  <c r="T29" i="4"/>
  <c r="U29" i="4"/>
  <c r="V29" i="4"/>
  <c r="W29" i="4"/>
  <c r="Z29" i="4" s="1"/>
  <c r="X29" i="4"/>
  <c r="Q30" i="4"/>
  <c r="R30" i="4"/>
  <c r="S30" i="4"/>
  <c r="Z30" i="4" s="1"/>
  <c r="T30" i="4"/>
  <c r="U30" i="4"/>
  <c r="V30" i="4"/>
  <c r="W30" i="4"/>
  <c r="X30" i="4"/>
  <c r="Q31" i="4"/>
  <c r="R31" i="4"/>
  <c r="S31" i="4"/>
  <c r="T31" i="4"/>
  <c r="U31" i="4"/>
  <c r="V31" i="4"/>
  <c r="W31" i="4"/>
  <c r="X31" i="4"/>
  <c r="Q32" i="4"/>
  <c r="R32" i="4"/>
  <c r="S32" i="4"/>
  <c r="T32" i="4"/>
  <c r="U32" i="4"/>
  <c r="V32" i="4"/>
  <c r="Z32" i="4" s="1"/>
  <c r="W32" i="4"/>
  <c r="X32" i="4"/>
  <c r="Q33" i="4"/>
  <c r="R33" i="4"/>
  <c r="S33" i="4"/>
  <c r="Z33" i="4" s="1"/>
  <c r="T33" i="4"/>
  <c r="U33" i="4"/>
  <c r="V33" i="4"/>
  <c r="AB33" i="4" s="1"/>
  <c r="W33" i="4"/>
  <c r="X33" i="4"/>
  <c r="Q34" i="4"/>
  <c r="R34" i="4"/>
  <c r="S34" i="4"/>
  <c r="T34" i="4"/>
  <c r="U34" i="4"/>
  <c r="V34" i="4"/>
  <c r="Z34" i="4" s="1"/>
  <c r="W34" i="4"/>
  <c r="X34" i="4"/>
  <c r="Q35" i="4"/>
  <c r="R35" i="4"/>
  <c r="S35" i="4"/>
  <c r="Z35" i="4" s="1"/>
  <c r="T35" i="4"/>
  <c r="U35" i="4"/>
  <c r="V35" i="4"/>
  <c r="W35" i="4"/>
  <c r="X35" i="4"/>
  <c r="Q36" i="4"/>
  <c r="R36" i="4"/>
  <c r="S36" i="4"/>
  <c r="T36" i="4"/>
  <c r="U36" i="4"/>
  <c r="V36" i="4"/>
  <c r="Z36" i="4" s="1"/>
  <c r="W36" i="4"/>
  <c r="X36" i="4"/>
  <c r="Q37" i="4"/>
  <c r="R37" i="4"/>
  <c r="S37" i="4"/>
  <c r="T37" i="4"/>
  <c r="U37" i="4"/>
  <c r="V37" i="4"/>
  <c r="W37" i="4"/>
  <c r="Z37" i="4" s="1"/>
  <c r="X37" i="4"/>
  <c r="Q38" i="4"/>
  <c r="R38" i="4"/>
  <c r="S38" i="4"/>
  <c r="T38" i="4"/>
  <c r="U38" i="4"/>
  <c r="V38" i="4"/>
  <c r="W38" i="4"/>
  <c r="Z38" i="4" s="1"/>
  <c r="X38" i="4"/>
  <c r="X3" i="4"/>
  <c r="W3" i="4"/>
  <c r="Z3" i="4" s="1"/>
  <c r="V3" i="4"/>
  <c r="U3" i="4"/>
  <c r="T3" i="4"/>
  <c r="S3" i="4"/>
  <c r="R3" i="4"/>
  <c r="Q3" i="4"/>
  <c r="E34" i="4"/>
  <c r="F34" i="4"/>
  <c r="G34" i="4"/>
  <c r="H34" i="4"/>
  <c r="I34" i="4"/>
  <c r="F4" i="4" l="1"/>
  <c r="G4" i="4"/>
  <c r="H4" i="4"/>
  <c r="I4" i="4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I3" i="4"/>
  <c r="H3" i="4"/>
  <c r="G3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5" i="4"/>
  <c r="E36" i="4"/>
  <c r="E37" i="4"/>
  <c r="E38" i="4"/>
  <c r="E3" i="4"/>
  <c r="S20" i="1"/>
  <c r="O19" i="1"/>
  <c r="J11" i="2" l="1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J10" i="2"/>
  <c r="F10" i="2"/>
  <c r="H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10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" i="2"/>
  <c r="C4" i="1" l="1"/>
  <c r="C5" i="1"/>
  <c r="C6" i="1"/>
  <c r="C7" i="1"/>
  <c r="C8" i="1"/>
  <c r="C9" i="1"/>
  <c r="C10" i="1"/>
  <c r="C11" i="1"/>
  <c r="C12" i="1"/>
  <c r="C3" i="4" s="1"/>
  <c r="B3" i="7" s="1"/>
  <c r="C13" i="1"/>
  <c r="C14" i="1"/>
  <c r="C15" i="1"/>
  <c r="C16" i="1"/>
  <c r="C17" i="1"/>
  <c r="C18" i="1"/>
  <c r="C19" i="1"/>
  <c r="C4" i="4" s="1"/>
  <c r="B4" i="7" s="1"/>
  <c r="C20" i="1"/>
  <c r="C21" i="1"/>
  <c r="C22" i="1"/>
  <c r="C23" i="1"/>
  <c r="C5" i="4" s="1"/>
  <c r="B5" i="7" s="1"/>
  <c r="C24" i="1"/>
  <c r="C6" i="4" s="1"/>
  <c r="B6" i="7" s="1"/>
  <c r="C25" i="1"/>
  <c r="C26" i="1"/>
  <c r="C27" i="1"/>
  <c r="C28" i="1"/>
  <c r="C29" i="1"/>
  <c r="C30" i="1"/>
  <c r="C31" i="1"/>
  <c r="C7" i="4" s="1"/>
  <c r="B7" i="7" s="1"/>
  <c r="C32" i="1"/>
  <c r="C33" i="1"/>
  <c r="C34" i="1"/>
  <c r="C35" i="1"/>
  <c r="C36" i="1"/>
  <c r="C37" i="1"/>
  <c r="C38" i="1"/>
  <c r="C8" i="4" s="1"/>
  <c r="B8" i="7" s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9" i="4" s="1"/>
  <c r="B9" i="7" s="1"/>
  <c r="C53" i="1"/>
  <c r="C54" i="1"/>
  <c r="C55" i="1"/>
  <c r="C56" i="1"/>
  <c r="C57" i="1"/>
  <c r="C58" i="1"/>
  <c r="C59" i="1"/>
  <c r="C10" i="4" s="1"/>
  <c r="B10" i="7" s="1"/>
  <c r="C60" i="1"/>
  <c r="C61" i="1"/>
  <c r="C11" i="4" s="1"/>
  <c r="B11" i="7" s="1"/>
  <c r="C62" i="1"/>
  <c r="C63" i="1"/>
  <c r="C12" i="4" s="1"/>
  <c r="B12" i="7" s="1"/>
  <c r="C64" i="1"/>
  <c r="C65" i="1"/>
  <c r="C66" i="1"/>
  <c r="C67" i="1"/>
  <c r="C68" i="1"/>
  <c r="C69" i="1"/>
  <c r="C70" i="1"/>
  <c r="C13" i="4" s="1"/>
  <c r="B13" i="7" s="1"/>
  <c r="C71" i="1"/>
  <c r="C72" i="1"/>
  <c r="C73" i="1"/>
  <c r="C74" i="1"/>
  <c r="C75" i="1"/>
  <c r="C76" i="1"/>
  <c r="C77" i="1"/>
  <c r="C78" i="1"/>
  <c r="C79" i="1"/>
  <c r="C80" i="1"/>
  <c r="C14" i="4" s="1"/>
  <c r="B14" i="7" s="1"/>
  <c r="C81" i="1"/>
  <c r="C82" i="1"/>
  <c r="C83" i="1"/>
  <c r="C84" i="1"/>
  <c r="C85" i="1"/>
  <c r="C15" i="4" s="1"/>
  <c r="B15" i="7" s="1"/>
  <c r="C86" i="1"/>
  <c r="C87" i="1"/>
  <c r="C16" i="4" s="1"/>
  <c r="B16" i="7" s="1"/>
  <c r="C88" i="1"/>
  <c r="C89" i="1"/>
  <c r="C90" i="1"/>
  <c r="C91" i="1"/>
  <c r="C92" i="1"/>
  <c r="C93" i="1"/>
  <c r="C94" i="1"/>
  <c r="C95" i="1"/>
  <c r="C96" i="1"/>
  <c r="C17" i="4" s="1"/>
  <c r="B17" i="7" s="1"/>
  <c r="C97" i="1"/>
  <c r="C98" i="1"/>
  <c r="C99" i="1"/>
  <c r="C100" i="1"/>
  <c r="C101" i="1"/>
  <c r="C102" i="1"/>
  <c r="C103" i="1"/>
  <c r="C18" i="4" s="1"/>
  <c r="B18" i="7" s="1"/>
  <c r="C104" i="1"/>
  <c r="C19" i="4" s="1"/>
  <c r="B19" i="7" s="1"/>
  <c r="C105" i="1"/>
  <c r="C106" i="1"/>
  <c r="C20" i="4" s="1"/>
  <c r="B20" i="7" s="1"/>
  <c r="C107" i="1"/>
  <c r="C108" i="1"/>
  <c r="C109" i="1"/>
  <c r="C110" i="1"/>
  <c r="C21" i="4" s="1"/>
  <c r="B21" i="7" s="1"/>
  <c r="C111" i="1"/>
  <c r="C22" i="4" s="1"/>
  <c r="B22" i="7" s="1"/>
  <c r="C112" i="1"/>
  <c r="C113" i="1"/>
  <c r="C114" i="1"/>
  <c r="C115" i="1"/>
  <c r="C116" i="1"/>
  <c r="C117" i="1"/>
  <c r="C23" i="4" s="1"/>
  <c r="B23" i="7" s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24" i="4" s="1"/>
  <c r="B24" i="7" s="1"/>
  <c r="C174" i="1"/>
  <c r="C175" i="1"/>
  <c r="C176" i="1"/>
  <c r="C177" i="1"/>
  <c r="C178" i="1"/>
  <c r="C179" i="1"/>
  <c r="C180" i="1"/>
  <c r="C25" i="4" s="1"/>
  <c r="B25" i="7" s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6" i="4" s="1"/>
  <c r="B26" i="7" s="1"/>
  <c r="C200" i="1"/>
  <c r="C201" i="1"/>
  <c r="C202" i="1"/>
  <c r="C203" i="1"/>
  <c r="C204" i="1"/>
  <c r="C205" i="1"/>
  <c r="C206" i="1"/>
  <c r="C27" i="4" s="1"/>
  <c r="B27" i="7" s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8" i="4" s="1"/>
  <c r="B28" i="7" s="1"/>
  <c r="C226" i="1"/>
  <c r="C227" i="1"/>
  <c r="C228" i="1"/>
  <c r="C229" i="1"/>
  <c r="C230" i="1"/>
  <c r="C231" i="1"/>
  <c r="C232" i="1"/>
  <c r="C29" i="4" s="1"/>
  <c r="B29" i="7" s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30" i="4" s="1"/>
  <c r="B30" i="7" s="1"/>
  <c r="C260" i="1"/>
  <c r="C261" i="1"/>
  <c r="C262" i="1"/>
  <c r="C263" i="1"/>
  <c r="C264" i="1"/>
  <c r="C265" i="1"/>
  <c r="C266" i="1"/>
  <c r="C31" i="4" s="1"/>
  <c r="B31" i="7" s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32" i="4" s="1"/>
  <c r="B32" i="7" s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33" i="4" s="1"/>
  <c r="B33" i="7" s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4" i="4" s="1"/>
  <c r="B34" i="7" s="1"/>
  <c r="C316" i="1"/>
  <c r="C317" i="1"/>
  <c r="C318" i="1"/>
  <c r="C319" i="1"/>
  <c r="C320" i="1"/>
  <c r="C321" i="1"/>
  <c r="C322" i="1"/>
  <c r="C323" i="1"/>
  <c r="C35" i="4" s="1"/>
  <c r="B35" i="7" s="1"/>
  <c r="C324" i="1"/>
  <c r="C325" i="1"/>
  <c r="C326" i="1"/>
  <c r="C327" i="1"/>
  <c r="C328" i="1"/>
  <c r="C329" i="1"/>
  <c r="C330" i="1"/>
  <c r="C36" i="4" s="1"/>
  <c r="B36" i="7" s="1"/>
  <c r="C331" i="1"/>
  <c r="C332" i="1"/>
  <c r="C333" i="1"/>
  <c r="C334" i="1"/>
  <c r="C335" i="1"/>
  <c r="C336" i="1"/>
  <c r="C337" i="1"/>
  <c r="C37" i="4" s="1"/>
  <c r="B37" i="7" s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8" i="4" s="1"/>
  <c r="B38" i="7" s="1"/>
  <c r="C359" i="1"/>
  <c r="C360" i="1"/>
  <c r="C361" i="1"/>
  <c r="C362" i="1"/>
  <c r="C363" i="1"/>
  <c r="C364" i="1"/>
  <c r="C365" i="1"/>
  <c r="C366" i="1"/>
  <c r="C367" i="1"/>
  <c r="C368" i="1"/>
  <c r="C3" i="1"/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10" i="1"/>
  <c r="M4" i="1"/>
  <c r="O4" i="1"/>
  <c r="Q4" i="1"/>
  <c r="S4" i="1"/>
  <c r="M5" i="1"/>
  <c r="O5" i="1"/>
  <c r="Q5" i="1"/>
  <c r="S5" i="1"/>
  <c r="M6" i="1"/>
  <c r="O6" i="1"/>
  <c r="Q6" i="1"/>
  <c r="S6" i="1"/>
  <c r="M7" i="1"/>
  <c r="O7" i="1"/>
  <c r="Q7" i="1"/>
  <c r="S7" i="1"/>
  <c r="M8" i="1"/>
  <c r="O8" i="1"/>
  <c r="Q8" i="1"/>
  <c r="S8" i="1"/>
  <c r="M9" i="1"/>
  <c r="O9" i="1"/>
  <c r="Q9" i="1"/>
  <c r="S9" i="1"/>
  <c r="M10" i="1"/>
  <c r="O10" i="1"/>
  <c r="Q10" i="1"/>
  <c r="S10" i="1"/>
  <c r="M11" i="1"/>
  <c r="N11" i="1" s="1"/>
  <c r="O11" i="1"/>
  <c r="P11" i="1" s="1"/>
  <c r="Q11" i="1"/>
  <c r="R11" i="1" s="1"/>
  <c r="S11" i="1"/>
  <c r="T11" i="1" s="1"/>
  <c r="M12" i="1"/>
  <c r="N12" i="1" s="1"/>
  <c r="L3" i="4" s="1"/>
  <c r="O12" i="1"/>
  <c r="Q12" i="1"/>
  <c r="R12" i="1" s="1"/>
  <c r="N3" i="4" s="1"/>
  <c r="S12" i="1"/>
  <c r="T12" i="1" s="1"/>
  <c r="O3" i="4" s="1"/>
  <c r="M13" i="1"/>
  <c r="N13" i="1" s="1"/>
  <c r="O13" i="1"/>
  <c r="P13" i="1" s="1"/>
  <c r="Q13" i="1"/>
  <c r="R13" i="1" s="1"/>
  <c r="S13" i="1"/>
  <c r="M14" i="1"/>
  <c r="N14" i="1" s="1"/>
  <c r="O14" i="1"/>
  <c r="P14" i="1" s="1"/>
  <c r="Q14" i="1"/>
  <c r="R14" i="1" s="1"/>
  <c r="S14" i="1"/>
  <c r="T14" i="1" s="1"/>
  <c r="M15" i="1"/>
  <c r="N15" i="1" s="1"/>
  <c r="O15" i="1"/>
  <c r="P15" i="1" s="1"/>
  <c r="Q15" i="1"/>
  <c r="R15" i="1" s="1"/>
  <c r="S15" i="1"/>
  <c r="T15" i="1" s="1"/>
  <c r="M16" i="1"/>
  <c r="N16" i="1" s="1"/>
  <c r="O16" i="1"/>
  <c r="P16" i="1" s="1"/>
  <c r="Q16" i="1"/>
  <c r="R16" i="1" s="1"/>
  <c r="S16" i="1"/>
  <c r="T16" i="1" s="1"/>
  <c r="M17" i="1"/>
  <c r="N17" i="1" s="1"/>
  <c r="O17" i="1"/>
  <c r="P17" i="1" s="1"/>
  <c r="Q17" i="1"/>
  <c r="R17" i="1" s="1"/>
  <c r="S17" i="1"/>
  <c r="T17" i="1" s="1"/>
  <c r="M18" i="1"/>
  <c r="N18" i="1" s="1"/>
  <c r="O18" i="1"/>
  <c r="P18" i="1" s="1"/>
  <c r="Q18" i="1"/>
  <c r="R18" i="1" s="1"/>
  <c r="S18" i="1"/>
  <c r="T18" i="1" s="1"/>
  <c r="M19" i="1"/>
  <c r="N19" i="1" s="1"/>
  <c r="L4" i="4" s="1"/>
  <c r="Q19" i="1"/>
  <c r="S19" i="1"/>
  <c r="M20" i="1"/>
  <c r="O20" i="1"/>
  <c r="Q20" i="1"/>
  <c r="M21" i="1"/>
  <c r="O21" i="1"/>
  <c r="Q21" i="1"/>
  <c r="S21" i="1"/>
  <c r="M22" i="1"/>
  <c r="O22" i="1"/>
  <c r="Q22" i="1"/>
  <c r="S22" i="1"/>
  <c r="M23" i="1"/>
  <c r="O23" i="1"/>
  <c r="Q23" i="1"/>
  <c r="S23" i="1"/>
  <c r="M24" i="1"/>
  <c r="O24" i="1"/>
  <c r="Q24" i="1"/>
  <c r="S24" i="1"/>
  <c r="M25" i="1"/>
  <c r="O25" i="1"/>
  <c r="Q25" i="1"/>
  <c r="S25" i="1"/>
  <c r="M26" i="1"/>
  <c r="O26" i="1"/>
  <c r="P26" i="1" s="1"/>
  <c r="Q26" i="1"/>
  <c r="S26" i="1"/>
  <c r="M27" i="1"/>
  <c r="O27" i="1"/>
  <c r="Q27" i="1"/>
  <c r="S27" i="1"/>
  <c r="T27" i="1" s="1"/>
  <c r="M28" i="1"/>
  <c r="N28" i="1" s="1"/>
  <c r="O28" i="1"/>
  <c r="P28" i="1" s="1"/>
  <c r="Q28" i="1"/>
  <c r="R28" i="1" s="1"/>
  <c r="S28" i="1"/>
  <c r="T28" i="1" s="1"/>
  <c r="M29" i="1"/>
  <c r="N29" i="1" s="1"/>
  <c r="O29" i="1"/>
  <c r="P29" i="1" s="1"/>
  <c r="Q29" i="1"/>
  <c r="R29" i="1" s="1"/>
  <c r="S29" i="1"/>
  <c r="T29" i="1" s="1"/>
  <c r="M30" i="1"/>
  <c r="N30" i="1" s="1"/>
  <c r="O30" i="1"/>
  <c r="P30" i="1" s="1"/>
  <c r="Q30" i="1"/>
  <c r="R30" i="1" s="1"/>
  <c r="S30" i="1"/>
  <c r="T30" i="1" s="1"/>
  <c r="M31" i="1"/>
  <c r="N31" i="1" s="1"/>
  <c r="L7" i="4" s="1"/>
  <c r="O31" i="1"/>
  <c r="P31" i="1" s="1"/>
  <c r="M7" i="4" s="1"/>
  <c r="Q31" i="1"/>
  <c r="R31" i="1" s="1"/>
  <c r="N7" i="4" s="1"/>
  <c r="S31" i="1"/>
  <c r="T31" i="1" s="1"/>
  <c r="O7" i="4" s="1"/>
  <c r="M32" i="1"/>
  <c r="N32" i="1" s="1"/>
  <c r="O32" i="1"/>
  <c r="P32" i="1" s="1"/>
  <c r="Q32" i="1"/>
  <c r="R32" i="1" s="1"/>
  <c r="S32" i="1"/>
  <c r="T32" i="1" s="1"/>
  <c r="M33" i="1"/>
  <c r="N33" i="1" s="1"/>
  <c r="O33" i="1"/>
  <c r="P33" i="1" s="1"/>
  <c r="Q33" i="1"/>
  <c r="R33" i="1" s="1"/>
  <c r="S33" i="1"/>
  <c r="T33" i="1" s="1"/>
  <c r="M34" i="1"/>
  <c r="N34" i="1" s="1"/>
  <c r="O34" i="1"/>
  <c r="P34" i="1" s="1"/>
  <c r="Q34" i="1"/>
  <c r="R34" i="1" s="1"/>
  <c r="S34" i="1"/>
  <c r="T34" i="1" s="1"/>
  <c r="M35" i="1"/>
  <c r="N35" i="1" s="1"/>
  <c r="O35" i="1"/>
  <c r="P35" i="1" s="1"/>
  <c r="Q35" i="1"/>
  <c r="R35" i="1" s="1"/>
  <c r="S35" i="1"/>
  <c r="T35" i="1" s="1"/>
  <c r="M36" i="1"/>
  <c r="N36" i="1" s="1"/>
  <c r="O36" i="1"/>
  <c r="P36" i="1" s="1"/>
  <c r="Q36" i="1"/>
  <c r="R36" i="1" s="1"/>
  <c r="S36" i="1"/>
  <c r="T36" i="1" s="1"/>
  <c r="M37" i="1"/>
  <c r="N37" i="1" s="1"/>
  <c r="O37" i="1"/>
  <c r="P37" i="1" s="1"/>
  <c r="Q37" i="1"/>
  <c r="R37" i="1" s="1"/>
  <c r="S37" i="1"/>
  <c r="T37" i="1" s="1"/>
  <c r="M38" i="1"/>
  <c r="N38" i="1" s="1"/>
  <c r="L8" i="4" s="1"/>
  <c r="O38" i="1"/>
  <c r="P38" i="1" s="1"/>
  <c r="M8" i="4" s="1"/>
  <c r="Q38" i="1"/>
  <c r="R38" i="1" s="1"/>
  <c r="N8" i="4" s="1"/>
  <c r="S38" i="1"/>
  <c r="T38" i="1" s="1"/>
  <c r="O8" i="4" s="1"/>
  <c r="M39" i="1"/>
  <c r="N39" i="1" s="1"/>
  <c r="O39" i="1"/>
  <c r="P39" i="1" s="1"/>
  <c r="Q39" i="1"/>
  <c r="R39" i="1" s="1"/>
  <c r="S39" i="1"/>
  <c r="T39" i="1" s="1"/>
  <c r="M40" i="1"/>
  <c r="N40" i="1" s="1"/>
  <c r="O40" i="1"/>
  <c r="P40" i="1" s="1"/>
  <c r="Q40" i="1"/>
  <c r="R40" i="1" s="1"/>
  <c r="S40" i="1"/>
  <c r="T40" i="1" s="1"/>
  <c r="M41" i="1"/>
  <c r="N41" i="1" s="1"/>
  <c r="O41" i="1"/>
  <c r="Q41" i="1"/>
  <c r="S41" i="1"/>
  <c r="T41" i="1" s="1"/>
  <c r="M42" i="1"/>
  <c r="N42" i="1" s="1"/>
  <c r="O42" i="1"/>
  <c r="P42" i="1" s="1"/>
  <c r="Q42" i="1"/>
  <c r="R42" i="1" s="1"/>
  <c r="S42" i="1"/>
  <c r="T42" i="1" s="1"/>
  <c r="M43" i="1"/>
  <c r="N43" i="1" s="1"/>
  <c r="O43" i="1"/>
  <c r="P43" i="1" s="1"/>
  <c r="Q43" i="1"/>
  <c r="R43" i="1" s="1"/>
  <c r="S43" i="1"/>
  <c r="T43" i="1" s="1"/>
  <c r="M44" i="1"/>
  <c r="N44" i="1" s="1"/>
  <c r="O44" i="1"/>
  <c r="P44" i="1" s="1"/>
  <c r="Q44" i="1"/>
  <c r="R44" i="1" s="1"/>
  <c r="S44" i="1"/>
  <c r="T44" i="1" s="1"/>
  <c r="M45" i="1"/>
  <c r="N45" i="1" s="1"/>
  <c r="O45" i="1"/>
  <c r="P45" i="1" s="1"/>
  <c r="Q45" i="1"/>
  <c r="R45" i="1" s="1"/>
  <c r="S45" i="1"/>
  <c r="T45" i="1" s="1"/>
  <c r="M46" i="1"/>
  <c r="N46" i="1" s="1"/>
  <c r="O46" i="1"/>
  <c r="P46" i="1" s="1"/>
  <c r="Q46" i="1"/>
  <c r="R46" i="1" s="1"/>
  <c r="S46" i="1"/>
  <c r="T46" i="1" s="1"/>
  <c r="M47" i="1"/>
  <c r="N47" i="1" s="1"/>
  <c r="O47" i="1"/>
  <c r="P47" i="1" s="1"/>
  <c r="Q47" i="1"/>
  <c r="R47" i="1" s="1"/>
  <c r="S47" i="1"/>
  <c r="T47" i="1" s="1"/>
  <c r="M48" i="1"/>
  <c r="N48" i="1" s="1"/>
  <c r="O48" i="1"/>
  <c r="P48" i="1" s="1"/>
  <c r="Q48" i="1"/>
  <c r="R48" i="1" s="1"/>
  <c r="S48" i="1"/>
  <c r="T48" i="1" s="1"/>
  <c r="M49" i="1"/>
  <c r="N49" i="1" s="1"/>
  <c r="O49" i="1"/>
  <c r="P49" i="1" s="1"/>
  <c r="Q49" i="1"/>
  <c r="R49" i="1" s="1"/>
  <c r="S49" i="1"/>
  <c r="T49" i="1" s="1"/>
  <c r="M50" i="1"/>
  <c r="N50" i="1" s="1"/>
  <c r="O50" i="1"/>
  <c r="P50" i="1" s="1"/>
  <c r="Q50" i="1"/>
  <c r="R50" i="1" s="1"/>
  <c r="S50" i="1"/>
  <c r="T50" i="1" s="1"/>
  <c r="M51" i="1"/>
  <c r="N51" i="1" s="1"/>
  <c r="O51" i="1"/>
  <c r="P51" i="1" s="1"/>
  <c r="Q51" i="1"/>
  <c r="R51" i="1" s="1"/>
  <c r="S51" i="1"/>
  <c r="T51" i="1" s="1"/>
  <c r="M52" i="1"/>
  <c r="N52" i="1" s="1"/>
  <c r="L9" i="4" s="1"/>
  <c r="O52" i="1"/>
  <c r="P52" i="1" s="1"/>
  <c r="M9" i="4" s="1"/>
  <c r="Q52" i="1"/>
  <c r="R52" i="1" s="1"/>
  <c r="N9" i="4" s="1"/>
  <c r="S52" i="1"/>
  <c r="T52" i="1" s="1"/>
  <c r="O9" i="4" s="1"/>
  <c r="M53" i="1"/>
  <c r="N53" i="1" s="1"/>
  <c r="O53" i="1"/>
  <c r="P53" i="1" s="1"/>
  <c r="Q53" i="1"/>
  <c r="R53" i="1" s="1"/>
  <c r="S53" i="1"/>
  <c r="T53" i="1" s="1"/>
  <c r="M54" i="1"/>
  <c r="N54" i="1" s="1"/>
  <c r="O54" i="1"/>
  <c r="P54" i="1" s="1"/>
  <c r="Q54" i="1"/>
  <c r="R54" i="1" s="1"/>
  <c r="S54" i="1"/>
  <c r="T54" i="1" s="1"/>
  <c r="M55" i="1"/>
  <c r="N55" i="1" s="1"/>
  <c r="O55" i="1"/>
  <c r="P55" i="1" s="1"/>
  <c r="Q55" i="1"/>
  <c r="R55" i="1" s="1"/>
  <c r="S55" i="1"/>
  <c r="T55" i="1" s="1"/>
  <c r="M56" i="1"/>
  <c r="N56" i="1" s="1"/>
  <c r="O56" i="1"/>
  <c r="P56" i="1" s="1"/>
  <c r="Q56" i="1"/>
  <c r="R56" i="1" s="1"/>
  <c r="S56" i="1"/>
  <c r="T56" i="1" s="1"/>
  <c r="M57" i="1"/>
  <c r="N57" i="1" s="1"/>
  <c r="O57" i="1"/>
  <c r="P57" i="1" s="1"/>
  <c r="Q57" i="1"/>
  <c r="R57" i="1" s="1"/>
  <c r="S57" i="1"/>
  <c r="T57" i="1" s="1"/>
  <c r="M58" i="1"/>
  <c r="N58" i="1" s="1"/>
  <c r="O58" i="1"/>
  <c r="P58" i="1" s="1"/>
  <c r="Q58" i="1"/>
  <c r="R58" i="1" s="1"/>
  <c r="S58" i="1"/>
  <c r="T58" i="1" s="1"/>
  <c r="M59" i="1"/>
  <c r="N59" i="1" s="1"/>
  <c r="L10" i="4" s="1"/>
  <c r="O59" i="1"/>
  <c r="P59" i="1" s="1"/>
  <c r="M10" i="4" s="1"/>
  <c r="Q59" i="1"/>
  <c r="R59" i="1" s="1"/>
  <c r="N10" i="4" s="1"/>
  <c r="S59" i="1"/>
  <c r="T59" i="1" s="1"/>
  <c r="O10" i="4" s="1"/>
  <c r="M60" i="1"/>
  <c r="N60" i="1" s="1"/>
  <c r="O60" i="1"/>
  <c r="P60" i="1" s="1"/>
  <c r="Q60" i="1"/>
  <c r="R60" i="1" s="1"/>
  <c r="S60" i="1"/>
  <c r="T60" i="1" s="1"/>
  <c r="M61" i="1"/>
  <c r="N61" i="1" s="1"/>
  <c r="L11" i="4" s="1"/>
  <c r="O61" i="1"/>
  <c r="P61" i="1" s="1"/>
  <c r="M11" i="4" s="1"/>
  <c r="Q61" i="1"/>
  <c r="R61" i="1" s="1"/>
  <c r="N11" i="4" s="1"/>
  <c r="S61" i="1"/>
  <c r="T61" i="1" s="1"/>
  <c r="O11" i="4" s="1"/>
  <c r="M62" i="1"/>
  <c r="N62" i="1" s="1"/>
  <c r="O62" i="1"/>
  <c r="P62" i="1" s="1"/>
  <c r="Q62" i="1"/>
  <c r="R62" i="1" s="1"/>
  <c r="S62" i="1"/>
  <c r="T62" i="1" s="1"/>
  <c r="M63" i="1"/>
  <c r="N63" i="1" s="1"/>
  <c r="L12" i="4" s="1"/>
  <c r="O63" i="1"/>
  <c r="P63" i="1" s="1"/>
  <c r="M12" i="4" s="1"/>
  <c r="Q63" i="1"/>
  <c r="R63" i="1" s="1"/>
  <c r="N12" i="4" s="1"/>
  <c r="S63" i="1"/>
  <c r="T63" i="1" s="1"/>
  <c r="O12" i="4" s="1"/>
  <c r="M64" i="1"/>
  <c r="N64" i="1" s="1"/>
  <c r="O64" i="1"/>
  <c r="P64" i="1" s="1"/>
  <c r="Q64" i="1"/>
  <c r="R64" i="1" s="1"/>
  <c r="S64" i="1"/>
  <c r="T64" i="1" s="1"/>
  <c r="M65" i="1"/>
  <c r="N65" i="1" s="1"/>
  <c r="O65" i="1"/>
  <c r="P65" i="1" s="1"/>
  <c r="Q65" i="1"/>
  <c r="R65" i="1" s="1"/>
  <c r="S65" i="1"/>
  <c r="T65" i="1" s="1"/>
  <c r="M66" i="1"/>
  <c r="N66" i="1" s="1"/>
  <c r="O66" i="1"/>
  <c r="P66" i="1" s="1"/>
  <c r="Q66" i="1"/>
  <c r="R66" i="1" s="1"/>
  <c r="S66" i="1"/>
  <c r="T66" i="1" s="1"/>
  <c r="M67" i="1"/>
  <c r="N67" i="1" s="1"/>
  <c r="O67" i="1"/>
  <c r="P67" i="1" s="1"/>
  <c r="Q67" i="1"/>
  <c r="R67" i="1" s="1"/>
  <c r="S67" i="1"/>
  <c r="T67" i="1" s="1"/>
  <c r="M68" i="1"/>
  <c r="N68" i="1" s="1"/>
  <c r="O68" i="1"/>
  <c r="P68" i="1" s="1"/>
  <c r="Q68" i="1"/>
  <c r="R68" i="1" s="1"/>
  <c r="S68" i="1"/>
  <c r="T68" i="1" s="1"/>
  <c r="M69" i="1"/>
  <c r="N69" i="1" s="1"/>
  <c r="O69" i="1"/>
  <c r="P69" i="1" s="1"/>
  <c r="Q69" i="1"/>
  <c r="R69" i="1" s="1"/>
  <c r="S69" i="1"/>
  <c r="T69" i="1" s="1"/>
  <c r="M70" i="1"/>
  <c r="N70" i="1" s="1"/>
  <c r="L13" i="4" s="1"/>
  <c r="O70" i="1"/>
  <c r="P70" i="1" s="1"/>
  <c r="M13" i="4" s="1"/>
  <c r="Q70" i="1"/>
  <c r="R70" i="1" s="1"/>
  <c r="N13" i="4" s="1"/>
  <c r="S70" i="1"/>
  <c r="T70" i="1" s="1"/>
  <c r="O13" i="4" s="1"/>
  <c r="M71" i="1"/>
  <c r="N71" i="1" s="1"/>
  <c r="O71" i="1"/>
  <c r="P71" i="1" s="1"/>
  <c r="Q71" i="1"/>
  <c r="R71" i="1" s="1"/>
  <c r="S71" i="1"/>
  <c r="T71" i="1" s="1"/>
  <c r="M72" i="1"/>
  <c r="N72" i="1" s="1"/>
  <c r="O72" i="1"/>
  <c r="P72" i="1" s="1"/>
  <c r="Q72" i="1"/>
  <c r="R72" i="1" s="1"/>
  <c r="S72" i="1"/>
  <c r="T72" i="1" s="1"/>
  <c r="M73" i="1"/>
  <c r="N73" i="1" s="1"/>
  <c r="O73" i="1"/>
  <c r="P73" i="1" s="1"/>
  <c r="Q73" i="1"/>
  <c r="R73" i="1" s="1"/>
  <c r="S73" i="1"/>
  <c r="T73" i="1" s="1"/>
  <c r="M74" i="1"/>
  <c r="N74" i="1" s="1"/>
  <c r="O74" i="1"/>
  <c r="P74" i="1" s="1"/>
  <c r="Q74" i="1"/>
  <c r="R74" i="1" s="1"/>
  <c r="S74" i="1"/>
  <c r="T74" i="1" s="1"/>
  <c r="M75" i="1"/>
  <c r="N75" i="1" s="1"/>
  <c r="O75" i="1"/>
  <c r="P75" i="1" s="1"/>
  <c r="Q75" i="1"/>
  <c r="S75" i="1"/>
  <c r="T75" i="1" s="1"/>
  <c r="M76" i="1"/>
  <c r="N76" i="1" s="1"/>
  <c r="O76" i="1"/>
  <c r="P76" i="1" s="1"/>
  <c r="Q76" i="1"/>
  <c r="R76" i="1" s="1"/>
  <c r="S76" i="1"/>
  <c r="T76" i="1" s="1"/>
  <c r="M77" i="1"/>
  <c r="N77" i="1" s="1"/>
  <c r="O77" i="1"/>
  <c r="P77" i="1" s="1"/>
  <c r="Q77" i="1"/>
  <c r="R77" i="1" s="1"/>
  <c r="S77" i="1"/>
  <c r="T77" i="1" s="1"/>
  <c r="M78" i="1"/>
  <c r="N78" i="1" s="1"/>
  <c r="O78" i="1"/>
  <c r="P78" i="1" s="1"/>
  <c r="Q78" i="1"/>
  <c r="R78" i="1" s="1"/>
  <c r="S78" i="1"/>
  <c r="T78" i="1" s="1"/>
  <c r="M79" i="1"/>
  <c r="N79" i="1" s="1"/>
  <c r="O79" i="1"/>
  <c r="P79" i="1" s="1"/>
  <c r="Q79" i="1"/>
  <c r="R79" i="1" s="1"/>
  <c r="S79" i="1"/>
  <c r="T79" i="1" s="1"/>
  <c r="M80" i="1"/>
  <c r="N80" i="1" s="1"/>
  <c r="L14" i="4" s="1"/>
  <c r="O80" i="1"/>
  <c r="P80" i="1" s="1"/>
  <c r="M14" i="4" s="1"/>
  <c r="Q80" i="1"/>
  <c r="R80" i="1" s="1"/>
  <c r="N14" i="4" s="1"/>
  <c r="S80" i="1"/>
  <c r="T80" i="1" s="1"/>
  <c r="O14" i="4" s="1"/>
  <c r="M81" i="1"/>
  <c r="N81" i="1" s="1"/>
  <c r="O81" i="1"/>
  <c r="P81" i="1" s="1"/>
  <c r="Q81" i="1"/>
  <c r="R81" i="1" s="1"/>
  <c r="S81" i="1"/>
  <c r="T81" i="1" s="1"/>
  <c r="M82" i="1"/>
  <c r="N82" i="1" s="1"/>
  <c r="O82" i="1"/>
  <c r="P82" i="1" s="1"/>
  <c r="Q82" i="1"/>
  <c r="R82" i="1" s="1"/>
  <c r="S82" i="1"/>
  <c r="T82" i="1" s="1"/>
  <c r="M83" i="1"/>
  <c r="N83" i="1" s="1"/>
  <c r="O83" i="1"/>
  <c r="P83" i="1" s="1"/>
  <c r="Q83" i="1"/>
  <c r="R83" i="1" s="1"/>
  <c r="S83" i="1"/>
  <c r="T83" i="1" s="1"/>
  <c r="M84" i="1"/>
  <c r="N84" i="1" s="1"/>
  <c r="O84" i="1"/>
  <c r="P84" i="1" s="1"/>
  <c r="Q84" i="1"/>
  <c r="R84" i="1" s="1"/>
  <c r="S84" i="1"/>
  <c r="T84" i="1" s="1"/>
  <c r="M85" i="1"/>
  <c r="N85" i="1" s="1"/>
  <c r="L15" i="4" s="1"/>
  <c r="O85" i="1"/>
  <c r="P85" i="1" s="1"/>
  <c r="M15" i="4" s="1"/>
  <c r="Q85" i="1"/>
  <c r="R85" i="1" s="1"/>
  <c r="N15" i="4" s="1"/>
  <c r="S85" i="1"/>
  <c r="T85" i="1" s="1"/>
  <c r="O15" i="4" s="1"/>
  <c r="M86" i="1"/>
  <c r="N86" i="1" s="1"/>
  <c r="O86" i="1"/>
  <c r="P86" i="1" s="1"/>
  <c r="Q86" i="1"/>
  <c r="R86" i="1" s="1"/>
  <c r="S86" i="1"/>
  <c r="T86" i="1" s="1"/>
  <c r="M87" i="1"/>
  <c r="N87" i="1" s="1"/>
  <c r="L16" i="4" s="1"/>
  <c r="O87" i="1"/>
  <c r="P87" i="1" s="1"/>
  <c r="M16" i="4" s="1"/>
  <c r="Q87" i="1"/>
  <c r="R87" i="1" s="1"/>
  <c r="N16" i="4" s="1"/>
  <c r="S87" i="1"/>
  <c r="T87" i="1" s="1"/>
  <c r="O16" i="4" s="1"/>
  <c r="M88" i="1"/>
  <c r="N88" i="1" s="1"/>
  <c r="O88" i="1"/>
  <c r="Q88" i="1"/>
  <c r="R88" i="1" s="1"/>
  <c r="S88" i="1"/>
  <c r="T88" i="1" s="1"/>
  <c r="M89" i="1"/>
  <c r="N89" i="1" s="1"/>
  <c r="O89" i="1"/>
  <c r="P89" i="1" s="1"/>
  <c r="Q89" i="1"/>
  <c r="R89" i="1" s="1"/>
  <c r="S89" i="1"/>
  <c r="T89" i="1" s="1"/>
  <c r="M90" i="1"/>
  <c r="N90" i="1" s="1"/>
  <c r="O90" i="1"/>
  <c r="P90" i="1" s="1"/>
  <c r="Q90" i="1"/>
  <c r="R90" i="1" s="1"/>
  <c r="S90" i="1"/>
  <c r="T90" i="1" s="1"/>
  <c r="M91" i="1"/>
  <c r="N91" i="1" s="1"/>
  <c r="O91" i="1"/>
  <c r="P91" i="1" s="1"/>
  <c r="Q91" i="1"/>
  <c r="R91" i="1" s="1"/>
  <c r="S91" i="1"/>
  <c r="T91" i="1" s="1"/>
  <c r="M92" i="1"/>
  <c r="N92" i="1" s="1"/>
  <c r="O92" i="1"/>
  <c r="P92" i="1" s="1"/>
  <c r="Q92" i="1"/>
  <c r="R92" i="1" s="1"/>
  <c r="S92" i="1"/>
  <c r="T92" i="1" s="1"/>
  <c r="M93" i="1"/>
  <c r="N93" i="1" s="1"/>
  <c r="O93" i="1"/>
  <c r="P93" i="1" s="1"/>
  <c r="Q93" i="1"/>
  <c r="R93" i="1" s="1"/>
  <c r="S93" i="1"/>
  <c r="T93" i="1" s="1"/>
  <c r="M94" i="1"/>
  <c r="N94" i="1" s="1"/>
  <c r="O94" i="1"/>
  <c r="P94" i="1" s="1"/>
  <c r="Q94" i="1"/>
  <c r="R94" i="1" s="1"/>
  <c r="S94" i="1"/>
  <c r="T94" i="1" s="1"/>
  <c r="M95" i="1"/>
  <c r="N95" i="1" s="1"/>
  <c r="O95" i="1"/>
  <c r="P95" i="1" s="1"/>
  <c r="Q95" i="1"/>
  <c r="R95" i="1" s="1"/>
  <c r="S95" i="1"/>
  <c r="T95" i="1" s="1"/>
  <c r="M96" i="1"/>
  <c r="N96" i="1" s="1"/>
  <c r="L17" i="4" s="1"/>
  <c r="O96" i="1"/>
  <c r="P96" i="1" s="1"/>
  <c r="M17" i="4" s="1"/>
  <c r="Q96" i="1"/>
  <c r="S96" i="1"/>
  <c r="T96" i="1" s="1"/>
  <c r="O17" i="4" s="1"/>
  <c r="M97" i="1"/>
  <c r="N97" i="1" s="1"/>
  <c r="O97" i="1"/>
  <c r="P97" i="1" s="1"/>
  <c r="Q97" i="1"/>
  <c r="S97" i="1"/>
  <c r="T97" i="1" s="1"/>
  <c r="M98" i="1"/>
  <c r="N98" i="1" s="1"/>
  <c r="O98" i="1"/>
  <c r="P98" i="1" s="1"/>
  <c r="Q98" i="1"/>
  <c r="R98" i="1" s="1"/>
  <c r="S98" i="1"/>
  <c r="T98" i="1" s="1"/>
  <c r="M99" i="1"/>
  <c r="N99" i="1" s="1"/>
  <c r="O99" i="1"/>
  <c r="P99" i="1" s="1"/>
  <c r="Q99" i="1"/>
  <c r="R99" i="1" s="1"/>
  <c r="S99" i="1"/>
  <c r="T99" i="1" s="1"/>
  <c r="M100" i="1"/>
  <c r="N100" i="1" s="1"/>
  <c r="O100" i="1"/>
  <c r="P100" i="1" s="1"/>
  <c r="Q100" i="1"/>
  <c r="R100" i="1" s="1"/>
  <c r="S100" i="1"/>
  <c r="T100" i="1" s="1"/>
  <c r="M101" i="1"/>
  <c r="N101" i="1" s="1"/>
  <c r="O101" i="1"/>
  <c r="P101" i="1" s="1"/>
  <c r="Q101" i="1"/>
  <c r="R101" i="1" s="1"/>
  <c r="S101" i="1"/>
  <c r="T101" i="1" s="1"/>
  <c r="M102" i="1"/>
  <c r="N102" i="1" s="1"/>
  <c r="O102" i="1"/>
  <c r="P102" i="1" s="1"/>
  <c r="Q102" i="1"/>
  <c r="R102" i="1" s="1"/>
  <c r="S102" i="1"/>
  <c r="T102" i="1" s="1"/>
  <c r="M103" i="1"/>
  <c r="N103" i="1" s="1"/>
  <c r="L18" i="4" s="1"/>
  <c r="O103" i="1"/>
  <c r="P103" i="1" s="1"/>
  <c r="M18" i="4" s="1"/>
  <c r="Q103" i="1"/>
  <c r="R103" i="1" s="1"/>
  <c r="N18" i="4" s="1"/>
  <c r="S103" i="1"/>
  <c r="T103" i="1" s="1"/>
  <c r="O18" i="4" s="1"/>
  <c r="M104" i="1"/>
  <c r="N104" i="1" s="1"/>
  <c r="L19" i="4" s="1"/>
  <c r="O104" i="1"/>
  <c r="P104" i="1" s="1"/>
  <c r="M19" i="4" s="1"/>
  <c r="Q104" i="1"/>
  <c r="R104" i="1" s="1"/>
  <c r="N19" i="4" s="1"/>
  <c r="S104" i="1"/>
  <c r="T104" i="1" s="1"/>
  <c r="O19" i="4" s="1"/>
  <c r="M105" i="1"/>
  <c r="N105" i="1" s="1"/>
  <c r="O105" i="1"/>
  <c r="P105" i="1" s="1"/>
  <c r="Q105" i="1"/>
  <c r="R105" i="1" s="1"/>
  <c r="S105" i="1"/>
  <c r="T105" i="1" s="1"/>
  <c r="M106" i="1"/>
  <c r="N106" i="1" s="1"/>
  <c r="L20" i="4" s="1"/>
  <c r="O106" i="1"/>
  <c r="P106" i="1" s="1"/>
  <c r="M20" i="4" s="1"/>
  <c r="Q106" i="1"/>
  <c r="R106" i="1" s="1"/>
  <c r="N20" i="4" s="1"/>
  <c r="S106" i="1"/>
  <c r="T106" i="1" s="1"/>
  <c r="O20" i="4" s="1"/>
  <c r="M107" i="1"/>
  <c r="N107" i="1" s="1"/>
  <c r="O107" i="1"/>
  <c r="P107" i="1" s="1"/>
  <c r="Q107" i="1"/>
  <c r="R107" i="1" s="1"/>
  <c r="S107" i="1"/>
  <c r="T107" i="1" s="1"/>
  <c r="M108" i="1"/>
  <c r="N108" i="1" s="1"/>
  <c r="O108" i="1"/>
  <c r="P108" i="1" s="1"/>
  <c r="Q108" i="1"/>
  <c r="R108" i="1" s="1"/>
  <c r="S108" i="1"/>
  <c r="T108" i="1" s="1"/>
  <c r="M109" i="1"/>
  <c r="N109" i="1" s="1"/>
  <c r="O109" i="1"/>
  <c r="P109" i="1" s="1"/>
  <c r="Q109" i="1"/>
  <c r="R109" i="1" s="1"/>
  <c r="S109" i="1"/>
  <c r="T109" i="1" s="1"/>
  <c r="M110" i="1"/>
  <c r="N110" i="1" s="1"/>
  <c r="L21" i="4" s="1"/>
  <c r="O110" i="1"/>
  <c r="P110" i="1" s="1"/>
  <c r="M21" i="4" s="1"/>
  <c r="Q110" i="1"/>
  <c r="R110" i="1" s="1"/>
  <c r="N21" i="4" s="1"/>
  <c r="S110" i="1"/>
  <c r="T110" i="1" s="1"/>
  <c r="O21" i="4" s="1"/>
  <c r="M111" i="1"/>
  <c r="N111" i="1" s="1"/>
  <c r="L22" i="4" s="1"/>
  <c r="O111" i="1"/>
  <c r="P111" i="1" s="1"/>
  <c r="M22" i="4" s="1"/>
  <c r="Q111" i="1"/>
  <c r="R111" i="1" s="1"/>
  <c r="N22" i="4" s="1"/>
  <c r="S111" i="1"/>
  <c r="T111" i="1" s="1"/>
  <c r="O22" i="4" s="1"/>
  <c r="M112" i="1"/>
  <c r="N112" i="1" s="1"/>
  <c r="O112" i="1"/>
  <c r="P112" i="1" s="1"/>
  <c r="Q112" i="1"/>
  <c r="R112" i="1" s="1"/>
  <c r="S112" i="1"/>
  <c r="T112" i="1" s="1"/>
  <c r="M113" i="1"/>
  <c r="N113" i="1" s="1"/>
  <c r="O113" i="1"/>
  <c r="P113" i="1" s="1"/>
  <c r="Q113" i="1"/>
  <c r="R113" i="1" s="1"/>
  <c r="S113" i="1"/>
  <c r="T113" i="1" s="1"/>
  <c r="M114" i="1"/>
  <c r="N114" i="1" s="1"/>
  <c r="O114" i="1"/>
  <c r="P114" i="1" s="1"/>
  <c r="Q114" i="1"/>
  <c r="S114" i="1"/>
  <c r="T114" i="1" s="1"/>
  <c r="M115" i="1"/>
  <c r="N115" i="1" s="1"/>
  <c r="O115" i="1"/>
  <c r="P115" i="1" s="1"/>
  <c r="Q115" i="1"/>
  <c r="S115" i="1"/>
  <c r="T115" i="1" s="1"/>
  <c r="M116" i="1"/>
  <c r="N116" i="1" s="1"/>
  <c r="O116" i="1"/>
  <c r="P116" i="1" s="1"/>
  <c r="Q116" i="1"/>
  <c r="R116" i="1" s="1"/>
  <c r="S116" i="1"/>
  <c r="T116" i="1" s="1"/>
  <c r="M117" i="1"/>
  <c r="N117" i="1" s="1"/>
  <c r="L23" i="4" s="1"/>
  <c r="O117" i="1"/>
  <c r="P117" i="1" s="1"/>
  <c r="M23" i="4" s="1"/>
  <c r="Q117" i="1"/>
  <c r="R117" i="1" s="1"/>
  <c r="N23" i="4" s="1"/>
  <c r="S117" i="1"/>
  <c r="T117" i="1" s="1"/>
  <c r="O23" i="4" s="1"/>
  <c r="M118" i="1"/>
  <c r="N118" i="1" s="1"/>
  <c r="O118" i="1"/>
  <c r="P118" i="1" s="1"/>
  <c r="Q118" i="1"/>
  <c r="R118" i="1" s="1"/>
  <c r="S118" i="1"/>
  <c r="T118" i="1" s="1"/>
  <c r="M119" i="1"/>
  <c r="N119" i="1" s="1"/>
  <c r="O119" i="1"/>
  <c r="P119" i="1" s="1"/>
  <c r="Q119" i="1"/>
  <c r="R119" i="1" s="1"/>
  <c r="S119" i="1"/>
  <c r="T119" i="1" s="1"/>
  <c r="M120" i="1"/>
  <c r="N120" i="1" s="1"/>
  <c r="O120" i="1"/>
  <c r="P120" i="1" s="1"/>
  <c r="Q120" i="1"/>
  <c r="R120" i="1" s="1"/>
  <c r="S120" i="1"/>
  <c r="T120" i="1" s="1"/>
  <c r="M121" i="1"/>
  <c r="N121" i="1" s="1"/>
  <c r="O121" i="1"/>
  <c r="P121" i="1" s="1"/>
  <c r="Q121" i="1"/>
  <c r="R121" i="1" s="1"/>
  <c r="S121" i="1"/>
  <c r="T121" i="1" s="1"/>
  <c r="M122" i="1"/>
  <c r="N122" i="1" s="1"/>
  <c r="O122" i="1"/>
  <c r="P122" i="1" s="1"/>
  <c r="Q122" i="1"/>
  <c r="R122" i="1" s="1"/>
  <c r="S122" i="1"/>
  <c r="T122" i="1" s="1"/>
  <c r="M123" i="1"/>
  <c r="N123" i="1" s="1"/>
  <c r="O123" i="1"/>
  <c r="P123" i="1" s="1"/>
  <c r="Q123" i="1"/>
  <c r="R123" i="1" s="1"/>
  <c r="S123" i="1"/>
  <c r="T123" i="1" s="1"/>
  <c r="M124" i="1"/>
  <c r="N124" i="1" s="1"/>
  <c r="O124" i="1"/>
  <c r="P124" i="1" s="1"/>
  <c r="Q124" i="1"/>
  <c r="R124" i="1" s="1"/>
  <c r="S124" i="1"/>
  <c r="T124" i="1" s="1"/>
  <c r="M125" i="1"/>
  <c r="N125" i="1" s="1"/>
  <c r="O125" i="1"/>
  <c r="P125" i="1" s="1"/>
  <c r="Q125" i="1"/>
  <c r="R125" i="1" s="1"/>
  <c r="S125" i="1"/>
  <c r="T125" i="1" s="1"/>
  <c r="M126" i="1"/>
  <c r="N126" i="1" s="1"/>
  <c r="O126" i="1"/>
  <c r="P126" i="1" s="1"/>
  <c r="Q126" i="1"/>
  <c r="R126" i="1" s="1"/>
  <c r="S126" i="1"/>
  <c r="T126" i="1" s="1"/>
  <c r="M127" i="1"/>
  <c r="N127" i="1" s="1"/>
  <c r="O127" i="1"/>
  <c r="P127" i="1" s="1"/>
  <c r="Q127" i="1"/>
  <c r="R127" i="1" s="1"/>
  <c r="S127" i="1"/>
  <c r="T127" i="1" s="1"/>
  <c r="M128" i="1"/>
  <c r="N128" i="1" s="1"/>
  <c r="O128" i="1"/>
  <c r="P128" i="1" s="1"/>
  <c r="Q128" i="1"/>
  <c r="R128" i="1" s="1"/>
  <c r="S128" i="1"/>
  <c r="T128" i="1" s="1"/>
  <c r="M129" i="1"/>
  <c r="N129" i="1" s="1"/>
  <c r="O129" i="1"/>
  <c r="P129" i="1" s="1"/>
  <c r="Q129" i="1"/>
  <c r="R129" i="1" s="1"/>
  <c r="S129" i="1"/>
  <c r="T129" i="1" s="1"/>
  <c r="M130" i="1"/>
  <c r="N130" i="1" s="1"/>
  <c r="O130" i="1"/>
  <c r="P130" i="1" s="1"/>
  <c r="Q130" i="1"/>
  <c r="R130" i="1" s="1"/>
  <c r="S130" i="1"/>
  <c r="T130" i="1" s="1"/>
  <c r="M131" i="1"/>
  <c r="N131" i="1" s="1"/>
  <c r="O131" i="1"/>
  <c r="P131" i="1" s="1"/>
  <c r="Q131" i="1"/>
  <c r="R131" i="1" s="1"/>
  <c r="S131" i="1"/>
  <c r="T131" i="1" s="1"/>
  <c r="M132" i="1"/>
  <c r="N132" i="1" s="1"/>
  <c r="O132" i="1"/>
  <c r="P132" i="1" s="1"/>
  <c r="Q132" i="1"/>
  <c r="R132" i="1" s="1"/>
  <c r="S132" i="1"/>
  <c r="T132" i="1" s="1"/>
  <c r="M133" i="1"/>
  <c r="N133" i="1" s="1"/>
  <c r="O133" i="1"/>
  <c r="P133" i="1" s="1"/>
  <c r="Q133" i="1"/>
  <c r="R133" i="1" s="1"/>
  <c r="S133" i="1"/>
  <c r="T133" i="1" s="1"/>
  <c r="M134" i="1"/>
  <c r="N134" i="1" s="1"/>
  <c r="O134" i="1"/>
  <c r="P134" i="1" s="1"/>
  <c r="Q134" i="1"/>
  <c r="R134" i="1" s="1"/>
  <c r="S134" i="1"/>
  <c r="T134" i="1" s="1"/>
  <c r="M135" i="1"/>
  <c r="N135" i="1" s="1"/>
  <c r="O135" i="1"/>
  <c r="P135" i="1" s="1"/>
  <c r="Q135" i="1"/>
  <c r="R135" i="1" s="1"/>
  <c r="S135" i="1"/>
  <c r="T135" i="1" s="1"/>
  <c r="M136" i="1"/>
  <c r="N136" i="1" s="1"/>
  <c r="O136" i="1"/>
  <c r="P136" i="1" s="1"/>
  <c r="Q136" i="1"/>
  <c r="R136" i="1" s="1"/>
  <c r="S136" i="1"/>
  <c r="T136" i="1" s="1"/>
  <c r="M137" i="1"/>
  <c r="N137" i="1" s="1"/>
  <c r="O137" i="1"/>
  <c r="P137" i="1" s="1"/>
  <c r="Q137" i="1"/>
  <c r="R137" i="1" s="1"/>
  <c r="S137" i="1"/>
  <c r="T137" i="1" s="1"/>
  <c r="M138" i="1"/>
  <c r="N138" i="1" s="1"/>
  <c r="O138" i="1"/>
  <c r="P138" i="1" s="1"/>
  <c r="Q138" i="1"/>
  <c r="R138" i="1" s="1"/>
  <c r="S138" i="1"/>
  <c r="T138" i="1" s="1"/>
  <c r="M139" i="1"/>
  <c r="N139" i="1" s="1"/>
  <c r="O139" i="1"/>
  <c r="P139" i="1" s="1"/>
  <c r="Q139" i="1"/>
  <c r="R139" i="1" s="1"/>
  <c r="S139" i="1"/>
  <c r="T139" i="1" s="1"/>
  <c r="M140" i="1"/>
  <c r="N140" i="1" s="1"/>
  <c r="O140" i="1"/>
  <c r="P140" i="1" s="1"/>
  <c r="Q140" i="1"/>
  <c r="R140" i="1" s="1"/>
  <c r="S140" i="1"/>
  <c r="T140" i="1" s="1"/>
  <c r="M141" i="1"/>
  <c r="N141" i="1" s="1"/>
  <c r="O141" i="1"/>
  <c r="P141" i="1" s="1"/>
  <c r="Q141" i="1"/>
  <c r="R141" i="1" s="1"/>
  <c r="S141" i="1"/>
  <c r="T141" i="1" s="1"/>
  <c r="M142" i="1"/>
  <c r="N142" i="1" s="1"/>
  <c r="O142" i="1"/>
  <c r="P142" i="1" s="1"/>
  <c r="Q142" i="1"/>
  <c r="R142" i="1" s="1"/>
  <c r="S142" i="1"/>
  <c r="T142" i="1" s="1"/>
  <c r="M143" i="1"/>
  <c r="N143" i="1" s="1"/>
  <c r="O143" i="1"/>
  <c r="P143" i="1" s="1"/>
  <c r="Q143" i="1"/>
  <c r="R143" i="1" s="1"/>
  <c r="S143" i="1"/>
  <c r="T143" i="1" s="1"/>
  <c r="M144" i="1"/>
  <c r="N144" i="1" s="1"/>
  <c r="O144" i="1"/>
  <c r="P144" i="1" s="1"/>
  <c r="Q144" i="1"/>
  <c r="R144" i="1" s="1"/>
  <c r="S144" i="1"/>
  <c r="T144" i="1" s="1"/>
  <c r="M145" i="1"/>
  <c r="N145" i="1" s="1"/>
  <c r="O145" i="1"/>
  <c r="P145" i="1" s="1"/>
  <c r="Q145" i="1"/>
  <c r="R145" i="1" s="1"/>
  <c r="S145" i="1"/>
  <c r="T145" i="1" s="1"/>
  <c r="M146" i="1"/>
  <c r="N146" i="1" s="1"/>
  <c r="O146" i="1"/>
  <c r="P146" i="1" s="1"/>
  <c r="Q146" i="1"/>
  <c r="R146" i="1" s="1"/>
  <c r="S146" i="1"/>
  <c r="T146" i="1" s="1"/>
  <c r="M147" i="1"/>
  <c r="N147" i="1" s="1"/>
  <c r="O147" i="1"/>
  <c r="P147" i="1" s="1"/>
  <c r="Q147" i="1"/>
  <c r="R147" i="1" s="1"/>
  <c r="S147" i="1"/>
  <c r="T147" i="1" s="1"/>
  <c r="M148" i="1"/>
  <c r="N148" i="1" s="1"/>
  <c r="O148" i="1"/>
  <c r="P148" i="1" s="1"/>
  <c r="Q148" i="1"/>
  <c r="R148" i="1" s="1"/>
  <c r="S148" i="1"/>
  <c r="T148" i="1" s="1"/>
  <c r="M149" i="1"/>
  <c r="N149" i="1" s="1"/>
  <c r="O149" i="1"/>
  <c r="P149" i="1" s="1"/>
  <c r="Q149" i="1"/>
  <c r="R149" i="1" s="1"/>
  <c r="S149" i="1"/>
  <c r="T149" i="1" s="1"/>
  <c r="M150" i="1"/>
  <c r="N150" i="1" s="1"/>
  <c r="O150" i="1"/>
  <c r="P150" i="1" s="1"/>
  <c r="Q150" i="1"/>
  <c r="R150" i="1" s="1"/>
  <c r="S150" i="1"/>
  <c r="T150" i="1" s="1"/>
  <c r="M151" i="1"/>
  <c r="N151" i="1" s="1"/>
  <c r="O151" i="1"/>
  <c r="P151" i="1" s="1"/>
  <c r="Q151" i="1"/>
  <c r="R151" i="1" s="1"/>
  <c r="S151" i="1"/>
  <c r="T151" i="1" s="1"/>
  <c r="M152" i="1"/>
  <c r="N152" i="1" s="1"/>
  <c r="O152" i="1"/>
  <c r="P152" i="1" s="1"/>
  <c r="Q152" i="1"/>
  <c r="R152" i="1" s="1"/>
  <c r="S152" i="1"/>
  <c r="T152" i="1" s="1"/>
  <c r="M153" i="1"/>
  <c r="N153" i="1" s="1"/>
  <c r="O153" i="1"/>
  <c r="P153" i="1" s="1"/>
  <c r="Q153" i="1"/>
  <c r="R153" i="1" s="1"/>
  <c r="S153" i="1"/>
  <c r="T153" i="1" s="1"/>
  <c r="M154" i="1"/>
  <c r="N154" i="1" s="1"/>
  <c r="O154" i="1"/>
  <c r="P154" i="1" s="1"/>
  <c r="Q154" i="1"/>
  <c r="R154" i="1" s="1"/>
  <c r="S154" i="1"/>
  <c r="T154" i="1" s="1"/>
  <c r="M155" i="1"/>
  <c r="N155" i="1" s="1"/>
  <c r="O155" i="1"/>
  <c r="P155" i="1" s="1"/>
  <c r="Q155" i="1"/>
  <c r="R155" i="1" s="1"/>
  <c r="S155" i="1"/>
  <c r="T155" i="1" s="1"/>
  <c r="M156" i="1"/>
  <c r="N156" i="1" s="1"/>
  <c r="O156" i="1"/>
  <c r="P156" i="1" s="1"/>
  <c r="Q156" i="1"/>
  <c r="R156" i="1" s="1"/>
  <c r="S156" i="1"/>
  <c r="T156" i="1" s="1"/>
  <c r="M157" i="1"/>
  <c r="N157" i="1" s="1"/>
  <c r="O157" i="1"/>
  <c r="P157" i="1" s="1"/>
  <c r="Q157" i="1"/>
  <c r="R157" i="1" s="1"/>
  <c r="S157" i="1"/>
  <c r="T157" i="1" s="1"/>
  <c r="M158" i="1"/>
  <c r="N158" i="1" s="1"/>
  <c r="O158" i="1"/>
  <c r="P158" i="1" s="1"/>
  <c r="Q158" i="1"/>
  <c r="R158" i="1" s="1"/>
  <c r="S158" i="1"/>
  <c r="T158" i="1" s="1"/>
  <c r="M159" i="1"/>
  <c r="N159" i="1" s="1"/>
  <c r="O159" i="1"/>
  <c r="P159" i="1" s="1"/>
  <c r="Q159" i="1"/>
  <c r="R159" i="1" s="1"/>
  <c r="S159" i="1"/>
  <c r="T159" i="1" s="1"/>
  <c r="M160" i="1"/>
  <c r="N160" i="1" s="1"/>
  <c r="O160" i="1"/>
  <c r="P160" i="1" s="1"/>
  <c r="Q160" i="1"/>
  <c r="R160" i="1" s="1"/>
  <c r="S160" i="1"/>
  <c r="T160" i="1" s="1"/>
  <c r="M161" i="1"/>
  <c r="N161" i="1" s="1"/>
  <c r="O161" i="1"/>
  <c r="P161" i="1" s="1"/>
  <c r="Q161" i="1"/>
  <c r="R161" i="1" s="1"/>
  <c r="S161" i="1"/>
  <c r="T161" i="1" s="1"/>
  <c r="M162" i="1"/>
  <c r="N162" i="1" s="1"/>
  <c r="O162" i="1"/>
  <c r="P162" i="1" s="1"/>
  <c r="Q162" i="1"/>
  <c r="R162" i="1" s="1"/>
  <c r="S162" i="1"/>
  <c r="T162" i="1" s="1"/>
  <c r="M163" i="1"/>
  <c r="N163" i="1" s="1"/>
  <c r="O163" i="1"/>
  <c r="P163" i="1" s="1"/>
  <c r="Q163" i="1"/>
  <c r="R163" i="1" s="1"/>
  <c r="S163" i="1"/>
  <c r="T163" i="1" s="1"/>
  <c r="M164" i="1"/>
  <c r="N164" i="1" s="1"/>
  <c r="O164" i="1"/>
  <c r="P164" i="1" s="1"/>
  <c r="Q164" i="1"/>
  <c r="S164" i="1"/>
  <c r="T164" i="1" s="1"/>
  <c r="M165" i="1"/>
  <c r="N165" i="1" s="1"/>
  <c r="O165" i="1"/>
  <c r="P165" i="1" s="1"/>
  <c r="Q165" i="1"/>
  <c r="R165" i="1" s="1"/>
  <c r="S165" i="1"/>
  <c r="T165" i="1" s="1"/>
  <c r="M166" i="1"/>
  <c r="N166" i="1" s="1"/>
  <c r="O166" i="1"/>
  <c r="P166" i="1" s="1"/>
  <c r="Q166" i="1"/>
  <c r="R166" i="1" s="1"/>
  <c r="S166" i="1"/>
  <c r="T166" i="1" s="1"/>
  <c r="M167" i="1"/>
  <c r="N167" i="1" s="1"/>
  <c r="O167" i="1"/>
  <c r="P167" i="1" s="1"/>
  <c r="Q167" i="1"/>
  <c r="R167" i="1" s="1"/>
  <c r="S167" i="1"/>
  <c r="T167" i="1" s="1"/>
  <c r="M168" i="1"/>
  <c r="N168" i="1" s="1"/>
  <c r="O168" i="1"/>
  <c r="P168" i="1" s="1"/>
  <c r="Q168" i="1"/>
  <c r="R168" i="1" s="1"/>
  <c r="S168" i="1"/>
  <c r="T168" i="1" s="1"/>
  <c r="M169" i="1"/>
  <c r="N169" i="1" s="1"/>
  <c r="O169" i="1"/>
  <c r="P169" i="1" s="1"/>
  <c r="Q169" i="1"/>
  <c r="R169" i="1" s="1"/>
  <c r="S169" i="1"/>
  <c r="T169" i="1" s="1"/>
  <c r="M170" i="1"/>
  <c r="N170" i="1" s="1"/>
  <c r="O170" i="1"/>
  <c r="P170" i="1" s="1"/>
  <c r="Q170" i="1"/>
  <c r="R170" i="1" s="1"/>
  <c r="S170" i="1"/>
  <c r="T170" i="1" s="1"/>
  <c r="M171" i="1"/>
  <c r="N171" i="1" s="1"/>
  <c r="O171" i="1"/>
  <c r="P171" i="1" s="1"/>
  <c r="Q171" i="1"/>
  <c r="R171" i="1" s="1"/>
  <c r="S171" i="1"/>
  <c r="T171" i="1" s="1"/>
  <c r="M172" i="1"/>
  <c r="N172" i="1" s="1"/>
  <c r="O172" i="1"/>
  <c r="P172" i="1" s="1"/>
  <c r="Q172" i="1"/>
  <c r="R172" i="1" s="1"/>
  <c r="S172" i="1"/>
  <c r="T172" i="1" s="1"/>
  <c r="M173" i="1"/>
  <c r="N173" i="1" s="1"/>
  <c r="L24" i="4" s="1"/>
  <c r="O173" i="1"/>
  <c r="P173" i="1" s="1"/>
  <c r="M24" i="4" s="1"/>
  <c r="Q173" i="1"/>
  <c r="R173" i="1" s="1"/>
  <c r="N24" i="4" s="1"/>
  <c r="S173" i="1"/>
  <c r="T173" i="1" s="1"/>
  <c r="O24" i="4" s="1"/>
  <c r="M174" i="1"/>
  <c r="N174" i="1" s="1"/>
  <c r="O174" i="1"/>
  <c r="P174" i="1" s="1"/>
  <c r="Q174" i="1"/>
  <c r="R174" i="1" s="1"/>
  <c r="S174" i="1"/>
  <c r="T174" i="1" s="1"/>
  <c r="M175" i="1"/>
  <c r="N175" i="1" s="1"/>
  <c r="O175" i="1"/>
  <c r="Q175" i="1"/>
  <c r="R175" i="1" s="1"/>
  <c r="S175" i="1"/>
  <c r="T175" i="1" s="1"/>
  <c r="M176" i="1"/>
  <c r="N176" i="1" s="1"/>
  <c r="O176" i="1"/>
  <c r="P176" i="1" s="1"/>
  <c r="Q176" i="1"/>
  <c r="R176" i="1" s="1"/>
  <c r="S176" i="1"/>
  <c r="T176" i="1" s="1"/>
  <c r="M177" i="1"/>
  <c r="N177" i="1" s="1"/>
  <c r="O177" i="1"/>
  <c r="P177" i="1" s="1"/>
  <c r="Q177" i="1"/>
  <c r="R177" i="1" s="1"/>
  <c r="S177" i="1"/>
  <c r="T177" i="1" s="1"/>
  <c r="M178" i="1"/>
  <c r="N178" i="1" s="1"/>
  <c r="O178" i="1"/>
  <c r="P178" i="1" s="1"/>
  <c r="Q178" i="1"/>
  <c r="R178" i="1" s="1"/>
  <c r="S178" i="1"/>
  <c r="T178" i="1" s="1"/>
  <c r="M179" i="1"/>
  <c r="N179" i="1" s="1"/>
  <c r="O179" i="1"/>
  <c r="P179" i="1" s="1"/>
  <c r="Q179" i="1"/>
  <c r="R179" i="1" s="1"/>
  <c r="S179" i="1"/>
  <c r="T179" i="1" s="1"/>
  <c r="M180" i="1"/>
  <c r="N180" i="1" s="1"/>
  <c r="L25" i="4" s="1"/>
  <c r="O180" i="1"/>
  <c r="P180" i="1" s="1"/>
  <c r="M25" i="4" s="1"/>
  <c r="Q180" i="1"/>
  <c r="R180" i="1" s="1"/>
  <c r="N25" i="4" s="1"/>
  <c r="S180" i="1"/>
  <c r="T180" i="1" s="1"/>
  <c r="O25" i="4" s="1"/>
  <c r="M181" i="1"/>
  <c r="N181" i="1" s="1"/>
  <c r="O181" i="1"/>
  <c r="P181" i="1" s="1"/>
  <c r="Q181" i="1"/>
  <c r="R181" i="1" s="1"/>
  <c r="S181" i="1"/>
  <c r="T181" i="1" s="1"/>
  <c r="M182" i="1"/>
  <c r="N182" i="1" s="1"/>
  <c r="O182" i="1"/>
  <c r="P182" i="1" s="1"/>
  <c r="Q182" i="1"/>
  <c r="R182" i="1" s="1"/>
  <c r="S182" i="1"/>
  <c r="T182" i="1" s="1"/>
  <c r="M183" i="1"/>
  <c r="N183" i="1" s="1"/>
  <c r="O183" i="1"/>
  <c r="P183" i="1" s="1"/>
  <c r="Q183" i="1"/>
  <c r="R183" i="1" s="1"/>
  <c r="S183" i="1"/>
  <c r="T183" i="1" s="1"/>
  <c r="M184" i="1"/>
  <c r="N184" i="1" s="1"/>
  <c r="O184" i="1"/>
  <c r="P184" i="1" s="1"/>
  <c r="Q184" i="1"/>
  <c r="S184" i="1"/>
  <c r="T184" i="1" s="1"/>
  <c r="M185" i="1"/>
  <c r="N185" i="1" s="1"/>
  <c r="O185" i="1"/>
  <c r="P185" i="1" s="1"/>
  <c r="Q185" i="1"/>
  <c r="S185" i="1"/>
  <c r="T185" i="1" s="1"/>
  <c r="M186" i="1"/>
  <c r="N186" i="1" s="1"/>
  <c r="O186" i="1"/>
  <c r="P186" i="1" s="1"/>
  <c r="Q186" i="1"/>
  <c r="R186" i="1" s="1"/>
  <c r="S186" i="1"/>
  <c r="T186" i="1" s="1"/>
  <c r="M187" i="1"/>
  <c r="N187" i="1" s="1"/>
  <c r="O187" i="1"/>
  <c r="P187" i="1" s="1"/>
  <c r="Q187" i="1"/>
  <c r="R187" i="1" s="1"/>
  <c r="S187" i="1"/>
  <c r="T187" i="1" s="1"/>
  <c r="M188" i="1"/>
  <c r="N188" i="1" s="1"/>
  <c r="O188" i="1"/>
  <c r="P188" i="1" s="1"/>
  <c r="Q188" i="1"/>
  <c r="R188" i="1" s="1"/>
  <c r="S188" i="1"/>
  <c r="T188" i="1" s="1"/>
  <c r="M189" i="1"/>
  <c r="N189" i="1" s="1"/>
  <c r="O189" i="1"/>
  <c r="P189" i="1" s="1"/>
  <c r="Q189" i="1"/>
  <c r="R189" i="1" s="1"/>
  <c r="S189" i="1"/>
  <c r="T189" i="1" s="1"/>
  <c r="M190" i="1"/>
  <c r="N190" i="1" s="1"/>
  <c r="O190" i="1"/>
  <c r="P190" i="1" s="1"/>
  <c r="Q190" i="1"/>
  <c r="R190" i="1" s="1"/>
  <c r="S190" i="1"/>
  <c r="T190" i="1" s="1"/>
  <c r="M191" i="1"/>
  <c r="N191" i="1" s="1"/>
  <c r="O191" i="1"/>
  <c r="P191" i="1" s="1"/>
  <c r="Q191" i="1"/>
  <c r="R191" i="1" s="1"/>
  <c r="S191" i="1"/>
  <c r="T191" i="1" s="1"/>
  <c r="M192" i="1"/>
  <c r="N192" i="1" s="1"/>
  <c r="O192" i="1"/>
  <c r="P192" i="1" s="1"/>
  <c r="Q192" i="1"/>
  <c r="R192" i="1" s="1"/>
  <c r="S192" i="1"/>
  <c r="T192" i="1" s="1"/>
  <c r="M193" i="1"/>
  <c r="N193" i="1" s="1"/>
  <c r="O193" i="1"/>
  <c r="P193" i="1" s="1"/>
  <c r="Q193" i="1"/>
  <c r="R193" i="1" s="1"/>
  <c r="S193" i="1"/>
  <c r="T193" i="1" s="1"/>
  <c r="M194" i="1"/>
  <c r="N194" i="1" s="1"/>
  <c r="O194" i="1"/>
  <c r="P194" i="1" s="1"/>
  <c r="Q194" i="1"/>
  <c r="R194" i="1" s="1"/>
  <c r="S194" i="1"/>
  <c r="T194" i="1" s="1"/>
  <c r="M195" i="1"/>
  <c r="N195" i="1" s="1"/>
  <c r="O195" i="1"/>
  <c r="P195" i="1" s="1"/>
  <c r="Q195" i="1"/>
  <c r="R195" i="1" s="1"/>
  <c r="S195" i="1"/>
  <c r="T195" i="1" s="1"/>
  <c r="M196" i="1"/>
  <c r="N196" i="1" s="1"/>
  <c r="O196" i="1"/>
  <c r="P196" i="1" s="1"/>
  <c r="Q196" i="1"/>
  <c r="R196" i="1" s="1"/>
  <c r="S196" i="1"/>
  <c r="T196" i="1" s="1"/>
  <c r="M197" i="1"/>
  <c r="N197" i="1" s="1"/>
  <c r="O197" i="1"/>
  <c r="P197" i="1" s="1"/>
  <c r="Q197" i="1"/>
  <c r="R197" i="1" s="1"/>
  <c r="S197" i="1"/>
  <c r="T197" i="1" s="1"/>
  <c r="M198" i="1"/>
  <c r="N198" i="1" s="1"/>
  <c r="O198" i="1"/>
  <c r="P198" i="1" s="1"/>
  <c r="Q198" i="1"/>
  <c r="R198" i="1" s="1"/>
  <c r="S198" i="1"/>
  <c r="T198" i="1" s="1"/>
  <c r="M199" i="1"/>
  <c r="N199" i="1" s="1"/>
  <c r="L26" i="4" s="1"/>
  <c r="O199" i="1"/>
  <c r="P199" i="1" s="1"/>
  <c r="M26" i="4" s="1"/>
  <c r="Q199" i="1"/>
  <c r="R199" i="1" s="1"/>
  <c r="N26" i="4" s="1"/>
  <c r="S199" i="1"/>
  <c r="T199" i="1" s="1"/>
  <c r="O26" i="4" s="1"/>
  <c r="M200" i="1"/>
  <c r="N200" i="1" s="1"/>
  <c r="O200" i="1"/>
  <c r="P200" i="1" s="1"/>
  <c r="Q200" i="1"/>
  <c r="R200" i="1" s="1"/>
  <c r="S200" i="1"/>
  <c r="T200" i="1" s="1"/>
  <c r="M201" i="1"/>
  <c r="N201" i="1" s="1"/>
  <c r="O201" i="1"/>
  <c r="P201" i="1" s="1"/>
  <c r="Q201" i="1"/>
  <c r="R201" i="1" s="1"/>
  <c r="S201" i="1"/>
  <c r="T201" i="1" s="1"/>
  <c r="M202" i="1"/>
  <c r="N202" i="1" s="1"/>
  <c r="O202" i="1"/>
  <c r="P202" i="1" s="1"/>
  <c r="Q202" i="1"/>
  <c r="R202" i="1" s="1"/>
  <c r="S202" i="1"/>
  <c r="T202" i="1" s="1"/>
  <c r="M203" i="1"/>
  <c r="N203" i="1" s="1"/>
  <c r="O203" i="1"/>
  <c r="P203" i="1" s="1"/>
  <c r="Q203" i="1"/>
  <c r="R203" i="1" s="1"/>
  <c r="S203" i="1"/>
  <c r="T203" i="1" s="1"/>
  <c r="M204" i="1"/>
  <c r="N204" i="1" s="1"/>
  <c r="O204" i="1"/>
  <c r="P204" i="1" s="1"/>
  <c r="Q204" i="1"/>
  <c r="R204" i="1" s="1"/>
  <c r="S204" i="1"/>
  <c r="T204" i="1" s="1"/>
  <c r="M205" i="1"/>
  <c r="N205" i="1" s="1"/>
  <c r="O205" i="1"/>
  <c r="P205" i="1" s="1"/>
  <c r="Q205" i="1"/>
  <c r="R205" i="1" s="1"/>
  <c r="S205" i="1"/>
  <c r="T205" i="1" s="1"/>
  <c r="M206" i="1"/>
  <c r="N206" i="1" s="1"/>
  <c r="L27" i="4" s="1"/>
  <c r="O206" i="1"/>
  <c r="P206" i="1" s="1"/>
  <c r="M27" i="4" s="1"/>
  <c r="Q206" i="1"/>
  <c r="R206" i="1" s="1"/>
  <c r="N27" i="4" s="1"/>
  <c r="S206" i="1"/>
  <c r="T206" i="1" s="1"/>
  <c r="O27" i="4" s="1"/>
  <c r="M207" i="1"/>
  <c r="N207" i="1" s="1"/>
  <c r="O207" i="1"/>
  <c r="P207" i="1" s="1"/>
  <c r="Q207" i="1"/>
  <c r="R207" i="1" s="1"/>
  <c r="S207" i="1"/>
  <c r="T207" i="1" s="1"/>
  <c r="M208" i="1"/>
  <c r="N208" i="1" s="1"/>
  <c r="O208" i="1"/>
  <c r="P208" i="1" s="1"/>
  <c r="Q208" i="1"/>
  <c r="R208" i="1" s="1"/>
  <c r="S208" i="1"/>
  <c r="T208" i="1" s="1"/>
  <c r="M209" i="1"/>
  <c r="N209" i="1" s="1"/>
  <c r="O209" i="1"/>
  <c r="P209" i="1" s="1"/>
  <c r="Q209" i="1"/>
  <c r="R209" i="1" s="1"/>
  <c r="S209" i="1"/>
  <c r="T209" i="1" s="1"/>
  <c r="M210" i="1"/>
  <c r="N210" i="1" s="1"/>
  <c r="O210" i="1"/>
  <c r="P210" i="1" s="1"/>
  <c r="Q210" i="1"/>
  <c r="R210" i="1" s="1"/>
  <c r="S210" i="1"/>
  <c r="T210" i="1" s="1"/>
  <c r="M211" i="1"/>
  <c r="N211" i="1" s="1"/>
  <c r="O211" i="1"/>
  <c r="P211" i="1" s="1"/>
  <c r="Q211" i="1"/>
  <c r="R211" i="1" s="1"/>
  <c r="S211" i="1"/>
  <c r="T211" i="1" s="1"/>
  <c r="M212" i="1"/>
  <c r="N212" i="1" s="1"/>
  <c r="O212" i="1"/>
  <c r="P212" i="1" s="1"/>
  <c r="Q212" i="1"/>
  <c r="R212" i="1" s="1"/>
  <c r="S212" i="1"/>
  <c r="T212" i="1" s="1"/>
  <c r="M213" i="1"/>
  <c r="N213" i="1" s="1"/>
  <c r="O213" i="1"/>
  <c r="P213" i="1" s="1"/>
  <c r="Q213" i="1"/>
  <c r="R213" i="1" s="1"/>
  <c r="S213" i="1"/>
  <c r="T213" i="1" s="1"/>
  <c r="M214" i="1"/>
  <c r="N214" i="1" s="1"/>
  <c r="O214" i="1"/>
  <c r="P214" i="1" s="1"/>
  <c r="Q214" i="1"/>
  <c r="R214" i="1" s="1"/>
  <c r="S214" i="1"/>
  <c r="T214" i="1" s="1"/>
  <c r="M215" i="1"/>
  <c r="N215" i="1" s="1"/>
  <c r="O215" i="1"/>
  <c r="P215" i="1" s="1"/>
  <c r="Q215" i="1"/>
  <c r="R215" i="1" s="1"/>
  <c r="S215" i="1"/>
  <c r="T215" i="1" s="1"/>
  <c r="M216" i="1"/>
  <c r="N216" i="1" s="1"/>
  <c r="O216" i="1"/>
  <c r="P216" i="1" s="1"/>
  <c r="Q216" i="1"/>
  <c r="R216" i="1" s="1"/>
  <c r="S216" i="1"/>
  <c r="T216" i="1" s="1"/>
  <c r="M217" i="1"/>
  <c r="N217" i="1" s="1"/>
  <c r="O217" i="1"/>
  <c r="P217" i="1" s="1"/>
  <c r="Q217" i="1"/>
  <c r="R217" i="1" s="1"/>
  <c r="S217" i="1"/>
  <c r="T217" i="1" s="1"/>
  <c r="M218" i="1"/>
  <c r="N218" i="1" s="1"/>
  <c r="O218" i="1"/>
  <c r="P218" i="1" s="1"/>
  <c r="Q218" i="1"/>
  <c r="R218" i="1" s="1"/>
  <c r="S218" i="1"/>
  <c r="T218" i="1" s="1"/>
  <c r="M219" i="1"/>
  <c r="N219" i="1" s="1"/>
  <c r="O219" i="1"/>
  <c r="P219" i="1" s="1"/>
  <c r="Q219" i="1"/>
  <c r="R219" i="1" s="1"/>
  <c r="S219" i="1"/>
  <c r="T219" i="1" s="1"/>
  <c r="M220" i="1"/>
  <c r="N220" i="1" s="1"/>
  <c r="O220" i="1"/>
  <c r="P220" i="1" s="1"/>
  <c r="Q220" i="1"/>
  <c r="R220" i="1" s="1"/>
  <c r="S220" i="1"/>
  <c r="T220" i="1" s="1"/>
  <c r="M221" i="1"/>
  <c r="N221" i="1" s="1"/>
  <c r="O221" i="1"/>
  <c r="P221" i="1" s="1"/>
  <c r="Q221" i="1"/>
  <c r="R221" i="1" s="1"/>
  <c r="S221" i="1"/>
  <c r="T221" i="1" s="1"/>
  <c r="M222" i="1"/>
  <c r="N222" i="1" s="1"/>
  <c r="O222" i="1"/>
  <c r="P222" i="1" s="1"/>
  <c r="Q222" i="1"/>
  <c r="R222" i="1" s="1"/>
  <c r="S222" i="1"/>
  <c r="T222" i="1" s="1"/>
  <c r="M223" i="1"/>
  <c r="N223" i="1" s="1"/>
  <c r="O223" i="1"/>
  <c r="P223" i="1" s="1"/>
  <c r="Q223" i="1"/>
  <c r="R223" i="1" s="1"/>
  <c r="S223" i="1"/>
  <c r="T223" i="1" s="1"/>
  <c r="M224" i="1"/>
  <c r="N224" i="1" s="1"/>
  <c r="O224" i="1"/>
  <c r="P224" i="1" s="1"/>
  <c r="Q224" i="1"/>
  <c r="R224" i="1" s="1"/>
  <c r="S224" i="1"/>
  <c r="T224" i="1" s="1"/>
  <c r="M225" i="1"/>
  <c r="N225" i="1" s="1"/>
  <c r="L28" i="4" s="1"/>
  <c r="O225" i="1"/>
  <c r="P225" i="1" s="1"/>
  <c r="M28" i="4" s="1"/>
  <c r="Q225" i="1"/>
  <c r="R225" i="1" s="1"/>
  <c r="N28" i="4" s="1"/>
  <c r="S225" i="1"/>
  <c r="T225" i="1" s="1"/>
  <c r="O28" i="4" s="1"/>
  <c r="M226" i="1"/>
  <c r="N226" i="1" s="1"/>
  <c r="O226" i="1"/>
  <c r="P226" i="1" s="1"/>
  <c r="Q226" i="1"/>
  <c r="R226" i="1" s="1"/>
  <c r="S226" i="1"/>
  <c r="T226" i="1" s="1"/>
  <c r="M227" i="1"/>
  <c r="N227" i="1" s="1"/>
  <c r="O227" i="1"/>
  <c r="P227" i="1" s="1"/>
  <c r="Q227" i="1"/>
  <c r="R227" i="1" s="1"/>
  <c r="S227" i="1"/>
  <c r="T227" i="1" s="1"/>
  <c r="M228" i="1"/>
  <c r="N228" i="1" s="1"/>
  <c r="O228" i="1"/>
  <c r="P228" i="1" s="1"/>
  <c r="Q228" i="1"/>
  <c r="R228" i="1" s="1"/>
  <c r="S228" i="1"/>
  <c r="T228" i="1" s="1"/>
  <c r="M229" i="1"/>
  <c r="O229" i="1"/>
  <c r="P229" i="1" s="1"/>
  <c r="Q229" i="1"/>
  <c r="R229" i="1" s="1"/>
  <c r="S229" i="1"/>
  <c r="T229" i="1" s="1"/>
  <c r="M230" i="1"/>
  <c r="N230" i="1" s="1"/>
  <c r="O230" i="1"/>
  <c r="P230" i="1" s="1"/>
  <c r="Q230" i="1"/>
  <c r="R230" i="1" s="1"/>
  <c r="S230" i="1"/>
  <c r="T230" i="1" s="1"/>
  <c r="M231" i="1"/>
  <c r="N231" i="1" s="1"/>
  <c r="O231" i="1"/>
  <c r="P231" i="1" s="1"/>
  <c r="Q231" i="1"/>
  <c r="R231" i="1" s="1"/>
  <c r="S231" i="1"/>
  <c r="T231" i="1" s="1"/>
  <c r="M232" i="1"/>
  <c r="O232" i="1"/>
  <c r="P232" i="1" s="1"/>
  <c r="M29" i="4" s="1"/>
  <c r="Q232" i="1"/>
  <c r="R232" i="1" s="1"/>
  <c r="N29" i="4" s="1"/>
  <c r="S232" i="1"/>
  <c r="T232" i="1" s="1"/>
  <c r="O29" i="4" s="1"/>
  <c r="M233" i="1"/>
  <c r="N233" i="1" s="1"/>
  <c r="O233" i="1"/>
  <c r="P233" i="1" s="1"/>
  <c r="Q233" i="1"/>
  <c r="R233" i="1" s="1"/>
  <c r="S233" i="1"/>
  <c r="T233" i="1" s="1"/>
  <c r="M234" i="1"/>
  <c r="N234" i="1" s="1"/>
  <c r="O234" i="1"/>
  <c r="P234" i="1" s="1"/>
  <c r="Q234" i="1"/>
  <c r="R234" i="1" s="1"/>
  <c r="S234" i="1"/>
  <c r="T234" i="1" s="1"/>
  <c r="M235" i="1"/>
  <c r="N235" i="1" s="1"/>
  <c r="O235" i="1"/>
  <c r="P235" i="1" s="1"/>
  <c r="Q235" i="1"/>
  <c r="R235" i="1" s="1"/>
  <c r="S235" i="1"/>
  <c r="T235" i="1" s="1"/>
  <c r="M236" i="1"/>
  <c r="N236" i="1" s="1"/>
  <c r="O236" i="1"/>
  <c r="P236" i="1" s="1"/>
  <c r="Q236" i="1"/>
  <c r="R236" i="1" s="1"/>
  <c r="S236" i="1"/>
  <c r="T236" i="1" s="1"/>
  <c r="M237" i="1"/>
  <c r="N237" i="1" s="1"/>
  <c r="O237" i="1"/>
  <c r="P237" i="1" s="1"/>
  <c r="Q237" i="1"/>
  <c r="R237" i="1" s="1"/>
  <c r="S237" i="1"/>
  <c r="T237" i="1" s="1"/>
  <c r="M238" i="1"/>
  <c r="N238" i="1" s="1"/>
  <c r="O238" i="1"/>
  <c r="P238" i="1" s="1"/>
  <c r="Q238" i="1"/>
  <c r="R238" i="1" s="1"/>
  <c r="S238" i="1"/>
  <c r="T238" i="1" s="1"/>
  <c r="M239" i="1"/>
  <c r="N239" i="1" s="1"/>
  <c r="O239" i="1"/>
  <c r="P239" i="1" s="1"/>
  <c r="Q239" i="1"/>
  <c r="R239" i="1" s="1"/>
  <c r="S239" i="1"/>
  <c r="T239" i="1" s="1"/>
  <c r="M240" i="1"/>
  <c r="N240" i="1" s="1"/>
  <c r="O240" i="1"/>
  <c r="P240" i="1" s="1"/>
  <c r="Q240" i="1"/>
  <c r="R240" i="1" s="1"/>
  <c r="S240" i="1"/>
  <c r="M241" i="1"/>
  <c r="N241" i="1" s="1"/>
  <c r="O241" i="1"/>
  <c r="P241" i="1" s="1"/>
  <c r="Q241" i="1"/>
  <c r="R241" i="1" s="1"/>
  <c r="S241" i="1"/>
  <c r="T241" i="1" s="1"/>
  <c r="M242" i="1"/>
  <c r="N242" i="1" s="1"/>
  <c r="O242" i="1"/>
  <c r="P242" i="1" s="1"/>
  <c r="Q242" i="1"/>
  <c r="R242" i="1" s="1"/>
  <c r="S242" i="1"/>
  <c r="T242" i="1" s="1"/>
  <c r="M243" i="1"/>
  <c r="N243" i="1" s="1"/>
  <c r="O243" i="1"/>
  <c r="P243" i="1" s="1"/>
  <c r="Q243" i="1"/>
  <c r="R243" i="1" s="1"/>
  <c r="S243" i="1"/>
  <c r="T243" i="1" s="1"/>
  <c r="M244" i="1"/>
  <c r="N244" i="1" s="1"/>
  <c r="O244" i="1"/>
  <c r="P244" i="1" s="1"/>
  <c r="Q244" i="1"/>
  <c r="R244" i="1" s="1"/>
  <c r="S244" i="1"/>
  <c r="T244" i="1" s="1"/>
  <c r="M245" i="1"/>
  <c r="N245" i="1" s="1"/>
  <c r="O245" i="1"/>
  <c r="P245" i="1" s="1"/>
  <c r="Q245" i="1"/>
  <c r="R245" i="1" s="1"/>
  <c r="S245" i="1"/>
  <c r="T245" i="1" s="1"/>
  <c r="M246" i="1"/>
  <c r="N246" i="1" s="1"/>
  <c r="O246" i="1"/>
  <c r="P246" i="1" s="1"/>
  <c r="Q246" i="1"/>
  <c r="R246" i="1" s="1"/>
  <c r="S246" i="1"/>
  <c r="T246" i="1" s="1"/>
  <c r="M247" i="1"/>
  <c r="N247" i="1" s="1"/>
  <c r="O247" i="1"/>
  <c r="P247" i="1" s="1"/>
  <c r="Q247" i="1"/>
  <c r="R247" i="1" s="1"/>
  <c r="S247" i="1"/>
  <c r="T247" i="1" s="1"/>
  <c r="M248" i="1"/>
  <c r="N248" i="1" s="1"/>
  <c r="O248" i="1"/>
  <c r="P248" i="1" s="1"/>
  <c r="Q248" i="1"/>
  <c r="R248" i="1" s="1"/>
  <c r="S248" i="1"/>
  <c r="T248" i="1" s="1"/>
  <c r="M249" i="1"/>
  <c r="N249" i="1" s="1"/>
  <c r="O249" i="1"/>
  <c r="P249" i="1" s="1"/>
  <c r="Q249" i="1"/>
  <c r="R249" i="1" s="1"/>
  <c r="S249" i="1"/>
  <c r="T249" i="1" s="1"/>
  <c r="M250" i="1"/>
  <c r="N250" i="1" s="1"/>
  <c r="O250" i="1"/>
  <c r="P250" i="1" s="1"/>
  <c r="Q250" i="1"/>
  <c r="R250" i="1" s="1"/>
  <c r="S250" i="1"/>
  <c r="T250" i="1" s="1"/>
  <c r="M251" i="1"/>
  <c r="N251" i="1" s="1"/>
  <c r="O251" i="1"/>
  <c r="P251" i="1" s="1"/>
  <c r="Q251" i="1"/>
  <c r="R251" i="1" s="1"/>
  <c r="S251" i="1"/>
  <c r="T251" i="1" s="1"/>
  <c r="M252" i="1"/>
  <c r="N252" i="1" s="1"/>
  <c r="O252" i="1"/>
  <c r="P252" i="1" s="1"/>
  <c r="Q252" i="1"/>
  <c r="R252" i="1" s="1"/>
  <c r="S252" i="1"/>
  <c r="T252" i="1" s="1"/>
  <c r="M253" i="1"/>
  <c r="N253" i="1" s="1"/>
  <c r="O253" i="1"/>
  <c r="P253" i="1" s="1"/>
  <c r="Q253" i="1"/>
  <c r="R253" i="1" s="1"/>
  <c r="S253" i="1"/>
  <c r="T253" i="1" s="1"/>
  <c r="M254" i="1"/>
  <c r="N254" i="1" s="1"/>
  <c r="O254" i="1"/>
  <c r="P254" i="1" s="1"/>
  <c r="Q254" i="1"/>
  <c r="R254" i="1" s="1"/>
  <c r="S254" i="1"/>
  <c r="T254" i="1" s="1"/>
  <c r="M255" i="1"/>
  <c r="N255" i="1" s="1"/>
  <c r="O255" i="1"/>
  <c r="P255" i="1" s="1"/>
  <c r="Q255" i="1"/>
  <c r="R255" i="1" s="1"/>
  <c r="S255" i="1"/>
  <c r="T255" i="1" s="1"/>
  <c r="M256" i="1"/>
  <c r="N256" i="1" s="1"/>
  <c r="O256" i="1"/>
  <c r="P256" i="1" s="1"/>
  <c r="Q256" i="1"/>
  <c r="R256" i="1" s="1"/>
  <c r="S256" i="1"/>
  <c r="T256" i="1" s="1"/>
  <c r="M257" i="1"/>
  <c r="N257" i="1" s="1"/>
  <c r="O257" i="1"/>
  <c r="P257" i="1" s="1"/>
  <c r="Q257" i="1"/>
  <c r="R257" i="1" s="1"/>
  <c r="S257" i="1"/>
  <c r="T257" i="1" s="1"/>
  <c r="M258" i="1"/>
  <c r="N258" i="1" s="1"/>
  <c r="O258" i="1"/>
  <c r="P258" i="1" s="1"/>
  <c r="Q258" i="1"/>
  <c r="R258" i="1" s="1"/>
  <c r="S258" i="1"/>
  <c r="T258" i="1" s="1"/>
  <c r="M259" i="1"/>
  <c r="N259" i="1" s="1"/>
  <c r="L30" i="4" s="1"/>
  <c r="O259" i="1"/>
  <c r="P259" i="1" s="1"/>
  <c r="M30" i="4" s="1"/>
  <c r="Q259" i="1"/>
  <c r="R259" i="1" s="1"/>
  <c r="N30" i="4" s="1"/>
  <c r="S259" i="1"/>
  <c r="T259" i="1" s="1"/>
  <c r="O30" i="4" s="1"/>
  <c r="M260" i="1"/>
  <c r="N260" i="1" s="1"/>
  <c r="O260" i="1"/>
  <c r="P260" i="1" s="1"/>
  <c r="Q260" i="1"/>
  <c r="R260" i="1" s="1"/>
  <c r="S260" i="1"/>
  <c r="T260" i="1" s="1"/>
  <c r="M261" i="1"/>
  <c r="N261" i="1" s="1"/>
  <c r="O261" i="1"/>
  <c r="P261" i="1" s="1"/>
  <c r="Q261" i="1"/>
  <c r="R261" i="1" s="1"/>
  <c r="S261" i="1"/>
  <c r="T261" i="1" s="1"/>
  <c r="M262" i="1"/>
  <c r="N262" i="1" s="1"/>
  <c r="O262" i="1"/>
  <c r="P262" i="1" s="1"/>
  <c r="Q262" i="1"/>
  <c r="R262" i="1" s="1"/>
  <c r="S262" i="1"/>
  <c r="T262" i="1" s="1"/>
  <c r="M263" i="1"/>
  <c r="N263" i="1" s="1"/>
  <c r="O263" i="1"/>
  <c r="P263" i="1" s="1"/>
  <c r="Q263" i="1"/>
  <c r="R263" i="1" s="1"/>
  <c r="S263" i="1"/>
  <c r="T263" i="1" s="1"/>
  <c r="M264" i="1"/>
  <c r="N264" i="1" s="1"/>
  <c r="O264" i="1"/>
  <c r="P264" i="1" s="1"/>
  <c r="Q264" i="1"/>
  <c r="R264" i="1" s="1"/>
  <c r="S264" i="1"/>
  <c r="T264" i="1" s="1"/>
  <c r="M265" i="1"/>
  <c r="N265" i="1" s="1"/>
  <c r="O265" i="1"/>
  <c r="P265" i="1" s="1"/>
  <c r="Q265" i="1"/>
  <c r="R265" i="1" s="1"/>
  <c r="S265" i="1"/>
  <c r="T265" i="1" s="1"/>
  <c r="M266" i="1"/>
  <c r="N266" i="1" s="1"/>
  <c r="L31" i="4" s="1"/>
  <c r="O266" i="1"/>
  <c r="P266" i="1" s="1"/>
  <c r="M31" i="4" s="1"/>
  <c r="Q266" i="1"/>
  <c r="R266" i="1" s="1"/>
  <c r="N31" i="4" s="1"/>
  <c r="S266" i="1"/>
  <c r="T266" i="1" s="1"/>
  <c r="O31" i="4" s="1"/>
  <c r="M267" i="1"/>
  <c r="N267" i="1" s="1"/>
  <c r="O267" i="1"/>
  <c r="P267" i="1" s="1"/>
  <c r="Q267" i="1"/>
  <c r="R267" i="1" s="1"/>
  <c r="S267" i="1"/>
  <c r="T267" i="1" s="1"/>
  <c r="M268" i="1"/>
  <c r="N268" i="1" s="1"/>
  <c r="O268" i="1"/>
  <c r="P268" i="1" s="1"/>
  <c r="Q268" i="1"/>
  <c r="R268" i="1" s="1"/>
  <c r="S268" i="1"/>
  <c r="T268" i="1" s="1"/>
  <c r="M269" i="1"/>
  <c r="O269" i="1"/>
  <c r="P269" i="1" s="1"/>
  <c r="Q269" i="1"/>
  <c r="R269" i="1" s="1"/>
  <c r="S269" i="1"/>
  <c r="T269" i="1" s="1"/>
  <c r="M270" i="1"/>
  <c r="N270" i="1" s="1"/>
  <c r="O270" i="1"/>
  <c r="P270" i="1" s="1"/>
  <c r="Q270" i="1"/>
  <c r="R270" i="1" s="1"/>
  <c r="S270" i="1"/>
  <c r="T270" i="1" s="1"/>
  <c r="M271" i="1"/>
  <c r="O271" i="1"/>
  <c r="P271" i="1" s="1"/>
  <c r="Q271" i="1"/>
  <c r="R271" i="1" s="1"/>
  <c r="S271" i="1"/>
  <c r="T271" i="1" s="1"/>
  <c r="M272" i="1"/>
  <c r="N272" i="1" s="1"/>
  <c r="O272" i="1"/>
  <c r="P272" i="1" s="1"/>
  <c r="Q272" i="1"/>
  <c r="R272" i="1" s="1"/>
  <c r="S272" i="1"/>
  <c r="T272" i="1" s="1"/>
  <c r="M273" i="1"/>
  <c r="N273" i="1" s="1"/>
  <c r="O273" i="1"/>
  <c r="P273" i="1" s="1"/>
  <c r="Q273" i="1"/>
  <c r="R273" i="1" s="1"/>
  <c r="S273" i="1"/>
  <c r="T273" i="1" s="1"/>
  <c r="M274" i="1"/>
  <c r="N274" i="1" s="1"/>
  <c r="O274" i="1"/>
  <c r="P274" i="1" s="1"/>
  <c r="Q274" i="1"/>
  <c r="R274" i="1" s="1"/>
  <c r="S274" i="1"/>
  <c r="T274" i="1" s="1"/>
  <c r="M275" i="1"/>
  <c r="N275" i="1" s="1"/>
  <c r="O275" i="1"/>
  <c r="P275" i="1" s="1"/>
  <c r="Q275" i="1"/>
  <c r="S275" i="1"/>
  <c r="T275" i="1" s="1"/>
  <c r="M276" i="1"/>
  <c r="N276" i="1" s="1"/>
  <c r="O276" i="1"/>
  <c r="P276" i="1" s="1"/>
  <c r="Q276" i="1"/>
  <c r="R276" i="1" s="1"/>
  <c r="S276" i="1"/>
  <c r="T276" i="1" s="1"/>
  <c r="M277" i="1"/>
  <c r="N277" i="1" s="1"/>
  <c r="O277" i="1"/>
  <c r="P277" i="1" s="1"/>
  <c r="Q277" i="1"/>
  <c r="R277" i="1" s="1"/>
  <c r="S277" i="1"/>
  <c r="T277" i="1" s="1"/>
  <c r="M278" i="1"/>
  <c r="N278" i="1" s="1"/>
  <c r="O278" i="1"/>
  <c r="P278" i="1" s="1"/>
  <c r="Q278" i="1"/>
  <c r="R278" i="1" s="1"/>
  <c r="S278" i="1"/>
  <c r="T278" i="1" s="1"/>
  <c r="M279" i="1"/>
  <c r="N279" i="1" s="1"/>
  <c r="O279" i="1"/>
  <c r="P279" i="1" s="1"/>
  <c r="Q279" i="1"/>
  <c r="R279" i="1" s="1"/>
  <c r="S279" i="1"/>
  <c r="T279" i="1" s="1"/>
  <c r="M280" i="1"/>
  <c r="N280" i="1" s="1"/>
  <c r="O280" i="1"/>
  <c r="P280" i="1" s="1"/>
  <c r="Q280" i="1"/>
  <c r="R280" i="1" s="1"/>
  <c r="S280" i="1"/>
  <c r="T280" i="1" s="1"/>
  <c r="M281" i="1"/>
  <c r="N281" i="1" s="1"/>
  <c r="O281" i="1"/>
  <c r="P281" i="1" s="1"/>
  <c r="Q281" i="1"/>
  <c r="R281" i="1" s="1"/>
  <c r="S281" i="1"/>
  <c r="T281" i="1" s="1"/>
  <c r="M282" i="1"/>
  <c r="N282" i="1" s="1"/>
  <c r="O282" i="1"/>
  <c r="P282" i="1" s="1"/>
  <c r="Q282" i="1"/>
  <c r="R282" i="1" s="1"/>
  <c r="S282" i="1"/>
  <c r="T282" i="1" s="1"/>
  <c r="M283" i="1"/>
  <c r="N283" i="1" s="1"/>
  <c r="O283" i="1"/>
  <c r="P283" i="1" s="1"/>
  <c r="Q283" i="1"/>
  <c r="R283" i="1" s="1"/>
  <c r="S283" i="1"/>
  <c r="T283" i="1" s="1"/>
  <c r="M284" i="1"/>
  <c r="N284" i="1" s="1"/>
  <c r="L32" i="4" s="1"/>
  <c r="O284" i="1"/>
  <c r="P284" i="1" s="1"/>
  <c r="M32" i="4" s="1"/>
  <c r="Q284" i="1"/>
  <c r="R284" i="1" s="1"/>
  <c r="N32" i="4" s="1"/>
  <c r="S284" i="1"/>
  <c r="T284" i="1" s="1"/>
  <c r="O32" i="4" s="1"/>
  <c r="M285" i="1"/>
  <c r="N285" i="1" s="1"/>
  <c r="O285" i="1"/>
  <c r="P285" i="1" s="1"/>
  <c r="Q285" i="1"/>
  <c r="R285" i="1" s="1"/>
  <c r="S285" i="1"/>
  <c r="T285" i="1" s="1"/>
  <c r="M286" i="1"/>
  <c r="N286" i="1" s="1"/>
  <c r="O286" i="1"/>
  <c r="P286" i="1" s="1"/>
  <c r="Q286" i="1"/>
  <c r="R286" i="1" s="1"/>
  <c r="S286" i="1"/>
  <c r="T286" i="1" s="1"/>
  <c r="M287" i="1"/>
  <c r="N287" i="1" s="1"/>
  <c r="O287" i="1"/>
  <c r="P287" i="1" s="1"/>
  <c r="Q287" i="1"/>
  <c r="R287" i="1" s="1"/>
  <c r="S287" i="1"/>
  <c r="T287" i="1" s="1"/>
  <c r="M288" i="1"/>
  <c r="O288" i="1"/>
  <c r="P288" i="1" s="1"/>
  <c r="Q288" i="1"/>
  <c r="R288" i="1" s="1"/>
  <c r="S288" i="1"/>
  <c r="T288" i="1" s="1"/>
  <c r="M289" i="1"/>
  <c r="N289" i="1" s="1"/>
  <c r="O289" i="1"/>
  <c r="P289" i="1" s="1"/>
  <c r="Q289" i="1"/>
  <c r="R289" i="1" s="1"/>
  <c r="S289" i="1"/>
  <c r="T289" i="1" s="1"/>
  <c r="M290" i="1"/>
  <c r="N290" i="1" s="1"/>
  <c r="O290" i="1"/>
  <c r="P290" i="1" s="1"/>
  <c r="Q290" i="1"/>
  <c r="R290" i="1" s="1"/>
  <c r="S290" i="1"/>
  <c r="T290" i="1" s="1"/>
  <c r="M291" i="1"/>
  <c r="N291" i="1" s="1"/>
  <c r="O291" i="1"/>
  <c r="P291" i="1" s="1"/>
  <c r="Q291" i="1"/>
  <c r="R291" i="1" s="1"/>
  <c r="S291" i="1"/>
  <c r="T291" i="1" s="1"/>
  <c r="M292" i="1"/>
  <c r="N292" i="1" s="1"/>
  <c r="O292" i="1"/>
  <c r="P292" i="1" s="1"/>
  <c r="Q292" i="1"/>
  <c r="R292" i="1" s="1"/>
  <c r="S292" i="1"/>
  <c r="T292" i="1" s="1"/>
  <c r="M293" i="1"/>
  <c r="N293" i="1" s="1"/>
  <c r="O293" i="1"/>
  <c r="P293" i="1" s="1"/>
  <c r="Q293" i="1"/>
  <c r="R293" i="1" s="1"/>
  <c r="S293" i="1"/>
  <c r="T293" i="1" s="1"/>
  <c r="M294" i="1"/>
  <c r="N294" i="1" s="1"/>
  <c r="O294" i="1"/>
  <c r="P294" i="1" s="1"/>
  <c r="Q294" i="1"/>
  <c r="R294" i="1" s="1"/>
  <c r="S294" i="1"/>
  <c r="T294" i="1" s="1"/>
  <c r="M295" i="1"/>
  <c r="N295" i="1" s="1"/>
  <c r="O295" i="1"/>
  <c r="P295" i="1" s="1"/>
  <c r="Q295" i="1"/>
  <c r="R295" i="1" s="1"/>
  <c r="S295" i="1"/>
  <c r="T295" i="1" s="1"/>
  <c r="M296" i="1"/>
  <c r="N296" i="1" s="1"/>
  <c r="L33" i="4" s="1"/>
  <c r="O296" i="1"/>
  <c r="P296" i="1" s="1"/>
  <c r="M33" i="4" s="1"/>
  <c r="Q296" i="1"/>
  <c r="R296" i="1" s="1"/>
  <c r="N33" i="4" s="1"/>
  <c r="S296" i="1"/>
  <c r="T296" i="1" s="1"/>
  <c r="O33" i="4" s="1"/>
  <c r="M297" i="1"/>
  <c r="N297" i="1" s="1"/>
  <c r="O297" i="1"/>
  <c r="P297" i="1" s="1"/>
  <c r="Q297" i="1"/>
  <c r="R297" i="1" s="1"/>
  <c r="S297" i="1"/>
  <c r="T297" i="1" s="1"/>
  <c r="M298" i="1"/>
  <c r="N298" i="1" s="1"/>
  <c r="O298" i="1"/>
  <c r="P298" i="1" s="1"/>
  <c r="Q298" i="1"/>
  <c r="R298" i="1" s="1"/>
  <c r="S298" i="1"/>
  <c r="T298" i="1" s="1"/>
  <c r="M299" i="1"/>
  <c r="N299" i="1" s="1"/>
  <c r="O299" i="1"/>
  <c r="P299" i="1" s="1"/>
  <c r="Q299" i="1"/>
  <c r="R299" i="1" s="1"/>
  <c r="S299" i="1"/>
  <c r="T299" i="1" s="1"/>
  <c r="M300" i="1"/>
  <c r="N300" i="1" s="1"/>
  <c r="O300" i="1"/>
  <c r="P300" i="1" s="1"/>
  <c r="Q300" i="1"/>
  <c r="R300" i="1" s="1"/>
  <c r="S300" i="1"/>
  <c r="M301" i="1"/>
  <c r="N301" i="1" s="1"/>
  <c r="O301" i="1"/>
  <c r="P301" i="1" s="1"/>
  <c r="Q301" i="1"/>
  <c r="R301" i="1" s="1"/>
  <c r="S301" i="1"/>
  <c r="M302" i="1"/>
  <c r="N302" i="1" s="1"/>
  <c r="O302" i="1"/>
  <c r="P302" i="1" s="1"/>
  <c r="Q302" i="1"/>
  <c r="R302" i="1" s="1"/>
  <c r="S302" i="1"/>
  <c r="T302" i="1" s="1"/>
  <c r="M303" i="1"/>
  <c r="N303" i="1" s="1"/>
  <c r="O303" i="1"/>
  <c r="P303" i="1" s="1"/>
  <c r="Q303" i="1"/>
  <c r="R303" i="1" s="1"/>
  <c r="S303" i="1"/>
  <c r="T303" i="1" s="1"/>
  <c r="M304" i="1"/>
  <c r="N304" i="1" s="1"/>
  <c r="O304" i="1"/>
  <c r="P304" i="1" s="1"/>
  <c r="Q304" i="1"/>
  <c r="R304" i="1" s="1"/>
  <c r="S304" i="1"/>
  <c r="T304" i="1" s="1"/>
  <c r="M305" i="1"/>
  <c r="N305" i="1" s="1"/>
  <c r="O305" i="1"/>
  <c r="P305" i="1" s="1"/>
  <c r="Q305" i="1"/>
  <c r="R305" i="1" s="1"/>
  <c r="S305" i="1"/>
  <c r="T305" i="1" s="1"/>
  <c r="M306" i="1"/>
  <c r="N306" i="1" s="1"/>
  <c r="O306" i="1"/>
  <c r="P306" i="1" s="1"/>
  <c r="Q306" i="1"/>
  <c r="R306" i="1" s="1"/>
  <c r="S306" i="1"/>
  <c r="T306" i="1" s="1"/>
  <c r="M307" i="1"/>
  <c r="N307" i="1" s="1"/>
  <c r="O307" i="1"/>
  <c r="P307" i="1" s="1"/>
  <c r="Q307" i="1"/>
  <c r="R307" i="1" s="1"/>
  <c r="S307" i="1"/>
  <c r="T307" i="1" s="1"/>
  <c r="M308" i="1"/>
  <c r="N308" i="1" s="1"/>
  <c r="O308" i="1"/>
  <c r="P308" i="1" s="1"/>
  <c r="Q308" i="1"/>
  <c r="R308" i="1" s="1"/>
  <c r="S308" i="1"/>
  <c r="T308" i="1" s="1"/>
  <c r="M309" i="1"/>
  <c r="N309" i="1" s="1"/>
  <c r="O309" i="1"/>
  <c r="P309" i="1" s="1"/>
  <c r="Q309" i="1"/>
  <c r="R309" i="1" s="1"/>
  <c r="S309" i="1"/>
  <c r="T309" i="1" s="1"/>
  <c r="M310" i="1"/>
  <c r="N310" i="1" s="1"/>
  <c r="O310" i="1"/>
  <c r="P310" i="1" s="1"/>
  <c r="Q310" i="1"/>
  <c r="R310" i="1" s="1"/>
  <c r="S310" i="1"/>
  <c r="T310" i="1" s="1"/>
  <c r="M311" i="1"/>
  <c r="N311" i="1" s="1"/>
  <c r="O311" i="1"/>
  <c r="P311" i="1" s="1"/>
  <c r="Q311" i="1"/>
  <c r="R311" i="1" s="1"/>
  <c r="S311" i="1"/>
  <c r="T311" i="1" s="1"/>
  <c r="M312" i="1"/>
  <c r="N312" i="1" s="1"/>
  <c r="O312" i="1"/>
  <c r="P312" i="1" s="1"/>
  <c r="Q312" i="1"/>
  <c r="R312" i="1" s="1"/>
  <c r="S312" i="1"/>
  <c r="T312" i="1" s="1"/>
  <c r="M313" i="1"/>
  <c r="N313" i="1" s="1"/>
  <c r="O313" i="1"/>
  <c r="P313" i="1" s="1"/>
  <c r="Q313" i="1"/>
  <c r="R313" i="1" s="1"/>
  <c r="S313" i="1"/>
  <c r="T313" i="1" s="1"/>
  <c r="M314" i="1"/>
  <c r="N314" i="1" s="1"/>
  <c r="O314" i="1"/>
  <c r="P314" i="1" s="1"/>
  <c r="Q314" i="1"/>
  <c r="R314" i="1" s="1"/>
  <c r="S314" i="1"/>
  <c r="T314" i="1" s="1"/>
  <c r="M315" i="1"/>
  <c r="N315" i="1" s="1"/>
  <c r="L34" i="4" s="1"/>
  <c r="O315" i="1"/>
  <c r="P315" i="1" s="1"/>
  <c r="M34" i="4" s="1"/>
  <c r="Q315" i="1"/>
  <c r="S315" i="1"/>
  <c r="T315" i="1" s="1"/>
  <c r="O34" i="4" s="1"/>
  <c r="M316" i="1"/>
  <c r="N316" i="1" s="1"/>
  <c r="O316" i="1"/>
  <c r="P316" i="1" s="1"/>
  <c r="Q316" i="1"/>
  <c r="R316" i="1" s="1"/>
  <c r="S316" i="1"/>
  <c r="T316" i="1" s="1"/>
  <c r="M317" i="1"/>
  <c r="N317" i="1" s="1"/>
  <c r="O317" i="1"/>
  <c r="P317" i="1" s="1"/>
  <c r="Q317" i="1"/>
  <c r="R317" i="1" s="1"/>
  <c r="S317" i="1"/>
  <c r="T317" i="1" s="1"/>
  <c r="M318" i="1"/>
  <c r="N318" i="1" s="1"/>
  <c r="O318" i="1"/>
  <c r="P318" i="1" s="1"/>
  <c r="Q318" i="1"/>
  <c r="R318" i="1" s="1"/>
  <c r="S318" i="1"/>
  <c r="T318" i="1" s="1"/>
  <c r="M319" i="1"/>
  <c r="N319" i="1" s="1"/>
  <c r="O319" i="1"/>
  <c r="P319" i="1" s="1"/>
  <c r="Q319" i="1"/>
  <c r="R319" i="1" s="1"/>
  <c r="S319" i="1"/>
  <c r="T319" i="1" s="1"/>
  <c r="M320" i="1"/>
  <c r="N320" i="1" s="1"/>
  <c r="O320" i="1"/>
  <c r="P320" i="1" s="1"/>
  <c r="Q320" i="1"/>
  <c r="R320" i="1" s="1"/>
  <c r="S320" i="1"/>
  <c r="T320" i="1" s="1"/>
  <c r="M321" i="1"/>
  <c r="N321" i="1" s="1"/>
  <c r="O321" i="1"/>
  <c r="P321" i="1" s="1"/>
  <c r="Q321" i="1"/>
  <c r="R321" i="1" s="1"/>
  <c r="S321" i="1"/>
  <c r="T321" i="1" s="1"/>
  <c r="M322" i="1"/>
  <c r="N322" i="1" s="1"/>
  <c r="O322" i="1"/>
  <c r="P322" i="1" s="1"/>
  <c r="Q322" i="1"/>
  <c r="R322" i="1" s="1"/>
  <c r="S322" i="1"/>
  <c r="T322" i="1" s="1"/>
  <c r="M323" i="1"/>
  <c r="N323" i="1" s="1"/>
  <c r="L35" i="4" s="1"/>
  <c r="O323" i="1"/>
  <c r="P323" i="1" s="1"/>
  <c r="M35" i="4" s="1"/>
  <c r="Q323" i="1"/>
  <c r="R323" i="1" s="1"/>
  <c r="N35" i="4" s="1"/>
  <c r="S323" i="1"/>
  <c r="T323" i="1" s="1"/>
  <c r="O35" i="4" s="1"/>
  <c r="M324" i="1"/>
  <c r="N324" i="1" s="1"/>
  <c r="O324" i="1"/>
  <c r="P324" i="1" s="1"/>
  <c r="Q324" i="1"/>
  <c r="R324" i="1" s="1"/>
  <c r="S324" i="1"/>
  <c r="T324" i="1" s="1"/>
  <c r="M325" i="1"/>
  <c r="N325" i="1" s="1"/>
  <c r="O325" i="1"/>
  <c r="P325" i="1" s="1"/>
  <c r="Q325" i="1"/>
  <c r="R325" i="1" s="1"/>
  <c r="S325" i="1"/>
  <c r="T325" i="1" s="1"/>
  <c r="M326" i="1"/>
  <c r="N326" i="1" s="1"/>
  <c r="O326" i="1"/>
  <c r="P326" i="1" s="1"/>
  <c r="Q326" i="1"/>
  <c r="R326" i="1" s="1"/>
  <c r="S326" i="1"/>
  <c r="T326" i="1" s="1"/>
  <c r="M327" i="1"/>
  <c r="N327" i="1" s="1"/>
  <c r="O327" i="1"/>
  <c r="P327" i="1" s="1"/>
  <c r="Q327" i="1"/>
  <c r="R327" i="1" s="1"/>
  <c r="S327" i="1"/>
  <c r="T327" i="1" s="1"/>
  <c r="M328" i="1"/>
  <c r="N328" i="1" s="1"/>
  <c r="O328" i="1"/>
  <c r="P328" i="1" s="1"/>
  <c r="Q328" i="1"/>
  <c r="R328" i="1" s="1"/>
  <c r="S328" i="1"/>
  <c r="T328" i="1" s="1"/>
  <c r="M329" i="1"/>
  <c r="N329" i="1" s="1"/>
  <c r="O329" i="1"/>
  <c r="Q329" i="1"/>
  <c r="R329" i="1" s="1"/>
  <c r="S329" i="1"/>
  <c r="T329" i="1" s="1"/>
  <c r="M330" i="1"/>
  <c r="N330" i="1" s="1"/>
  <c r="L36" i="4" s="1"/>
  <c r="O330" i="1"/>
  <c r="P330" i="1" s="1"/>
  <c r="M36" i="4" s="1"/>
  <c r="Q330" i="1"/>
  <c r="S330" i="1"/>
  <c r="T330" i="1" s="1"/>
  <c r="O36" i="4" s="1"/>
  <c r="M331" i="1"/>
  <c r="N331" i="1" s="1"/>
  <c r="O331" i="1"/>
  <c r="P331" i="1" s="1"/>
  <c r="Q331" i="1"/>
  <c r="R331" i="1" s="1"/>
  <c r="S331" i="1"/>
  <c r="T331" i="1" s="1"/>
  <c r="M332" i="1"/>
  <c r="N332" i="1" s="1"/>
  <c r="O332" i="1"/>
  <c r="P332" i="1" s="1"/>
  <c r="Q332" i="1"/>
  <c r="R332" i="1" s="1"/>
  <c r="S332" i="1"/>
  <c r="T332" i="1" s="1"/>
  <c r="M333" i="1"/>
  <c r="N333" i="1" s="1"/>
  <c r="O333" i="1"/>
  <c r="P333" i="1" s="1"/>
  <c r="Q333" i="1"/>
  <c r="R333" i="1" s="1"/>
  <c r="S333" i="1"/>
  <c r="T333" i="1" s="1"/>
  <c r="M334" i="1"/>
  <c r="N334" i="1" s="1"/>
  <c r="O334" i="1"/>
  <c r="P334" i="1" s="1"/>
  <c r="Q334" i="1"/>
  <c r="R334" i="1" s="1"/>
  <c r="S334" i="1"/>
  <c r="T334" i="1" s="1"/>
  <c r="M335" i="1"/>
  <c r="N335" i="1" s="1"/>
  <c r="O335" i="1"/>
  <c r="P335" i="1" s="1"/>
  <c r="Q335" i="1"/>
  <c r="R335" i="1" s="1"/>
  <c r="S335" i="1"/>
  <c r="T335" i="1" s="1"/>
  <c r="M336" i="1"/>
  <c r="N336" i="1" s="1"/>
  <c r="O336" i="1"/>
  <c r="P336" i="1" s="1"/>
  <c r="Q336" i="1"/>
  <c r="R336" i="1" s="1"/>
  <c r="S336" i="1"/>
  <c r="T336" i="1" s="1"/>
  <c r="M337" i="1"/>
  <c r="N337" i="1" s="1"/>
  <c r="L37" i="4" s="1"/>
  <c r="O337" i="1"/>
  <c r="P337" i="1" s="1"/>
  <c r="M37" i="4" s="1"/>
  <c r="Q337" i="1"/>
  <c r="R337" i="1" s="1"/>
  <c r="N37" i="4" s="1"/>
  <c r="S337" i="1"/>
  <c r="T337" i="1" s="1"/>
  <c r="O37" i="4" s="1"/>
  <c r="M338" i="1"/>
  <c r="N338" i="1" s="1"/>
  <c r="O338" i="1"/>
  <c r="P338" i="1" s="1"/>
  <c r="Q338" i="1"/>
  <c r="R338" i="1" s="1"/>
  <c r="S338" i="1"/>
  <c r="T338" i="1" s="1"/>
  <c r="M339" i="1"/>
  <c r="N339" i="1" s="1"/>
  <c r="O339" i="1"/>
  <c r="P339" i="1" s="1"/>
  <c r="Q339" i="1"/>
  <c r="R339" i="1" s="1"/>
  <c r="S339" i="1"/>
  <c r="T339" i="1" s="1"/>
  <c r="M340" i="1"/>
  <c r="N340" i="1" s="1"/>
  <c r="O340" i="1"/>
  <c r="P340" i="1" s="1"/>
  <c r="Q340" i="1"/>
  <c r="R340" i="1" s="1"/>
  <c r="S340" i="1"/>
  <c r="T340" i="1" s="1"/>
  <c r="M341" i="1"/>
  <c r="N341" i="1" s="1"/>
  <c r="O341" i="1"/>
  <c r="P341" i="1" s="1"/>
  <c r="Q341" i="1"/>
  <c r="R341" i="1" s="1"/>
  <c r="S341" i="1"/>
  <c r="T341" i="1" s="1"/>
  <c r="M342" i="1"/>
  <c r="N342" i="1" s="1"/>
  <c r="O342" i="1"/>
  <c r="P342" i="1" s="1"/>
  <c r="Q342" i="1"/>
  <c r="R342" i="1" s="1"/>
  <c r="S342" i="1"/>
  <c r="T342" i="1" s="1"/>
  <c r="M343" i="1"/>
  <c r="N343" i="1" s="1"/>
  <c r="O343" i="1"/>
  <c r="Q343" i="1"/>
  <c r="R343" i="1" s="1"/>
  <c r="S343" i="1"/>
  <c r="T343" i="1" s="1"/>
  <c r="M344" i="1"/>
  <c r="N344" i="1" s="1"/>
  <c r="O344" i="1"/>
  <c r="P344" i="1" s="1"/>
  <c r="Q344" i="1"/>
  <c r="R344" i="1" s="1"/>
  <c r="S344" i="1"/>
  <c r="T344" i="1" s="1"/>
  <c r="M345" i="1"/>
  <c r="N345" i="1" s="1"/>
  <c r="O345" i="1"/>
  <c r="P345" i="1" s="1"/>
  <c r="Q345" i="1"/>
  <c r="R345" i="1" s="1"/>
  <c r="S345" i="1"/>
  <c r="T345" i="1" s="1"/>
  <c r="M346" i="1"/>
  <c r="N346" i="1" s="1"/>
  <c r="O346" i="1"/>
  <c r="P346" i="1" s="1"/>
  <c r="Q346" i="1"/>
  <c r="R346" i="1" s="1"/>
  <c r="S346" i="1"/>
  <c r="T346" i="1" s="1"/>
  <c r="M347" i="1"/>
  <c r="N347" i="1" s="1"/>
  <c r="O347" i="1"/>
  <c r="P347" i="1" s="1"/>
  <c r="Q347" i="1"/>
  <c r="R347" i="1" s="1"/>
  <c r="S347" i="1"/>
  <c r="T347" i="1" s="1"/>
  <c r="M348" i="1"/>
  <c r="N348" i="1" s="1"/>
  <c r="O348" i="1"/>
  <c r="P348" i="1" s="1"/>
  <c r="Q348" i="1"/>
  <c r="R348" i="1" s="1"/>
  <c r="S348" i="1"/>
  <c r="T348" i="1" s="1"/>
  <c r="M349" i="1"/>
  <c r="N349" i="1" s="1"/>
  <c r="O349" i="1"/>
  <c r="P349" i="1" s="1"/>
  <c r="Q349" i="1"/>
  <c r="R349" i="1" s="1"/>
  <c r="S349" i="1"/>
  <c r="T349" i="1" s="1"/>
  <c r="M350" i="1"/>
  <c r="N350" i="1" s="1"/>
  <c r="O350" i="1"/>
  <c r="P350" i="1" s="1"/>
  <c r="Q350" i="1"/>
  <c r="R350" i="1" s="1"/>
  <c r="S350" i="1"/>
  <c r="T350" i="1" s="1"/>
  <c r="M351" i="1"/>
  <c r="N351" i="1" s="1"/>
  <c r="O351" i="1"/>
  <c r="P351" i="1" s="1"/>
  <c r="Q351" i="1"/>
  <c r="R351" i="1" s="1"/>
  <c r="S351" i="1"/>
  <c r="T351" i="1" s="1"/>
  <c r="M352" i="1"/>
  <c r="N352" i="1" s="1"/>
  <c r="O352" i="1"/>
  <c r="P352" i="1" s="1"/>
  <c r="Q352" i="1"/>
  <c r="R352" i="1" s="1"/>
  <c r="S352" i="1"/>
  <c r="T352" i="1" s="1"/>
  <c r="M353" i="1"/>
  <c r="N353" i="1" s="1"/>
  <c r="O353" i="1"/>
  <c r="P353" i="1" s="1"/>
  <c r="Q353" i="1"/>
  <c r="R353" i="1" s="1"/>
  <c r="S353" i="1"/>
  <c r="T353" i="1" s="1"/>
  <c r="M354" i="1"/>
  <c r="N354" i="1" s="1"/>
  <c r="O354" i="1"/>
  <c r="P354" i="1" s="1"/>
  <c r="Q354" i="1"/>
  <c r="R354" i="1" s="1"/>
  <c r="S354" i="1"/>
  <c r="T354" i="1" s="1"/>
  <c r="M355" i="1"/>
  <c r="N355" i="1" s="1"/>
  <c r="O355" i="1"/>
  <c r="P355" i="1" s="1"/>
  <c r="Q355" i="1"/>
  <c r="R355" i="1" s="1"/>
  <c r="S355" i="1"/>
  <c r="T355" i="1" s="1"/>
  <c r="M356" i="1"/>
  <c r="N356" i="1" s="1"/>
  <c r="O356" i="1"/>
  <c r="P356" i="1" s="1"/>
  <c r="Q356" i="1"/>
  <c r="R356" i="1" s="1"/>
  <c r="S356" i="1"/>
  <c r="T356" i="1" s="1"/>
  <c r="M357" i="1"/>
  <c r="N357" i="1" s="1"/>
  <c r="O357" i="1"/>
  <c r="P357" i="1" s="1"/>
  <c r="Q357" i="1"/>
  <c r="R357" i="1" s="1"/>
  <c r="S357" i="1"/>
  <c r="T357" i="1" s="1"/>
  <c r="M358" i="1"/>
  <c r="N358" i="1" s="1"/>
  <c r="L38" i="4" s="1"/>
  <c r="O358" i="1"/>
  <c r="P358" i="1" s="1"/>
  <c r="M38" i="4" s="1"/>
  <c r="Q358" i="1"/>
  <c r="R358" i="1" s="1"/>
  <c r="N38" i="4" s="1"/>
  <c r="S358" i="1"/>
  <c r="T358" i="1" s="1"/>
  <c r="O38" i="4" s="1"/>
  <c r="M359" i="1"/>
  <c r="N359" i="1" s="1"/>
  <c r="O359" i="1"/>
  <c r="P359" i="1" s="1"/>
  <c r="Q359" i="1"/>
  <c r="R359" i="1" s="1"/>
  <c r="S359" i="1"/>
  <c r="T359" i="1" s="1"/>
  <c r="M360" i="1"/>
  <c r="N360" i="1" s="1"/>
  <c r="O360" i="1"/>
  <c r="P360" i="1" s="1"/>
  <c r="Q360" i="1"/>
  <c r="R360" i="1" s="1"/>
  <c r="S360" i="1"/>
  <c r="T360" i="1" s="1"/>
  <c r="M361" i="1"/>
  <c r="N361" i="1" s="1"/>
  <c r="O361" i="1"/>
  <c r="P361" i="1" s="1"/>
  <c r="Q361" i="1"/>
  <c r="R361" i="1" s="1"/>
  <c r="S361" i="1"/>
  <c r="T361" i="1" s="1"/>
  <c r="M362" i="1"/>
  <c r="N362" i="1" s="1"/>
  <c r="O362" i="1"/>
  <c r="P362" i="1" s="1"/>
  <c r="Q362" i="1"/>
  <c r="R362" i="1" s="1"/>
  <c r="S362" i="1"/>
  <c r="T362" i="1" s="1"/>
  <c r="M363" i="1"/>
  <c r="N363" i="1" s="1"/>
  <c r="O363" i="1"/>
  <c r="P363" i="1" s="1"/>
  <c r="Q363" i="1"/>
  <c r="R363" i="1" s="1"/>
  <c r="S363" i="1"/>
  <c r="T363" i="1" s="1"/>
  <c r="M364" i="1"/>
  <c r="N364" i="1" s="1"/>
  <c r="O364" i="1"/>
  <c r="P364" i="1" s="1"/>
  <c r="Q364" i="1"/>
  <c r="R364" i="1" s="1"/>
  <c r="S364" i="1"/>
  <c r="T364" i="1" s="1"/>
  <c r="M365" i="1"/>
  <c r="N365" i="1" s="1"/>
  <c r="O365" i="1"/>
  <c r="P365" i="1" s="1"/>
  <c r="Q365" i="1"/>
  <c r="R365" i="1" s="1"/>
  <c r="S365" i="1"/>
  <c r="T365" i="1" s="1"/>
  <c r="M366" i="1"/>
  <c r="N366" i="1" s="1"/>
  <c r="O366" i="1"/>
  <c r="P366" i="1" s="1"/>
  <c r="Q366" i="1"/>
  <c r="R366" i="1" s="1"/>
  <c r="S366" i="1"/>
  <c r="T366" i="1" s="1"/>
  <c r="M367" i="1"/>
  <c r="N367" i="1" s="1"/>
  <c r="O367" i="1"/>
  <c r="P367" i="1" s="1"/>
  <c r="Q367" i="1"/>
  <c r="R367" i="1" s="1"/>
  <c r="S367" i="1"/>
  <c r="T367" i="1" s="1"/>
  <c r="M368" i="1"/>
  <c r="N368" i="1" s="1"/>
  <c r="O368" i="1"/>
  <c r="P368" i="1" s="1"/>
  <c r="Q368" i="1"/>
  <c r="R368" i="1" s="1"/>
  <c r="S368" i="1"/>
  <c r="T368" i="1" s="1"/>
  <c r="S3" i="1"/>
  <c r="Q3" i="1"/>
  <c r="O3" i="1"/>
  <c r="M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" i="1"/>
  <c r="R115" i="1" l="1"/>
  <c r="R114" i="1"/>
  <c r="N269" i="1"/>
  <c r="N232" i="1"/>
  <c r="L29" i="4" s="1"/>
  <c r="N229" i="1"/>
  <c r="N271" i="1"/>
  <c r="R25" i="1"/>
  <c r="R24" i="1"/>
  <c r="N6" i="4" s="1"/>
  <c r="R23" i="1"/>
  <c r="N5" i="4" s="1"/>
  <c r="R22" i="1"/>
  <c r="R21" i="1"/>
  <c r="R185" i="1"/>
  <c r="R184" i="1"/>
  <c r="R275" i="1"/>
  <c r="R41" i="1"/>
  <c r="R75" i="1"/>
  <c r="P41" i="1"/>
  <c r="R97" i="1"/>
  <c r="R96" i="1"/>
  <c r="N17" i="4" s="1"/>
  <c r="P88" i="1"/>
  <c r="T301" i="1"/>
  <c r="T300" i="1"/>
  <c r="L366" i="1"/>
  <c r="L362" i="1"/>
  <c r="L358" i="1"/>
  <c r="E38" i="7" s="1"/>
  <c r="L354" i="1"/>
  <c r="T240" i="1"/>
  <c r="L350" i="1"/>
  <c r="L346" i="1"/>
  <c r="L342" i="1"/>
  <c r="L338" i="1"/>
  <c r="L334" i="1"/>
  <c r="L330" i="1"/>
  <c r="E36" i="7" s="1"/>
  <c r="L326" i="1"/>
  <c r="L322" i="1"/>
  <c r="L318" i="1"/>
  <c r="L314" i="1"/>
  <c r="L310" i="1"/>
  <c r="L306" i="1"/>
  <c r="L302" i="1"/>
  <c r="L298" i="1"/>
  <c r="L294" i="1"/>
  <c r="L290" i="1"/>
  <c r="L286" i="1"/>
  <c r="L282" i="1"/>
  <c r="L278" i="1"/>
  <c r="L274" i="1"/>
  <c r="L270" i="1"/>
  <c r="L266" i="1"/>
  <c r="K31" i="4" s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K27" i="4" s="1"/>
  <c r="L202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K21" i="4" s="1"/>
  <c r="L106" i="1"/>
  <c r="E20" i="7" s="1"/>
  <c r="L102" i="1"/>
  <c r="L98" i="1"/>
  <c r="L94" i="1"/>
  <c r="L90" i="1"/>
  <c r="L86" i="1"/>
  <c r="L82" i="1"/>
  <c r="L78" i="1"/>
  <c r="L74" i="1"/>
  <c r="L70" i="1"/>
  <c r="E13" i="7" s="1"/>
  <c r="L66" i="1"/>
  <c r="L62" i="1"/>
  <c r="L58" i="1"/>
  <c r="L54" i="1"/>
  <c r="L50" i="1"/>
  <c r="L46" i="1"/>
  <c r="L42" i="1"/>
  <c r="L38" i="1"/>
  <c r="K8" i="4" s="1"/>
  <c r="L34" i="1"/>
  <c r="L30" i="1"/>
  <c r="L26" i="1"/>
  <c r="R27" i="1"/>
  <c r="R26" i="1"/>
  <c r="P20" i="1"/>
  <c r="K38" i="4"/>
  <c r="K13" i="4"/>
  <c r="R330" i="1"/>
  <c r="N36" i="4" s="1"/>
  <c r="P343" i="1"/>
  <c r="P329" i="1"/>
  <c r="E27" i="7"/>
  <c r="L11" i="1"/>
  <c r="R315" i="1"/>
  <c r="N34" i="4" s="1"/>
  <c r="P175" i="1"/>
  <c r="T26" i="1"/>
  <c r="R20" i="1"/>
  <c r="R19" i="1"/>
  <c r="N4" i="4" s="1"/>
  <c r="N288" i="1"/>
  <c r="N27" i="1"/>
  <c r="T19" i="1"/>
  <c r="O4" i="4" s="1"/>
  <c r="T25" i="1"/>
  <c r="T24" i="1"/>
  <c r="O6" i="4" s="1"/>
  <c r="T23" i="1"/>
  <c r="O5" i="4" s="1"/>
  <c r="T22" i="1"/>
  <c r="T21" i="1"/>
  <c r="R164" i="1"/>
  <c r="P27" i="1"/>
  <c r="P25" i="1"/>
  <c r="P24" i="1"/>
  <c r="M6" i="4" s="1"/>
  <c r="P23" i="1"/>
  <c r="M5" i="4" s="1"/>
  <c r="P22" i="1"/>
  <c r="P21" i="1"/>
  <c r="N20" i="1"/>
  <c r="T20" i="1"/>
  <c r="T13" i="1"/>
  <c r="T10" i="1"/>
  <c r="N10" i="1"/>
  <c r="N26" i="1"/>
  <c r="N25" i="1"/>
  <c r="N24" i="1"/>
  <c r="L6" i="4" s="1"/>
  <c r="N23" i="1"/>
  <c r="L5" i="4" s="1"/>
  <c r="N22" i="1"/>
  <c r="N21" i="1"/>
  <c r="R10" i="1"/>
  <c r="P19" i="1"/>
  <c r="M4" i="4" s="1"/>
  <c r="P12" i="1"/>
  <c r="M3" i="4" s="1"/>
  <c r="P10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245" i="1"/>
  <c r="K241" i="1"/>
  <c r="K237" i="1"/>
  <c r="K229" i="1"/>
  <c r="K221" i="1"/>
  <c r="K213" i="1"/>
  <c r="K205" i="1"/>
  <c r="K197" i="1"/>
  <c r="K193" i="1"/>
  <c r="K189" i="1"/>
  <c r="K185" i="1"/>
  <c r="K181" i="1"/>
  <c r="K177" i="1"/>
  <c r="K173" i="1"/>
  <c r="K169" i="1"/>
  <c r="K367" i="1"/>
  <c r="K359" i="1"/>
  <c r="K355" i="1"/>
  <c r="K351" i="1"/>
  <c r="K363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1" i="1"/>
  <c r="K93" i="1"/>
  <c r="K85" i="1"/>
  <c r="K77" i="1"/>
  <c r="K69" i="1"/>
  <c r="K61" i="1"/>
  <c r="K53" i="1"/>
  <c r="K45" i="1"/>
  <c r="K37" i="1"/>
  <c r="K29" i="1"/>
  <c r="K21" i="1"/>
  <c r="K17" i="1"/>
  <c r="K366" i="1"/>
  <c r="K362" i="1"/>
  <c r="K50" i="1"/>
  <c r="K242" i="1"/>
  <c r="K12" i="1"/>
  <c r="K10" i="1"/>
  <c r="K365" i="1"/>
  <c r="K358" i="1"/>
  <c r="K361" i="1"/>
  <c r="K354" i="1"/>
  <c r="K350" i="1"/>
  <c r="K357" i="1"/>
  <c r="K346" i="1"/>
  <c r="K353" i="1"/>
  <c r="K342" i="1"/>
  <c r="K349" i="1"/>
  <c r="K338" i="1"/>
  <c r="K345" i="1"/>
  <c r="K334" i="1"/>
  <c r="K341" i="1"/>
  <c r="K330" i="1"/>
  <c r="K337" i="1"/>
  <c r="K326" i="1"/>
  <c r="K333" i="1"/>
  <c r="K322" i="1"/>
  <c r="K329" i="1"/>
  <c r="K318" i="1"/>
  <c r="K325" i="1"/>
  <c r="K314" i="1"/>
  <c r="K321" i="1"/>
  <c r="K310" i="1"/>
  <c r="K317" i="1"/>
  <c r="K306" i="1"/>
  <c r="K313" i="1"/>
  <c r="K302" i="1"/>
  <c r="K309" i="1"/>
  <c r="K298" i="1"/>
  <c r="K305" i="1"/>
  <c r="K294" i="1"/>
  <c r="K301" i="1"/>
  <c r="K290" i="1"/>
  <c r="K297" i="1"/>
  <c r="K286" i="1"/>
  <c r="K293" i="1"/>
  <c r="K282" i="1"/>
  <c r="K289" i="1"/>
  <c r="K278" i="1"/>
  <c r="K285" i="1"/>
  <c r="K274" i="1"/>
  <c r="K281" i="1"/>
  <c r="K270" i="1"/>
  <c r="K277" i="1"/>
  <c r="K266" i="1"/>
  <c r="K273" i="1"/>
  <c r="K262" i="1"/>
  <c r="K269" i="1"/>
  <c r="K258" i="1"/>
  <c r="K265" i="1"/>
  <c r="K254" i="1"/>
  <c r="K261" i="1"/>
  <c r="K250" i="1"/>
  <c r="K257" i="1"/>
  <c r="K246" i="1"/>
  <c r="K253" i="1"/>
  <c r="K238" i="1"/>
  <c r="K226" i="1"/>
  <c r="K218" i="1"/>
  <c r="K210" i="1"/>
  <c r="K202" i="1"/>
  <c r="K194" i="1"/>
  <c r="K182" i="1"/>
  <c r="K174" i="1"/>
  <c r="K166" i="1"/>
  <c r="K158" i="1"/>
  <c r="K150" i="1"/>
  <c r="K142" i="1"/>
  <c r="K134" i="1"/>
  <c r="K126" i="1"/>
  <c r="K118" i="1"/>
  <c r="K110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46" i="1"/>
  <c r="K42" i="1"/>
  <c r="K38" i="1"/>
  <c r="K34" i="1"/>
  <c r="K30" i="1"/>
  <c r="K26" i="1"/>
  <c r="K22" i="1"/>
  <c r="K18" i="1"/>
  <c r="K14" i="1"/>
  <c r="K249" i="1"/>
  <c r="K233" i="1"/>
  <c r="K225" i="1"/>
  <c r="K217" i="1"/>
  <c r="K209" i="1"/>
  <c r="K201" i="1"/>
  <c r="K105" i="1"/>
  <c r="K97" i="1"/>
  <c r="K89" i="1"/>
  <c r="K81" i="1"/>
  <c r="K73" i="1"/>
  <c r="K65" i="1"/>
  <c r="K57" i="1"/>
  <c r="K49" i="1"/>
  <c r="K41" i="1"/>
  <c r="K33" i="1"/>
  <c r="K25" i="1"/>
  <c r="K234" i="1"/>
  <c r="K230" i="1"/>
  <c r="K222" i="1"/>
  <c r="K214" i="1"/>
  <c r="K206" i="1"/>
  <c r="K198" i="1"/>
  <c r="K190" i="1"/>
  <c r="K186" i="1"/>
  <c r="K178" i="1"/>
  <c r="K170" i="1"/>
  <c r="K162" i="1"/>
  <c r="K154" i="1"/>
  <c r="K146" i="1"/>
  <c r="K138" i="1"/>
  <c r="K130" i="1"/>
  <c r="K122" i="1"/>
  <c r="K114" i="1"/>
  <c r="K106" i="1"/>
  <c r="K13" i="1"/>
  <c r="L15" i="1"/>
  <c r="L10" i="1"/>
  <c r="L361" i="1"/>
  <c r="L353" i="1"/>
  <c r="L345" i="1"/>
  <c r="L341" i="1"/>
  <c r="L333" i="1"/>
  <c r="L325" i="1"/>
  <c r="L317" i="1"/>
  <c r="L309" i="1"/>
  <c r="L301" i="1"/>
  <c r="L293" i="1"/>
  <c r="L285" i="1"/>
  <c r="L281" i="1"/>
  <c r="L273" i="1"/>
  <c r="L265" i="1"/>
  <c r="L261" i="1"/>
  <c r="L253" i="1"/>
  <c r="L245" i="1"/>
  <c r="L237" i="1"/>
  <c r="L229" i="1"/>
  <c r="L221" i="1"/>
  <c r="L217" i="1"/>
  <c r="L209" i="1"/>
  <c r="L201" i="1"/>
  <c r="L193" i="1"/>
  <c r="L185" i="1"/>
  <c r="L365" i="1"/>
  <c r="L357" i="1"/>
  <c r="L349" i="1"/>
  <c r="L337" i="1"/>
  <c r="L329" i="1"/>
  <c r="L321" i="1"/>
  <c r="L313" i="1"/>
  <c r="L305" i="1"/>
  <c r="L297" i="1"/>
  <c r="L289" i="1"/>
  <c r="L277" i="1"/>
  <c r="L269" i="1"/>
  <c r="L257" i="1"/>
  <c r="L249" i="1"/>
  <c r="L241" i="1"/>
  <c r="L233" i="1"/>
  <c r="L225" i="1"/>
  <c r="L213" i="1"/>
  <c r="L205" i="1"/>
  <c r="L197" i="1"/>
  <c r="L189" i="1"/>
  <c r="L41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37" i="1"/>
  <c r="L33" i="1"/>
  <c r="L29" i="1"/>
  <c r="L25" i="1"/>
  <c r="L21" i="1"/>
  <c r="L17" i="1"/>
  <c r="L13" i="1"/>
  <c r="L360" i="1"/>
  <c r="L348" i="1"/>
  <c r="L336" i="1"/>
  <c r="L324" i="1"/>
  <c r="L312" i="1"/>
  <c r="L304" i="1"/>
  <c r="L292" i="1"/>
  <c r="L284" i="1"/>
  <c r="L272" i="1"/>
  <c r="L264" i="1"/>
  <c r="L256" i="1"/>
  <c r="L248" i="1"/>
  <c r="L236" i="1"/>
  <c r="L228" i="1"/>
  <c r="L216" i="1"/>
  <c r="L208" i="1"/>
  <c r="L200" i="1"/>
  <c r="L188" i="1"/>
  <c r="L180" i="1"/>
  <c r="L168" i="1"/>
  <c r="L160" i="1"/>
  <c r="L152" i="1"/>
  <c r="L144" i="1"/>
  <c r="L136" i="1"/>
  <c r="L124" i="1"/>
  <c r="L112" i="1"/>
  <c r="L104" i="1"/>
  <c r="L92" i="1"/>
  <c r="L80" i="1"/>
  <c r="L72" i="1"/>
  <c r="L60" i="1"/>
  <c r="L52" i="1"/>
  <c r="L44" i="1"/>
  <c r="L36" i="1"/>
  <c r="L32" i="1"/>
  <c r="L24" i="1"/>
  <c r="L20" i="1"/>
  <c r="L16" i="1"/>
  <c r="L12" i="1"/>
  <c r="L368" i="1"/>
  <c r="L364" i="1"/>
  <c r="L356" i="1"/>
  <c r="L352" i="1"/>
  <c r="L344" i="1"/>
  <c r="L340" i="1"/>
  <c r="L332" i="1"/>
  <c r="L328" i="1"/>
  <c r="L320" i="1"/>
  <c r="L316" i="1"/>
  <c r="L308" i="1"/>
  <c r="L300" i="1"/>
  <c r="L296" i="1"/>
  <c r="L288" i="1"/>
  <c r="L280" i="1"/>
  <c r="L276" i="1"/>
  <c r="L268" i="1"/>
  <c r="L260" i="1"/>
  <c r="L252" i="1"/>
  <c r="L244" i="1"/>
  <c r="L240" i="1"/>
  <c r="L232" i="1"/>
  <c r="L224" i="1"/>
  <c r="L220" i="1"/>
  <c r="L212" i="1"/>
  <c r="L204" i="1"/>
  <c r="L196" i="1"/>
  <c r="L192" i="1"/>
  <c r="L184" i="1"/>
  <c r="L176" i="1"/>
  <c r="L172" i="1"/>
  <c r="L164" i="1"/>
  <c r="L156" i="1"/>
  <c r="L148" i="1"/>
  <c r="L140" i="1"/>
  <c r="L132" i="1"/>
  <c r="L128" i="1"/>
  <c r="L120" i="1"/>
  <c r="L116" i="1"/>
  <c r="L108" i="1"/>
  <c r="L100" i="1"/>
  <c r="L96" i="1"/>
  <c r="L88" i="1"/>
  <c r="L84" i="1"/>
  <c r="L76" i="1"/>
  <c r="L68" i="1"/>
  <c r="L64" i="1"/>
  <c r="L56" i="1"/>
  <c r="L48" i="1"/>
  <c r="L40" i="1"/>
  <c r="L28" i="1"/>
  <c r="L367" i="1"/>
  <c r="L363" i="1"/>
  <c r="L359" i="1"/>
  <c r="L355" i="1"/>
  <c r="L351" i="1"/>
  <c r="L347" i="1"/>
  <c r="L339" i="1"/>
  <c r="L335" i="1"/>
  <c r="L331" i="1"/>
  <c r="L323" i="1"/>
  <c r="L319" i="1"/>
  <c r="L315" i="1"/>
  <c r="L307" i="1"/>
  <c r="L303" i="1"/>
  <c r="L299" i="1"/>
  <c r="L291" i="1"/>
  <c r="L287" i="1"/>
  <c r="L283" i="1"/>
  <c r="L275" i="1"/>
  <c r="L271" i="1"/>
  <c r="L267" i="1"/>
  <c r="L259" i="1"/>
  <c r="L255" i="1"/>
  <c r="L251" i="1"/>
  <c r="L243" i="1"/>
  <c r="L239" i="1"/>
  <c r="L235" i="1"/>
  <c r="L227" i="1"/>
  <c r="L223" i="1"/>
  <c r="L219" i="1"/>
  <c r="L211" i="1"/>
  <c r="L207" i="1"/>
  <c r="L203" i="1"/>
  <c r="L195" i="1"/>
  <c r="L191" i="1"/>
  <c r="L187" i="1"/>
  <c r="L179" i="1"/>
  <c r="L175" i="1"/>
  <c r="L171" i="1"/>
  <c r="L163" i="1"/>
  <c r="L159" i="1"/>
  <c r="L155" i="1"/>
  <c r="L147" i="1"/>
  <c r="L143" i="1"/>
  <c r="L139" i="1"/>
  <c r="L131" i="1"/>
  <c r="L127" i="1"/>
  <c r="L123" i="1"/>
  <c r="L115" i="1"/>
  <c r="L111" i="1"/>
  <c r="L107" i="1"/>
  <c r="L99" i="1"/>
  <c r="L95" i="1"/>
  <c r="L91" i="1"/>
  <c r="L83" i="1"/>
  <c r="L79" i="1"/>
  <c r="L75" i="1"/>
  <c r="L67" i="1"/>
  <c r="L63" i="1"/>
  <c r="L59" i="1"/>
  <c r="L51" i="1"/>
  <c r="L47" i="1"/>
  <c r="L43" i="1"/>
  <c r="L35" i="1"/>
  <c r="L31" i="1"/>
  <c r="L27" i="1"/>
  <c r="L19" i="1"/>
  <c r="L183" i="1"/>
  <c r="L167" i="1"/>
  <c r="L151" i="1"/>
  <c r="L119" i="1"/>
  <c r="L87" i="1"/>
  <c r="L55" i="1"/>
  <c r="L39" i="1"/>
  <c r="L23" i="1"/>
  <c r="L343" i="1"/>
  <c r="L327" i="1"/>
  <c r="L311" i="1"/>
  <c r="L295" i="1"/>
  <c r="L279" i="1"/>
  <c r="L263" i="1"/>
  <c r="L247" i="1"/>
  <c r="L215" i="1"/>
  <c r="L199" i="1"/>
  <c r="L22" i="1"/>
  <c r="L18" i="1"/>
  <c r="L14" i="1"/>
  <c r="L231" i="1"/>
  <c r="L135" i="1"/>
  <c r="L103" i="1"/>
  <c r="L71" i="1"/>
  <c r="K20" i="4" l="1"/>
  <c r="E8" i="7"/>
  <c r="E21" i="7"/>
  <c r="E31" i="7"/>
  <c r="K36" i="4"/>
  <c r="K19" i="4"/>
  <c r="E19" i="7"/>
  <c r="K25" i="4"/>
  <c r="E25" i="7"/>
  <c r="K26" i="4"/>
  <c r="E26" i="7"/>
  <c r="K16" i="4"/>
  <c r="E16" i="7"/>
  <c r="K10" i="4"/>
  <c r="E10" i="7"/>
  <c r="E34" i="7"/>
  <c r="K34" i="4"/>
  <c r="K3" i="4"/>
  <c r="E3" i="7"/>
  <c r="K15" i="4"/>
  <c r="E15" i="7"/>
  <c r="K23" i="4"/>
  <c r="E23" i="7"/>
  <c r="K5" i="4"/>
  <c r="E5" i="7"/>
  <c r="K4" i="4"/>
  <c r="E4" i="7"/>
  <c r="K12" i="4"/>
  <c r="E12" i="7"/>
  <c r="K17" i="4"/>
  <c r="E17" i="7"/>
  <c r="K29" i="4"/>
  <c r="E29" i="7"/>
  <c r="K14" i="4"/>
  <c r="E14" i="7"/>
  <c r="K11" i="4"/>
  <c r="E11" i="7"/>
  <c r="K24" i="4"/>
  <c r="E24" i="7"/>
  <c r="K28" i="4"/>
  <c r="E28" i="7"/>
  <c r="K7" i="4"/>
  <c r="E7" i="7"/>
  <c r="K18" i="4"/>
  <c r="E18" i="7"/>
  <c r="K22" i="4"/>
  <c r="E22" i="7"/>
  <c r="K30" i="4"/>
  <c r="E30" i="7"/>
  <c r="K35" i="4"/>
  <c r="E35" i="7"/>
  <c r="K33" i="4"/>
  <c r="E33" i="7"/>
  <c r="K6" i="4"/>
  <c r="E6" i="7"/>
  <c r="K9" i="4"/>
  <c r="E9" i="7"/>
  <c r="K32" i="4"/>
  <c r="E32" i="7"/>
  <c r="K37" i="4"/>
  <c r="E37" i="7"/>
</calcChain>
</file>

<file path=xl/sharedStrings.xml><?xml version="1.0" encoding="utf-8"?>
<sst xmlns="http://schemas.openxmlformats.org/spreadsheetml/2006/main" count="297" uniqueCount="127">
  <si>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</si>
  <si>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</si>
  <si>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</si>
  <si>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</si>
  <si>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</si>
  <si>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</si>
  <si>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</si>
  <si>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</si>
  <si>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</si>
  <si>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</si>
  <si>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</si>
  <si>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</si>
  <si>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</si>
  <si>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</si>
  <si>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</si>
  <si>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</si>
  <si>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</si>
  <si>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</si>
  <si>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</si>
  <si>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</si>
  <si>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</si>
  <si>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</si>
  <si>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</si>
  <si>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</si>
  <si>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</si>
  <si>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</si>
  <si>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</si>
  <si>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</si>
  <si>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</si>
  <si>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</si>
  <si>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</si>
  <si>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</si>
  <si>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</si>
  <si>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</si>
  <si>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Total</t>
  </si>
  <si>
    <t>N/A</t>
  </si>
  <si>
    <t>Day Name</t>
  </si>
  <si>
    <t>Others Change</t>
  </si>
  <si>
    <t>Twitter Change</t>
  </si>
  <si>
    <t>Youtube Change</t>
  </si>
  <si>
    <t>Facebook Change</t>
  </si>
  <si>
    <t>Day name</t>
  </si>
  <si>
    <t>L2M change</t>
  </si>
  <si>
    <t>M2C change</t>
  </si>
  <si>
    <t>C2P change</t>
  </si>
  <si>
    <t>P20 Change</t>
  </si>
  <si>
    <t xml:space="preserve"> </t>
  </si>
  <si>
    <t>Order Change</t>
  </si>
  <si>
    <t>Traffic Change</t>
  </si>
  <si>
    <t>Overall conversion Change</t>
  </si>
  <si>
    <t>Face book traffic Hike</t>
  </si>
  <si>
    <t>Twitter traffic Hike</t>
  </si>
  <si>
    <t>Face book traffic Drop</t>
  </si>
  <si>
    <t>All the traffics drop</t>
  </si>
  <si>
    <t>All the traffics High</t>
  </si>
  <si>
    <t>Traffice change  Reasons</t>
  </si>
  <si>
    <t>Conversion change  Reasons</t>
  </si>
  <si>
    <t>Huge drop at L2M</t>
  </si>
  <si>
    <t>Huge hike at L2M</t>
  </si>
  <si>
    <t>Drop at M2C</t>
  </si>
  <si>
    <t>Hike at M2C</t>
  </si>
  <si>
    <t>Drop at C2P</t>
  </si>
  <si>
    <t>Hike at C2P</t>
  </si>
  <si>
    <t>P2O change</t>
  </si>
  <si>
    <t>Drop at P2O</t>
  </si>
  <si>
    <t>Hike at P2O</t>
  </si>
  <si>
    <t>Small Drop at L2M &amp;M2C</t>
  </si>
  <si>
    <t>Small hike at M2C</t>
  </si>
  <si>
    <t>Drop at L2M</t>
  </si>
  <si>
    <t>Hike at L2M</t>
  </si>
  <si>
    <t>Small hike at L2M&amp;P2O</t>
  </si>
  <si>
    <t>Small hike at M2C&amp;P2O</t>
  </si>
  <si>
    <t xml:space="preserve">Overall Change in  Conversion </t>
  </si>
  <si>
    <t xml:space="preserve">Overall Change in Conversion </t>
  </si>
  <si>
    <t>Drop in no.of images of restaurants</t>
  </si>
  <si>
    <t>Drop in avg cost for two</t>
  </si>
  <si>
    <t>Hike in no.of images of restaurants</t>
  </si>
  <si>
    <t>Drop in no.of restaurants</t>
  </si>
  <si>
    <t>Small drop in Success Rate of payments</t>
  </si>
  <si>
    <t xml:space="preserve">Drop in  avg packaging charges </t>
  </si>
  <si>
    <t>Drop in out of stock items</t>
  </si>
  <si>
    <t>Hike in delivery charges</t>
  </si>
  <si>
    <t xml:space="preserve">Weekend </t>
  </si>
  <si>
    <t>Drop in success rate of payments</t>
  </si>
  <si>
    <t>Better success rate of payments</t>
  </si>
  <si>
    <t>Drop in discount rate</t>
  </si>
  <si>
    <t>Drop in cost for two</t>
  </si>
  <si>
    <t>Hike in cost for two</t>
  </si>
  <si>
    <t>Hike in packaging charges</t>
  </si>
  <si>
    <t>Hike of out of stock items</t>
  </si>
  <si>
    <t>Weekend</t>
  </si>
  <si>
    <t>Small drop in avg cost for two</t>
  </si>
  <si>
    <t>Values</t>
  </si>
  <si>
    <t xml:space="preserve">Hike in cost for two </t>
  </si>
  <si>
    <t xml:space="preserve">Hypothesis (Possibility of fluctuation -1 ) </t>
  </si>
  <si>
    <t xml:space="preserve">Hypothesis (Possibility of fluctuation -2 ) </t>
  </si>
  <si>
    <t xml:space="preserve">Drop in avg cost for two </t>
  </si>
  <si>
    <t>Better discount rate comparing to last week</t>
  </si>
  <si>
    <t>Drop in delivery charges</t>
  </si>
  <si>
    <t xml:space="preserve">Drop in discount rate </t>
  </si>
  <si>
    <t xml:space="preserve">Hike in discount rate  </t>
  </si>
  <si>
    <t>Drop in count of restaurants</t>
  </si>
  <si>
    <t xml:space="preserve">Drop in count of restaurants </t>
  </si>
  <si>
    <t xml:space="preserve">Drop in delivery charges </t>
  </si>
  <si>
    <t xml:space="preserve">Drop in out of stock items </t>
  </si>
  <si>
    <t xml:space="preserve"> Small drop in avg cost for two</t>
  </si>
  <si>
    <t>Availability of restaurants</t>
  </si>
  <si>
    <t xml:space="preserve"> Success rate of payments is high</t>
  </si>
  <si>
    <t xml:space="preserve">Drop in packaging charges </t>
  </si>
  <si>
    <t xml:space="preserve"> Hike in no.of images of restaurants</t>
  </si>
  <si>
    <t>Items</t>
  </si>
  <si>
    <t>Average values</t>
  </si>
  <si>
    <t>Order Change comparing to last week</t>
  </si>
  <si>
    <t>Change Reasons</t>
  </si>
  <si>
    <t>Huge changes in every traffic &amp; Huge drop at L2M</t>
  </si>
  <si>
    <t>Traffic Change comparing to last week</t>
  </si>
  <si>
    <t>Conversion  Change comparing to last week</t>
  </si>
  <si>
    <t>Resons</t>
  </si>
  <si>
    <t>Count</t>
  </si>
  <si>
    <t>Huge changes in all traffic</t>
  </si>
  <si>
    <t>All Traffic</t>
  </si>
  <si>
    <t>Face book</t>
  </si>
  <si>
    <t xml:space="preserve">Twitter </t>
  </si>
  <si>
    <t>All conversion</t>
  </si>
  <si>
    <t>Traffic</t>
  </si>
  <si>
    <t>Reasons</t>
  </si>
  <si>
    <t>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</si>
</sst>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1" fontId="0" fillId="0" borderId="0" xfId="0" applyNumberFormat="1"/>
    <xf numFmtId="9" fontId="0" fillId="0" borderId="0" xfId="1" applyFont="1"/>
    <xf numFmtId="0" fontId="2" fillId="2" borderId="2" xfId="0" applyFont="1" applyFill="1" applyBorder="1"/>
    <xf numFmtId="10" fontId="0" fillId="0" borderId="0" xfId="0" applyNumberFormat="1"/>
    <xf numFmtId="10" fontId="2" fillId="2" borderId="2" xfId="0" applyNumberFormat="1" applyFont="1" applyFill="1" applyBorder="1"/>
    <xf numFmtId="10" fontId="0" fillId="0" borderId="0" xfId="0" applyNumberFormat="1" applyAlignment="1">
      <alignment horizontal="center"/>
    </xf>
    <xf numFmtId="9" fontId="0" fillId="0" borderId="1" xfId="0" applyNumberFormat="1" applyBorder="1"/>
    <xf numFmtId="9" fontId="0" fillId="0" borderId="0" xfId="1" applyFont="1" applyBorder="1"/>
    <xf numFmtId="9" fontId="0" fillId="0" borderId="0" xfId="0" applyNumberFormat="1"/>
    <xf numFmtId="14" fontId="2" fillId="2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9" fontId="2" fillId="2" borderId="1" xfId="1" applyFont="1" applyFill="1" applyBorder="1" applyAlignment="1">
      <alignment horizontal="center"/>
    </xf>
    <xf numFmtId="14" fontId="0" fillId="0" borderId="3" xfId="0" applyNumberFormat="1" applyBorder="1"/>
    <xf numFmtId="14" fontId="0" fillId="0" borderId="0" xfId="0" applyNumberFormat="1"/>
    <xf numFmtId="9" fontId="0" fillId="0" borderId="0" xfId="1" applyFont="1" applyAlignment="1">
      <alignment horizontal="center"/>
    </xf>
    <xf numFmtId="9" fontId="0" fillId="3" borderId="0" xfId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9" fontId="2" fillId="2" borderId="1" xfId="1" applyFont="1" applyFill="1" applyBorder="1"/>
    <xf numFmtId="0" fontId="2" fillId="2" borderId="2" xfId="0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1" applyNumberFormat="1" applyFont="1"/>
    <xf numFmtId="0" fontId="2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microsoft.com/office/2017/10/relationships/person" Target="persons/person2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  <wetp:taskpane dockstate="right" visibility="0" width="438" row="5">
    <wetp:webextensionref xmlns:r="http://schemas.openxmlformats.org/officeDocument/2006/relationships" r:id="rId2"/>
  </wetp:taskpane>
  <wetp:taskpane dockstate="right" visibility="0" width="438" row="6">
    <wetp:webextensionref xmlns:r="http://schemas.openxmlformats.org/officeDocument/2006/relationships" r:id="rId3"/>
  </wetp:taskpane>
  <wetp:taskpane dockstate="right" visibility="0" width="438" row="7">
    <wetp:webextensionref xmlns:r="http://schemas.openxmlformats.org/officeDocument/2006/relationships" r:id="rId4"/>
  </wetp:taskpane>
</wetp:taskpanes>
</file>

<file path=xl/webextensions/webextension1.xml><?xml version="1.0" encoding="utf-8"?>
<we:webextension xmlns:we="http://schemas.microsoft.com/office/webextensions/webextension/2010/11" id="{C502ED49-88B0-4AD5-9B0D-21E9337B3C5B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WQegeLMKwHt1oKJuKimZN&quot;"/>
  </we:properties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19FA6C1B-5753-4BCE-8215-CFDB68303CF7}">
  <we:reference id="wa200006009" version="1.0.1.6" store="en-US" storeType="OMEX"/>
  <we:alternateReferences>
    <we:reference id="WA200006009" version="1.0.1.6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_xldudf_SAI_ASK</we:customFunctionIds>
        <we:customFunctionIds>_xldudf_SAI_PROMPTARRAY</we:customFunctionIds>
        <we:customFunctionIds>_xldudf_SAI_GENERATETABLE</we:customFunctionIds>
        <we:customFunctionIds>_xldudf_SAI_FILL</we:customFunctionIds>
        <we:customFunctionIds>_xldudf_SAI_SPLIT</we:customFunctionIds>
        <we:customFunctionIds>_xldudf_SAI_EXTRACT</we:customFunctionIds>
        <we:customFunctionIds>_xldudf_SAI_EXTRACTARRAY</we:customFunctionIds>
        <we:customFunctionIds>_xldudf_SAI_EDIT</we:customFunctionIds>
        <we:customFunctionIds>_xldudf_SAI_EDITARRAY</we:customFunctionIds>
        <we:customFunctionIds>_xldudf_SAI_FORMAT</we:customFunctionIds>
        <we:customFunctionIds>_xldudf_SAI_FORMATARRAY</we:customFunctionIds>
        <we:customFunctionIds>_xldudf_SAI_CLASSIFY</we:customFunctionIds>
        <we:customFunctionIds>_xldudf_SAI_CLASSIFYARRAY</we:customFunctionIds>
        <we:customFunctionIds>_xldudf_SAI_TAG</we:customFunctionIds>
        <we:customFunctionIds>_xldudf_SAI_TAGARRAY</we:customFunctionIds>
        <we:customFunctionIds>_xldudf_SAI_SUMMARIZE</we:customFunctionIds>
        <we:customFunctionIds>_xldudf_SAI_SUMMARIZEARRAY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800E9742-D603-40F1-B13B-C480DE99B2C4}">
  <we:reference id="wa200005271" version="2.5.4.0" store="en-IN" storeType="OMEX"/>
  <we:alternateReferences>
    <we:reference id="WA200005271" version="2.5.4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ebextensions/webextension4.xml><?xml version="1.0" encoding="utf-8"?>
<we:webextension xmlns:we="http://schemas.microsoft.com/office/webextensions/webextension/2010/11" id="{666F798F-D911-42F3-AD01-A2671EF8810E}">
  <we:reference id="wa200005669" version="2.0.0.0" store="en-US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sheetPr>
    <tabColor rgb="FF00B050"/>
  </sheetPr>
  <dimension ref="B1:T368"/>
  <sheetViews>
    <sheetView tabSelected="1" topLeftCell="F1" zoomScale="46" zoomScaleNormal="70" workbookViewId="0">
      <selection activeCell="K23" sqref="K23"/>
    </sheetView>
  </sheetViews>
  <sheetFormatPr defaultColWidth="11.19921875" defaultRowHeight="15.6" x14ac:dyDescent="0.3"/>
  <cols>
    <col min="2" max="2" width="12.59765625" bestFit="1" customWidth="1"/>
    <col min="9" max="9" width="16.69921875" bestFit="1" customWidth="1"/>
    <col min="10" max="10" width="67.09765625" style="10" bestFit="1" customWidth="1"/>
    <col min="11" max="11" width="69.19921875" bestFit="1" customWidth="1"/>
    <col min="12" max="12" width="83.09765625" bestFit="1" customWidth="1"/>
    <col min="13" max="13" width="11.8984375" bestFit="1" customWidth="1"/>
    <col min="14" max="14" width="11.8984375" customWidth="1"/>
    <col min="15" max="15" width="10.09765625" bestFit="1" customWidth="1"/>
    <col min="16" max="16" width="10.09765625" customWidth="1"/>
    <col min="17" max="17" width="12.5" bestFit="1" customWidth="1"/>
    <col min="18" max="18" width="12.5" customWidth="1"/>
    <col min="19" max="19" width="14.69921875" bestFit="1" customWidth="1"/>
    <col min="20" max="20" width="16.8984375" customWidth="1"/>
  </cols>
  <sheetData>
    <row r="1" spans="2:20" x14ac:dyDescent="0.3">
      <c r="I1" t="s">
        <v>26</v>
      </c>
      <c r="J1" s="10" t="s">
        <v>27</v>
      </c>
      <c r="K1" t="s">
        <v>28</v>
      </c>
      <c r="L1" t="s">
        <v>29</v>
      </c>
      <c r="M1" t="s">
        <v>30</v>
      </c>
      <c r="O1" t="s">
        <v>31</v>
      </c>
      <c r="Q1" t="s">
        <v>32</v>
      </c>
      <c r="S1" t="s">
        <v>33</v>
      </c>
    </row>
    <row r="2" spans="2:20" x14ac:dyDescent="0.3">
      <c r="B2" s="6" t="s">
        <v>0</v>
      </c>
      <c r="C2" s="6" t="s">
        <v>36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9" t="s">
        <v>18</v>
      </c>
      <c r="J2" s="11" t="s">
        <v>23</v>
      </c>
      <c r="K2" s="9" t="s">
        <v>24</v>
      </c>
      <c r="L2" s="9" t="s">
        <v>25</v>
      </c>
      <c r="M2" s="9" t="s">
        <v>19</v>
      </c>
      <c r="N2" s="9" t="s">
        <v>42</v>
      </c>
      <c r="O2" s="9" t="s">
        <v>20</v>
      </c>
      <c r="P2" s="9" t="s">
        <v>43</v>
      </c>
      <c r="Q2" s="9" t="s">
        <v>21</v>
      </c>
      <c r="R2" s="9" t="s">
        <v>44</v>
      </c>
      <c r="S2" s="9" t="s">
        <v>22</v>
      </c>
      <c r="T2" s="9" t="s">
        <v>45</v>
      </c>
    </row>
    <row r="3" spans="2:20" x14ac:dyDescent="0.3">
      <c r="B3" s="3">
        <v>43466</v>
      </c>
      <c r="C3" s="4" t="str">
        <f>TEXT(WEEKDAY(B3,1),"dddd")</f>
        <v>Tuesday</v>
      </c>
      <c r="D3" s="4">
        <v>20848646</v>
      </c>
      <c r="E3" s="4">
        <v>5107918</v>
      </c>
      <c r="F3" s="4">
        <v>2104462</v>
      </c>
      <c r="G3" s="4">
        <v>1505532</v>
      </c>
      <c r="H3" s="7">
        <v>1271572.67328</v>
      </c>
      <c r="I3" s="8">
        <f t="shared" ref="I3:I66" si="0">H3/D3</f>
        <v>6.0990659694639161E-2</v>
      </c>
      <c r="J3" s="12" t="s">
        <v>35</v>
      </c>
      <c r="K3" s="12" t="s">
        <v>35</v>
      </c>
      <c r="L3" s="12" t="s">
        <v>35</v>
      </c>
      <c r="M3" s="8">
        <f t="shared" ref="M3:M66" si="1">E3/D3</f>
        <v>0.2449999870495187</v>
      </c>
      <c r="N3" s="8"/>
      <c r="O3" s="8">
        <f t="shared" ref="O3:O66" si="2">F3/E3</f>
        <v>0.41199995771271192</v>
      </c>
      <c r="P3" s="8"/>
      <c r="Q3" s="8">
        <f t="shared" ref="Q3:Q66" si="3">G3/F3</f>
        <v>0.71539994544924068</v>
      </c>
      <c r="R3" s="8"/>
      <c r="S3" s="8">
        <f t="shared" ref="S3:S66" si="4">H3/G3</f>
        <v>0.84460022987223116</v>
      </c>
    </row>
    <row r="4" spans="2:20" x14ac:dyDescent="0.3">
      <c r="B4" s="3">
        <v>43467</v>
      </c>
      <c r="C4" s="4" t="str">
        <f t="shared" ref="C4:C67" si="5">TEXT(WEEKDAY(B4,1),"dddd")</f>
        <v>Wednesday</v>
      </c>
      <c r="D4" s="4">
        <v>21934513</v>
      </c>
      <c r="E4" s="4">
        <v>5428792</v>
      </c>
      <c r="F4" s="4">
        <v>2171516</v>
      </c>
      <c r="G4" s="4">
        <v>1569355</v>
      </c>
      <c r="H4" s="4">
        <v>1261133</v>
      </c>
      <c r="I4" s="8">
        <f t="shared" si="0"/>
        <v>5.749537270328272E-2</v>
      </c>
      <c r="J4" s="12" t="s">
        <v>35</v>
      </c>
      <c r="K4" s="12" t="s">
        <v>35</v>
      </c>
      <c r="L4" s="12" t="s">
        <v>35</v>
      </c>
      <c r="M4" s="8">
        <f t="shared" si="1"/>
        <v>0.24750000148168322</v>
      </c>
      <c r="N4" s="8"/>
      <c r="O4" s="8">
        <f t="shared" si="2"/>
        <v>0.39999985263756649</v>
      </c>
      <c r="P4" s="8"/>
      <c r="Q4" s="8">
        <f t="shared" si="3"/>
        <v>0.72270017812440712</v>
      </c>
      <c r="R4" s="8"/>
      <c r="S4" s="8">
        <f t="shared" si="4"/>
        <v>0.80359956797537846</v>
      </c>
    </row>
    <row r="5" spans="2:20" x14ac:dyDescent="0.3">
      <c r="B5" s="3">
        <v>43468</v>
      </c>
      <c r="C5" s="4" t="str">
        <f t="shared" si="5"/>
        <v>Thursday</v>
      </c>
      <c r="D5" s="4">
        <v>20848646</v>
      </c>
      <c r="E5" s="4">
        <v>5212161</v>
      </c>
      <c r="F5" s="4">
        <v>2001470</v>
      </c>
      <c r="G5" s="4">
        <v>1402630</v>
      </c>
      <c r="H5" s="4">
        <v>1138655</v>
      </c>
      <c r="I5" s="8">
        <f t="shared" si="0"/>
        <v>5.4615297319547756E-2</v>
      </c>
      <c r="J5" s="12" t="s">
        <v>35</v>
      </c>
      <c r="K5" s="12" t="s">
        <v>35</v>
      </c>
      <c r="L5" s="12" t="s">
        <v>35</v>
      </c>
      <c r="M5" s="8">
        <f t="shared" si="1"/>
        <v>0.24999997601762725</v>
      </c>
      <c r="N5" s="8"/>
      <c r="O5" s="8">
        <f t="shared" si="2"/>
        <v>0.38400003376718411</v>
      </c>
      <c r="P5" s="8"/>
      <c r="Q5" s="8">
        <f t="shared" si="3"/>
        <v>0.70079991206463255</v>
      </c>
      <c r="R5" s="8"/>
      <c r="S5" s="8">
        <f t="shared" si="4"/>
        <v>0.81179997575982266</v>
      </c>
    </row>
    <row r="6" spans="2:20" x14ac:dyDescent="0.3">
      <c r="B6" s="3">
        <v>43469</v>
      </c>
      <c r="C6" s="4" t="str">
        <f t="shared" si="5"/>
        <v>Friday</v>
      </c>
      <c r="D6" s="4">
        <v>21717340</v>
      </c>
      <c r="E6" s="4">
        <v>5700801</v>
      </c>
      <c r="F6" s="4">
        <v>2303123</v>
      </c>
      <c r="G6" s="4">
        <v>1597216</v>
      </c>
      <c r="H6" s="4">
        <v>1296620</v>
      </c>
      <c r="I6" s="8">
        <f t="shared" si="0"/>
        <v>5.9704365267569601E-2</v>
      </c>
      <c r="J6" s="12" t="s">
        <v>35</v>
      </c>
      <c r="K6" s="12" t="s">
        <v>35</v>
      </c>
      <c r="L6" s="12" t="s">
        <v>35</v>
      </c>
      <c r="M6" s="8">
        <f t="shared" si="1"/>
        <v>0.2624999654653839</v>
      </c>
      <c r="N6" s="8"/>
      <c r="O6" s="8">
        <f t="shared" si="2"/>
        <v>0.40399989404997649</v>
      </c>
      <c r="P6" s="8"/>
      <c r="Q6" s="8">
        <f t="shared" si="3"/>
        <v>0.69350008662151352</v>
      </c>
      <c r="R6" s="8"/>
      <c r="S6" s="8">
        <f t="shared" si="4"/>
        <v>0.811800032055777</v>
      </c>
    </row>
    <row r="7" spans="2:20" x14ac:dyDescent="0.3">
      <c r="B7" s="3">
        <v>43470</v>
      </c>
      <c r="C7" s="4" t="str">
        <f t="shared" si="5"/>
        <v>Saturday</v>
      </c>
      <c r="D7" s="4">
        <v>42645263</v>
      </c>
      <c r="E7" s="4">
        <v>8776395</v>
      </c>
      <c r="F7" s="4">
        <v>2924294</v>
      </c>
      <c r="G7" s="4">
        <v>2087946</v>
      </c>
      <c r="H7" s="4">
        <v>1596026</v>
      </c>
      <c r="I7" s="8">
        <f t="shared" si="0"/>
        <v>3.7425633885761242E-2</v>
      </c>
      <c r="J7" s="12" t="s">
        <v>35</v>
      </c>
      <c r="K7" s="12" t="s">
        <v>35</v>
      </c>
      <c r="L7" s="12" t="s">
        <v>35</v>
      </c>
      <c r="M7" s="8">
        <f t="shared" si="1"/>
        <v>0.20579999705946239</v>
      </c>
      <c r="N7" s="8"/>
      <c r="O7" s="8">
        <f t="shared" si="2"/>
        <v>0.3331999072512119</v>
      </c>
      <c r="P7" s="8"/>
      <c r="Q7" s="8">
        <f t="shared" si="3"/>
        <v>0.714000028724882</v>
      </c>
      <c r="R7" s="8"/>
      <c r="S7" s="8">
        <f t="shared" si="4"/>
        <v>0.76440003716571214</v>
      </c>
    </row>
    <row r="8" spans="2:20" x14ac:dyDescent="0.3">
      <c r="B8" s="3">
        <v>43471</v>
      </c>
      <c r="C8" s="4" t="str">
        <f t="shared" si="5"/>
        <v>Sunday</v>
      </c>
      <c r="D8" s="4">
        <v>43543058</v>
      </c>
      <c r="E8" s="4">
        <v>8778280</v>
      </c>
      <c r="F8" s="4">
        <v>3014461</v>
      </c>
      <c r="G8" s="4">
        <v>2049833</v>
      </c>
      <c r="H8" s="4">
        <v>1582881</v>
      </c>
      <c r="I8" s="8">
        <f t="shared" si="0"/>
        <v>3.6352086249890857E-2</v>
      </c>
      <c r="J8" s="12" t="s">
        <v>35</v>
      </c>
      <c r="K8" s="12" t="s">
        <v>35</v>
      </c>
      <c r="L8" s="12" t="s">
        <v>35</v>
      </c>
      <c r="M8" s="8">
        <f t="shared" si="1"/>
        <v>0.2015999886824669</v>
      </c>
      <c r="N8" s="8"/>
      <c r="O8" s="8">
        <f t="shared" si="2"/>
        <v>0.34339995990102845</v>
      </c>
      <c r="P8" s="8"/>
      <c r="Q8" s="8">
        <f t="shared" si="3"/>
        <v>0.67999984076755349</v>
      </c>
      <c r="R8" s="8"/>
      <c r="S8" s="8">
        <f t="shared" si="4"/>
        <v>0.77219997921781924</v>
      </c>
    </row>
    <row r="9" spans="2:20" x14ac:dyDescent="0.3">
      <c r="B9" s="3">
        <v>43472</v>
      </c>
      <c r="C9" s="4" t="str">
        <f t="shared" si="5"/>
        <v>Monday</v>
      </c>
      <c r="D9" s="4">
        <v>22803207</v>
      </c>
      <c r="E9" s="4">
        <v>5415761</v>
      </c>
      <c r="F9" s="4">
        <v>2079652</v>
      </c>
      <c r="G9" s="4">
        <v>1442239</v>
      </c>
      <c r="H9" s="4">
        <v>1123504</v>
      </c>
      <c r="I9" s="8">
        <f t="shared" si="0"/>
        <v>4.9269561075334707E-2</v>
      </c>
      <c r="J9" s="12" t="s">
        <v>35</v>
      </c>
      <c r="K9" s="12" t="s">
        <v>35</v>
      </c>
      <c r="L9" s="12" t="s">
        <v>35</v>
      </c>
      <c r="M9" s="8">
        <f t="shared" si="1"/>
        <v>0.23749997094706898</v>
      </c>
      <c r="N9" s="8"/>
      <c r="O9" s="8">
        <f t="shared" si="2"/>
        <v>0.3839999586392383</v>
      </c>
      <c r="P9" s="8"/>
      <c r="Q9" s="8">
        <f t="shared" si="3"/>
        <v>0.69350016252719204</v>
      </c>
      <c r="R9" s="8"/>
      <c r="S9" s="8">
        <f t="shared" si="4"/>
        <v>0.77899987450068953</v>
      </c>
    </row>
    <row r="10" spans="2:20" x14ac:dyDescent="0.3">
      <c r="B10" s="3">
        <v>43473</v>
      </c>
      <c r="C10" s="4" t="str">
        <f t="shared" si="5"/>
        <v>Tuesday</v>
      </c>
      <c r="D10" s="4">
        <v>21717340</v>
      </c>
      <c r="E10" s="4">
        <v>5320748</v>
      </c>
      <c r="F10" s="4">
        <v>2085733</v>
      </c>
      <c r="G10" s="4">
        <v>1583488</v>
      </c>
      <c r="H10" s="4">
        <v>1311445</v>
      </c>
      <c r="I10" s="8">
        <f t="shared" si="0"/>
        <v>6.0386999512831684E-2</v>
      </c>
      <c r="J10" s="8">
        <f t="shared" ref="J10:J73" si="6">(H10/H3)-1</f>
        <v>3.1356703048005974E-2</v>
      </c>
      <c r="K10" s="8">
        <f>('Channel wise traffic'!K10/'Channel wise traffic'!K3)-1</f>
        <v>4.1666640685761536E-2</v>
      </c>
      <c r="L10" s="8">
        <f>(I10/I3)-1</f>
        <v>-9.8975840699184747E-3</v>
      </c>
      <c r="M10" s="8">
        <f t="shared" si="1"/>
        <v>0.24499998618615354</v>
      </c>
      <c r="N10" s="8">
        <f>(M10/M3)-1</f>
        <v>-3.5239395845820809E-9</v>
      </c>
      <c r="O10" s="8">
        <f t="shared" si="2"/>
        <v>0.39199995940420407</v>
      </c>
      <c r="P10" s="8">
        <f>(O10/O3)-1</f>
        <v>-4.8543690197303091E-2</v>
      </c>
      <c r="Q10" s="8">
        <f t="shared" si="3"/>
        <v>0.75919976334458916</v>
      </c>
      <c r="R10" s="8">
        <f>(Q10/Q3)-1</f>
        <v>6.1224239914980716E-2</v>
      </c>
      <c r="S10" s="8">
        <f t="shared" si="4"/>
        <v>0.82820015055371432</v>
      </c>
      <c r="T10" s="15">
        <f>(S10/S3)-1</f>
        <v>-1.9417564355858397E-2</v>
      </c>
    </row>
    <row r="11" spans="2:20" x14ac:dyDescent="0.3">
      <c r="B11" s="3">
        <v>43474</v>
      </c>
      <c r="C11" s="4" t="str">
        <f t="shared" si="5"/>
        <v>Wednesday</v>
      </c>
      <c r="D11" s="4">
        <v>22586034</v>
      </c>
      <c r="E11" s="4">
        <v>5872368</v>
      </c>
      <c r="F11" s="4">
        <v>2372437</v>
      </c>
      <c r="G11" s="4">
        <v>1766516</v>
      </c>
      <c r="H11" s="4">
        <v>1506485</v>
      </c>
      <c r="I11" s="8">
        <f t="shared" si="0"/>
        <v>6.6699846462641474E-2</v>
      </c>
      <c r="J11" s="8">
        <f t="shared" si="6"/>
        <v>0.1945488699447242</v>
      </c>
      <c r="K11" s="8">
        <f>('Channel wise traffic'!K11/'Channel wise traffic'!K4)-1</f>
        <v>2.9703010019234144E-2</v>
      </c>
      <c r="L11" s="8">
        <f>(I11/I4)-1</f>
        <v>0.16009068776474278</v>
      </c>
      <c r="M11" s="8">
        <f t="shared" si="1"/>
        <v>0.25999996280887561</v>
      </c>
      <c r="N11" s="8">
        <f t="shared" ref="N11:N74" si="7">(M11/M4)-1</f>
        <v>5.0504893948929874E-2</v>
      </c>
      <c r="O11" s="8">
        <f t="shared" si="2"/>
        <v>0.40400005585481019</v>
      </c>
      <c r="P11" s="8">
        <f t="shared" ref="P11:P74" si="8">(O11/O4)-1</f>
        <v>1.0000511727358719E-2</v>
      </c>
      <c r="Q11" s="8">
        <f t="shared" si="3"/>
        <v>0.74459975122627076</v>
      </c>
      <c r="R11" s="8">
        <f t="shared" ref="R11:R74" si="9">(Q11/Q4)-1</f>
        <v>3.0302432135410173E-2</v>
      </c>
      <c r="S11" s="8">
        <f t="shared" si="4"/>
        <v>0.85280008785654926</v>
      </c>
      <c r="T11" s="15">
        <f t="shared" ref="T11:T74" si="10">(S11/S4)-1</f>
        <v>6.1225169651507594E-2</v>
      </c>
    </row>
    <row r="12" spans="2:20" x14ac:dyDescent="0.3">
      <c r="B12" s="3">
        <v>43475</v>
      </c>
      <c r="C12" s="4" t="str">
        <f t="shared" si="5"/>
        <v>Thursday</v>
      </c>
      <c r="D12" s="4">
        <v>10641496</v>
      </c>
      <c r="E12" s="4">
        <v>2740185</v>
      </c>
      <c r="F12" s="4">
        <v>1063191</v>
      </c>
      <c r="G12" s="4">
        <v>760607</v>
      </c>
      <c r="H12" s="4">
        <v>623698</v>
      </c>
      <c r="I12" s="8">
        <f t="shared" si="0"/>
        <v>5.8609992429635833E-2</v>
      </c>
      <c r="J12" s="8">
        <f t="shared" si="6"/>
        <v>-0.4522502426107996</v>
      </c>
      <c r="K12" s="8">
        <f>('Channel wise traffic'!K12/'Channel wise traffic'!K5)-1</f>
        <v>-0.48958332783737268</v>
      </c>
      <c r="L12" s="8">
        <f t="shared" ref="L12:L74" si="11">(I12/I5)-1</f>
        <v>7.3142421741578811E-2</v>
      </c>
      <c r="M12" s="8">
        <f t="shared" si="1"/>
        <v>0.25749997932621504</v>
      </c>
      <c r="N12" s="8">
        <f t="shared" si="7"/>
        <v>3.0000016112237571E-2</v>
      </c>
      <c r="O12" s="8">
        <f t="shared" si="2"/>
        <v>0.3879997153476864</v>
      </c>
      <c r="P12" s="8">
        <f t="shared" si="8"/>
        <v>1.0415836533304246E-2</v>
      </c>
      <c r="Q12" s="8">
        <f t="shared" si="3"/>
        <v>0.71540014917357275</v>
      </c>
      <c r="R12" s="8">
        <f t="shared" si="9"/>
        <v>2.0833674287895176E-2</v>
      </c>
      <c r="S12" s="8">
        <f t="shared" si="4"/>
        <v>0.82000034183224713</v>
      </c>
      <c r="T12" s="15">
        <f t="shared" si="10"/>
        <v>1.0101461341815332E-2</v>
      </c>
    </row>
    <row r="13" spans="2:20" x14ac:dyDescent="0.3">
      <c r="B13" s="3">
        <v>43476</v>
      </c>
      <c r="C13" s="4" t="str">
        <f t="shared" si="5"/>
        <v>Friday</v>
      </c>
      <c r="D13" s="4">
        <v>20631473</v>
      </c>
      <c r="E13" s="4">
        <v>4951553</v>
      </c>
      <c r="F13" s="4">
        <v>2000427</v>
      </c>
      <c r="G13" s="4">
        <v>1431105</v>
      </c>
      <c r="H13" s="4">
        <v>1126566</v>
      </c>
      <c r="I13" s="8">
        <f t="shared" si="0"/>
        <v>5.4604244689654489E-2</v>
      </c>
      <c r="J13" s="8">
        <f t="shared" si="6"/>
        <v>-0.13115176381669258</v>
      </c>
      <c r="K13" s="8">
        <f>('Channel wise traffic'!K13/'Channel wise traffic'!K6)-1</f>
        <v>-4.9999958558456847E-2</v>
      </c>
      <c r="L13" s="8">
        <f t="shared" si="11"/>
        <v>-8.5422909280729042E-2</v>
      </c>
      <c r="M13" s="8">
        <f t="shared" si="1"/>
        <v>0.23999997479578894</v>
      </c>
      <c r="N13" s="8">
        <f t="shared" si="7"/>
        <v>-8.5714261446491746E-2</v>
      </c>
      <c r="O13" s="8">
        <f t="shared" si="2"/>
        <v>0.40399991679378167</v>
      </c>
      <c r="P13" s="8">
        <f t="shared" si="8"/>
        <v>5.6296562300772734E-8</v>
      </c>
      <c r="Q13" s="8">
        <f t="shared" si="3"/>
        <v>0.71539976215078083</v>
      </c>
      <c r="R13" s="8">
        <f t="shared" si="9"/>
        <v>3.1578475549952412E-2</v>
      </c>
      <c r="S13" s="8">
        <f t="shared" si="4"/>
        <v>0.78720010062154766</v>
      </c>
      <c r="T13" s="15">
        <f t="shared" si="10"/>
        <v>-3.0302944645041796E-2</v>
      </c>
    </row>
    <row r="14" spans="2:20" x14ac:dyDescent="0.3">
      <c r="B14" s="3">
        <v>43477</v>
      </c>
      <c r="C14" s="4" t="str">
        <f t="shared" si="5"/>
        <v>Saturday</v>
      </c>
      <c r="D14" s="4">
        <v>42645263</v>
      </c>
      <c r="E14" s="4">
        <v>9045060</v>
      </c>
      <c r="F14" s="4">
        <v>3075320</v>
      </c>
      <c r="G14" s="4">
        <v>2133042</v>
      </c>
      <c r="H14" s="4">
        <v>1680410</v>
      </c>
      <c r="I14" s="8">
        <f t="shared" si="0"/>
        <v>3.9404376518911377E-2</v>
      </c>
      <c r="J14" s="8">
        <f t="shared" si="6"/>
        <v>5.2871319138911188E-2</v>
      </c>
      <c r="K14" s="8">
        <f>('Channel wise traffic'!K14/'Channel wise traffic'!K7)-1</f>
        <v>0</v>
      </c>
      <c r="L14" s="8">
        <f t="shared" si="11"/>
        <v>5.2871319138911188E-2</v>
      </c>
      <c r="M14" s="8">
        <f t="shared" si="1"/>
        <v>0.21209999338027297</v>
      </c>
      <c r="N14" s="8">
        <f t="shared" si="7"/>
        <v>3.0612227457857077E-2</v>
      </c>
      <c r="O14" s="8">
        <f t="shared" si="2"/>
        <v>0.33999995577696557</v>
      </c>
      <c r="P14" s="8">
        <f t="shared" si="8"/>
        <v>2.0408314581632947E-2</v>
      </c>
      <c r="Q14" s="8">
        <f t="shared" si="3"/>
        <v>0.69360001560813178</v>
      </c>
      <c r="R14" s="8">
        <f t="shared" si="9"/>
        <v>-2.8571445792771488E-2</v>
      </c>
      <c r="S14" s="8">
        <f t="shared" si="4"/>
        <v>0.78779977140628266</v>
      </c>
      <c r="T14" s="15">
        <f t="shared" si="10"/>
        <v>3.0611895738955619E-2</v>
      </c>
    </row>
    <row r="15" spans="2:20" x14ac:dyDescent="0.3">
      <c r="B15" s="3">
        <v>43478</v>
      </c>
      <c r="C15" s="4" t="str">
        <f t="shared" si="5"/>
        <v>Sunday</v>
      </c>
      <c r="D15" s="4">
        <v>46236443</v>
      </c>
      <c r="E15" s="4">
        <v>9806749</v>
      </c>
      <c r="F15" s="4">
        <v>3300951</v>
      </c>
      <c r="G15" s="4">
        <v>2199754</v>
      </c>
      <c r="H15" s="4">
        <v>1630017</v>
      </c>
      <c r="I15" s="8">
        <f t="shared" si="0"/>
        <v>3.5253944599501305E-2</v>
      </c>
      <c r="J15" s="8">
        <f t="shared" si="6"/>
        <v>2.9778612542572747E-2</v>
      </c>
      <c r="K15" s="8">
        <f>('Channel wise traffic'!K15/'Channel wise traffic'!K8)-1</f>
        <v>6.1855672233937842E-2</v>
      </c>
      <c r="L15" s="8">
        <f t="shared" si="11"/>
        <v>-3.0208490451984704E-2</v>
      </c>
      <c r="M15" s="8">
        <f t="shared" si="1"/>
        <v>0.21209998788185327</v>
      </c>
      <c r="N15" s="8">
        <f t="shared" si="7"/>
        <v>5.208333228591866E-2</v>
      </c>
      <c r="O15" s="8">
        <f t="shared" si="2"/>
        <v>0.33659992725417975</v>
      </c>
      <c r="P15" s="8">
        <f t="shared" si="8"/>
        <v>-1.9802077579766042E-2</v>
      </c>
      <c r="Q15" s="8">
        <f t="shared" si="3"/>
        <v>0.66640007682634494</v>
      </c>
      <c r="R15" s="8">
        <f t="shared" si="9"/>
        <v>-1.9999657537945525E-2</v>
      </c>
      <c r="S15" s="8">
        <f t="shared" si="4"/>
        <v>0.74099967541825129</v>
      </c>
      <c r="T15" s="15">
        <f t="shared" si="10"/>
        <v>-4.0404434912276854E-2</v>
      </c>
    </row>
    <row r="16" spans="2:20" x14ac:dyDescent="0.3">
      <c r="B16" s="3">
        <v>43479</v>
      </c>
      <c r="C16" s="4" t="str">
        <f t="shared" si="5"/>
        <v>Monday</v>
      </c>
      <c r="D16" s="4">
        <v>21065820</v>
      </c>
      <c r="E16" s="4">
        <v>5371784</v>
      </c>
      <c r="F16" s="4">
        <v>2084252</v>
      </c>
      <c r="G16" s="4">
        <v>1445428</v>
      </c>
      <c r="H16" s="4">
        <v>1197104</v>
      </c>
      <c r="I16" s="8">
        <f t="shared" si="0"/>
        <v>5.6826840825564828E-2</v>
      </c>
      <c r="J16" s="8">
        <f t="shared" si="6"/>
        <v>6.550933508024892E-2</v>
      </c>
      <c r="K16" s="8">
        <f>('Channel wise traffic'!K16/'Channel wise traffic'!K9)-1</f>
        <v>-7.6190430248730401E-2</v>
      </c>
      <c r="L16" s="8">
        <f t="shared" si="11"/>
        <v>0.15338638269325777</v>
      </c>
      <c r="M16" s="8">
        <f t="shared" si="1"/>
        <v>0.25499999525297379</v>
      </c>
      <c r="N16" s="8">
        <f t="shared" si="7"/>
        <v>7.3684321880632897E-2</v>
      </c>
      <c r="O16" s="8">
        <f t="shared" si="2"/>
        <v>0.38799996425768424</v>
      </c>
      <c r="P16" s="8">
        <f t="shared" si="8"/>
        <v>1.0416682420020473E-2</v>
      </c>
      <c r="Q16" s="8">
        <f t="shared" si="3"/>
        <v>0.69349963440121443</v>
      </c>
      <c r="R16" s="8">
        <f t="shared" si="9"/>
        <v>-7.6153691974667481E-7</v>
      </c>
      <c r="S16" s="8">
        <f t="shared" si="4"/>
        <v>0.82820036695013521</v>
      </c>
      <c r="T16" s="15">
        <f t="shared" si="10"/>
        <v>6.3158537067777409E-2</v>
      </c>
    </row>
    <row r="17" spans="2:20" x14ac:dyDescent="0.3">
      <c r="B17" s="3">
        <v>43480</v>
      </c>
      <c r="C17" s="4" t="str">
        <f t="shared" si="5"/>
        <v>Tuesday</v>
      </c>
      <c r="D17" s="4">
        <v>21282993</v>
      </c>
      <c r="E17" s="4">
        <v>5054710</v>
      </c>
      <c r="F17" s="4">
        <v>2042103</v>
      </c>
      <c r="G17" s="4">
        <v>1475828</v>
      </c>
      <c r="H17" s="4">
        <v>1198077</v>
      </c>
      <c r="I17" s="8">
        <f t="shared" si="0"/>
        <v>5.6292693419576843E-2</v>
      </c>
      <c r="J17" s="8">
        <f t="shared" si="6"/>
        <v>-8.6445104445859289E-2</v>
      </c>
      <c r="K17" s="8">
        <f>('Channel wise traffic'!K17/'Channel wise traffic'!K10)-1</f>
        <v>-1.9999965004919074E-2</v>
      </c>
      <c r="L17" s="8">
        <f t="shared" si="11"/>
        <v>-6.7801118225535251E-2</v>
      </c>
      <c r="M17" s="8">
        <f t="shared" si="1"/>
        <v>0.2374999606493316</v>
      </c>
      <c r="N17" s="8">
        <f t="shared" si="7"/>
        <v>-3.0612350855903081E-2</v>
      </c>
      <c r="O17" s="8">
        <f t="shared" si="2"/>
        <v>0.40400003165364579</v>
      </c>
      <c r="P17" s="8">
        <f t="shared" si="8"/>
        <v>3.0612432378004595E-2</v>
      </c>
      <c r="Q17" s="8">
        <f t="shared" si="3"/>
        <v>0.72270007928101565</v>
      </c>
      <c r="R17" s="8">
        <f t="shared" si="9"/>
        <v>-4.807652191931322E-2</v>
      </c>
      <c r="S17" s="8">
        <f t="shared" si="4"/>
        <v>0.81179988453939078</v>
      </c>
      <c r="T17" s="15">
        <f>(S17/S10)-1</f>
        <v>-1.980229779402809E-2</v>
      </c>
    </row>
    <row r="18" spans="2:20" x14ac:dyDescent="0.3">
      <c r="B18" s="3">
        <v>43481</v>
      </c>
      <c r="C18" s="4" t="str">
        <f t="shared" si="5"/>
        <v>Wednesday</v>
      </c>
      <c r="D18" s="4">
        <v>21065820</v>
      </c>
      <c r="E18" s="4">
        <v>5529777</v>
      </c>
      <c r="F18" s="4">
        <v>2278268</v>
      </c>
      <c r="G18" s="4">
        <v>1663135</v>
      </c>
      <c r="H18" s="4">
        <v>1391046</v>
      </c>
      <c r="I18" s="8">
        <f t="shared" si="0"/>
        <v>6.6033318427670989E-2</v>
      </c>
      <c r="J18" s="8">
        <f t="shared" si="6"/>
        <v>-7.6628044753183744E-2</v>
      </c>
      <c r="K18" s="8">
        <f>('Channel wise traffic'!K18/'Channel wise traffic'!K11)-1</f>
        <v>-6.7307661655664042E-2</v>
      </c>
      <c r="L18" s="8">
        <f t="shared" si="11"/>
        <v>-9.992947065385005E-3</v>
      </c>
      <c r="M18" s="8">
        <f t="shared" si="1"/>
        <v>0.26249996439730333</v>
      </c>
      <c r="N18" s="8">
        <f t="shared" si="7"/>
        <v>9.6153921001345122E-3</v>
      </c>
      <c r="O18" s="8">
        <f t="shared" si="2"/>
        <v>0.41199997757594925</v>
      </c>
      <c r="P18" s="8">
        <f t="shared" si="8"/>
        <v>1.9801783700777786E-2</v>
      </c>
      <c r="Q18" s="8">
        <f t="shared" si="3"/>
        <v>0.72999971908484862</v>
      </c>
      <c r="R18" s="8">
        <f t="shared" si="9"/>
        <v>-1.9607892854352382E-2</v>
      </c>
      <c r="S18" s="8">
        <f t="shared" si="4"/>
        <v>0.83639993145475267</v>
      </c>
      <c r="T18" s="15">
        <f t="shared" si="10"/>
        <v>-1.9230950647551204E-2</v>
      </c>
    </row>
    <row r="19" spans="2:20" x14ac:dyDescent="0.3">
      <c r="B19" s="3">
        <v>43482</v>
      </c>
      <c r="C19" s="4" t="str">
        <f t="shared" si="5"/>
        <v>Thursday</v>
      </c>
      <c r="D19" s="4">
        <v>22368860</v>
      </c>
      <c r="E19" s="4">
        <v>5648137</v>
      </c>
      <c r="F19" s="4">
        <v>2168884</v>
      </c>
      <c r="G19" s="4">
        <v>1535787</v>
      </c>
      <c r="H19" s="4">
        <v>1284532</v>
      </c>
      <c r="I19" s="8">
        <f t="shared" si="0"/>
        <v>5.7425009589223593E-2</v>
      </c>
      <c r="J19" s="8">
        <f t="shared" si="6"/>
        <v>1.0595416371384867</v>
      </c>
      <c r="K19" s="8">
        <f>('Channel wise traffic'!K19/'Channel wise traffic'!K12)-1</f>
        <v>1.102040728108153</v>
      </c>
      <c r="L19" s="8">
        <f t="shared" si="11"/>
        <v>-2.0218102601444077E-2</v>
      </c>
      <c r="M19" s="8">
        <f t="shared" si="1"/>
        <v>0.25249999329424921</v>
      </c>
      <c r="N19" s="8">
        <f t="shared" si="7"/>
        <v>-1.9417423042320192E-2</v>
      </c>
      <c r="O19" s="8">
        <f>F19/E19</f>
        <v>0.38399989235388587</v>
      </c>
      <c r="P19" s="8">
        <f t="shared" si="8"/>
        <v>-1.0308829711940137E-2</v>
      </c>
      <c r="Q19" s="8">
        <f t="shared" si="3"/>
        <v>0.70810011047156052</v>
      </c>
      <c r="R19" s="8">
        <f t="shared" si="9"/>
        <v>-1.0204133603334054E-2</v>
      </c>
      <c r="S19" s="8">
        <f t="shared" si="4"/>
        <v>0.83639983930063222</v>
      </c>
      <c r="T19" s="15">
        <f t="shared" si="10"/>
        <v>1.999937881945435E-2</v>
      </c>
    </row>
    <row r="20" spans="2:20" x14ac:dyDescent="0.3">
      <c r="B20" s="3">
        <v>43483</v>
      </c>
      <c r="C20" s="4" t="str">
        <f t="shared" si="5"/>
        <v>Friday</v>
      </c>
      <c r="D20" s="4">
        <v>22151687</v>
      </c>
      <c r="E20" s="4">
        <v>5759438</v>
      </c>
      <c r="F20" s="4">
        <v>2395926</v>
      </c>
      <c r="G20" s="4">
        <v>1661575</v>
      </c>
      <c r="H20" s="4">
        <v>1307991</v>
      </c>
      <c r="I20" s="8">
        <f t="shared" si="0"/>
        <v>5.9047015245385151E-2</v>
      </c>
      <c r="J20" s="8">
        <f t="shared" si="6"/>
        <v>0.16104249551291261</v>
      </c>
      <c r="K20" s="8">
        <f>('Channel wise traffic'!K20/'Channel wise traffic'!K13)-1</f>
        <v>7.3684175322051626E-2</v>
      </c>
      <c r="L20" s="8">
        <f t="shared" si="11"/>
        <v>8.136309880269077E-2</v>
      </c>
      <c r="M20" s="8">
        <f t="shared" si="1"/>
        <v>0.25999997201116104</v>
      </c>
      <c r="N20" s="8">
        <f t="shared" si="7"/>
        <v>8.3333330482179058E-2</v>
      </c>
      <c r="O20" s="8">
        <f t="shared" si="2"/>
        <v>0.4159999638853652</v>
      </c>
      <c r="P20" s="8">
        <f t="shared" si="8"/>
        <v>2.9703092977884982E-2</v>
      </c>
      <c r="Q20" s="8">
        <f t="shared" si="3"/>
        <v>0.69350013314267633</v>
      </c>
      <c r="R20" s="8">
        <f t="shared" si="9"/>
        <v>-3.0611736495781527E-2</v>
      </c>
      <c r="S20" s="8">
        <f>H20/G20</f>
        <v>0.7871994944555617</v>
      </c>
      <c r="T20" s="15">
        <f t="shared" si="10"/>
        <v>-7.7002783094304306E-7</v>
      </c>
    </row>
    <row r="21" spans="2:20" x14ac:dyDescent="0.3">
      <c r="B21" s="3">
        <v>43484</v>
      </c>
      <c r="C21" s="4" t="str">
        <f t="shared" si="5"/>
        <v>Saturday</v>
      </c>
      <c r="D21" s="4">
        <v>42645263</v>
      </c>
      <c r="E21" s="4">
        <v>8686840</v>
      </c>
      <c r="F21" s="4">
        <v>2894455</v>
      </c>
      <c r="G21" s="4">
        <v>2046958</v>
      </c>
      <c r="H21" s="4">
        <v>1612594</v>
      </c>
      <c r="I21" s="8">
        <f t="shared" si="0"/>
        <v>3.7814141279888462E-2</v>
      </c>
      <c r="J21" s="8">
        <f t="shared" si="6"/>
        <v>-4.0356817681399204E-2</v>
      </c>
      <c r="K21" s="8">
        <f>('Channel wise traffic'!K21/'Channel wise traffic'!K14)-1</f>
        <v>0</v>
      </c>
      <c r="L21" s="8">
        <f t="shared" si="11"/>
        <v>-4.0356817681399204E-2</v>
      </c>
      <c r="M21" s="8">
        <f t="shared" si="1"/>
        <v>0.20369999828585886</v>
      </c>
      <c r="N21" s="8">
        <f t="shared" si="7"/>
        <v>-3.9603938503448233E-2</v>
      </c>
      <c r="O21" s="8">
        <f t="shared" si="2"/>
        <v>0.33319998986973398</v>
      </c>
      <c r="P21" s="8">
        <f t="shared" si="8"/>
        <v>-1.9999902328494024E-2</v>
      </c>
      <c r="Q21" s="8">
        <f t="shared" si="3"/>
        <v>0.7071998009988063</v>
      </c>
      <c r="R21" s="8">
        <f t="shared" si="9"/>
        <v>1.9607533282349321E-2</v>
      </c>
      <c r="S21" s="8">
        <f t="shared" si="4"/>
        <v>0.78780023820713474</v>
      </c>
      <c r="T21" s="15">
        <f t="shared" si="10"/>
        <v>5.9253743023290895E-7</v>
      </c>
    </row>
    <row r="22" spans="2:20" x14ac:dyDescent="0.3">
      <c r="B22" s="3">
        <v>43485</v>
      </c>
      <c r="C22" s="4" t="str">
        <f t="shared" si="5"/>
        <v>Sunday</v>
      </c>
      <c r="D22" s="4">
        <v>44440853</v>
      </c>
      <c r="E22" s="4">
        <v>9239253</v>
      </c>
      <c r="F22" s="4">
        <v>3267000</v>
      </c>
      <c r="G22" s="4">
        <v>2310422</v>
      </c>
      <c r="H22" s="4">
        <v>1820150</v>
      </c>
      <c r="I22" s="8">
        <f t="shared" si="0"/>
        <v>4.0956684607291405E-2</v>
      </c>
      <c r="J22" s="8">
        <f t="shared" si="6"/>
        <v>0.11664479572912434</v>
      </c>
      <c r="K22" s="8">
        <f>('Channel wise traffic'!K22/'Channel wise traffic'!K15)-1</f>
        <v>-3.8834952716191973E-2</v>
      </c>
      <c r="L22" s="8">
        <f t="shared" si="11"/>
        <v>0.16176175666511861</v>
      </c>
      <c r="M22" s="8">
        <f t="shared" si="1"/>
        <v>0.20789999237863413</v>
      </c>
      <c r="N22" s="8">
        <f t="shared" si="7"/>
        <v>-1.9801960128157492E-2</v>
      </c>
      <c r="O22" s="8">
        <f t="shared" si="2"/>
        <v>0.35360001506615307</v>
      </c>
      <c r="P22" s="8">
        <f t="shared" si="8"/>
        <v>5.0505322299537747E-2</v>
      </c>
      <c r="Q22" s="8">
        <f t="shared" si="3"/>
        <v>0.70719987756351388</v>
      </c>
      <c r="R22" s="8">
        <f t="shared" si="9"/>
        <v>6.1224183723797454E-2</v>
      </c>
      <c r="S22" s="8">
        <f t="shared" si="4"/>
        <v>0.78779980453787235</v>
      </c>
      <c r="T22" s="15">
        <f t="shared" si="10"/>
        <v>6.3158096652613294E-2</v>
      </c>
    </row>
    <row r="23" spans="2:20" x14ac:dyDescent="0.3">
      <c r="B23" s="3">
        <v>43486</v>
      </c>
      <c r="C23" s="4" t="str">
        <f t="shared" si="5"/>
        <v>Monday</v>
      </c>
      <c r="D23" s="4">
        <v>22151687</v>
      </c>
      <c r="E23" s="4">
        <v>5759438</v>
      </c>
      <c r="F23" s="4">
        <v>2395926</v>
      </c>
      <c r="G23" s="4">
        <v>1818987</v>
      </c>
      <c r="H23" s="4">
        <v>1476653</v>
      </c>
      <c r="I23" s="8">
        <f t="shared" si="0"/>
        <v>6.6660972593193465E-2</v>
      </c>
      <c r="J23" s="8">
        <f t="shared" si="6"/>
        <v>0.23352106416819263</v>
      </c>
      <c r="K23" s="8">
        <f>('Channel wise traffic'!K23/'Channel wise traffic'!K16)-1</f>
        <v>5.154634623984955E-2</v>
      </c>
      <c r="L23" s="8">
        <f t="shared" si="11"/>
        <v>0.17305434588235169</v>
      </c>
      <c r="M23" s="8">
        <f t="shared" si="1"/>
        <v>0.25999997201116104</v>
      </c>
      <c r="N23" s="8">
        <f t="shared" si="7"/>
        <v>1.9607752357905017E-2</v>
      </c>
      <c r="O23" s="8">
        <f t="shared" si="2"/>
        <v>0.4159999638853652</v>
      </c>
      <c r="P23" s="8">
        <f t="shared" si="8"/>
        <v>7.2164954141813231E-2</v>
      </c>
      <c r="Q23" s="8">
        <f t="shared" si="3"/>
        <v>0.75919999198639687</v>
      </c>
      <c r="R23" s="8">
        <f t="shared" si="9"/>
        <v>9.4737407672766505E-2</v>
      </c>
      <c r="S23" s="8">
        <f t="shared" si="4"/>
        <v>0.81179964452742104</v>
      </c>
      <c r="T23" s="15">
        <f t="shared" si="10"/>
        <v>-1.9802843704489259E-2</v>
      </c>
    </row>
    <row r="24" spans="2:20" x14ac:dyDescent="0.3">
      <c r="B24" s="3">
        <v>43487</v>
      </c>
      <c r="C24" s="4" t="str">
        <f t="shared" si="5"/>
        <v>Tuesday</v>
      </c>
      <c r="D24" s="4">
        <v>37570998</v>
      </c>
      <c r="E24" s="4">
        <v>9768459</v>
      </c>
      <c r="F24" s="4">
        <v>3751088</v>
      </c>
      <c r="G24" s="4">
        <v>2656145</v>
      </c>
      <c r="H24" s="4">
        <v>2221600</v>
      </c>
      <c r="I24" s="8">
        <f t="shared" si="0"/>
        <v>5.9130715665311848E-2</v>
      </c>
      <c r="J24" s="8">
        <f t="shared" si="6"/>
        <v>0.85430485686646174</v>
      </c>
      <c r="K24" s="8">
        <f>('Channel wise traffic'!K24/'Channel wise traffic'!K17)-1</f>
        <v>0.76530616559927278</v>
      </c>
      <c r="L24" s="8">
        <f t="shared" si="11"/>
        <v>5.041546377221362E-2</v>
      </c>
      <c r="M24" s="8">
        <f t="shared" si="1"/>
        <v>0.25999998722418821</v>
      </c>
      <c r="N24" s="8">
        <f t="shared" si="7"/>
        <v>9.4736969696082918E-2</v>
      </c>
      <c r="O24" s="8">
        <f t="shared" si="2"/>
        <v>0.38399997379320527</v>
      </c>
      <c r="P24" s="8">
        <f t="shared" si="8"/>
        <v>-4.9505089835207738E-2</v>
      </c>
      <c r="Q24" s="8">
        <f t="shared" si="3"/>
        <v>0.70809988995192863</v>
      </c>
      <c r="R24" s="8">
        <f t="shared" si="9"/>
        <v>-2.0202279960467306E-2</v>
      </c>
      <c r="S24" s="8">
        <f t="shared" si="4"/>
        <v>0.83640012122832152</v>
      </c>
      <c r="T24" s="15">
        <f t="shared" si="10"/>
        <v>3.0303326173652723E-2</v>
      </c>
    </row>
    <row r="25" spans="2:20" x14ac:dyDescent="0.3">
      <c r="B25" s="3">
        <v>43488</v>
      </c>
      <c r="C25" s="4" t="str">
        <f t="shared" si="5"/>
        <v>Wednesday</v>
      </c>
      <c r="D25" s="4">
        <v>21500167</v>
      </c>
      <c r="E25" s="4">
        <v>5428792</v>
      </c>
      <c r="F25" s="4">
        <v>2258377</v>
      </c>
      <c r="G25" s="4">
        <v>1648615</v>
      </c>
      <c r="H25" s="4">
        <v>1392420</v>
      </c>
      <c r="I25" s="8">
        <f t="shared" si="0"/>
        <v>6.4763217885702939E-2</v>
      </c>
      <c r="J25" s="8">
        <f t="shared" si="6"/>
        <v>9.8774591206907125E-4</v>
      </c>
      <c r="K25" s="8">
        <f>('Channel wise traffic'!K25/'Channel wise traffic'!K18)-1</f>
        <v>2.0618566978098496E-2</v>
      </c>
      <c r="L25" s="8">
        <f t="shared" si="11"/>
        <v>-1.9234237688042999E-2</v>
      </c>
      <c r="M25" s="8">
        <f t="shared" si="1"/>
        <v>0.25249999220936281</v>
      </c>
      <c r="N25" s="8">
        <f t="shared" si="7"/>
        <v>-3.8095137311352945E-2</v>
      </c>
      <c r="O25" s="8">
        <f t="shared" si="2"/>
        <v>0.41599991305616424</v>
      </c>
      <c r="P25" s="8">
        <f t="shared" si="8"/>
        <v>9.7085817910698147E-3</v>
      </c>
      <c r="Q25" s="8">
        <f t="shared" si="3"/>
        <v>0.7299999070128681</v>
      </c>
      <c r="R25" s="8">
        <f t="shared" si="9"/>
        <v>2.574357422790996E-7</v>
      </c>
      <c r="S25" s="8">
        <f t="shared" si="4"/>
        <v>0.84459986109552565</v>
      </c>
      <c r="T25" s="15">
        <f t="shared" si="10"/>
        <v>9.8038382505731825E-3</v>
      </c>
    </row>
    <row r="26" spans="2:20" x14ac:dyDescent="0.3">
      <c r="B26" s="3">
        <v>43489</v>
      </c>
      <c r="C26" s="4" t="str">
        <f t="shared" si="5"/>
        <v>Thursday</v>
      </c>
      <c r="D26" s="4">
        <v>20631473</v>
      </c>
      <c r="E26" s="4">
        <v>4899974</v>
      </c>
      <c r="F26" s="4">
        <v>1861990</v>
      </c>
      <c r="G26" s="4">
        <v>1332067</v>
      </c>
      <c r="H26" s="4">
        <v>1059526</v>
      </c>
      <c r="I26" s="8">
        <f t="shared" si="0"/>
        <v>5.1354840248197496E-2</v>
      </c>
      <c r="J26" s="8">
        <f t="shared" si="6"/>
        <v>-0.17516574129721951</v>
      </c>
      <c r="K26" s="8">
        <f>('Channel wise traffic'!K26/'Channel wise traffic'!K19)-1</f>
        <v>-7.7669856905524637E-2</v>
      </c>
      <c r="L26" s="8">
        <f t="shared" si="11"/>
        <v>-0.10570602224444781</v>
      </c>
      <c r="M26" s="8">
        <f t="shared" si="1"/>
        <v>0.23749995940667931</v>
      </c>
      <c r="N26" s="8">
        <f t="shared" si="7"/>
        <v>-5.9406076379929673E-2</v>
      </c>
      <c r="O26" s="8">
        <f t="shared" si="2"/>
        <v>0.37999997551007414</v>
      </c>
      <c r="P26" s="8">
        <f t="shared" si="8"/>
        <v>-1.0416453034120865E-2</v>
      </c>
      <c r="Q26" s="8">
        <f t="shared" si="3"/>
        <v>0.71539965305936126</v>
      </c>
      <c r="R26" s="8">
        <f t="shared" si="9"/>
        <v>1.0308630771063809E-2</v>
      </c>
      <c r="S26" s="8">
        <f t="shared" si="4"/>
        <v>0.79539993108454754</v>
      </c>
      <c r="T26" s="15">
        <f t="shared" si="10"/>
        <v>-4.9019507524496131E-2</v>
      </c>
    </row>
    <row r="27" spans="2:20" x14ac:dyDescent="0.3">
      <c r="B27" s="3">
        <v>43490</v>
      </c>
      <c r="C27" s="4" t="str">
        <f t="shared" si="5"/>
        <v>Friday</v>
      </c>
      <c r="D27" s="4">
        <v>20631473</v>
      </c>
      <c r="E27" s="4">
        <v>5054710</v>
      </c>
      <c r="F27" s="4">
        <v>2021884</v>
      </c>
      <c r="G27" s="4">
        <v>1520254</v>
      </c>
      <c r="H27" s="4">
        <v>1234142</v>
      </c>
      <c r="I27" s="8">
        <f t="shared" si="0"/>
        <v>5.9818414322622526E-2</v>
      </c>
      <c r="J27" s="8">
        <f t="shared" si="6"/>
        <v>-5.6459868607658614E-2</v>
      </c>
      <c r="K27" s="8">
        <f>('Channel wise traffic'!K27/'Channel wise traffic'!K20)-1</f>
        <v>-6.8627420442282427E-2</v>
      </c>
      <c r="L27" s="8">
        <f t="shared" si="11"/>
        <v>1.3064150220491788E-2</v>
      </c>
      <c r="M27" s="8">
        <f t="shared" si="1"/>
        <v>0.24499995710437156</v>
      </c>
      <c r="N27" s="8">
        <f t="shared" si="7"/>
        <v>-5.7692371236661377E-2</v>
      </c>
      <c r="O27" s="8">
        <f t="shared" si="2"/>
        <v>0.4</v>
      </c>
      <c r="P27" s="8">
        <f t="shared" si="8"/>
        <v>-3.8461454986506216E-2</v>
      </c>
      <c r="Q27" s="8">
        <f t="shared" si="3"/>
        <v>0.75189971333667016</v>
      </c>
      <c r="R27" s="8">
        <f t="shared" si="9"/>
        <v>8.4209904804703362E-2</v>
      </c>
      <c r="S27" s="8">
        <f t="shared" si="4"/>
        <v>0.81179987028483402</v>
      </c>
      <c r="T27" s="15">
        <f t="shared" si="10"/>
        <v>3.125049749464881E-2</v>
      </c>
    </row>
    <row r="28" spans="2:20" x14ac:dyDescent="0.3">
      <c r="B28" s="3">
        <v>43491</v>
      </c>
      <c r="C28" s="4" t="str">
        <f t="shared" si="5"/>
        <v>Saturday</v>
      </c>
      <c r="D28" s="4">
        <v>47134238</v>
      </c>
      <c r="E28" s="4">
        <v>9997171</v>
      </c>
      <c r="F28" s="4">
        <v>3568990</v>
      </c>
      <c r="G28" s="4">
        <v>2378375</v>
      </c>
      <c r="H28" s="4">
        <v>1762376</v>
      </c>
      <c r="I28" s="8">
        <f t="shared" si="0"/>
        <v>3.7390569462478637E-2</v>
      </c>
      <c r="J28" s="8">
        <f t="shared" si="6"/>
        <v>9.2882647461171253E-2</v>
      </c>
      <c r="K28" s="8">
        <f>('Channel wise traffic'!K28/'Channel wise traffic'!K21)-1</f>
        <v>0.10526316159725235</v>
      </c>
      <c r="L28" s="8">
        <f t="shared" si="11"/>
        <v>-1.120141309767364E-2</v>
      </c>
      <c r="M28" s="8">
        <f t="shared" si="1"/>
        <v>0.21209998133416308</v>
      </c>
      <c r="N28" s="8">
        <f t="shared" si="7"/>
        <v>4.1237030530143937E-2</v>
      </c>
      <c r="O28" s="8">
        <f t="shared" si="2"/>
        <v>0.35699999529866999</v>
      </c>
      <c r="P28" s="8">
        <f t="shared" si="8"/>
        <v>7.1428589893537398E-2</v>
      </c>
      <c r="Q28" s="8">
        <f t="shared" si="3"/>
        <v>0.66640001793224413</v>
      </c>
      <c r="R28" s="8">
        <f t="shared" si="9"/>
        <v>-5.769201717667205E-2</v>
      </c>
      <c r="S28" s="8">
        <f t="shared" si="4"/>
        <v>0.74100005255689283</v>
      </c>
      <c r="T28" s="15">
        <f t="shared" si="10"/>
        <v>-5.9406158287980682E-2</v>
      </c>
    </row>
    <row r="29" spans="2:20" x14ac:dyDescent="0.3">
      <c r="B29" s="3">
        <v>43492</v>
      </c>
      <c r="C29" s="4" t="str">
        <f t="shared" si="5"/>
        <v>Sunday</v>
      </c>
      <c r="D29" s="4">
        <v>45338648</v>
      </c>
      <c r="E29" s="4">
        <v>9616327</v>
      </c>
      <c r="F29" s="4">
        <v>3400333</v>
      </c>
      <c r="G29" s="4">
        <v>2358471</v>
      </c>
      <c r="H29" s="4">
        <v>1784419</v>
      </c>
      <c r="I29" s="8">
        <f t="shared" si="0"/>
        <v>3.9357569727266679E-2</v>
      </c>
      <c r="J29" s="8">
        <f t="shared" si="6"/>
        <v>-1.9630799659368758E-2</v>
      </c>
      <c r="K29" s="8">
        <f>('Channel wise traffic'!K29/'Channel wise traffic'!K22)-1</f>
        <v>2.0202043385712853E-2</v>
      </c>
      <c r="L29" s="8">
        <f t="shared" si="11"/>
        <v>-3.9044050937170782E-2</v>
      </c>
      <c r="M29" s="8">
        <f t="shared" si="1"/>
        <v>0.21209999468885796</v>
      </c>
      <c r="N29" s="8">
        <f t="shared" si="7"/>
        <v>2.0202032054790209E-2</v>
      </c>
      <c r="O29" s="8">
        <f t="shared" si="2"/>
        <v>0.35359997637351559</v>
      </c>
      <c r="P29" s="8">
        <f t="shared" si="8"/>
        <v>-1.0942487504994602E-7</v>
      </c>
      <c r="Q29" s="8">
        <f t="shared" si="3"/>
        <v>0.69360000917557196</v>
      </c>
      <c r="R29" s="8">
        <f t="shared" si="9"/>
        <v>-1.9230586457108845E-2</v>
      </c>
      <c r="S29" s="8">
        <f t="shared" si="4"/>
        <v>0.75659993275304216</v>
      </c>
      <c r="T29" s="15">
        <f t="shared" si="10"/>
        <v>-3.9603807471280339E-2</v>
      </c>
    </row>
    <row r="30" spans="2:20" x14ac:dyDescent="0.3">
      <c r="B30" s="3">
        <v>43493</v>
      </c>
      <c r="C30" s="4" t="str">
        <f t="shared" si="5"/>
        <v>Monday</v>
      </c>
      <c r="D30" s="4">
        <v>21282993</v>
      </c>
      <c r="E30" s="4">
        <v>5267540</v>
      </c>
      <c r="F30" s="4">
        <v>2043805</v>
      </c>
      <c r="G30" s="4">
        <v>1536737</v>
      </c>
      <c r="H30" s="4">
        <v>1310529</v>
      </c>
      <c r="I30" s="8">
        <f t="shared" si="0"/>
        <v>6.157634877763668E-2</v>
      </c>
      <c r="J30" s="8">
        <f t="shared" si="6"/>
        <v>-0.11250036399885421</v>
      </c>
      <c r="K30" s="8">
        <f>('Channel wise traffic'!K30/'Channel wise traffic'!K23)-1</f>
        <v>-3.9215662375119531E-2</v>
      </c>
      <c r="L30" s="8">
        <f t="shared" si="11"/>
        <v>-7.6275872039646142E-2</v>
      </c>
      <c r="M30" s="8">
        <f t="shared" si="1"/>
        <v>0.2474999639383427</v>
      </c>
      <c r="N30" s="8">
        <f t="shared" si="7"/>
        <v>-4.8076959301679323E-2</v>
      </c>
      <c r="O30" s="8">
        <f t="shared" si="2"/>
        <v>0.38799990128219247</v>
      </c>
      <c r="P30" s="8">
        <f t="shared" si="8"/>
        <v>-6.7307848639353574E-2</v>
      </c>
      <c r="Q30" s="8">
        <f t="shared" si="3"/>
        <v>0.75190001003031115</v>
      </c>
      <c r="R30" s="8">
        <f t="shared" si="9"/>
        <v>-9.6153609498674797E-3</v>
      </c>
      <c r="S30" s="8">
        <f t="shared" si="4"/>
        <v>0.8527997959312491</v>
      </c>
      <c r="T30" s="15">
        <f t="shared" si="10"/>
        <v>5.050525912424586E-2</v>
      </c>
    </row>
    <row r="31" spans="2:20" x14ac:dyDescent="0.3">
      <c r="B31" s="3">
        <v>43494</v>
      </c>
      <c r="C31" s="4" t="str">
        <f t="shared" si="5"/>
        <v>Tuesday</v>
      </c>
      <c r="D31" s="4">
        <v>22368860</v>
      </c>
      <c r="E31" s="4">
        <v>2628341</v>
      </c>
      <c r="F31" s="4">
        <v>1093389</v>
      </c>
      <c r="G31" s="4">
        <v>790192</v>
      </c>
      <c r="H31" s="4">
        <v>628519</v>
      </c>
      <c r="I31" s="8">
        <f t="shared" si="0"/>
        <v>2.8097945089736356E-2</v>
      </c>
      <c r="J31" s="8">
        <f t="shared" si="6"/>
        <v>-0.71708723442563915</v>
      </c>
      <c r="K31" s="8">
        <f>('Channel wise traffic'!K31/'Channel wise traffic'!K24)-1</f>
        <v>-0.40462431699643209</v>
      </c>
      <c r="L31" s="8">
        <f t="shared" si="11"/>
        <v>-0.52481642115115479</v>
      </c>
      <c r="M31" s="8">
        <f t="shared" si="1"/>
        <v>0.11749999776474974</v>
      </c>
      <c r="N31" s="8">
        <f t="shared" si="7"/>
        <v>-0.54807690946756116</v>
      </c>
      <c r="O31" s="8">
        <f t="shared" si="2"/>
        <v>0.41599967431927592</v>
      </c>
      <c r="P31" s="8">
        <f t="shared" si="8"/>
        <v>8.3332559140494533E-2</v>
      </c>
      <c r="Q31" s="8">
        <f t="shared" si="3"/>
        <v>0.72269978937048018</v>
      </c>
      <c r="R31" s="8">
        <f t="shared" si="9"/>
        <v>2.0618417861274718E-2</v>
      </c>
      <c r="S31" s="8">
        <f t="shared" si="4"/>
        <v>0.79540035839390932</v>
      </c>
      <c r="T31" s="15">
        <f t="shared" si="10"/>
        <v>-4.9019317183025657E-2</v>
      </c>
    </row>
    <row r="32" spans="2:20" x14ac:dyDescent="0.3">
      <c r="B32" s="3">
        <v>43495</v>
      </c>
      <c r="C32" s="4" t="str">
        <f t="shared" si="5"/>
        <v>Wednesday</v>
      </c>
      <c r="D32" s="4">
        <v>22368860</v>
      </c>
      <c r="E32" s="4">
        <v>5536293</v>
      </c>
      <c r="F32" s="4">
        <v>2303097</v>
      </c>
      <c r="G32" s="4">
        <v>1614011</v>
      </c>
      <c r="H32" s="4">
        <v>1283784</v>
      </c>
      <c r="I32" s="8">
        <f t="shared" si="0"/>
        <v>5.739157024542154E-2</v>
      </c>
      <c r="J32" s="8">
        <f t="shared" si="6"/>
        <v>-7.8019563062868946E-2</v>
      </c>
      <c r="K32" s="8">
        <f>('Channel wise traffic'!K32/'Channel wise traffic'!K25)-1</f>
        <v>4.0403967113556316E-2</v>
      </c>
      <c r="L32" s="8">
        <f t="shared" si="11"/>
        <v>-0.11382460416483964</v>
      </c>
      <c r="M32" s="8">
        <f t="shared" si="1"/>
        <v>0.24750000670575076</v>
      </c>
      <c r="N32" s="8">
        <f t="shared" si="7"/>
        <v>-1.9801923397551158E-2</v>
      </c>
      <c r="O32" s="8">
        <f t="shared" si="2"/>
        <v>0.41599983960386488</v>
      </c>
      <c r="P32" s="8">
        <f t="shared" si="8"/>
        <v>-1.7656806416965765E-7</v>
      </c>
      <c r="Q32" s="8">
        <f t="shared" si="3"/>
        <v>0.70080027024480518</v>
      </c>
      <c r="R32" s="8">
        <f t="shared" si="9"/>
        <v>-3.9999507517126554E-2</v>
      </c>
      <c r="S32" s="8">
        <f t="shared" si="4"/>
        <v>0.7953997835206823</v>
      </c>
      <c r="T32" s="15">
        <f t="shared" si="10"/>
        <v>-5.825252861281105E-2</v>
      </c>
    </row>
    <row r="33" spans="2:20" x14ac:dyDescent="0.3">
      <c r="B33" s="3">
        <v>43496</v>
      </c>
      <c r="C33" s="4" t="str">
        <f t="shared" si="5"/>
        <v>Thursday</v>
      </c>
      <c r="D33" s="4">
        <v>20848646</v>
      </c>
      <c r="E33" s="4">
        <v>5316404</v>
      </c>
      <c r="F33" s="4">
        <v>2147827</v>
      </c>
      <c r="G33" s="4">
        <v>1520876</v>
      </c>
      <c r="H33" s="4">
        <v>1272061</v>
      </c>
      <c r="I33" s="8">
        <f t="shared" si="0"/>
        <v>6.1014082161498638E-2</v>
      </c>
      <c r="J33" s="8">
        <f t="shared" si="6"/>
        <v>0.20059441674862155</v>
      </c>
      <c r="K33" s="8">
        <f>('Channel wise traffic'!K33/'Channel wise traffic'!K26)-1</f>
        <v>1.0526296911824717E-2</v>
      </c>
      <c r="L33" s="8">
        <f t="shared" si="11"/>
        <v>0.18808824770202981</v>
      </c>
      <c r="M33" s="8">
        <f t="shared" si="1"/>
        <v>0.25499996498573574</v>
      </c>
      <c r="N33" s="8">
        <f t="shared" si="7"/>
        <v>7.3684246611135595E-2</v>
      </c>
      <c r="O33" s="8">
        <f t="shared" si="2"/>
        <v>0.4039999593710335</v>
      </c>
      <c r="P33" s="8">
        <f t="shared" si="8"/>
        <v>6.3157856336027773E-2</v>
      </c>
      <c r="Q33" s="8">
        <f t="shared" si="3"/>
        <v>0.70809986092920896</v>
      </c>
      <c r="R33" s="8">
        <f t="shared" si="9"/>
        <v>-1.02037960165835E-2</v>
      </c>
      <c r="S33" s="8">
        <f t="shared" si="4"/>
        <v>0.83640020619695488</v>
      </c>
      <c r="T33" s="15">
        <f t="shared" si="10"/>
        <v>5.1546742098031562E-2</v>
      </c>
    </row>
    <row r="34" spans="2:20" x14ac:dyDescent="0.3">
      <c r="B34" s="3">
        <v>43497</v>
      </c>
      <c r="C34" s="4" t="str">
        <f t="shared" si="5"/>
        <v>Friday</v>
      </c>
      <c r="D34" s="4">
        <v>20631473</v>
      </c>
      <c r="E34" s="4">
        <v>5054710</v>
      </c>
      <c r="F34" s="4">
        <v>2082540</v>
      </c>
      <c r="G34" s="4">
        <v>1565862</v>
      </c>
      <c r="H34" s="4">
        <v>1322527</v>
      </c>
      <c r="I34" s="8">
        <f t="shared" si="0"/>
        <v>6.4102403158514176E-2</v>
      </c>
      <c r="J34" s="8">
        <f t="shared" si="6"/>
        <v>7.1616556279585408E-2</v>
      </c>
      <c r="K34" s="8">
        <f>('Channel wise traffic'!K34/'Channel wise traffic'!K27)-1</f>
        <v>0</v>
      </c>
      <c r="L34" s="8">
        <f t="shared" si="11"/>
        <v>7.1616556279585408E-2</v>
      </c>
      <c r="M34" s="8">
        <f t="shared" si="1"/>
        <v>0.24499995710437156</v>
      </c>
      <c r="N34" s="8">
        <f t="shared" si="7"/>
        <v>0</v>
      </c>
      <c r="O34" s="8">
        <f t="shared" si="2"/>
        <v>0.4119998971256511</v>
      </c>
      <c r="P34" s="8">
        <f t="shared" si="8"/>
        <v>2.999974281412765E-2</v>
      </c>
      <c r="Q34" s="8">
        <f t="shared" si="3"/>
        <v>0.75190008355181648</v>
      </c>
      <c r="R34" s="8">
        <f t="shared" si="9"/>
        <v>4.9237303834104296E-7</v>
      </c>
      <c r="S34" s="8">
        <f t="shared" si="4"/>
        <v>0.84459997113411012</v>
      </c>
      <c r="T34" s="15">
        <f t="shared" si="10"/>
        <v>4.0404171089319929E-2</v>
      </c>
    </row>
    <row r="35" spans="2:20" x14ac:dyDescent="0.3">
      <c r="B35" s="3">
        <v>43498</v>
      </c>
      <c r="C35" s="4" t="str">
        <f t="shared" si="5"/>
        <v>Saturday</v>
      </c>
      <c r="D35" s="4">
        <v>43543058</v>
      </c>
      <c r="E35" s="4">
        <v>9052601</v>
      </c>
      <c r="F35" s="4">
        <v>2985548</v>
      </c>
      <c r="G35" s="4">
        <v>2070776</v>
      </c>
      <c r="H35" s="4">
        <v>1566749</v>
      </c>
      <c r="I35" s="8">
        <f t="shared" si="0"/>
        <v>3.598160239457688E-2</v>
      </c>
      <c r="J35" s="8">
        <f t="shared" si="6"/>
        <v>-0.11100185204519353</v>
      </c>
      <c r="K35" s="8">
        <f>('Channel wise traffic'!K35/'Channel wise traffic'!K28)-1</f>
        <v>-7.6190478615162038E-2</v>
      </c>
      <c r="L35" s="8">
        <f t="shared" si="11"/>
        <v>-3.7682418004241769E-2</v>
      </c>
      <c r="M35" s="8">
        <f t="shared" si="1"/>
        <v>0.20789998258735065</v>
      </c>
      <c r="N35" s="8">
        <f t="shared" si="7"/>
        <v>-1.980197603221534E-2</v>
      </c>
      <c r="O35" s="8">
        <f t="shared" si="2"/>
        <v>0.32980002101053607</v>
      </c>
      <c r="P35" s="8">
        <f t="shared" si="8"/>
        <v>-7.6190405171793207E-2</v>
      </c>
      <c r="Q35" s="8">
        <f t="shared" si="3"/>
        <v>0.6935999689169291</v>
      </c>
      <c r="R35" s="8">
        <f t="shared" si="9"/>
        <v>4.081625187988891E-2</v>
      </c>
      <c r="S35" s="8">
        <f t="shared" si="4"/>
        <v>0.7565999412780523</v>
      </c>
      <c r="T35" s="15">
        <f t="shared" si="10"/>
        <v>2.1052479911884747E-2</v>
      </c>
    </row>
    <row r="36" spans="2:20" x14ac:dyDescent="0.3">
      <c r="B36" s="3">
        <v>43499</v>
      </c>
      <c r="C36" s="4" t="str">
        <f t="shared" si="5"/>
        <v>Sunday</v>
      </c>
      <c r="D36" s="4">
        <v>44889750</v>
      </c>
      <c r="E36" s="4">
        <v>9709653</v>
      </c>
      <c r="F36" s="4">
        <v>3268269</v>
      </c>
      <c r="G36" s="4">
        <v>2333544</v>
      </c>
      <c r="H36" s="4">
        <v>1892971</v>
      </c>
      <c r="I36" s="8">
        <f t="shared" si="0"/>
        <v>4.2169337098112596E-2</v>
      </c>
      <c r="J36" s="8">
        <f t="shared" si="6"/>
        <v>6.0833246003320962E-2</v>
      </c>
      <c r="K36" s="8">
        <f>('Channel wise traffic'!K36/'Channel wise traffic'!K29)-1</f>
        <v>-9.9010012363183186E-3</v>
      </c>
      <c r="L36" s="8">
        <f t="shared" si="11"/>
        <v>7.1441590279339273E-2</v>
      </c>
      <c r="M36" s="8">
        <f t="shared" si="1"/>
        <v>0.21630000167076002</v>
      </c>
      <c r="N36" s="8">
        <f t="shared" si="7"/>
        <v>1.9802013611849967E-2</v>
      </c>
      <c r="O36" s="8">
        <f t="shared" si="2"/>
        <v>0.33659997942253961</v>
      </c>
      <c r="P36" s="8">
        <f t="shared" si="8"/>
        <v>-4.8076917666472041E-2</v>
      </c>
      <c r="Q36" s="8">
        <f t="shared" si="3"/>
        <v>0.71399997980582386</v>
      </c>
      <c r="R36" s="8">
        <f t="shared" si="9"/>
        <v>2.9411721972869787E-2</v>
      </c>
      <c r="S36" s="8">
        <f t="shared" si="4"/>
        <v>0.81120004593870954</v>
      </c>
      <c r="T36" s="15">
        <f t="shared" si="10"/>
        <v>7.2165104465439001E-2</v>
      </c>
    </row>
    <row r="37" spans="2:20" x14ac:dyDescent="0.3">
      <c r="B37" s="3">
        <v>43500</v>
      </c>
      <c r="C37" s="4" t="str">
        <f t="shared" si="5"/>
        <v>Monday</v>
      </c>
      <c r="D37" s="4">
        <v>21282993</v>
      </c>
      <c r="E37" s="4">
        <v>5054710</v>
      </c>
      <c r="F37" s="4">
        <v>2001665</v>
      </c>
      <c r="G37" s="4">
        <v>1475828</v>
      </c>
      <c r="H37" s="4">
        <v>1198077</v>
      </c>
      <c r="I37" s="8">
        <f t="shared" si="0"/>
        <v>5.6292693419576843E-2</v>
      </c>
      <c r="J37" s="8">
        <f t="shared" si="6"/>
        <v>-8.5806571239552931E-2</v>
      </c>
      <c r="K37" s="8">
        <f>('Channel wise traffic'!K37/'Channel wise traffic'!K30)-1</f>
        <v>0</v>
      </c>
      <c r="L37" s="8">
        <f t="shared" si="11"/>
        <v>-8.5806571239552931E-2</v>
      </c>
      <c r="M37" s="8">
        <f t="shared" si="1"/>
        <v>0.2374999606493316</v>
      </c>
      <c r="N37" s="8">
        <f t="shared" si="7"/>
        <v>-4.0404059579993712E-2</v>
      </c>
      <c r="O37" s="8">
        <f t="shared" si="2"/>
        <v>0.3959999683463542</v>
      </c>
      <c r="P37" s="8">
        <f t="shared" si="8"/>
        <v>2.0618734792778426E-2</v>
      </c>
      <c r="Q37" s="8">
        <f t="shared" si="3"/>
        <v>0.73730019758551002</v>
      </c>
      <c r="R37" s="8">
        <f t="shared" si="9"/>
        <v>-1.9417226027450885E-2</v>
      </c>
      <c r="S37" s="8">
        <f t="shared" si="4"/>
        <v>0.81179988453939078</v>
      </c>
      <c r="T37" s="15">
        <f t="shared" si="10"/>
        <v>-4.8076830678748905E-2</v>
      </c>
    </row>
    <row r="38" spans="2:20" x14ac:dyDescent="0.3">
      <c r="B38" s="3">
        <v>43501</v>
      </c>
      <c r="C38" s="4" t="str">
        <f t="shared" si="5"/>
        <v>Tuesday</v>
      </c>
      <c r="D38" s="4">
        <v>22368860</v>
      </c>
      <c r="E38" s="4">
        <v>5871825</v>
      </c>
      <c r="F38" s="4">
        <v>2372217</v>
      </c>
      <c r="G38" s="4">
        <v>1679767</v>
      </c>
      <c r="H38" s="4">
        <v>1349861</v>
      </c>
      <c r="I38" s="8">
        <f t="shared" si="0"/>
        <v>6.0345542866288224E-2</v>
      </c>
      <c r="J38" s="8">
        <f t="shared" si="6"/>
        <v>1.1476852728398028</v>
      </c>
      <c r="K38" s="8">
        <f>('Channel wise traffic'!K38/'Channel wise traffic'!K31)-1</f>
        <v>0</v>
      </c>
      <c r="L38" s="8">
        <f t="shared" si="11"/>
        <v>1.1476852728398028</v>
      </c>
      <c r="M38" s="8">
        <f t="shared" si="1"/>
        <v>0.26249996647124618</v>
      </c>
      <c r="N38" s="8">
        <f t="shared" si="7"/>
        <v>1.234042310339488</v>
      </c>
      <c r="O38" s="8">
        <f t="shared" si="2"/>
        <v>0.40399994890855911</v>
      </c>
      <c r="P38" s="8">
        <f t="shared" si="8"/>
        <v>-2.8845516358522727E-2</v>
      </c>
      <c r="Q38" s="8">
        <f t="shared" si="3"/>
        <v>0.7081000599860805</v>
      </c>
      <c r="R38" s="8">
        <f t="shared" si="9"/>
        <v>-2.0201651638942719E-2</v>
      </c>
      <c r="S38" s="8">
        <f t="shared" si="4"/>
        <v>0.80360014216257369</v>
      </c>
      <c r="T38" s="15">
        <f t="shared" si="10"/>
        <v>1.030900185313155E-2</v>
      </c>
    </row>
    <row r="39" spans="2:20" x14ac:dyDescent="0.3">
      <c r="B39" s="3">
        <v>43502</v>
      </c>
      <c r="C39" s="4" t="str">
        <f t="shared" si="5"/>
        <v>Wednesday</v>
      </c>
      <c r="D39" s="4">
        <v>20631473</v>
      </c>
      <c r="E39" s="4">
        <v>5364183</v>
      </c>
      <c r="F39" s="4">
        <v>2145673</v>
      </c>
      <c r="G39" s="4">
        <v>1488024</v>
      </c>
      <c r="H39" s="4">
        <v>1281189</v>
      </c>
      <c r="I39" s="8">
        <f t="shared" si="0"/>
        <v>6.2098765318404553E-2</v>
      </c>
      <c r="J39" s="8">
        <f t="shared" si="6"/>
        <v>-2.0213680806117074E-3</v>
      </c>
      <c r="K39" s="8">
        <f>('Channel wise traffic'!K39/'Channel wise traffic'!K32)-1</f>
        <v>-7.7669856905524637E-2</v>
      </c>
      <c r="L39" s="8">
        <f t="shared" si="11"/>
        <v>8.2018928090899168E-2</v>
      </c>
      <c r="M39" s="8">
        <f t="shared" si="1"/>
        <v>0.26000000096939274</v>
      </c>
      <c r="N39" s="8">
        <f t="shared" si="7"/>
        <v>5.0505025959466154E-2</v>
      </c>
      <c r="O39" s="8">
        <f t="shared" si="2"/>
        <v>0.39999996271566424</v>
      </c>
      <c r="P39" s="8">
        <f t="shared" si="8"/>
        <v>-3.8461257349129085E-2</v>
      </c>
      <c r="Q39" s="8">
        <f t="shared" si="3"/>
        <v>0.69349989490476882</v>
      </c>
      <c r="R39" s="8">
        <f t="shared" si="9"/>
        <v>-1.0417198237503755E-2</v>
      </c>
      <c r="S39" s="8">
        <f t="shared" si="4"/>
        <v>0.86100022580280966</v>
      </c>
      <c r="T39" s="15">
        <f t="shared" si="10"/>
        <v>8.2474805300750464E-2</v>
      </c>
    </row>
    <row r="40" spans="2:20" x14ac:dyDescent="0.3">
      <c r="B40" s="3">
        <v>43503</v>
      </c>
      <c r="C40" s="4" t="str">
        <f t="shared" si="5"/>
        <v>Thursday</v>
      </c>
      <c r="D40" s="4">
        <v>22151687</v>
      </c>
      <c r="E40" s="4">
        <v>5482542</v>
      </c>
      <c r="F40" s="4">
        <v>2193017</v>
      </c>
      <c r="G40" s="4">
        <v>1616911</v>
      </c>
      <c r="H40" s="4">
        <v>1378902</v>
      </c>
      <c r="I40" s="8">
        <f t="shared" si="0"/>
        <v>6.2248170985803472E-2</v>
      </c>
      <c r="J40" s="8">
        <f t="shared" si="6"/>
        <v>8.3990469010527091E-2</v>
      </c>
      <c r="K40" s="8">
        <f>('Channel wise traffic'!K40/'Channel wise traffic'!K33)-1</f>
        <v>6.249998501101639E-2</v>
      </c>
      <c r="L40" s="8">
        <f t="shared" si="11"/>
        <v>2.0226294989381444E-2</v>
      </c>
      <c r="M40" s="8">
        <f t="shared" si="1"/>
        <v>0.2474999759611988</v>
      </c>
      <c r="N40" s="8">
        <f t="shared" si="7"/>
        <v>-2.941172570339956E-2</v>
      </c>
      <c r="O40" s="8">
        <f t="shared" si="2"/>
        <v>0.40000003647942872</v>
      </c>
      <c r="P40" s="8">
        <f t="shared" si="8"/>
        <v>-9.9008002323367483E-3</v>
      </c>
      <c r="Q40" s="8">
        <f t="shared" si="3"/>
        <v>0.73729980205351808</v>
      </c>
      <c r="R40" s="8">
        <f t="shared" si="9"/>
        <v>4.1237038355001587E-2</v>
      </c>
      <c r="S40" s="8">
        <f t="shared" si="4"/>
        <v>0.85280018504419852</v>
      </c>
      <c r="T40" s="15">
        <f t="shared" si="10"/>
        <v>1.9607813013118536E-2</v>
      </c>
    </row>
    <row r="41" spans="2:20" x14ac:dyDescent="0.3">
      <c r="B41" s="3">
        <v>43504</v>
      </c>
      <c r="C41" s="4" t="str">
        <f t="shared" si="5"/>
        <v>Friday</v>
      </c>
      <c r="D41" s="4">
        <v>21934513</v>
      </c>
      <c r="E41" s="4">
        <v>5209447</v>
      </c>
      <c r="F41" s="4">
        <v>2104616</v>
      </c>
      <c r="G41" s="4">
        <v>1490279</v>
      </c>
      <c r="H41" s="4">
        <v>1246469</v>
      </c>
      <c r="I41" s="8">
        <f t="shared" si="0"/>
        <v>5.6826837231353164E-2</v>
      </c>
      <c r="J41" s="8">
        <f t="shared" si="6"/>
        <v>-5.7509600938203898E-2</v>
      </c>
      <c r="K41" s="8">
        <f>('Channel wise traffic'!K41/'Channel wise traffic'!K34)-1</f>
        <v>6.315782994058794E-2</v>
      </c>
      <c r="L41" s="8">
        <f t="shared" si="11"/>
        <v>-0.11349911342902064</v>
      </c>
      <c r="M41" s="8">
        <f t="shared" si="1"/>
        <v>0.23750000740841615</v>
      </c>
      <c r="N41" s="8">
        <f t="shared" si="7"/>
        <v>-3.0612044935013571E-2</v>
      </c>
      <c r="O41" s="8">
        <f t="shared" si="2"/>
        <v>0.40399988712813473</v>
      </c>
      <c r="P41" s="8">
        <f t="shared" si="8"/>
        <v>-1.9417504842426103E-2</v>
      </c>
      <c r="Q41" s="8">
        <f t="shared" si="3"/>
        <v>0.70810019499994303</v>
      </c>
      <c r="R41" s="8">
        <f t="shared" si="9"/>
        <v>-5.8252272489413892E-2</v>
      </c>
      <c r="S41" s="8">
        <f t="shared" si="4"/>
        <v>0.83639976138696182</v>
      </c>
      <c r="T41" s="15">
        <f t="shared" si="10"/>
        <v>-9.7089865349359039E-3</v>
      </c>
    </row>
    <row r="42" spans="2:20" x14ac:dyDescent="0.3">
      <c r="B42" s="3">
        <v>43505</v>
      </c>
      <c r="C42" s="4" t="str">
        <f t="shared" si="5"/>
        <v>Saturday</v>
      </c>
      <c r="D42" s="4">
        <v>43991955</v>
      </c>
      <c r="E42" s="4">
        <v>9145927</v>
      </c>
      <c r="F42" s="4">
        <v>3265096</v>
      </c>
      <c r="G42" s="4">
        <v>2286873</v>
      </c>
      <c r="H42" s="4">
        <v>1855111</v>
      </c>
      <c r="I42" s="8">
        <f t="shared" si="0"/>
        <v>4.2169323913883797E-2</v>
      </c>
      <c r="J42" s="8">
        <f t="shared" si="6"/>
        <v>0.1840511785869976</v>
      </c>
      <c r="K42" s="8">
        <f>('Channel wise traffic'!K42/'Channel wise traffic'!K35)-1</f>
        <v>1.0309313154317934E-2</v>
      </c>
      <c r="L42" s="8">
        <f t="shared" si="11"/>
        <v>0.1719690371610445</v>
      </c>
      <c r="M42" s="8">
        <f t="shared" si="1"/>
        <v>0.20789998989587982</v>
      </c>
      <c r="N42" s="8">
        <f t="shared" si="7"/>
        <v>3.5154063438014305E-8</v>
      </c>
      <c r="O42" s="8">
        <f t="shared" si="2"/>
        <v>0.35700000666963555</v>
      </c>
      <c r="P42" s="8">
        <f t="shared" si="8"/>
        <v>8.2474178066321402E-2</v>
      </c>
      <c r="Q42" s="8">
        <f t="shared" si="3"/>
        <v>0.70039992698530151</v>
      </c>
      <c r="R42" s="8">
        <f t="shared" si="9"/>
        <v>9.8038615529216777E-3</v>
      </c>
      <c r="S42" s="8">
        <f t="shared" si="4"/>
        <v>0.81119983488370362</v>
      </c>
      <c r="T42" s="15">
        <f t="shared" si="10"/>
        <v>7.2164813432870289E-2</v>
      </c>
    </row>
    <row r="43" spans="2:20" x14ac:dyDescent="0.3">
      <c r="B43" s="3">
        <v>43506</v>
      </c>
      <c r="C43" s="4" t="str">
        <f t="shared" si="5"/>
        <v>Sunday</v>
      </c>
      <c r="D43" s="4">
        <v>46236443</v>
      </c>
      <c r="E43" s="4">
        <v>10000942</v>
      </c>
      <c r="F43" s="4">
        <v>3366317</v>
      </c>
      <c r="G43" s="4">
        <v>2197531</v>
      </c>
      <c r="H43" s="4">
        <v>1799778</v>
      </c>
      <c r="I43" s="8">
        <f t="shared" si="0"/>
        <v>3.892552893828792E-2</v>
      </c>
      <c r="J43" s="8">
        <f t="shared" si="6"/>
        <v>-4.9231076440156785E-2</v>
      </c>
      <c r="K43" s="8">
        <f>('Channel wise traffic'!K43/'Channel wise traffic'!K36)-1</f>
        <v>2.9999989529903681E-2</v>
      </c>
      <c r="L43" s="8">
        <f t="shared" si="11"/>
        <v>-7.6923385166750902E-2</v>
      </c>
      <c r="M43" s="8">
        <f t="shared" si="1"/>
        <v>0.21629998657119884</v>
      </c>
      <c r="N43" s="8">
        <f t="shared" si="7"/>
        <v>-6.9808419156380808E-8</v>
      </c>
      <c r="O43" s="8">
        <f t="shared" si="2"/>
        <v>0.33659999228072718</v>
      </c>
      <c r="P43" s="8">
        <f t="shared" si="8"/>
        <v>3.8200203000826605E-8</v>
      </c>
      <c r="Q43" s="8">
        <f t="shared" si="3"/>
        <v>0.65279978088813384</v>
      </c>
      <c r="R43" s="8">
        <f t="shared" si="9"/>
        <v>-8.571456673476896E-2</v>
      </c>
      <c r="S43" s="8">
        <f t="shared" si="4"/>
        <v>0.81900005051123281</v>
      </c>
      <c r="T43" s="15">
        <f t="shared" si="10"/>
        <v>9.6153897075994532E-3</v>
      </c>
    </row>
    <row r="44" spans="2:20" x14ac:dyDescent="0.3">
      <c r="B44" s="3">
        <v>43507</v>
      </c>
      <c r="C44" s="4" t="str">
        <f t="shared" si="5"/>
        <v>Monday</v>
      </c>
      <c r="D44" s="4">
        <v>22368860</v>
      </c>
      <c r="E44" s="4">
        <v>5312604</v>
      </c>
      <c r="F44" s="4">
        <v>2125041</v>
      </c>
      <c r="G44" s="4">
        <v>1582306</v>
      </c>
      <c r="H44" s="4">
        <v>1297491</v>
      </c>
      <c r="I44" s="8">
        <f t="shared" si="0"/>
        <v>5.8004341750093655E-2</v>
      </c>
      <c r="J44" s="8">
        <f t="shared" si="6"/>
        <v>8.2977972200451333E-2</v>
      </c>
      <c r="K44" s="8">
        <f>('Channel wise traffic'!K44/'Channel wise traffic'!K37)-1</f>
        <v>5.1020364054076506E-2</v>
      </c>
      <c r="L44" s="8">
        <f t="shared" si="11"/>
        <v>3.0406225507084272E-2</v>
      </c>
      <c r="M44" s="8">
        <f t="shared" si="1"/>
        <v>0.23749998882374873</v>
      </c>
      <c r="N44" s="8">
        <f t="shared" si="7"/>
        <v>1.1862914450766482E-7</v>
      </c>
      <c r="O44" s="8">
        <f t="shared" si="2"/>
        <v>0.39999988706103445</v>
      </c>
      <c r="P44" s="8">
        <f t="shared" si="8"/>
        <v>1.0100805642443422E-2</v>
      </c>
      <c r="Q44" s="8">
        <f t="shared" si="3"/>
        <v>0.74460022183101404</v>
      </c>
      <c r="R44" s="8">
        <f t="shared" si="9"/>
        <v>9.9010203298601773E-3</v>
      </c>
      <c r="S44" s="8">
        <f t="shared" si="4"/>
        <v>0.82000005055912073</v>
      </c>
      <c r="T44" s="15">
        <f t="shared" si="10"/>
        <v>1.0101216045851791E-2</v>
      </c>
    </row>
    <row r="45" spans="2:20" x14ac:dyDescent="0.3">
      <c r="B45" s="3">
        <v>43508</v>
      </c>
      <c r="C45" s="4" t="str">
        <f t="shared" si="5"/>
        <v>Tuesday</v>
      </c>
      <c r="D45" s="4">
        <v>22803207</v>
      </c>
      <c r="E45" s="4">
        <v>5814817</v>
      </c>
      <c r="F45" s="4">
        <v>2256149</v>
      </c>
      <c r="G45" s="4">
        <v>1712868</v>
      </c>
      <c r="H45" s="4">
        <v>1404552</v>
      </c>
      <c r="I45" s="8">
        <f t="shared" si="0"/>
        <v>6.1594494142863325E-2</v>
      </c>
      <c r="J45" s="8">
        <f t="shared" si="6"/>
        <v>4.0516023501679044E-2</v>
      </c>
      <c r="K45" s="8">
        <f>('Channel wise traffic'!K45/'Channel wise traffic'!K38)-1</f>
        <v>1.9417486578885645E-2</v>
      </c>
      <c r="L45" s="8">
        <f t="shared" si="11"/>
        <v>2.0696661547025652E-2</v>
      </c>
      <c r="M45" s="8">
        <f t="shared" si="1"/>
        <v>0.25499996557501758</v>
      </c>
      <c r="N45" s="8">
        <f t="shared" si="7"/>
        <v>-2.8571435635021847E-2</v>
      </c>
      <c r="O45" s="8">
        <f t="shared" si="2"/>
        <v>0.38800000068789781</v>
      </c>
      <c r="P45" s="8">
        <f t="shared" si="8"/>
        <v>-3.9603837237817907E-2</v>
      </c>
      <c r="Q45" s="8">
        <f t="shared" si="3"/>
        <v>0.75919985781080945</v>
      </c>
      <c r="R45" s="8">
        <f t="shared" si="9"/>
        <v>7.2164656822276463E-2</v>
      </c>
      <c r="S45" s="8">
        <f t="shared" si="4"/>
        <v>0.82000014011587585</v>
      </c>
      <c r="T45" s="15">
        <f t="shared" si="10"/>
        <v>2.0408157108046332E-2</v>
      </c>
    </row>
    <row r="46" spans="2:20" x14ac:dyDescent="0.3">
      <c r="B46" s="3">
        <v>43509</v>
      </c>
      <c r="C46" s="4" t="str">
        <f t="shared" si="5"/>
        <v>Wednesday</v>
      </c>
      <c r="D46" s="4">
        <v>21717340</v>
      </c>
      <c r="E46" s="4">
        <v>5483628</v>
      </c>
      <c r="F46" s="4">
        <v>2259254</v>
      </c>
      <c r="G46" s="4">
        <v>1682241</v>
      </c>
      <c r="H46" s="4">
        <v>1393232</v>
      </c>
      <c r="I46" s="8">
        <f t="shared" si="0"/>
        <v>6.4152976377401652E-2</v>
      </c>
      <c r="J46" s="8">
        <f t="shared" si="6"/>
        <v>8.7452358707419409E-2</v>
      </c>
      <c r="K46" s="8">
        <f>('Channel wise traffic'!K46/'Channel wise traffic'!K39)-1</f>
        <v>5.2631533028763E-2</v>
      </c>
      <c r="L46" s="8">
        <f t="shared" si="11"/>
        <v>3.3079740772048449E-2</v>
      </c>
      <c r="M46" s="8">
        <f t="shared" si="1"/>
        <v>0.25249998388384581</v>
      </c>
      <c r="N46" s="8">
        <f t="shared" si="7"/>
        <v>-2.8846219452244637E-2</v>
      </c>
      <c r="O46" s="8">
        <f t="shared" si="2"/>
        <v>0.41199986578228864</v>
      </c>
      <c r="P46" s="8">
        <f t="shared" si="8"/>
        <v>2.99997604628639E-2</v>
      </c>
      <c r="Q46" s="8">
        <f t="shared" si="3"/>
        <v>0.74460020874146948</v>
      </c>
      <c r="R46" s="8">
        <f t="shared" si="9"/>
        <v>7.3684674233033265E-2</v>
      </c>
      <c r="S46" s="8">
        <f t="shared" si="4"/>
        <v>0.82820000225889157</v>
      </c>
      <c r="T46" s="15">
        <f t="shared" si="10"/>
        <v>-3.8095487737340172E-2</v>
      </c>
    </row>
    <row r="47" spans="2:20" x14ac:dyDescent="0.3">
      <c r="B47" s="3">
        <v>43510</v>
      </c>
      <c r="C47" s="4" t="str">
        <f t="shared" si="5"/>
        <v>Thursday</v>
      </c>
      <c r="D47" s="4">
        <v>21500167</v>
      </c>
      <c r="E47" s="4">
        <v>5213790</v>
      </c>
      <c r="F47" s="4">
        <v>1981240</v>
      </c>
      <c r="G47" s="4">
        <v>1402916</v>
      </c>
      <c r="H47" s="4">
        <v>1184903</v>
      </c>
      <c r="I47" s="8">
        <f t="shared" si="0"/>
        <v>5.5111339367736073E-2</v>
      </c>
      <c r="J47" s="8">
        <f t="shared" si="6"/>
        <v>-0.14069092654880477</v>
      </c>
      <c r="K47" s="8">
        <f>('Channel wise traffic'!K47/'Channel wise traffic'!K40)-1</f>
        <v>-2.9411712923870126E-2</v>
      </c>
      <c r="L47" s="8">
        <f t="shared" si="11"/>
        <v>-0.1146512661343102</v>
      </c>
      <c r="M47" s="8">
        <f t="shared" si="1"/>
        <v>0.24249997686064484</v>
      </c>
      <c r="N47" s="8">
        <f t="shared" si="7"/>
        <v>-2.0202018530045551E-2</v>
      </c>
      <c r="O47" s="8">
        <f t="shared" si="2"/>
        <v>0.37999996164018879</v>
      </c>
      <c r="P47" s="8">
        <f t="shared" si="8"/>
        <v>-5.0000182538154636E-2</v>
      </c>
      <c r="Q47" s="8">
        <f t="shared" si="3"/>
        <v>0.70809997779168599</v>
      </c>
      <c r="R47" s="8">
        <f t="shared" si="9"/>
        <v>-3.9603732674964975E-2</v>
      </c>
      <c r="S47" s="8">
        <f t="shared" si="4"/>
        <v>0.84460010435407396</v>
      </c>
      <c r="T47" s="15">
        <f t="shared" si="10"/>
        <v>-9.6154771468530686E-3</v>
      </c>
    </row>
    <row r="48" spans="2:20" x14ac:dyDescent="0.3">
      <c r="B48" s="3">
        <v>43511</v>
      </c>
      <c r="C48" s="4" t="str">
        <f t="shared" si="5"/>
        <v>Friday</v>
      </c>
      <c r="D48" s="4">
        <v>21500167</v>
      </c>
      <c r="E48" s="4">
        <v>5482542</v>
      </c>
      <c r="F48" s="4">
        <v>2214947</v>
      </c>
      <c r="G48" s="4">
        <v>1633080</v>
      </c>
      <c r="H48" s="4">
        <v>1285561</v>
      </c>
      <c r="I48" s="8">
        <f t="shared" si="0"/>
        <v>5.9793070444522596E-2</v>
      </c>
      <c r="J48" s="8">
        <f t="shared" si="6"/>
        <v>3.1362191919734883E-2</v>
      </c>
      <c r="K48" s="8">
        <f>('Channel wise traffic'!K48/'Channel wise traffic'!K41)-1</f>
        <v>-1.9801900302222397E-2</v>
      </c>
      <c r="L48" s="8">
        <f t="shared" si="11"/>
        <v>5.2197752992891644E-2</v>
      </c>
      <c r="M48" s="8">
        <f t="shared" si="1"/>
        <v>0.25499997279090902</v>
      </c>
      <c r="N48" s="8">
        <f t="shared" si="7"/>
        <v>7.3684062469939748E-2</v>
      </c>
      <c r="O48" s="8">
        <f t="shared" si="2"/>
        <v>0.40400000583670859</v>
      </c>
      <c r="P48" s="8">
        <f t="shared" si="8"/>
        <v>2.9383318578268813E-7</v>
      </c>
      <c r="Q48" s="8">
        <f t="shared" si="3"/>
        <v>0.73729980897962799</v>
      </c>
      <c r="R48" s="8">
        <f t="shared" si="9"/>
        <v>4.1236556896707688E-2</v>
      </c>
      <c r="S48" s="8">
        <f t="shared" si="4"/>
        <v>0.78720025963210616</v>
      </c>
      <c r="T48" s="15">
        <f t="shared" si="10"/>
        <v>-5.8822950491126957E-2</v>
      </c>
    </row>
    <row r="49" spans="2:20" x14ac:dyDescent="0.3">
      <c r="B49" s="3">
        <v>43512</v>
      </c>
      <c r="C49" s="4" t="str">
        <f t="shared" si="5"/>
        <v>Saturday</v>
      </c>
      <c r="D49" s="4">
        <v>45787545</v>
      </c>
      <c r="E49" s="4">
        <v>9807692</v>
      </c>
      <c r="F49" s="4">
        <v>3334615</v>
      </c>
      <c r="G49" s="4">
        <v>2290213</v>
      </c>
      <c r="H49" s="4">
        <v>1768503</v>
      </c>
      <c r="I49" s="8">
        <f t="shared" si="0"/>
        <v>3.8624106184334629E-2</v>
      </c>
      <c r="J49" s="8">
        <f t="shared" si="6"/>
        <v>-4.6686155168073507E-2</v>
      </c>
      <c r="K49" s="8">
        <f>('Channel wise traffic'!K49/'Channel wise traffic'!K42)-1</f>
        <v>4.0816303799183329E-2</v>
      </c>
      <c r="L49" s="8">
        <f t="shared" si="11"/>
        <v>-8.4071011828148912E-2</v>
      </c>
      <c r="M49" s="8">
        <f t="shared" si="1"/>
        <v>0.21419999696423994</v>
      </c>
      <c r="N49" s="8">
        <f t="shared" si="7"/>
        <v>3.030306577463171E-2</v>
      </c>
      <c r="O49" s="8">
        <f t="shared" si="2"/>
        <v>0.33999997145097949</v>
      </c>
      <c r="P49" s="8">
        <f t="shared" si="8"/>
        <v>-4.7619145381102901E-2</v>
      </c>
      <c r="Q49" s="8">
        <f t="shared" si="3"/>
        <v>0.68679982546710794</v>
      </c>
      <c r="R49" s="8">
        <f t="shared" si="9"/>
        <v>-1.9417622695553138E-2</v>
      </c>
      <c r="S49" s="8">
        <f t="shared" si="4"/>
        <v>0.77220022766441376</v>
      </c>
      <c r="T49" s="15">
        <f t="shared" si="10"/>
        <v>-4.8076448665551053E-2</v>
      </c>
    </row>
    <row r="50" spans="2:20" x14ac:dyDescent="0.3">
      <c r="B50" s="3">
        <v>43513</v>
      </c>
      <c r="C50" s="4" t="str">
        <f t="shared" si="5"/>
        <v>Sunday</v>
      </c>
      <c r="D50" s="4">
        <v>45338648</v>
      </c>
      <c r="E50" s="4">
        <v>9901960</v>
      </c>
      <c r="F50" s="4">
        <v>3232000</v>
      </c>
      <c r="G50" s="4">
        <v>2087872</v>
      </c>
      <c r="H50" s="4">
        <v>1579683</v>
      </c>
      <c r="I50" s="8">
        <f t="shared" si="0"/>
        <v>3.4841863833257665E-2</v>
      </c>
      <c r="J50" s="8">
        <f t="shared" si="6"/>
        <v>-0.12229008244350137</v>
      </c>
      <c r="K50" s="8">
        <f>('Channel wise traffic'!K50/'Channel wise traffic'!K43)-1</f>
        <v>-1.9417454730133787E-2</v>
      </c>
      <c r="L50" s="8">
        <f t="shared" si="11"/>
        <v>-0.10490968822811508</v>
      </c>
      <c r="M50" s="8">
        <f t="shared" si="1"/>
        <v>0.21839998404892885</v>
      </c>
      <c r="N50" s="8">
        <f t="shared" si="7"/>
        <v>9.7087268058555498E-3</v>
      </c>
      <c r="O50" s="8">
        <f t="shared" si="2"/>
        <v>0.32640002585346739</v>
      </c>
      <c r="P50" s="8">
        <f t="shared" si="8"/>
        <v>-3.030293125720851E-2</v>
      </c>
      <c r="Q50" s="8">
        <f t="shared" si="3"/>
        <v>0.64600000000000002</v>
      </c>
      <c r="R50" s="8">
        <f t="shared" si="9"/>
        <v>-1.0416334513597247E-2</v>
      </c>
      <c r="S50" s="8">
        <f t="shared" si="4"/>
        <v>0.75659954250068973</v>
      </c>
      <c r="T50" s="15">
        <f t="shared" si="10"/>
        <v>-7.6191091772939035E-2</v>
      </c>
    </row>
    <row r="51" spans="2:20" x14ac:dyDescent="0.3">
      <c r="B51" s="3">
        <v>43514</v>
      </c>
      <c r="C51" s="4" t="str">
        <f t="shared" si="5"/>
        <v>Monday</v>
      </c>
      <c r="D51" s="4">
        <v>21717340</v>
      </c>
      <c r="E51" s="4">
        <v>5592215</v>
      </c>
      <c r="F51" s="4">
        <v>2348730</v>
      </c>
      <c r="G51" s="4">
        <v>1800301</v>
      </c>
      <c r="H51" s="4">
        <v>1431960</v>
      </c>
      <c r="I51" s="8">
        <f t="shared" si="0"/>
        <v>6.5936251861415815E-2</v>
      </c>
      <c r="J51" s="8">
        <f t="shared" si="6"/>
        <v>0.10363771309396363</v>
      </c>
      <c r="K51" s="8">
        <f>('Channel wise traffic'!K51/'Channel wise traffic'!K44)-1</f>
        <v>-2.9126207515823954E-2</v>
      </c>
      <c r="L51" s="8">
        <f t="shared" si="11"/>
        <v>0.13674683432312817</v>
      </c>
      <c r="M51" s="8">
        <f t="shared" si="1"/>
        <v>0.25749999769769227</v>
      </c>
      <c r="N51" s="8">
        <f t="shared" si="7"/>
        <v>8.4210567642534651E-2</v>
      </c>
      <c r="O51" s="8">
        <f t="shared" si="2"/>
        <v>0.4199999463539939</v>
      </c>
      <c r="P51" s="8">
        <f t="shared" si="8"/>
        <v>5.0000162349815191E-2</v>
      </c>
      <c r="Q51" s="8">
        <f t="shared" si="3"/>
        <v>0.76649976795970587</v>
      </c>
      <c r="R51" s="8">
        <f t="shared" si="9"/>
        <v>2.9411146393214294E-2</v>
      </c>
      <c r="S51" s="8">
        <f t="shared" si="4"/>
        <v>0.79540032472347677</v>
      </c>
      <c r="T51" s="15">
        <f t="shared" si="10"/>
        <v>-2.9999663803521148E-2</v>
      </c>
    </row>
    <row r="52" spans="2:20" x14ac:dyDescent="0.3">
      <c r="B52" s="3">
        <v>43515</v>
      </c>
      <c r="C52" s="4" t="str">
        <f t="shared" si="5"/>
        <v>Tuesday</v>
      </c>
      <c r="D52" s="4">
        <v>21934513</v>
      </c>
      <c r="E52" s="4">
        <v>5648137</v>
      </c>
      <c r="F52" s="4">
        <v>948887</v>
      </c>
      <c r="G52" s="4">
        <v>727321</v>
      </c>
      <c r="H52" s="4">
        <v>620260</v>
      </c>
      <c r="I52" s="8">
        <f t="shared" si="0"/>
        <v>2.8277810407735061E-2</v>
      </c>
      <c r="J52" s="8">
        <f t="shared" si="6"/>
        <v>-0.55839299648571217</v>
      </c>
      <c r="K52" s="8">
        <f>('Channel wise traffic'!K52/'Channel wise traffic'!K45)-1</f>
        <v>-3.8095258977849822E-2</v>
      </c>
      <c r="L52" s="8">
        <f t="shared" si="11"/>
        <v>-0.54090360183579034</v>
      </c>
      <c r="M52" s="8">
        <f t="shared" si="1"/>
        <v>0.25749999555495034</v>
      </c>
      <c r="N52" s="8">
        <f t="shared" si="7"/>
        <v>9.8040404605359566E-3</v>
      </c>
      <c r="O52" s="8">
        <f t="shared" si="2"/>
        <v>0.16799999716720751</v>
      </c>
      <c r="P52" s="8">
        <f t="shared" si="8"/>
        <v>-0.56701031734702356</v>
      </c>
      <c r="Q52" s="8">
        <f t="shared" si="3"/>
        <v>0.76649906680142099</v>
      </c>
      <c r="R52" s="8">
        <f t="shared" si="9"/>
        <v>9.6143445174754483E-3</v>
      </c>
      <c r="S52" s="8">
        <f t="shared" si="4"/>
        <v>0.8528008953405718</v>
      </c>
      <c r="T52" s="15">
        <f t="shared" si="10"/>
        <v>4.0000914170649882E-2</v>
      </c>
    </row>
    <row r="53" spans="2:20" x14ac:dyDescent="0.3">
      <c r="B53" s="3">
        <v>43516</v>
      </c>
      <c r="C53" s="4" t="str">
        <f t="shared" si="5"/>
        <v>Wednesday</v>
      </c>
      <c r="D53" s="4">
        <v>22151687</v>
      </c>
      <c r="E53" s="4">
        <v>5427163</v>
      </c>
      <c r="F53" s="4">
        <v>2105739</v>
      </c>
      <c r="G53" s="4">
        <v>1537189</v>
      </c>
      <c r="H53" s="4">
        <v>1222680</v>
      </c>
      <c r="I53" s="8">
        <f t="shared" si="0"/>
        <v>5.5195796148618387E-2</v>
      </c>
      <c r="J53" s="8">
        <f t="shared" si="6"/>
        <v>-0.12241464451003137</v>
      </c>
      <c r="K53" s="8">
        <f>('Channel wise traffic'!K53/'Channel wise traffic'!K46)-1</f>
        <v>2.000001105107807E-2</v>
      </c>
      <c r="L53" s="8">
        <f t="shared" si="11"/>
        <v>-0.13962220826808736</v>
      </c>
      <c r="M53" s="8">
        <f t="shared" si="1"/>
        <v>0.24499998577986409</v>
      </c>
      <c r="N53" s="8">
        <f t="shared" si="7"/>
        <v>-2.9702964683878341E-2</v>
      </c>
      <c r="O53" s="8">
        <f t="shared" si="2"/>
        <v>0.38799995504096707</v>
      </c>
      <c r="P53" s="8">
        <f t="shared" si="8"/>
        <v>-5.8252229514083709E-2</v>
      </c>
      <c r="Q53" s="8">
        <f t="shared" si="3"/>
        <v>0.7299997768004487</v>
      </c>
      <c r="R53" s="8">
        <f t="shared" si="9"/>
        <v>-1.960841773829014E-2</v>
      </c>
      <c r="S53" s="8">
        <f t="shared" si="4"/>
        <v>0.79539991503972507</v>
      </c>
      <c r="T53" s="15">
        <f t="shared" si="10"/>
        <v>-3.9604065599740612E-2</v>
      </c>
    </row>
    <row r="54" spans="2:20" x14ac:dyDescent="0.3">
      <c r="B54" s="3">
        <v>43517</v>
      </c>
      <c r="C54" s="4" t="str">
        <f t="shared" si="5"/>
        <v>Thursday</v>
      </c>
      <c r="D54" s="4">
        <v>20848646</v>
      </c>
      <c r="E54" s="4">
        <v>5003675</v>
      </c>
      <c r="F54" s="4">
        <v>1921411</v>
      </c>
      <c r="G54" s="4">
        <v>1444709</v>
      </c>
      <c r="H54" s="4">
        <v>1149121</v>
      </c>
      <c r="I54" s="8">
        <f t="shared" si="0"/>
        <v>5.5117296346247138E-2</v>
      </c>
      <c r="J54" s="8">
        <f t="shared" si="6"/>
        <v>-3.019825251518482E-2</v>
      </c>
      <c r="K54" s="8">
        <f>('Channel wise traffic'!K54/'Channel wise traffic'!K47)-1</f>
        <v>-3.0303068357704799E-2</v>
      </c>
      <c r="L54" s="8">
        <f t="shared" si="11"/>
        <v>1.0808988820465437E-4</v>
      </c>
      <c r="M54" s="8">
        <f t="shared" si="1"/>
        <v>0.23999999808141018</v>
      </c>
      <c r="N54" s="8">
        <f t="shared" si="7"/>
        <v>-1.0309191825908059E-2</v>
      </c>
      <c r="O54" s="8">
        <f t="shared" si="2"/>
        <v>0.38399996002937842</v>
      </c>
      <c r="P54" s="8">
        <f t="shared" si="8"/>
        <v>1.0526312613097444E-2</v>
      </c>
      <c r="Q54" s="8">
        <f t="shared" si="3"/>
        <v>0.75190003596315413</v>
      </c>
      <c r="R54" s="8">
        <f t="shared" si="9"/>
        <v>6.1855754194577228E-2</v>
      </c>
      <c r="S54" s="8">
        <f t="shared" si="4"/>
        <v>0.79539962719135826</v>
      </c>
      <c r="T54" s="15">
        <f t="shared" si="10"/>
        <v>-5.8252984944091146E-2</v>
      </c>
    </row>
    <row r="55" spans="2:20" x14ac:dyDescent="0.3">
      <c r="B55" s="3">
        <v>43518</v>
      </c>
      <c r="C55" s="4" t="str">
        <f t="shared" si="5"/>
        <v>Friday</v>
      </c>
      <c r="D55" s="4">
        <v>22151687</v>
      </c>
      <c r="E55" s="4">
        <v>5704059</v>
      </c>
      <c r="F55" s="4">
        <v>2304440</v>
      </c>
      <c r="G55" s="4">
        <v>1749530</v>
      </c>
      <c r="H55" s="4">
        <v>1377230</v>
      </c>
      <c r="I55" s="8">
        <f t="shared" si="0"/>
        <v>6.2172691407205237E-2</v>
      </c>
      <c r="J55" s="8">
        <f t="shared" si="6"/>
        <v>7.1306612443905903E-2</v>
      </c>
      <c r="K55" s="8">
        <f>('Channel wise traffic'!K55/'Channel wise traffic'!K48)-1</f>
        <v>3.0302975335167126E-2</v>
      </c>
      <c r="L55" s="8">
        <f t="shared" si="11"/>
        <v>3.9797604387794561E-2</v>
      </c>
      <c r="M55" s="8">
        <f t="shared" si="1"/>
        <v>0.25749998182982631</v>
      </c>
      <c r="N55" s="8">
        <f t="shared" si="7"/>
        <v>9.8039580614668331E-3</v>
      </c>
      <c r="O55" s="8">
        <f t="shared" si="2"/>
        <v>0.40400002875145574</v>
      </c>
      <c r="P55" s="8">
        <f t="shared" si="8"/>
        <v>5.6719670293858826E-8</v>
      </c>
      <c r="Q55" s="8">
        <f t="shared" si="3"/>
        <v>0.75919963201471941</v>
      </c>
      <c r="R55" s="8">
        <f t="shared" si="9"/>
        <v>2.9702737974934834E-2</v>
      </c>
      <c r="S55" s="8">
        <f t="shared" si="4"/>
        <v>0.78719999085468673</v>
      </c>
      <c r="T55" s="15">
        <f t="shared" si="10"/>
        <v>-3.4143461735691716E-7</v>
      </c>
    </row>
    <row r="56" spans="2:20" x14ac:dyDescent="0.3">
      <c r="B56" s="3">
        <v>43519</v>
      </c>
      <c r="C56" s="4" t="str">
        <f t="shared" si="5"/>
        <v>Saturday</v>
      </c>
      <c r="D56" s="4">
        <v>43094160</v>
      </c>
      <c r="E56" s="4">
        <v>9049773</v>
      </c>
      <c r="F56" s="4">
        <v>2923076</v>
      </c>
      <c r="G56" s="4">
        <v>1908184</v>
      </c>
      <c r="H56" s="4">
        <v>1443732</v>
      </c>
      <c r="I56" s="8">
        <f t="shared" si="0"/>
        <v>3.3501801636230989E-2</v>
      </c>
      <c r="J56" s="8">
        <f t="shared" si="6"/>
        <v>-0.18364175802924843</v>
      </c>
      <c r="K56" s="8">
        <f>('Channel wise traffic'!K56/'Channel wise traffic'!K49)-1</f>
        <v>-5.8823552536471535E-2</v>
      </c>
      <c r="L56" s="8">
        <f t="shared" si="11"/>
        <v>-0.13261936790607654</v>
      </c>
      <c r="M56" s="8">
        <f t="shared" si="1"/>
        <v>0.20999998607699977</v>
      </c>
      <c r="N56" s="8">
        <f t="shared" si="7"/>
        <v>-1.9607894242600565E-2</v>
      </c>
      <c r="O56" s="8">
        <f t="shared" si="2"/>
        <v>0.32299992497049373</v>
      </c>
      <c r="P56" s="8">
        <f t="shared" si="8"/>
        <v>-5.0000140905708257E-2</v>
      </c>
      <c r="Q56" s="8">
        <f t="shared" si="3"/>
        <v>0.65279999562105129</v>
      </c>
      <c r="R56" s="8">
        <f t="shared" si="9"/>
        <v>-4.9504715326525561E-2</v>
      </c>
      <c r="S56" s="8">
        <f t="shared" si="4"/>
        <v>0.75659999245355791</v>
      </c>
      <c r="T56" s="15">
        <f t="shared" si="10"/>
        <v>-2.020231884422008E-2</v>
      </c>
    </row>
    <row r="57" spans="2:20" x14ac:dyDescent="0.3">
      <c r="B57" s="3">
        <v>43520</v>
      </c>
      <c r="C57" s="4" t="str">
        <f t="shared" si="5"/>
        <v>Sunday</v>
      </c>
      <c r="D57" s="4">
        <v>44440853</v>
      </c>
      <c r="E57" s="4">
        <v>8959276</v>
      </c>
      <c r="F57" s="4">
        <v>3168000</v>
      </c>
      <c r="G57" s="4">
        <v>2046528</v>
      </c>
      <c r="H57" s="4">
        <v>1644180</v>
      </c>
      <c r="I57" s="8">
        <f t="shared" si="0"/>
        <v>3.699703963828057E-2</v>
      </c>
      <c r="J57" s="8">
        <f t="shared" si="6"/>
        <v>4.0829077732684294E-2</v>
      </c>
      <c r="K57" s="8">
        <f>('Channel wise traffic'!K57/'Channel wise traffic'!K50)-1</f>
        <v>-1.9802002472636637E-2</v>
      </c>
      <c r="L57" s="8">
        <f t="shared" si="11"/>
        <v>6.1855927551318857E-2</v>
      </c>
      <c r="M57" s="8">
        <f t="shared" si="1"/>
        <v>0.201600000792064</v>
      </c>
      <c r="N57" s="8">
        <f t="shared" si="7"/>
        <v>-7.6923005878521966E-2</v>
      </c>
      <c r="O57" s="8">
        <f t="shared" si="2"/>
        <v>0.35360000071434344</v>
      </c>
      <c r="P57" s="8">
        <f t="shared" si="8"/>
        <v>8.333324971330458E-2</v>
      </c>
      <c r="Q57" s="8">
        <f t="shared" si="3"/>
        <v>0.64600000000000002</v>
      </c>
      <c r="R57" s="8">
        <f t="shared" si="9"/>
        <v>0</v>
      </c>
      <c r="S57" s="8">
        <f t="shared" si="4"/>
        <v>0.80339970916596304</v>
      </c>
      <c r="T57" s="15">
        <f t="shared" si="10"/>
        <v>6.1855927787890064E-2</v>
      </c>
    </row>
    <row r="58" spans="2:20" x14ac:dyDescent="0.3">
      <c r="B58" s="3">
        <v>43521</v>
      </c>
      <c r="C58" s="4" t="str">
        <f t="shared" si="5"/>
        <v>Monday</v>
      </c>
      <c r="D58" s="4">
        <v>21065820</v>
      </c>
      <c r="E58" s="4">
        <v>5055796</v>
      </c>
      <c r="F58" s="4">
        <v>2042541</v>
      </c>
      <c r="G58" s="4">
        <v>1505966</v>
      </c>
      <c r="H58" s="4">
        <v>1271939</v>
      </c>
      <c r="I58" s="8">
        <f t="shared" si="0"/>
        <v>6.0379277901358691E-2</v>
      </c>
      <c r="J58" s="8">
        <f t="shared" si="6"/>
        <v>-0.11174962987792958</v>
      </c>
      <c r="K58" s="8">
        <f>('Channel wise traffic'!K58/'Channel wise traffic'!K51)-1</f>
        <v>-2.9999947507378666E-2</v>
      </c>
      <c r="L58" s="8">
        <f t="shared" si="11"/>
        <v>-8.427797764023226E-2</v>
      </c>
      <c r="M58" s="8">
        <f t="shared" si="1"/>
        <v>0.2399999620237902</v>
      </c>
      <c r="N58" s="8">
        <f t="shared" si="7"/>
        <v>-6.7961304195611305E-2</v>
      </c>
      <c r="O58" s="8">
        <f t="shared" si="2"/>
        <v>0.40399988448901025</v>
      </c>
      <c r="P58" s="8">
        <f t="shared" si="8"/>
        <v>-3.8095390258688577E-2</v>
      </c>
      <c r="Q58" s="8">
        <f t="shared" si="3"/>
        <v>0.73730025492756324</v>
      </c>
      <c r="R58" s="8">
        <f t="shared" si="9"/>
        <v>-3.8094614313931019E-2</v>
      </c>
      <c r="S58" s="8">
        <f t="shared" si="4"/>
        <v>0.84460007729258169</v>
      </c>
      <c r="T58" s="15">
        <f t="shared" si="10"/>
        <v>6.1855333773228383E-2</v>
      </c>
    </row>
    <row r="59" spans="2:20" x14ac:dyDescent="0.3">
      <c r="B59" s="3">
        <v>43522</v>
      </c>
      <c r="C59" s="4" t="str">
        <f t="shared" si="5"/>
        <v>Tuesday</v>
      </c>
      <c r="D59" s="4">
        <v>22368860</v>
      </c>
      <c r="E59" s="4">
        <v>5480370</v>
      </c>
      <c r="F59" s="4">
        <v>2257912</v>
      </c>
      <c r="G59" s="4">
        <v>1681241</v>
      </c>
      <c r="H59" s="4">
        <v>1364832</v>
      </c>
      <c r="I59" s="8">
        <f t="shared" si="0"/>
        <v>6.1014821497385206E-2</v>
      </c>
      <c r="J59" s="8">
        <f t="shared" si="6"/>
        <v>1.2004191790539451</v>
      </c>
      <c r="K59" s="8">
        <f>('Channel wise traffic'!K59/'Channel wise traffic'!K52)-1</f>
        <v>1.980199148273698E-2</v>
      </c>
      <c r="L59" s="8">
        <f t="shared" si="11"/>
        <v>1.157692572996929</v>
      </c>
      <c r="M59" s="8">
        <f t="shared" si="1"/>
        <v>0.24499996870649643</v>
      </c>
      <c r="N59" s="8">
        <f t="shared" si="7"/>
        <v>-4.8543794424207753E-2</v>
      </c>
      <c r="O59" s="8">
        <f t="shared" si="2"/>
        <v>0.41199991971345001</v>
      </c>
      <c r="P59" s="8">
        <f t="shared" si="8"/>
        <v>1.4523805158365186</v>
      </c>
      <c r="Q59" s="8">
        <f t="shared" si="3"/>
        <v>0.74459987811748196</v>
      </c>
      <c r="R59" s="8">
        <f t="shared" si="9"/>
        <v>-2.8570404886888778E-2</v>
      </c>
      <c r="S59" s="8">
        <f t="shared" si="4"/>
        <v>0.81180033082704983</v>
      </c>
      <c r="T59" s="15">
        <f t="shared" si="10"/>
        <v>-4.8077534554121337E-2</v>
      </c>
    </row>
    <row r="60" spans="2:20" x14ac:dyDescent="0.3">
      <c r="B60" s="3">
        <v>43523</v>
      </c>
      <c r="C60" s="4" t="str">
        <f t="shared" si="5"/>
        <v>Wednesday</v>
      </c>
      <c r="D60" s="4">
        <v>21500167</v>
      </c>
      <c r="E60" s="4">
        <v>5482542</v>
      </c>
      <c r="F60" s="4">
        <v>2105296</v>
      </c>
      <c r="G60" s="4">
        <v>1613709</v>
      </c>
      <c r="H60" s="4">
        <v>1323241</v>
      </c>
      <c r="I60" s="8">
        <f t="shared" si="0"/>
        <v>6.1545614971269758E-2</v>
      </c>
      <c r="J60" s="8">
        <f t="shared" si="6"/>
        <v>8.2246376811594191E-2</v>
      </c>
      <c r="K60" s="8">
        <f>('Channel wise traffic'!K60/'Channel wise traffic'!K53)-1</f>
        <v>-2.9411712923870126E-2</v>
      </c>
      <c r="L60" s="8">
        <f t="shared" si="11"/>
        <v>0.11504171088598958</v>
      </c>
      <c r="M60" s="8">
        <f t="shared" si="1"/>
        <v>0.25499997279090902</v>
      </c>
      <c r="N60" s="8">
        <f t="shared" si="7"/>
        <v>4.0816275883501785E-2</v>
      </c>
      <c r="O60" s="8">
        <f t="shared" si="2"/>
        <v>0.38399997665316565</v>
      </c>
      <c r="P60" s="8">
        <f t="shared" si="8"/>
        <v>-1.0309223843541604E-2</v>
      </c>
      <c r="Q60" s="8">
        <f t="shared" si="3"/>
        <v>0.76649981760284536</v>
      </c>
      <c r="R60" s="8">
        <f t="shared" si="9"/>
        <v>5.0000071181356409E-2</v>
      </c>
      <c r="S60" s="8">
        <f t="shared" si="4"/>
        <v>0.81999976451764223</v>
      </c>
      <c r="T60" s="15">
        <f t="shared" si="10"/>
        <v>3.092764911433088E-2</v>
      </c>
    </row>
    <row r="61" spans="2:20" x14ac:dyDescent="0.3">
      <c r="B61" s="3">
        <v>43524</v>
      </c>
      <c r="C61" s="4" t="str">
        <f t="shared" si="5"/>
        <v>Thursday</v>
      </c>
      <c r="D61" s="4">
        <v>22586034</v>
      </c>
      <c r="E61" s="4">
        <v>5759438</v>
      </c>
      <c r="F61" s="4">
        <v>2280737</v>
      </c>
      <c r="G61" s="4">
        <v>1648289</v>
      </c>
      <c r="H61" s="4">
        <v>1405660</v>
      </c>
      <c r="I61" s="8">
        <f t="shared" si="0"/>
        <v>6.2235804656984049E-2</v>
      </c>
      <c r="J61" s="8">
        <f t="shared" si="6"/>
        <v>0.22324803045110131</v>
      </c>
      <c r="K61" s="8">
        <f>('Channel wise traffic'!K61/'Channel wise traffic'!K54)-1</f>
        <v>8.3333329336271023E-2</v>
      </c>
      <c r="L61" s="8">
        <f t="shared" si="11"/>
        <v>0.12915198644756454</v>
      </c>
      <c r="M61" s="8">
        <f t="shared" si="1"/>
        <v>0.25499997033565081</v>
      </c>
      <c r="N61" s="8">
        <f t="shared" si="7"/>
        <v>6.2499884892301072E-2</v>
      </c>
      <c r="O61" s="8">
        <f t="shared" si="2"/>
        <v>0.39599992221463276</v>
      </c>
      <c r="P61" s="8">
        <f t="shared" si="8"/>
        <v>3.1249904776907478E-2</v>
      </c>
      <c r="Q61" s="8">
        <f t="shared" si="3"/>
        <v>0.72270016227210765</v>
      </c>
      <c r="R61" s="8">
        <f t="shared" si="9"/>
        <v>-3.8834781612481994E-2</v>
      </c>
      <c r="S61" s="8">
        <f t="shared" si="4"/>
        <v>0.85279947873218831</v>
      </c>
      <c r="T61" s="15">
        <f t="shared" si="10"/>
        <v>7.2164795630487166E-2</v>
      </c>
    </row>
    <row r="62" spans="2:20" x14ac:dyDescent="0.3">
      <c r="B62" s="3">
        <v>43525</v>
      </c>
      <c r="C62" s="4" t="str">
        <f t="shared" si="5"/>
        <v>Friday</v>
      </c>
      <c r="D62" s="4">
        <v>22368860</v>
      </c>
      <c r="E62" s="4">
        <v>5815903</v>
      </c>
      <c r="F62" s="4">
        <v>2442679</v>
      </c>
      <c r="G62" s="4">
        <v>1872313</v>
      </c>
      <c r="H62" s="4">
        <v>1458532</v>
      </c>
      <c r="I62" s="8">
        <f t="shared" si="0"/>
        <v>6.5203680473658474E-2</v>
      </c>
      <c r="J62" s="8">
        <f t="shared" si="6"/>
        <v>5.9032986501891482E-2</v>
      </c>
      <c r="K62" s="8">
        <f>('Channel wise traffic'!K62/'Channel wise traffic'!K55)-1</f>
        <v>9.8039043079567456E-3</v>
      </c>
      <c r="L62" s="8">
        <f t="shared" si="11"/>
        <v>4.8751131692233107E-2</v>
      </c>
      <c r="M62" s="8">
        <f t="shared" si="1"/>
        <v>0.25999997317699697</v>
      </c>
      <c r="N62" s="8">
        <f t="shared" si="7"/>
        <v>9.7087049459398944E-3</v>
      </c>
      <c r="O62" s="8">
        <f t="shared" si="2"/>
        <v>0.41999995529499029</v>
      </c>
      <c r="P62" s="8">
        <f t="shared" si="8"/>
        <v>3.9603775754624593E-2</v>
      </c>
      <c r="Q62" s="8">
        <f t="shared" si="3"/>
        <v>0.76649981434318626</v>
      </c>
      <c r="R62" s="8">
        <f t="shared" si="9"/>
        <v>9.6156294347693461E-3</v>
      </c>
      <c r="S62" s="8">
        <f t="shared" si="4"/>
        <v>0.77900009239908075</v>
      </c>
      <c r="T62" s="15">
        <f t="shared" si="10"/>
        <v>-1.0416537793278002E-2</v>
      </c>
    </row>
    <row r="63" spans="2:20" x14ac:dyDescent="0.3">
      <c r="B63" s="3">
        <v>43526</v>
      </c>
      <c r="C63" s="4" t="str">
        <f t="shared" si="5"/>
        <v>Saturday</v>
      </c>
      <c r="D63" s="4">
        <v>46685340</v>
      </c>
      <c r="E63" s="4">
        <v>9803921</v>
      </c>
      <c r="F63" s="4">
        <v>3333333</v>
      </c>
      <c r="G63" s="4">
        <v>1110666</v>
      </c>
      <c r="H63" s="4">
        <v>900972</v>
      </c>
      <c r="I63" s="8">
        <f t="shared" si="0"/>
        <v>1.9298820571939712E-2</v>
      </c>
      <c r="J63" s="8">
        <f t="shared" si="6"/>
        <v>-0.37594234941110949</v>
      </c>
      <c r="K63" s="8">
        <f>('Channel wise traffic'!K63/'Channel wise traffic'!K56)-1</f>
        <v>8.3333360405835055E-2</v>
      </c>
      <c r="L63" s="8">
        <f t="shared" si="11"/>
        <v>-0.42394678407179354</v>
      </c>
      <c r="M63" s="8">
        <f t="shared" si="1"/>
        <v>0.20999999143199985</v>
      </c>
      <c r="N63" s="8">
        <f t="shared" si="7"/>
        <v>2.550000210987946E-8</v>
      </c>
      <c r="O63" s="8">
        <f t="shared" si="2"/>
        <v>0.33999998571999918</v>
      </c>
      <c r="P63" s="8">
        <f t="shared" si="8"/>
        <v>5.2631779252142019E-2</v>
      </c>
      <c r="Q63" s="8">
        <f t="shared" si="3"/>
        <v>0.33319983331998332</v>
      </c>
      <c r="R63" s="8">
        <f t="shared" si="9"/>
        <v>-0.48958358524039425</v>
      </c>
      <c r="S63" s="8">
        <f t="shared" si="4"/>
        <v>0.81119976662651061</v>
      </c>
      <c r="T63" s="15">
        <f t="shared" si="10"/>
        <v>7.2164650697249533E-2</v>
      </c>
    </row>
    <row r="64" spans="2:20" x14ac:dyDescent="0.3">
      <c r="B64" s="3">
        <v>43527</v>
      </c>
      <c r="C64" s="4" t="str">
        <f t="shared" si="5"/>
        <v>Sunday</v>
      </c>
      <c r="D64" s="4">
        <v>43991955</v>
      </c>
      <c r="E64" s="4">
        <v>8961161</v>
      </c>
      <c r="F64" s="4">
        <v>2924923</v>
      </c>
      <c r="G64" s="4">
        <v>2088395</v>
      </c>
      <c r="H64" s="4">
        <v>1694106</v>
      </c>
      <c r="I64" s="8">
        <f t="shared" si="0"/>
        <v>3.8509450193791116E-2</v>
      </c>
      <c r="J64" s="8">
        <f t="shared" si="6"/>
        <v>3.03652884720651E-2</v>
      </c>
      <c r="K64" s="8">
        <f>('Channel wise traffic'!K64/'Channel wise traffic'!K57)-1</f>
        <v>-1.0100976689217722E-2</v>
      </c>
      <c r="L64" s="8">
        <f t="shared" si="11"/>
        <v>4.0879231697923846E-2</v>
      </c>
      <c r="M64" s="8">
        <f t="shared" si="1"/>
        <v>0.20369999469221134</v>
      </c>
      <c r="N64" s="8">
        <f t="shared" si="7"/>
        <v>1.0416636368535181E-2</v>
      </c>
      <c r="O64" s="8">
        <f t="shared" si="2"/>
        <v>0.3264000055349971</v>
      </c>
      <c r="P64" s="8">
        <f t="shared" si="8"/>
        <v>-7.6923063134606506E-2</v>
      </c>
      <c r="Q64" s="8">
        <f t="shared" si="3"/>
        <v>0.71399999247843449</v>
      </c>
      <c r="R64" s="8">
        <f t="shared" si="9"/>
        <v>0.10526314625144662</v>
      </c>
      <c r="S64" s="8">
        <f t="shared" si="4"/>
        <v>0.81119998850792119</v>
      </c>
      <c r="T64" s="15">
        <f t="shared" si="10"/>
        <v>9.7090890785309636E-3</v>
      </c>
    </row>
    <row r="65" spans="2:20" x14ac:dyDescent="0.3">
      <c r="B65" s="3">
        <v>43528</v>
      </c>
      <c r="C65" s="4" t="str">
        <f t="shared" si="5"/>
        <v>Monday</v>
      </c>
      <c r="D65" s="4">
        <v>21717340</v>
      </c>
      <c r="E65" s="4">
        <v>5700801</v>
      </c>
      <c r="F65" s="4">
        <v>2371533</v>
      </c>
      <c r="G65" s="4">
        <v>1765843</v>
      </c>
      <c r="H65" s="4">
        <v>1375592</v>
      </c>
      <c r="I65" s="8">
        <f t="shared" si="0"/>
        <v>6.3340722206310721E-2</v>
      </c>
      <c r="J65" s="8">
        <f t="shared" si="6"/>
        <v>8.1492115581014435E-2</v>
      </c>
      <c r="K65" s="8">
        <f>('Channel wise traffic'!K65/'Channel wise traffic'!K58)-1</f>
        <v>3.0927779261751054E-2</v>
      </c>
      <c r="L65" s="8">
        <f t="shared" si="11"/>
        <v>4.9047362073294742E-2</v>
      </c>
      <c r="M65" s="8">
        <f t="shared" si="1"/>
        <v>0.2624999654653839</v>
      </c>
      <c r="N65" s="8">
        <f t="shared" si="7"/>
        <v>9.3750029174435312E-2</v>
      </c>
      <c r="O65" s="8">
        <f t="shared" si="2"/>
        <v>0.4159999621105876</v>
      </c>
      <c r="P65" s="8">
        <f t="shared" si="8"/>
        <v>2.9703170922326771E-2</v>
      </c>
      <c r="Q65" s="8">
        <f t="shared" si="3"/>
        <v>0.74459980105695345</v>
      </c>
      <c r="R65" s="8">
        <f t="shared" si="9"/>
        <v>9.900371091160709E-3</v>
      </c>
      <c r="S65" s="8">
        <f t="shared" si="4"/>
        <v>0.77900017158943347</v>
      </c>
      <c r="T65" s="15">
        <f t="shared" si="10"/>
        <v>-7.7669784158003852E-2</v>
      </c>
    </row>
    <row r="66" spans="2:20" x14ac:dyDescent="0.3">
      <c r="B66" s="3">
        <v>43529</v>
      </c>
      <c r="C66" s="4" t="str">
        <f t="shared" si="5"/>
        <v>Tuesday</v>
      </c>
      <c r="D66" s="4">
        <v>21717340</v>
      </c>
      <c r="E66" s="4">
        <v>5266455</v>
      </c>
      <c r="F66" s="4">
        <v>2001252</v>
      </c>
      <c r="G66" s="4">
        <v>1490132</v>
      </c>
      <c r="H66" s="4">
        <v>1258566</v>
      </c>
      <c r="I66" s="8">
        <f t="shared" si="0"/>
        <v>5.7952124891906653E-2</v>
      </c>
      <c r="J66" s="8">
        <f t="shared" si="6"/>
        <v>-7.7860132236055479E-2</v>
      </c>
      <c r="K66" s="8">
        <f>('Channel wise traffic'!K66/'Channel wise traffic'!K59)-1</f>
        <v>-2.9126207515823954E-2</v>
      </c>
      <c r="L66" s="8">
        <f t="shared" si="11"/>
        <v>-5.019594469533617E-2</v>
      </c>
      <c r="M66" s="8">
        <f t="shared" si="1"/>
        <v>0.24250000230230775</v>
      </c>
      <c r="N66" s="8">
        <f t="shared" si="7"/>
        <v>-1.0203945810228099E-2</v>
      </c>
      <c r="O66" s="8">
        <f t="shared" si="2"/>
        <v>0.37999982910705588</v>
      </c>
      <c r="P66" s="8">
        <f t="shared" si="8"/>
        <v>-7.7670137966654229E-2</v>
      </c>
      <c r="Q66" s="8">
        <f t="shared" si="3"/>
        <v>0.74459988047482273</v>
      </c>
      <c r="R66" s="8">
        <f t="shared" si="9"/>
        <v>3.16591619586859E-9</v>
      </c>
      <c r="S66" s="8">
        <f t="shared" si="4"/>
        <v>0.84460034413058704</v>
      </c>
      <c r="T66" s="15">
        <f t="shared" si="10"/>
        <v>4.0404040326173618E-2</v>
      </c>
    </row>
    <row r="67" spans="2:20" x14ac:dyDescent="0.3">
      <c r="B67" s="3">
        <v>43530</v>
      </c>
      <c r="C67" s="4" t="str">
        <f t="shared" si="5"/>
        <v>Wednesday</v>
      </c>
      <c r="D67" s="4">
        <v>21065820</v>
      </c>
      <c r="E67" s="4">
        <v>5161125</v>
      </c>
      <c r="F67" s="4">
        <v>2002516</v>
      </c>
      <c r="G67" s="4">
        <v>1417982</v>
      </c>
      <c r="H67" s="4">
        <v>1104608</v>
      </c>
      <c r="I67" s="8">
        <f t="shared" ref="I67:I130" si="12">H67/D67</f>
        <v>5.2436031448099336E-2</v>
      </c>
      <c r="J67" s="8">
        <f t="shared" si="6"/>
        <v>-0.16522538222440208</v>
      </c>
      <c r="K67" s="8">
        <f>('Channel wise traffic'!K67/'Channel wise traffic'!K60)-1</f>
        <v>-2.0202030068046883E-2</v>
      </c>
      <c r="L67" s="8">
        <f t="shared" si="11"/>
        <v>-0.14801352667323064</v>
      </c>
      <c r="M67" s="8">
        <f t="shared" ref="M67:M130" si="13">E67/D67</f>
        <v>0.24499995727676396</v>
      </c>
      <c r="N67" s="8">
        <f t="shared" si="7"/>
        <v>-3.9215751298705914E-2</v>
      </c>
      <c r="O67" s="8">
        <f t="shared" ref="O67:O130" si="14">F67/E67</f>
        <v>0.38799990312189686</v>
      </c>
      <c r="P67" s="8">
        <f t="shared" si="8"/>
        <v>1.041647581229932E-2</v>
      </c>
      <c r="Q67" s="8">
        <f t="shared" ref="Q67:Q130" si="15">G67/F67</f>
        <v>0.70810020993590062</v>
      </c>
      <c r="R67" s="8">
        <f t="shared" si="9"/>
        <v>-7.6189982470685869E-2</v>
      </c>
      <c r="S67" s="8">
        <f t="shared" ref="S67:S130" si="16">H67/G67</f>
        <v>0.77900001551500653</v>
      </c>
      <c r="T67" s="15">
        <f t="shared" si="10"/>
        <v>-4.999970826424982E-2</v>
      </c>
    </row>
    <row r="68" spans="2:20" x14ac:dyDescent="0.3">
      <c r="B68" s="3">
        <v>43531</v>
      </c>
      <c r="C68" s="4" t="str">
        <f t="shared" ref="C68:C131" si="17">TEXT(WEEKDAY(B68,1),"dddd")</f>
        <v>Thursday</v>
      </c>
      <c r="D68" s="4">
        <v>21717340</v>
      </c>
      <c r="E68" s="4">
        <v>5157868</v>
      </c>
      <c r="F68" s="4">
        <v>2042515</v>
      </c>
      <c r="G68" s="4">
        <v>1446305</v>
      </c>
      <c r="H68" s="4">
        <v>1221549</v>
      </c>
      <c r="I68" s="8">
        <f t="shared" si="12"/>
        <v>5.624763437879593E-2</v>
      </c>
      <c r="J68" s="8">
        <f t="shared" si="6"/>
        <v>-0.13097833046398133</v>
      </c>
      <c r="K68" s="8">
        <f>('Channel wise traffic'!K68/'Channel wise traffic'!K61)-1</f>
        <v>-3.8461558896224046E-2</v>
      </c>
      <c r="L68" s="8">
        <f t="shared" si="11"/>
        <v>-9.6217447676498091E-2</v>
      </c>
      <c r="M68" s="8">
        <f t="shared" si="13"/>
        <v>0.23749998848846129</v>
      </c>
      <c r="N68" s="8">
        <f t="shared" si="7"/>
        <v>-6.8627387776377669E-2</v>
      </c>
      <c r="O68" s="8">
        <f t="shared" si="14"/>
        <v>0.3959998588564112</v>
      </c>
      <c r="P68" s="8">
        <f t="shared" si="8"/>
        <v>-1.5999554037193775E-7</v>
      </c>
      <c r="Q68" s="8">
        <f t="shared" si="15"/>
        <v>0.70810006291263472</v>
      </c>
      <c r="R68" s="8">
        <f t="shared" si="9"/>
        <v>-2.0202153149615265E-2</v>
      </c>
      <c r="S68" s="8">
        <f t="shared" si="16"/>
        <v>0.84459985964232998</v>
      </c>
      <c r="T68" s="15">
        <f t="shared" si="10"/>
        <v>-9.6149438342155724E-3</v>
      </c>
    </row>
    <row r="69" spans="2:20" x14ac:dyDescent="0.3">
      <c r="B69" s="3">
        <v>43532</v>
      </c>
      <c r="C69" s="4" t="str">
        <f t="shared" si="17"/>
        <v>Friday</v>
      </c>
      <c r="D69" s="4">
        <v>21717340</v>
      </c>
      <c r="E69" s="4">
        <v>5700801</v>
      </c>
      <c r="F69" s="4">
        <v>2394336</v>
      </c>
      <c r="G69" s="4">
        <v>1730387</v>
      </c>
      <c r="H69" s="4">
        <v>1390539</v>
      </c>
      <c r="I69" s="8">
        <f t="shared" si="12"/>
        <v>6.402897408246129E-2</v>
      </c>
      <c r="J69" s="8">
        <f t="shared" si="6"/>
        <v>-4.6617420803931608E-2</v>
      </c>
      <c r="K69" s="8">
        <f>('Channel wise traffic'!K69/'Channel wise traffic'!K62)-1</f>
        <v>-2.9126207515823954E-2</v>
      </c>
      <c r="L69" s="8">
        <f t="shared" si="11"/>
        <v>-1.8015952207970032E-2</v>
      </c>
      <c r="M69" s="8">
        <f t="shared" si="13"/>
        <v>0.2624999654653839</v>
      </c>
      <c r="N69" s="8">
        <f t="shared" si="7"/>
        <v>9.6153559473064476E-3</v>
      </c>
      <c r="O69" s="8">
        <f t="shared" si="14"/>
        <v>0.41999992632614258</v>
      </c>
      <c r="P69" s="8">
        <f t="shared" si="8"/>
        <v>-6.8973454281362478E-8</v>
      </c>
      <c r="Q69" s="8">
        <f t="shared" si="15"/>
        <v>0.72270015570078716</v>
      </c>
      <c r="R69" s="8">
        <f t="shared" si="9"/>
        <v>-5.7142425637677463E-2</v>
      </c>
      <c r="S69" s="8">
        <f t="shared" si="16"/>
        <v>0.80360000392975672</v>
      </c>
      <c r="T69" s="15">
        <f t="shared" si="10"/>
        <v>3.1578830054969309E-2</v>
      </c>
    </row>
    <row r="70" spans="2:20" x14ac:dyDescent="0.3">
      <c r="B70" s="3">
        <v>43533</v>
      </c>
      <c r="C70" s="4" t="str">
        <f t="shared" si="17"/>
        <v>Saturday</v>
      </c>
      <c r="D70" s="4">
        <v>46685340</v>
      </c>
      <c r="E70" s="4">
        <v>9705882</v>
      </c>
      <c r="F70" s="4">
        <v>3267000</v>
      </c>
      <c r="G70" s="4">
        <v>2310422</v>
      </c>
      <c r="H70" s="4">
        <v>1820150</v>
      </c>
      <c r="I70" s="8">
        <f t="shared" si="12"/>
        <v>3.8987613670586958E-2</v>
      </c>
      <c r="J70" s="8">
        <f t="shared" si="6"/>
        <v>1.0202070652584099</v>
      </c>
      <c r="K70" s="8">
        <f>('Channel wise traffic'!K70/'Channel wise traffic'!K63)-1</f>
        <v>0</v>
      </c>
      <c r="L70" s="8">
        <f t="shared" si="11"/>
        <v>1.0202070652584103</v>
      </c>
      <c r="M70" s="8">
        <f t="shared" si="13"/>
        <v>0.20789999601587994</v>
      </c>
      <c r="N70" s="8">
        <f t="shared" si="7"/>
        <v>-9.9999785799986807E-3</v>
      </c>
      <c r="O70" s="8">
        <f t="shared" si="14"/>
        <v>0.33660001224000047</v>
      </c>
      <c r="P70" s="8">
        <f t="shared" si="8"/>
        <v>-9.9999224199929237E-3</v>
      </c>
      <c r="Q70" s="8">
        <f t="shared" si="15"/>
        <v>0.70719987756351388</v>
      </c>
      <c r="R70" s="8">
        <f t="shared" si="9"/>
        <v>1.1224496738699306</v>
      </c>
      <c r="S70" s="8">
        <f t="shared" si="16"/>
        <v>0.78779980453787235</v>
      </c>
      <c r="T70" s="15">
        <f t="shared" si="10"/>
        <v>-2.8846115409956741E-2</v>
      </c>
    </row>
    <row r="71" spans="2:20" x14ac:dyDescent="0.3">
      <c r="B71" s="3">
        <v>43534</v>
      </c>
      <c r="C71" s="4" t="str">
        <f t="shared" si="17"/>
        <v>Sunday</v>
      </c>
      <c r="D71" s="4">
        <v>46236443</v>
      </c>
      <c r="E71" s="4">
        <v>10098039</v>
      </c>
      <c r="F71" s="4">
        <v>3502000</v>
      </c>
      <c r="G71" s="4">
        <v>2262292</v>
      </c>
      <c r="H71" s="4">
        <v>1711650</v>
      </c>
      <c r="I71" s="8">
        <f t="shared" si="12"/>
        <v>3.7019499964562587E-2</v>
      </c>
      <c r="J71" s="8">
        <f t="shared" si="6"/>
        <v>1.0355904530176874E-2</v>
      </c>
      <c r="K71" s="8">
        <f>('Channel wise traffic'!K71/'Channel wise traffic'!K64)-1</f>
        <v>5.1020374066121921E-2</v>
      </c>
      <c r="L71" s="8">
        <f t="shared" si="11"/>
        <v>-3.8690508997938244E-2</v>
      </c>
      <c r="M71" s="8">
        <f t="shared" si="13"/>
        <v>0.21839999672985225</v>
      </c>
      <c r="N71" s="8">
        <f t="shared" si="7"/>
        <v>7.2164960337149031E-2</v>
      </c>
      <c r="O71" s="8">
        <f t="shared" si="14"/>
        <v>0.34680000740737882</v>
      </c>
      <c r="P71" s="8">
        <f t="shared" si="8"/>
        <v>6.2500004676606657E-2</v>
      </c>
      <c r="Q71" s="8">
        <f t="shared" si="15"/>
        <v>0.64600000000000002</v>
      </c>
      <c r="R71" s="8">
        <f t="shared" si="9"/>
        <v>-9.5238085706966347E-2</v>
      </c>
      <c r="S71" s="8">
        <f t="shared" si="16"/>
        <v>0.75659994377383644</v>
      </c>
      <c r="T71" s="15">
        <f t="shared" si="10"/>
        <v>-6.7307748406793322E-2</v>
      </c>
    </row>
    <row r="72" spans="2:20" x14ac:dyDescent="0.3">
      <c r="B72" s="3">
        <v>43535</v>
      </c>
      <c r="C72" s="4" t="str">
        <f t="shared" si="17"/>
        <v>Monday</v>
      </c>
      <c r="D72" s="4">
        <v>21282993</v>
      </c>
      <c r="E72" s="4">
        <v>5107918</v>
      </c>
      <c r="F72" s="4">
        <v>2104462</v>
      </c>
      <c r="G72" s="4">
        <v>1459444</v>
      </c>
      <c r="H72" s="4">
        <v>1220679</v>
      </c>
      <c r="I72" s="8">
        <f t="shared" si="12"/>
        <v>5.735466811458332E-2</v>
      </c>
      <c r="J72" s="8">
        <f t="shared" si="6"/>
        <v>-0.11261551390237801</v>
      </c>
      <c r="K72" s="8">
        <f>('Channel wise traffic'!K72/'Channel wise traffic'!K65)-1</f>
        <v>-1.9999965004919074E-2</v>
      </c>
      <c r="L72" s="8">
        <f t="shared" si="11"/>
        <v>-9.4505617921909368E-2</v>
      </c>
      <c r="M72" s="8">
        <f t="shared" si="13"/>
        <v>0.23999998496452074</v>
      </c>
      <c r="N72" s="8">
        <f t="shared" si="7"/>
        <v>-8.5714222708460741E-2</v>
      </c>
      <c r="O72" s="8">
        <f t="shared" si="14"/>
        <v>0.41199995771271192</v>
      </c>
      <c r="P72" s="8">
        <f t="shared" si="8"/>
        <v>-9.6153960629744573E-3</v>
      </c>
      <c r="Q72" s="8">
        <f t="shared" si="15"/>
        <v>0.69349981135321048</v>
      </c>
      <c r="R72" s="8">
        <f t="shared" si="9"/>
        <v>-6.8627455488447509E-2</v>
      </c>
      <c r="S72" s="8">
        <f t="shared" si="16"/>
        <v>0.83640002631138977</v>
      </c>
      <c r="T72" s="15">
        <f t="shared" si="10"/>
        <v>7.3684007803028528E-2</v>
      </c>
    </row>
    <row r="73" spans="2:20" x14ac:dyDescent="0.3">
      <c r="B73" s="3">
        <v>43536</v>
      </c>
      <c r="C73" s="4" t="str">
        <f t="shared" si="17"/>
        <v>Tuesday</v>
      </c>
      <c r="D73" s="4">
        <v>21500167</v>
      </c>
      <c r="E73" s="4">
        <v>5428792</v>
      </c>
      <c r="F73" s="4">
        <v>2149801</v>
      </c>
      <c r="G73" s="4">
        <v>1600742</v>
      </c>
      <c r="H73" s="4">
        <v>1299482</v>
      </c>
      <c r="I73" s="8">
        <f t="shared" si="12"/>
        <v>6.04405537873264E-2</v>
      </c>
      <c r="J73" s="8">
        <f t="shared" si="6"/>
        <v>3.2510015366695066E-2</v>
      </c>
      <c r="K73" s="8">
        <f>('Channel wise traffic'!K73/'Channel wise traffic'!K66)-1</f>
        <v>-9.9999364563004844E-3</v>
      </c>
      <c r="L73" s="8">
        <f t="shared" si="11"/>
        <v>4.2939390057935123E-2</v>
      </c>
      <c r="M73" s="8">
        <f t="shared" si="13"/>
        <v>0.25249999220936281</v>
      </c>
      <c r="N73" s="8">
        <f t="shared" si="7"/>
        <v>4.1237071390163305E-2</v>
      </c>
      <c r="O73" s="8">
        <f t="shared" si="14"/>
        <v>0.39599988358367755</v>
      </c>
      <c r="P73" s="8">
        <f t="shared" si="8"/>
        <v>4.2105425453004663E-2</v>
      </c>
      <c r="Q73" s="8">
        <f t="shared" si="15"/>
        <v>0.74460008158894708</v>
      </c>
      <c r="R73" s="8">
        <f t="shared" si="9"/>
        <v>2.700969066182779E-7</v>
      </c>
      <c r="S73" s="8">
        <f t="shared" si="16"/>
        <v>0.81179977785302071</v>
      </c>
      <c r="T73" s="15">
        <f t="shared" si="10"/>
        <v>-3.8835606101167874E-2</v>
      </c>
    </row>
    <row r="74" spans="2:20" x14ac:dyDescent="0.3">
      <c r="B74" s="3">
        <v>43537</v>
      </c>
      <c r="C74" s="4" t="str">
        <f t="shared" si="17"/>
        <v>Wednesday</v>
      </c>
      <c r="D74" s="4">
        <v>21717340</v>
      </c>
      <c r="E74" s="4">
        <v>5700801</v>
      </c>
      <c r="F74" s="4">
        <v>2166304</v>
      </c>
      <c r="G74" s="4">
        <v>1533960</v>
      </c>
      <c r="H74" s="4">
        <v>1232690</v>
      </c>
      <c r="I74" s="8">
        <f t="shared" si="12"/>
        <v>5.6760634589687317E-2</v>
      </c>
      <c r="J74" s="8">
        <f t="shared" ref="J74:J137" si="18">(H74/H67)-1</f>
        <v>0.11595244647875091</v>
      </c>
      <c r="K74" s="8">
        <f>('Channel wise traffic'!K74/'Channel wise traffic'!K67)-1</f>
        <v>3.0927779261751054E-2</v>
      </c>
      <c r="L74" s="8">
        <f t="shared" si="11"/>
        <v>8.2473883361452227E-2</v>
      </c>
      <c r="M74" s="8">
        <f t="shared" si="13"/>
        <v>0.2624999654653839</v>
      </c>
      <c r="N74" s="8">
        <f t="shared" si="7"/>
        <v>7.1428617307271791E-2</v>
      </c>
      <c r="O74" s="8">
        <f t="shared" si="14"/>
        <v>0.37999993334270044</v>
      </c>
      <c r="P74" s="8">
        <f t="shared" si="8"/>
        <v>-2.0618483960505252E-2</v>
      </c>
      <c r="Q74" s="8">
        <f t="shared" si="15"/>
        <v>0.70810006351832433</v>
      </c>
      <c r="R74" s="8">
        <f t="shared" si="9"/>
        <v>-2.067752193912753E-7</v>
      </c>
      <c r="S74" s="8">
        <f t="shared" si="16"/>
        <v>0.80359983311168481</v>
      </c>
      <c r="T74" s="15">
        <f t="shared" si="10"/>
        <v>3.1578712588876012E-2</v>
      </c>
    </row>
    <row r="75" spans="2:20" x14ac:dyDescent="0.3">
      <c r="B75" s="3">
        <v>43538</v>
      </c>
      <c r="C75" s="4" t="str">
        <f t="shared" si="17"/>
        <v>Thursday</v>
      </c>
      <c r="D75" s="4">
        <v>22803207</v>
      </c>
      <c r="E75" s="4">
        <v>5415761</v>
      </c>
      <c r="F75" s="4">
        <v>2144641</v>
      </c>
      <c r="G75" s="4">
        <v>1628211</v>
      </c>
      <c r="H75" s="4">
        <v>1268377</v>
      </c>
      <c r="I75" s="8">
        <f t="shared" si="12"/>
        <v>5.5622746397030909E-2</v>
      </c>
      <c r="J75" s="8">
        <f t="shared" si="18"/>
        <v>3.8334933760332257E-2</v>
      </c>
      <c r="K75" s="8">
        <f>('Channel wise traffic'!K75/'Channel wise traffic'!K68)-1</f>
        <v>5.0000004604615844E-2</v>
      </c>
      <c r="L75" s="8">
        <f t="shared" ref="L75:L138" si="19">(I75/I68)-1</f>
        <v>-1.1109586894921697E-2</v>
      </c>
      <c r="M75" s="8">
        <f t="shared" si="13"/>
        <v>0.23749997094706898</v>
      </c>
      <c r="N75" s="8">
        <f t="shared" ref="N75:N138" si="20">(M75/M68)-1</f>
        <v>-7.3858497540157941E-8</v>
      </c>
      <c r="O75" s="8">
        <f t="shared" si="14"/>
        <v>0.39599993426593233</v>
      </c>
      <c r="P75" s="8">
        <f t="shared" ref="P75:P138" si="21">(O75/O68)-1</f>
        <v>1.904281514697459E-7</v>
      </c>
      <c r="Q75" s="8">
        <f t="shared" si="15"/>
        <v>0.75919979148025241</v>
      </c>
      <c r="R75" s="8">
        <f t="shared" ref="R75:R138" si="22">(Q75/Q68)-1</f>
        <v>7.2164558717066951E-2</v>
      </c>
      <c r="S75" s="8">
        <f t="shared" si="16"/>
        <v>0.77900038754190948</v>
      </c>
      <c r="T75" s="15">
        <f t="shared" ref="T75:T138" si="23">(S75/S68)-1</f>
        <v>-7.7669290790789991E-2</v>
      </c>
    </row>
    <row r="76" spans="2:20" x14ac:dyDescent="0.3">
      <c r="B76" s="3">
        <v>43539</v>
      </c>
      <c r="C76" s="4" t="str">
        <f t="shared" si="17"/>
        <v>Friday</v>
      </c>
      <c r="D76" s="4">
        <v>21500167</v>
      </c>
      <c r="E76" s="4">
        <v>5106289</v>
      </c>
      <c r="F76" s="4">
        <v>2124216</v>
      </c>
      <c r="G76" s="4">
        <v>1519664</v>
      </c>
      <c r="H76" s="4">
        <v>1183818</v>
      </c>
      <c r="I76" s="8">
        <f t="shared" si="12"/>
        <v>5.5060874643438819E-2</v>
      </c>
      <c r="J76" s="8">
        <f t="shared" si="18"/>
        <v>-0.14866249706049239</v>
      </c>
      <c r="K76" s="8">
        <f>('Channel wise traffic'!K76/'Channel wise traffic'!K69)-1</f>
        <v>-9.9999364563004844E-3</v>
      </c>
      <c r="L76" s="8">
        <f t="shared" si="19"/>
        <v>-0.14006314434263278</v>
      </c>
      <c r="M76" s="8">
        <f t="shared" si="13"/>
        <v>0.23749996918628585</v>
      </c>
      <c r="N76" s="8">
        <f t="shared" si="20"/>
        <v>-9.5238093592796336E-2</v>
      </c>
      <c r="O76" s="8">
        <f t="shared" si="14"/>
        <v>0.41599995613252599</v>
      </c>
      <c r="P76" s="8">
        <f t="shared" si="21"/>
        <v>-9.5237402268267823E-3</v>
      </c>
      <c r="Q76" s="8">
        <f t="shared" si="15"/>
        <v>0.71539994049569344</v>
      </c>
      <c r="R76" s="8">
        <f t="shared" si="22"/>
        <v>-1.0101305704043773E-2</v>
      </c>
      <c r="S76" s="8">
        <f t="shared" si="16"/>
        <v>0.77899983154170926</v>
      </c>
      <c r="T76" s="15">
        <f t="shared" si="23"/>
        <v>-3.0612459267979064E-2</v>
      </c>
    </row>
    <row r="77" spans="2:20" x14ac:dyDescent="0.3">
      <c r="B77" s="3">
        <v>43540</v>
      </c>
      <c r="C77" s="4" t="str">
        <f t="shared" si="17"/>
        <v>Saturday</v>
      </c>
      <c r="D77" s="4">
        <v>42645263</v>
      </c>
      <c r="E77" s="4">
        <v>9313725</v>
      </c>
      <c r="F77" s="4">
        <v>3293333</v>
      </c>
      <c r="G77" s="4">
        <v>2217072</v>
      </c>
      <c r="H77" s="4">
        <v>1815781</v>
      </c>
      <c r="I77" s="8">
        <f t="shared" si="12"/>
        <v>4.2578726739239479E-2</v>
      </c>
      <c r="J77" s="8">
        <f t="shared" si="18"/>
        <v>-2.4003516193720209E-3</v>
      </c>
      <c r="K77" s="8">
        <f>('Channel wise traffic'!K77/'Channel wise traffic'!K70)-1</f>
        <v>-8.6538474102115903E-2</v>
      </c>
      <c r="L77" s="8">
        <f t="shared" si="19"/>
        <v>9.2109075948952679E-2</v>
      </c>
      <c r="M77" s="8">
        <f t="shared" si="13"/>
        <v>0.21839998970108357</v>
      </c>
      <c r="N77" s="8">
        <f t="shared" si="20"/>
        <v>5.0505021098709468E-2</v>
      </c>
      <c r="O77" s="8">
        <f t="shared" si="14"/>
        <v>0.35359998282105171</v>
      </c>
      <c r="P77" s="8">
        <f t="shared" si="21"/>
        <v>5.0504961268183379E-2</v>
      </c>
      <c r="Q77" s="8">
        <f t="shared" si="15"/>
        <v>0.67320006813765876</v>
      </c>
      <c r="R77" s="8">
        <f t="shared" si="22"/>
        <v>-4.8076661923349362E-2</v>
      </c>
      <c r="S77" s="8">
        <f t="shared" si="16"/>
        <v>0.81899956338810831</v>
      </c>
      <c r="T77" s="15">
        <f t="shared" si="23"/>
        <v>3.9603664116847348E-2</v>
      </c>
    </row>
    <row r="78" spans="2:20" x14ac:dyDescent="0.3">
      <c r="B78" s="3">
        <v>43541</v>
      </c>
      <c r="C78" s="4" t="str">
        <f t="shared" si="17"/>
        <v>Sunday</v>
      </c>
      <c r="D78" s="4">
        <v>42645263</v>
      </c>
      <c r="E78" s="4">
        <v>8686840</v>
      </c>
      <c r="F78" s="4">
        <v>2894455</v>
      </c>
      <c r="G78" s="4">
        <v>1968229</v>
      </c>
      <c r="H78" s="4">
        <v>1504514</v>
      </c>
      <c r="I78" s="8">
        <f t="shared" si="12"/>
        <v>3.5279744903906445E-2</v>
      </c>
      <c r="J78" s="8">
        <f t="shared" si="18"/>
        <v>-0.12101539450238075</v>
      </c>
      <c r="K78" s="8">
        <f>('Channel wise traffic'!K78/'Channel wise traffic'!K71)-1</f>
        <v>-7.7669905432383946E-2</v>
      </c>
      <c r="L78" s="8">
        <f t="shared" si="19"/>
        <v>-4.6995639117804022E-2</v>
      </c>
      <c r="M78" s="8">
        <f t="shared" si="13"/>
        <v>0.20369999828585886</v>
      </c>
      <c r="N78" s="8">
        <f t="shared" si="20"/>
        <v>-6.7307686190931637E-2</v>
      </c>
      <c r="O78" s="8">
        <f t="shared" si="14"/>
        <v>0.33319998986973398</v>
      </c>
      <c r="P78" s="8">
        <f t="shared" si="21"/>
        <v>-3.9215736006802282E-2</v>
      </c>
      <c r="Q78" s="8">
        <f t="shared" si="15"/>
        <v>0.6799998618047266</v>
      </c>
      <c r="R78" s="8">
        <f t="shared" si="22"/>
        <v>5.2631365022796528E-2</v>
      </c>
      <c r="S78" s="8">
        <f t="shared" si="16"/>
        <v>0.76439987420163003</v>
      </c>
      <c r="T78" s="15">
        <f t="shared" si="23"/>
        <v>1.0309187162886202E-2</v>
      </c>
    </row>
    <row r="79" spans="2:20" x14ac:dyDescent="0.3">
      <c r="B79" s="3">
        <v>43542</v>
      </c>
      <c r="C79" s="4" t="str">
        <f t="shared" si="17"/>
        <v>Monday</v>
      </c>
      <c r="D79" s="4">
        <v>22368860</v>
      </c>
      <c r="E79" s="4">
        <v>5368526</v>
      </c>
      <c r="F79" s="4">
        <v>2233307</v>
      </c>
      <c r="G79" s="4">
        <v>1614011</v>
      </c>
      <c r="H79" s="4">
        <v>1310254</v>
      </c>
      <c r="I79" s="8">
        <f t="shared" si="12"/>
        <v>5.8574911729967462E-2</v>
      </c>
      <c r="J79" s="8">
        <f t="shared" si="18"/>
        <v>7.3381290249115549E-2</v>
      </c>
      <c r="K79" s="8">
        <f>('Channel wise traffic'!K79/'Channel wise traffic'!K72)-1</f>
        <v>5.1020364054076506E-2</v>
      </c>
      <c r="L79" s="8">
        <f t="shared" si="19"/>
        <v>2.1275401907066005E-2</v>
      </c>
      <c r="M79" s="8">
        <f t="shared" si="13"/>
        <v>0.23999998211799797</v>
      </c>
      <c r="N79" s="8">
        <f t="shared" si="20"/>
        <v>-1.186051223900364E-8</v>
      </c>
      <c r="O79" s="8">
        <f t="shared" si="14"/>
        <v>0.4160000342738398</v>
      </c>
      <c r="P79" s="8">
        <f t="shared" si="21"/>
        <v>9.7089246885728731E-3</v>
      </c>
      <c r="Q79" s="8">
        <f t="shared" si="15"/>
        <v>0.72270001392553729</v>
      </c>
      <c r="R79" s="8">
        <f t="shared" si="22"/>
        <v>4.2105566712915321E-2</v>
      </c>
      <c r="S79" s="8">
        <f t="shared" si="16"/>
        <v>0.81179991957923459</v>
      </c>
      <c r="T79" s="15">
        <f t="shared" si="23"/>
        <v>-2.9411891389631073E-2</v>
      </c>
    </row>
    <row r="80" spans="2:20" x14ac:dyDescent="0.3">
      <c r="B80" s="3">
        <v>43543</v>
      </c>
      <c r="C80" s="4" t="str">
        <f t="shared" si="17"/>
        <v>Tuesday</v>
      </c>
      <c r="D80" s="4">
        <v>21934513</v>
      </c>
      <c r="E80" s="4">
        <v>5757809</v>
      </c>
      <c r="F80" s="4">
        <v>2418280</v>
      </c>
      <c r="G80" s="4">
        <v>1835958</v>
      </c>
      <c r="H80" s="4">
        <v>707578</v>
      </c>
      <c r="I80" s="8">
        <f t="shared" si="12"/>
        <v>3.2258660130726403E-2</v>
      </c>
      <c r="J80" s="8">
        <f t="shared" si="18"/>
        <v>-0.45549226537958976</v>
      </c>
      <c r="K80" s="8">
        <f>('Channel wise traffic'!K80/'Channel wise traffic'!K73)-1</f>
        <v>2.0201937045509322E-2</v>
      </c>
      <c r="L80" s="8">
        <f t="shared" si="19"/>
        <v>-0.46627457709544307</v>
      </c>
      <c r="M80" s="8">
        <f t="shared" si="13"/>
        <v>0.26249996979645729</v>
      </c>
      <c r="N80" s="8">
        <f t="shared" si="20"/>
        <v>3.9603872853995581E-2</v>
      </c>
      <c r="O80" s="8">
        <f t="shared" si="14"/>
        <v>0.42000003820897847</v>
      </c>
      <c r="P80" s="8">
        <f t="shared" si="21"/>
        <v>6.0606468891118981E-2</v>
      </c>
      <c r="Q80" s="8">
        <f t="shared" si="15"/>
        <v>0.75919992722100005</v>
      </c>
      <c r="R80" s="8">
        <f t="shared" si="22"/>
        <v>1.9607633672155123E-2</v>
      </c>
      <c r="S80" s="8">
        <f t="shared" si="16"/>
        <v>0.38539988387533919</v>
      </c>
      <c r="T80" s="15">
        <f t="shared" si="23"/>
        <v>-0.52525253838500408</v>
      </c>
    </row>
    <row r="81" spans="2:20" x14ac:dyDescent="0.3">
      <c r="B81" s="3">
        <v>43544</v>
      </c>
      <c r="C81" s="4" t="str">
        <f t="shared" si="17"/>
        <v>Wednesday</v>
      </c>
      <c r="D81" s="4">
        <v>21282993</v>
      </c>
      <c r="E81" s="4">
        <v>5427163</v>
      </c>
      <c r="F81" s="4">
        <v>2149156</v>
      </c>
      <c r="G81" s="4">
        <v>1600262</v>
      </c>
      <c r="H81" s="4">
        <v>1377825</v>
      </c>
      <c r="I81" s="8">
        <f t="shared" si="12"/>
        <v>6.4738310067573676E-2</v>
      </c>
      <c r="J81" s="8">
        <f t="shared" si="18"/>
        <v>0.11773844194404104</v>
      </c>
      <c r="K81" s="8">
        <f>('Channel wise traffic'!K81/'Channel wise traffic'!K74)-1</f>
        <v>-1.9999965004919074E-2</v>
      </c>
      <c r="L81" s="8">
        <f t="shared" si="19"/>
        <v>0.14054944127308611</v>
      </c>
      <c r="M81" s="8">
        <f t="shared" si="13"/>
        <v>0.25499998989803735</v>
      </c>
      <c r="N81" s="8">
        <f t="shared" si="20"/>
        <v>-2.8571339253511518E-2</v>
      </c>
      <c r="O81" s="8">
        <f t="shared" si="14"/>
        <v>0.39599989902643423</v>
      </c>
      <c r="P81" s="8">
        <f t="shared" si="21"/>
        <v>4.2105180237766771E-2</v>
      </c>
      <c r="Q81" s="8">
        <f t="shared" si="15"/>
        <v>0.74460020584824926</v>
      </c>
      <c r="R81" s="8">
        <f t="shared" si="22"/>
        <v>5.1546588131297977E-2</v>
      </c>
      <c r="S81" s="8">
        <f t="shared" si="16"/>
        <v>0.86099963630955434</v>
      </c>
      <c r="T81" s="15">
        <f t="shared" si="23"/>
        <v>7.1428341361902792E-2</v>
      </c>
    </row>
    <row r="82" spans="2:20" x14ac:dyDescent="0.3">
      <c r="B82" s="3">
        <v>43545</v>
      </c>
      <c r="C82" s="4" t="str">
        <f t="shared" si="17"/>
        <v>Thursday</v>
      </c>
      <c r="D82" s="4">
        <v>21717340</v>
      </c>
      <c r="E82" s="4">
        <v>5429335</v>
      </c>
      <c r="F82" s="4">
        <v>2128299</v>
      </c>
      <c r="G82" s="4">
        <v>1475975</v>
      </c>
      <c r="H82" s="4">
        <v>1234506</v>
      </c>
      <c r="I82" s="8">
        <f t="shared" si="12"/>
        <v>5.6844254406847247E-2</v>
      </c>
      <c r="J82" s="8">
        <f t="shared" si="18"/>
        <v>-2.6704205453110585E-2</v>
      </c>
      <c r="K82" s="8">
        <f>('Channel wise traffic'!K82/'Channel wise traffic'!K75)-1</f>
        <v>-4.7619051795569911E-2</v>
      </c>
      <c r="L82" s="8">
        <f t="shared" si="19"/>
        <v>2.1960584274233863E-2</v>
      </c>
      <c r="M82" s="8">
        <f t="shared" si="13"/>
        <v>0.25</v>
      </c>
      <c r="N82" s="8">
        <f t="shared" si="20"/>
        <v>5.2631707713837406E-2</v>
      </c>
      <c r="O82" s="8">
        <f t="shared" si="14"/>
        <v>0.39199994106092184</v>
      </c>
      <c r="P82" s="8">
        <f t="shared" si="21"/>
        <v>-1.0100994618661541E-2</v>
      </c>
      <c r="Q82" s="8">
        <f t="shared" si="15"/>
        <v>0.6934998324953402</v>
      </c>
      <c r="R82" s="8">
        <f t="shared" si="22"/>
        <v>-8.6538431282776718E-2</v>
      </c>
      <c r="S82" s="8">
        <f t="shared" si="16"/>
        <v>0.83640034553430787</v>
      </c>
      <c r="T82" s="15">
        <f t="shared" si="23"/>
        <v>7.3684119944433801E-2</v>
      </c>
    </row>
    <row r="83" spans="2:20" x14ac:dyDescent="0.3">
      <c r="B83" s="3">
        <v>43546</v>
      </c>
      <c r="C83" s="4" t="str">
        <f t="shared" si="17"/>
        <v>Friday</v>
      </c>
      <c r="D83" s="4">
        <v>21065820</v>
      </c>
      <c r="E83" s="4">
        <v>5529777</v>
      </c>
      <c r="F83" s="4">
        <v>2123434</v>
      </c>
      <c r="G83" s="4">
        <v>1612111</v>
      </c>
      <c r="H83" s="4">
        <v>1361589</v>
      </c>
      <c r="I83" s="8">
        <f t="shared" si="12"/>
        <v>6.4634986912448691E-2</v>
      </c>
      <c r="J83" s="8">
        <f t="shared" si="18"/>
        <v>0.15016750885693586</v>
      </c>
      <c r="K83" s="8">
        <f>('Channel wise traffic'!K83/'Channel wise traffic'!K76)-1</f>
        <v>-2.0202030068046883E-2</v>
      </c>
      <c r="L83" s="8">
        <f t="shared" si="19"/>
        <v>0.17388231354858696</v>
      </c>
      <c r="M83" s="8">
        <f t="shared" si="13"/>
        <v>0.26249996439730333</v>
      </c>
      <c r="N83" s="8">
        <f t="shared" si="20"/>
        <v>0.10526315138764697</v>
      </c>
      <c r="O83" s="8">
        <f t="shared" si="14"/>
        <v>0.38399993345120426</v>
      </c>
      <c r="P83" s="8">
        <f t="shared" si="21"/>
        <v>-7.6923139557080633E-2</v>
      </c>
      <c r="Q83" s="8">
        <f t="shared" si="15"/>
        <v>0.75919995629720538</v>
      </c>
      <c r="R83" s="8">
        <f t="shared" si="22"/>
        <v>6.1224516976005505E-2</v>
      </c>
      <c r="S83" s="8">
        <f t="shared" si="16"/>
        <v>0.84460003064305122</v>
      </c>
      <c r="T83" s="15">
        <f t="shared" si="23"/>
        <v>8.4210800112130224E-2</v>
      </c>
    </row>
    <row r="84" spans="2:20" x14ac:dyDescent="0.3">
      <c r="B84" s="3">
        <v>43547</v>
      </c>
      <c r="C84" s="4" t="str">
        <f t="shared" si="17"/>
        <v>Saturday</v>
      </c>
      <c r="D84" s="4">
        <v>44440853</v>
      </c>
      <c r="E84" s="4">
        <v>9612556</v>
      </c>
      <c r="F84" s="4">
        <v>3268269</v>
      </c>
      <c r="G84" s="4">
        <v>2289095</v>
      </c>
      <c r="H84" s="4">
        <v>1874769</v>
      </c>
      <c r="I84" s="8">
        <f t="shared" si="12"/>
        <v>4.2185711421875723E-2</v>
      </c>
      <c r="J84" s="8">
        <f t="shared" si="18"/>
        <v>3.2486296530253478E-2</v>
      </c>
      <c r="K84" s="8">
        <f>('Channel wise traffic'!K84/'Channel wise traffic'!K77)-1</f>
        <v>4.2105264638900852E-2</v>
      </c>
      <c r="L84" s="8">
        <f t="shared" si="19"/>
        <v>-9.2303210420231485E-3</v>
      </c>
      <c r="M84" s="8">
        <f t="shared" si="13"/>
        <v>0.21629998866133376</v>
      </c>
      <c r="N84" s="8">
        <f t="shared" si="20"/>
        <v>-9.6153898295691098E-3</v>
      </c>
      <c r="O84" s="8">
        <f t="shared" si="14"/>
        <v>0.33999999583877588</v>
      </c>
      <c r="P84" s="8">
        <f t="shared" si="21"/>
        <v>-3.8461503515282769E-2</v>
      </c>
      <c r="Q84" s="8">
        <f t="shared" si="15"/>
        <v>0.70039981409119012</v>
      </c>
      <c r="R84" s="8">
        <f t="shared" si="22"/>
        <v>4.0403658943138243E-2</v>
      </c>
      <c r="S84" s="8">
        <f t="shared" si="16"/>
        <v>0.8190000851865038</v>
      </c>
      <c r="T84" s="15">
        <f t="shared" si="23"/>
        <v>6.3711681774769602E-7</v>
      </c>
    </row>
    <row r="85" spans="2:20" x14ac:dyDescent="0.3">
      <c r="B85" s="3">
        <v>43548</v>
      </c>
      <c r="C85" s="4" t="str">
        <f t="shared" si="17"/>
        <v>Sunday</v>
      </c>
      <c r="D85" s="4">
        <v>45338648</v>
      </c>
      <c r="E85" s="4">
        <v>9425904</v>
      </c>
      <c r="F85" s="4">
        <v>3300951</v>
      </c>
      <c r="G85" s="4">
        <v>2289540</v>
      </c>
      <c r="H85" s="4">
        <v>1839416</v>
      </c>
      <c r="I85" s="8">
        <f t="shared" si="12"/>
        <v>4.05705966353474E-2</v>
      </c>
      <c r="J85" s="8">
        <f t="shared" si="18"/>
        <v>0.22259812803337153</v>
      </c>
      <c r="K85" s="8">
        <f>('Channel wise traffic'!K85/'Channel wise traffic'!K78)-1</f>
        <v>6.3157920407615809E-2</v>
      </c>
      <c r="L85" s="8">
        <f t="shared" si="19"/>
        <v>0.14996853706998059</v>
      </c>
      <c r="M85" s="8">
        <f t="shared" si="13"/>
        <v>0.20789997972590626</v>
      </c>
      <c r="N85" s="8">
        <f t="shared" si="20"/>
        <v>2.061846576038473E-2</v>
      </c>
      <c r="O85" s="8">
        <f t="shared" si="14"/>
        <v>0.35019993838256785</v>
      </c>
      <c r="P85" s="8">
        <f t="shared" si="21"/>
        <v>5.1020255191124297E-2</v>
      </c>
      <c r="Q85" s="8">
        <f t="shared" si="15"/>
        <v>0.69360011705717539</v>
      </c>
      <c r="R85" s="8">
        <f t="shared" si="22"/>
        <v>2.0000379435892279E-2</v>
      </c>
      <c r="S85" s="8">
        <f t="shared" si="16"/>
        <v>0.80339980956873436</v>
      </c>
      <c r="T85" s="15">
        <f t="shared" si="23"/>
        <v>5.1020332005990321E-2</v>
      </c>
    </row>
    <row r="86" spans="2:20" x14ac:dyDescent="0.3">
      <c r="B86" s="3">
        <v>43549</v>
      </c>
      <c r="C86" s="4" t="str">
        <f t="shared" si="17"/>
        <v>Monday</v>
      </c>
      <c r="D86" s="4">
        <v>22368860</v>
      </c>
      <c r="E86" s="4">
        <v>5536293</v>
      </c>
      <c r="F86" s="4">
        <v>2258807</v>
      </c>
      <c r="G86" s="4">
        <v>1632440</v>
      </c>
      <c r="H86" s="4">
        <v>1351986</v>
      </c>
      <c r="I86" s="8">
        <f t="shared" si="12"/>
        <v>6.044054100208951E-2</v>
      </c>
      <c r="J86" s="8">
        <f t="shared" si="18"/>
        <v>3.1850312992747876E-2</v>
      </c>
      <c r="K86" s="8">
        <f>('Channel wise traffic'!K86/'Channel wise traffic'!K79)-1</f>
        <v>0</v>
      </c>
      <c r="L86" s="8">
        <f t="shared" si="19"/>
        <v>3.1850312992747876E-2</v>
      </c>
      <c r="M86" s="8">
        <f t="shared" si="13"/>
        <v>0.24750000670575076</v>
      </c>
      <c r="N86" s="8">
        <f t="shared" si="20"/>
        <v>3.1250104777363452E-2</v>
      </c>
      <c r="O86" s="8">
        <f t="shared" si="14"/>
        <v>0.40799990173930462</v>
      </c>
      <c r="P86" s="8">
        <f t="shared" si="21"/>
        <v>-1.9231086238971185E-2</v>
      </c>
      <c r="Q86" s="8">
        <f t="shared" si="15"/>
        <v>0.72270008017506582</v>
      </c>
      <c r="R86" s="8">
        <f t="shared" si="22"/>
        <v>9.1669471791178125E-8</v>
      </c>
      <c r="S86" s="8">
        <f t="shared" si="16"/>
        <v>0.82819950503540707</v>
      </c>
      <c r="T86" s="15">
        <f t="shared" si="23"/>
        <v>2.0201511555547613E-2</v>
      </c>
    </row>
    <row r="87" spans="2:20" x14ac:dyDescent="0.3">
      <c r="B87" s="3">
        <v>43550</v>
      </c>
      <c r="C87" s="4" t="str">
        <f t="shared" si="17"/>
        <v>Tuesday</v>
      </c>
      <c r="D87" s="4">
        <v>20848646</v>
      </c>
      <c r="E87" s="4">
        <v>5107918</v>
      </c>
      <c r="F87" s="4">
        <v>2043167</v>
      </c>
      <c r="G87" s="4">
        <v>1476597</v>
      </c>
      <c r="H87" s="4">
        <v>1259241</v>
      </c>
      <c r="I87" s="8">
        <f t="shared" si="12"/>
        <v>6.0399174123825596E-2</v>
      </c>
      <c r="J87" s="8">
        <f t="shared" si="18"/>
        <v>0.77964973472889199</v>
      </c>
      <c r="K87" s="8">
        <f>('Channel wise traffic'!K87/'Channel wise traffic'!K80)-1</f>
        <v>-4.950491032145643E-2</v>
      </c>
      <c r="L87" s="8">
        <f t="shared" si="19"/>
        <v>0.87233982685769784</v>
      </c>
      <c r="M87" s="8">
        <f t="shared" si="13"/>
        <v>0.2449999870495187</v>
      </c>
      <c r="N87" s="8">
        <f t="shared" si="20"/>
        <v>-6.6666608611452793E-2</v>
      </c>
      <c r="O87" s="8">
        <f t="shared" si="14"/>
        <v>0.39999996084510364</v>
      </c>
      <c r="P87" s="8">
        <f t="shared" si="21"/>
        <v>-4.7619227486649485E-2</v>
      </c>
      <c r="Q87" s="8">
        <f t="shared" si="15"/>
        <v>0.72270010234112048</v>
      </c>
      <c r="R87" s="8">
        <f t="shared" si="22"/>
        <v>-4.8076697021672166E-2</v>
      </c>
      <c r="S87" s="8">
        <f t="shared" si="16"/>
        <v>0.85279937586220211</v>
      </c>
      <c r="T87" s="15">
        <f t="shared" si="23"/>
        <v>1.2127650047192211</v>
      </c>
    </row>
    <row r="88" spans="2:20" x14ac:dyDescent="0.3">
      <c r="B88" s="3">
        <v>43551</v>
      </c>
      <c r="C88" s="4" t="str">
        <f t="shared" si="17"/>
        <v>Wednesday</v>
      </c>
      <c r="D88" s="4">
        <v>20848646</v>
      </c>
      <c r="E88" s="4">
        <v>5212161</v>
      </c>
      <c r="F88" s="4">
        <v>2084864</v>
      </c>
      <c r="G88" s="4">
        <v>1476292</v>
      </c>
      <c r="H88" s="4">
        <v>1150032</v>
      </c>
      <c r="I88" s="8">
        <f t="shared" si="12"/>
        <v>5.5160992229423438E-2</v>
      </c>
      <c r="J88" s="8">
        <f t="shared" si="18"/>
        <v>-0.16532796254967064</v>
      </c>
      <c r="K88" s="8">
        <f>('Channel wise traffic'!K88/'Channel wise traffic'!K81)-1</f>
        <v>-2.0408173813155628E-2</v>
      </c>
      <c r="L88" s="8">
        <f t="shared" si="19"/>
        <v>-0.14793895342886554</v>
      </c>
      <c r="M88" s="8">
        <f t="shared" si="13"/>
        <v>0.24999997601762725</v>
      </c>
      <c r="N88" s="8">
        <f t="shared" si="20"/>
        <v>-1.9607898347013153E-2</v>
      </c>
      <c r="O88" s="8">
        <f t="shared" si="14"/>
        <v>0.39999992325639977</v>
      </c>
      <c r="P88" s="8">
        <f t="shared" si="21"/>
        <v>1.0101073863401533E-2</v>
      </c>
      <c r="Q88" s="8">
        <f t="shared" si="15"/>
        <v>0.70809990483791752</v>
      </c>
      <c r="R88" s="8">
        <f t="shared" si="22"/>
        <v>-4.9019998549087895E-2</v>
      </c>
      <c r="S88" s="8">
        <f t="shared" si="16"/>
        <v>0.77900036036231313</v>
      </c>
      <c r="T88" s="15">
        <f t="shared" si="23"/>
        <v>-9.5237294522805271E-2</v>
      </c>
    </row>
    <row r="89" spans="2:20" x14ac:dyDescent="0.3">
      <c r="B89" s="3">
        <v>43552</v>
      </c>
      <c r="C89" s="4" t="str">
        <f t="shared" si="17"/>
        <v>Thursday</v>
      </c>
      <c r="D89" s="4">
        <v>21500167</v>
      </c>
      <c r="E89" s="4">
        <v>5267540</v>
      </c>
      <c r="F89" s="4">
        <v>2064876</v>
      </c>
      <c r="G89" s="4">
        <v>1552580</v>
      </c>
      <c r="H89" s="4">
        <v>1311309</v>
      </c>
      <c r="I89" s="8">
        <f t="shared" si="12"/>
        <v>6.0990642537799823E-2</v>
      </c>
      <c r="J89" s="8">
        <f t="shared" si="18"/>
        <v>6.221354938736634E-2</v>
      </c>
      <c r="K89" s="8">
        <f>('Channel wise traffic'!K89/'Channel wise traffic'!K82)-1</f>
        <v>-9.9999364563004844E-3</v>
      </c>
      <c r="L89" s="8">
        <f t="shared" si="19"/>
        <v>7.2942959217582981E-2</v>
      </c>
      <c r="M89" s="8">
        <f t="shared" si="13"/>
        <v>0.24499995744219102</v>
      </c>
      <c r="N89" s="8">
        <f t="shared" si="20"/>
        <v>-2.0000170231235903E-2</v>
      </c>
      <c r="O89" s="8">
        <f t="shared" si="14"/>
        <v>0.39200006074942001</v>
      </c>
      <c r="P89" s="8">
        <f t="shared" si="21"/>
        <v>3.0532784744963237E-7</v>
      </c>
      <c r="Q89" s="8">
        <f t="shared" si="15"/>
        <v>0.75189987195357011</v>
      </c>
      <c r="R89" s="8">
        <f t="shared" si="22"/>
        <v>8.4210603552845598E-2</v>
      </c>
      <c r="S89" s="8">
        <f t="shared" si="16"/>
        <v>0.84459995620193484</v>
      </c>
      <c r="T89" s="15">
        <f t="shared" si="23"/>
        <v>9.8034520327570096E-3</v>
      </c>
    </row>
    <row r="90" spans="2:20" x14ac:dyDescent="0.3">
      <c r="B90" s="3">
        <v>43553</v>
      </c>
      <c r="C90" s="4" t="str">
        <f t="shared" si="17"/>
        <v>Friday</v>
      </c>
      <c r="D90" s="4">
        <v>22803207</v>
      </c>
      <c r="E90" s="4">
        <v>5757809</v>
      </c>
      <c r="F90" s="4">
        <v>2234030</v>
      </c>
      <c r="G90" s="4">
        <v>1712384</v>
      </c>
      <c r="H90" s="4">
        <v>1390113</v>
      </c>
      <c r="I90" s="8">
        <f t="shared" si="12"/>
        <v>6.0961293733815598E-2</v>
      </c>
      <c r="J90" s="8">
        <f t="shared" si="18"/>
        <v>2.0949052908036059E-2</v>
      </c>
      <c r="K90" s="8">
        <f>('Channel wise traffic'!K90/'Channel wise traffic'!K83)-1</f>
        <v>8.247417297186499E-2</v>
      </c>
      <c r="L90" s="8">
        <f t="shared" si="19"/>
        <v>-5.6837532644808841E-2</v>
      </c>
      <c r="M90" s="8">
        <f t="shared" si="13"/>
        <v>0.25249996634245347</v>
      </c>
      <c r="N90" s="8">
        <f t="shared" si="20"/>
        <v>-3.8095235851973275E-2</v>
      </c>
      <c r="O90" s="8">
        <f t="shared" si="14"/>
        <v>0.38800001875713486</v>
      </c>
      <c r="P90" s="8">
        <f t="shared" si="21"/>
        <v>1.0416890622818142E-2</v>
      </c>
      <c r="Q90" s="8">
        <f t="shared" si="15"/>
        <v>0.76650000223810777</v>
      </c>
      <c r="R90" s="8">
        <f t="shared" si="22"/>
        <v>9.6154456811436972E-3</v>
      </c>
      <c r="S90" s="8">
        <f t="shared" si="16"/>
        <v>0.81179980658543882</v>
      </c>
      <c r="T90" s="15">
        <f t="shared" si="23"/>
        <v>-3.8835215329840023E-2</v>
      </c>
    </row>
    <row r="91" spans="2:20" x14ac:dyDescent="0.3">
      <c r="B91" s="3">
        <v>43554</v>
      </c>
      <c r="C91" s="4" t="str">
        <f t="shared" si="17"/>
        <v>Saturday</v>
      </c>
      <c r="D91" s="4">
        <v>44889750</v>
      </c>
      <c r="E91" s="4">
        <v>9898190</v>
      </c>
      <c r="F91" s="4">
        <v>3399038</v>
      </c>
      <c r="G91" s="4">
        <v>2311346</v>
      </c>
      <c r="H91" s="4">
        <v>1748764</v>
      </c>
      <c r="I91" s="8">
        <f t="shared" si="12"/>
        <v>3.8956866545258102E-2</v>
      </c>
      <c r="J91" s="8">
        <f t="shared" si="18"/>
        <v>-6.7210947055343917E-2</v>
      </c>
      <c r="K91" s="8">
        <f>('Channel wise traffic'!K91/'Channel wise traffic'!K84)-1</f>
        <v>1.0101021692856316E-2</v>
      </c>
      <c r="L91" s="8">
        <f t="shared" si="19"/>
        <v>-7.6538827195012704E-2</v>
      </c>
      <c r="M91" s="8">
        <f t="shared" si="13"/>
        <v>0.22050000278460005</v>
      </c>
      <c r="N91" s="8">
        <f t="shared" si="20"/>
        <v>1.9417542040847557E-2</v>
      </c>
      <c r="O91" s="8">
        <f t="shared" si="14"/>
        <v>0.34339995494125691</v>
      </c>
      <c r="P91" s="8">
        <f t="shared" si="21"/>
        <v>9.9998798355669383E-3</v>
      </c>
      <c r="Q91" s="8">
        <f t="shared" si="15"/>
        <v>0.68000004707214212</v>
      </c>
      <c r="R91" s="8">
        <f t="shared" si="22"/>
        <v>-2.9125888683334211E-2</v>
      </c>
      <c r="S91" s="8">
        <f t="shared" si="16"/>
        <v>0.75659983403609843</v>
      </c>
      <c r="T91" s="15">
        <f t="shared" si="23"/>
        <v>-7.6190774920610105E-2</v>
      </c>
    </row>
    <row r="92" spans="2:20" x14ac:dyDescent="0.3">
      <c r="B92" s="3">
        <v>43555</v>
      </c>
      <c r="C92" s="4" t="str">
        <f t="shared" si="17"/>
        <v>Sunday</v>
      </c>
      <c r="D92" s="4">
        <v>42645263</v>
      </c>
      <c r="E92" s="4">
        <v>8597285</v>
      </c>
      <c r="F92" s="4">
        <v>2806153</v>
      </c>
      <c r="G92" s="4">
        <v>2003593</v>
      </c>
      <c r="H92" s="4">
        <v>1640943</v>
      </c>
      <c r="I92" s="8">
        <f t="shared" si="12"/>
        <v>3.8478904444791441E-2</v>
      </c>
      <c r="J92" s="8">
        <f t="shared" si="18"/>
        <v>-0.10790000739365102</v>
      </c>
      <c r="K92" s="8">
        <f>('Channel wise traffic'!K92/'Channel wise traffic'!K85)-1</f>
        <v>-5.9405963305433462E-2</v>
      </c>
      <c r="L92" s="8">
        <f t="shared" si="19"/>
        <v>-5.1556850626484518E-2</v>
      </c>
      <c r="M92" s="8">
        <f t="shared" si="13"/>
        <v>0.20159999951225532</v>
      </c>
      <c r="N92" s="8">
        <f t="shared" si="20"/>
        <v>-3.0302938085692843E-2</v>
      </c>
      <c r="O92" s="8">
        <f t="shared" si="14"/>
        <v>0.32639990415578873</v>
      </c>
      <c r="P92" s="8">
        <f t="shared" si="21"/>
        <v>-6.7961274741228928E-2</v>
      </c>
      <c r="Q92" s="8">
        <f t="shared" si="15"/>
        <v>0.71399991376093885</v>
      </c>
      <c r="R92" s="8">
        <f t="shared" si="22"/>
        <v>2.9411466639187145E-2</v>
      </c>
      <c r="S92" s="8">
        <f t="shared" si="16"/>
        <v>0.81900016620141913</v>
      </c>
      <c r="T92" s="15">
        <f t="shared" si="23"/>
        <v>1.9417924235081818E-2</v>
      </c>
    </row>
    <row r="93" spans="2:20" x14ac:dyDescent="0.3">
      <c r="B93" s="3">
        <v>43556</v>
      </c>
      <c r="C93" s="4" t="str">
        <f t="shared" si="17"/>
        <v>Monday</v>
      </c>
      <c r="D93" s="4">
        <v>21065820</v>
      </c>
      <c r="E93" s="4">
        <v>5424448</v>
      </c>
      <c r="F93" s="4">
        <v>2278268</v>
      </c>
      <c r="G93" s="4">
        <v>1629873</v>
      </c>
      <c r="H93" s="4">
        <v>1363225</v>
      </c>
      <c r="I93" s="8">
        <f t="shared" si="12"/>
        <v>6.4712648261496586E-2</v>
      </c>
      <c r="J93" s="8">
        <f t="shared" si="18"/>
        <v>8.3129559033894296E-3</v>
      </c>
      <c r="K93" s="8">
        <f>('Channel wise traffic'!K93/'Channel wise traffic'!K86)-1</f>
        <v>-5.8252370326638991E-2</v>
      </c>
      <c r="L93" s="8">
        <f t="shared" si="19"/>
        <v>7.068280972632901E-2</v>
      </c>
      <c r="M93" s="8">
        <f t="shared" si="13"/>
        <v>0.25749996914432954</v>
      </c>
      <c r="N93" s="8">
        <f t="shared" si="20"/>
        <v>4.0403887546021755E-2</v>
      </c>
      <c r="O93" s="8">
        <f t="shared" si="14"/>
        <v>0.41999997050391119</v>
      </c>
      <c r="P93" s="8">
        <f t="shared" si="21"/>
        <v>2.94119403300106E-2</v>
      </c>
      <c r="Q93" s="8">
        <f t="shared" si="15"/>
        <v>0.71540003195409851</v>
      </c>
      <c r="R93" s="8">
        <f t="shared" si="22"/>
        <v>-1.0101075703767615E-2</v>
      </c>
      <c r="S93" s="8">
        <f t="shared" si="16"/>
        <v>0.8363995231530309</v>
      </c>
      <c r="T93" s="15">
        <f t="shared" si="23"/>
        <v>9.9010178921481451E-3</v>
      </c>
    </row>
    <row r="94" spans="2:20" x14ac:dyDescent="0.3">
      <c r="B94" s="3">
        <v>43557</v>
      </c>
      <c r="C94" s="4" t="str">
        <f t="shared" si="17"/>
        <v>Tuesday</v>
      </c>
      <c r="D94" s="4">
        <v>22803207</v>
      </c>
      <c r="E94" s="4">
        <v>5700801</v>
      </c>
      <c r="F94" s="4">
        <v>2257517</v>
      </c>
      <c r="G94" s="4">
        <v>1565588</v>
      </c>
      <c r="H94" s="4">
        <v>1309458</v>
      </c>
      <c r="I94" s="8">
        <f t="shared" si="12"/>
        <v>5.7424291241139895E-2</v>
      </c>
      <c r="J94" s="8">
        <f t="shared" si="18"/>
        <v>3.9878784124722788E-2</v>
      </c>
      <c r="K94" s="8">
        <f>('Channel wise traffic'!K94/'Channel wise traffic'!K87)-1</f>
        <v>9.3749977516524474E-2</v>
      </c>
      <c r="L94" s="8">
        <f t="shared" si="19"/>
        <v>-4.9253701326889554E-2</v>
      </c>
      <c r="M94" s="8">
        <f t="shared" si="13"/>
        <v>0.24999996710988942</v>
      </c>
      <c r="N94" s="8">
        <f t="shared" si="20"/>
        <v>2.0408082957817264E-2</v>
      </c>
      <c r="O94" s="8">
        <f t="shared" si="14"/>
        <v>0.39599996561886652</v>
      </c>
      <c r="P94" s="8">
        <f t="shared" si="21"/>
        <v>-9.999989044464086E-3</v>
      </c>
      <c r="Q94" s="8">
        <f t="shared" si="15"/>
        <v>0.69349998250290035</v>
      </c>
      <c r="R94" s="8">
        <f t="shared" si="22"/>
        <v>-4.0404200502572318E-2</v>
      </c>
      <c r="S94" s="8">
        <f t="shared" si="16"/>
        <v>0.83640012570356947</v>
      </c>
      <c r="T94" s="15">
        <f t="shared" si="23"/>
        <v>-1.9229904034641865E-2</v>
      </c>
    </row>
    <row r="95" spans="2:20" x14ac:dyDescent="0.3">
      <c r="B95" s="3">
        <v>43558</v>
      </c>
      <c r="C95" s="4" t="str">
        <f t="shared" si="17"/>
        <v>Wednesday</v>
      </c>
      <c r="D95" s="4">
        <v>22368860</v>
      </c>
      <c r="E95" s="4">
        <v>5536293</v>
      </c>
      <c r="F95" s="4">
        <v>2303097</v>
      </c>
      <c r="G95" s="4">
        <v>1597198</v>
      </c>
      <c r="H95" s="4">
        <v>1335896</v>
      </c>
      <c r="I95" s="8">
        <f t="shared" si="12"/>
        <v>5.9721237470304701E-2</v>
      </c>
      <c r="J95" s="8">
        <f t="shared" si="18"/>
        <v>0.16161637241398497</v>
      </c>
      <c r="K95" s="8">
        <f>('Channel wise traffic'!K95/'Channel wise traffic'!K88)-1</f>
        <v>7.2916633191269842E-2</v>
      </c>
      <c r="L95" s="8">
        <f t="shared" si="19"/>
        <v>8.267155931340886E-2</v>
      </c>
      <c r="M95" s="8">
        <f t="shared" si="13"/>
        <v>0.24750000670575076</v>
      </c>
      <c r="N95" s="8">
        <f t="shared" si="20"/>
        <v>-9.999878206789159E-3</v>
      </c>
      <c r="O95" s="8">
        <f t="shared" si="14"/>
        <v>0.41599983960386488</v>
      </c>
      <c r="P95" s="8">
        <f t="shared" si="21"/>
        <v>3.9999798542984077E-2</v>
      </c>
      <c r="Q95" s="8">
        <f t="shared" si="15"/>
        <v>0.69350010008262786</v>
      </c>
      <c r="R95" s="8">
        <f t="shared" si="22"/>
        <v>-2.0618283741517418E-2</v>
      </c>
      <c r="S95" s="8">
        <f t="shared" si="16"/>
        <v>0.83639974505352499</v>
      </c>
      <c r="T95" s="15">
        <f t="shared" si="23"/>
        <v>7.3683386570598586E-2</v>
      </c>
    </row>
    <row r="96" spans="2:20" x14ac:dyDescent="0.3">
      <c r="B96" s="3">
        <v>43559</v>
      </c>
      <c r="C96" s="4" t="str">
        <f t="shared" si="17"/>
        <v>Thursday</v>
      </c>
      <c r="D96" s="4">
        <v>22151687</v>
      </c>
      <c r="E96" s="4">
        <v>5814817</v>
      </c>
      <c r="F96" s="4">
        <v>1162963</v>
      </c>
      <c r="G96" s="4">
        <v>806515</v>
      </c>
      <c r="H96" s="4">
        <v>628275</v>
      </c>
      <c r="I96" s="8">
        <f t="shared" si="12"/>
        <v>2.8362399667348135E-2</v>
      </c>
      <c r="J96" s="8">
        <f t="shared" si="18"/>
        <v>-0.52087951809985289</v>
      </c>
      <c r="K96" s="8">
        <f>('Channel wise traffic'!K96/'Channel wise traffic'!K89)-1</f>
        <v>3.0302975335167126E-2</v>
      </c>
      <c r="L96" s="8">
        <f t="shared" si="19"/>
        <v>-0.53497129252622422</v>
      </c>
      <c r="M96" s="8">
        <f t="shared" si="13"/>
        <v>0.26249996219249577</v>
      </c>
      <c r="N96" s="8">
        <f t="shared" si="20"/>
        <v>7.1428603225100362E-2</v>
      </c>
      <c r="O96" s="8">
        <f t="shared" si="14"/>
        <v>0.19999993121021695</v>
      </c>
      <c r="P96" s="8">
        <f t="shared" si="21"/>
        <v>-0.48979617291931032</v>
      </c>
      <c r="Q96" s="8">
        <f t="shared" si="15"/>
        <v>0.69350013714967718</v>
      </c>
      <c r="R96" s="8">
        <f t="shared" si="22"/>
        <v>-7.7669563438227507E-2</v>
      </c>
      <c r="S96" s="8">
        <f t="shared" si="16"/>
        <v>0.77899977061802939</v>
      </c>
      <c r="T96" s="15">
        <f t="shared" si="23"/>
        <v>-7.7670126670266071E-2</v>
      </c>
    </row>
    <row r="97" spans="2:20" x14ac:dyDescent="0.3">
      <c r="B97" s="3">
        <v>43560</v>
      </c>
      <c r="C97" s="4" t="str">
        <f t="shared" si="17"/>
        <v>Friday</v>
      </c>
      <c r="D97" s="4">
        <v>22586034</v>
      </c>
      <c r="E97" s="4">
        <v>5928833</v>
      </c>
      <c r="F97" s="4">
        <v>2418964</v>
      </c>
      <c r="G97" s="4">
        <v>1854136</v>
      </c>
      <c r="H97" s="4">
        <v>1566003</v>
      </c>
      <c r="I97" s="8">
        <f t="shared" si="12"/>
        <v>6.9335014726357003E-2</v>
      </c>
      <c r="J97" s="8">
        <f t="shared" si="18"/>
        <v>0.12652928215188264</v>
      </c>
      <c r="K97" s="8">
        <f>('Channel wise traffic'!K97/'Channel wise traffic'!K90)-1</f>
        <v>-9.5237928177200892E-3</v>
      </c>
      <c r="L97" s="8">
        <f t="shared" si="19"/>
        <v>0.13736127433753009</v>
      </c>
      <c r="M97" s="8">
        <f t="shared" si="13"/>
        <v>0.26249995904548801</v>
      </c>
      <c r="N97" s="8">
        <f t="shared" si="20"/>
        <v>3.960393677626084E-2</v>
      </c>
      <c r="O97" s="8">
        <f t="shared" si="14"/>
        <v>0.40800002293874699</v>
      </c>
      <c r="P97" s="8">
        <f t="shared" si="21"/>
        <v>5.1546400038013696E-2</v>
      </c>
      <c r="Q97" s="8">
        <f t="shared" si="15"/>
        <v>0.76650003885961093</v>
      </c>
      <c r="R97" s="8">
        <f t="shared" si="22"/>
        <v>4.7777564349260615E-8</v>
      </c>
      <c r="S97" s="8">
        <f t="shared" si="16"/>
        <v>0.84459985675268701</v>
      </c>
      <c r="T97" s="15">
        <f t="shared" si="23"/>
        <v>4.0404111828026279E-2</v>
      </c>
    </row>
    <row r="98" spans="2:20" x14ac:dyDescent="0.3">
      <c r="B98" s="3">
        <v>43561</v>
      </c>
      <c r="C98" s="4" t="str">
        <f t="shared" si="17"/>
        <v>Saturday</v>
      </c>
      <c r="D98" s="4">
        <v>46685340</v>
      </c>
      <c r="E98" s="4">
        <v>9999999</v>
      </c>
      <c r="F98" s="4">
        <v>3434000</v>
      </c>
      <c r="G98" s="4">
        <v>2288417</v>
      </c>
      <c r="H98" s="4">
        <v>1856364</v>
      </c>
      <c r="I98" s="8">
        <f t="shared" si="12"/>
        <v>3.9763317563929063E-2</v>
      </c>
      <c r="J98" s="8">
        <f t="shared" si="18"/>
        <v>6.1529171460528609E-2</v>
      </c>
      <c r="K98" s="8">
        <f>('Channel wise traffic'!K98/'Channel wise traffic'!K91)-1</f>
        <v>4.0000000891072141E-2</v>
      </c>
      <c r="L98" s="8">
        <f t="shared" si="19"/>
        <v>2.0701126404354619E-2</v>
      </c>
      <c r="M98" s="8">
        <f t="shared" si="13"/>
        <v>0.2141999822642397</v>
      </c>
      <c r="N98" s="8">
        <f t="shared" si="20"/>
        <v>-2.8571521273469846E-2</v>
      </c>
      <c r="O98" s="8">
        <f t="shared" si="14"/>
        <v>0.34340003434000343</v>
      </c>
      <c r="P98" s="8">
        <f t="shared" si="21"/>
        <v>2.3121361958367004E-7</v>
      </c>
      <c r="Q98" s="8">
        <f t="shared" si="15"/>
        <v>0.66639982527664532</v>
      </c>
      <c r="R98" s="8">
        <f t="shared" si="22"/>
        <v>-2.0000324785350965E-2</v>
      </c>
      <c r="S98" s="8">
        <f t="shared" si="16"/>
        <v>0.81120005663303496</v>
      </c>
      <c r="T98" s="15">
        <f t="shared" si="23"/>
        <v>7.2165258490304529E-2</v>
      </c>
    </row>
    <row r="99" spans="2:20" x14ac:dyDescent="0.3">
      <c r="B99" s="3">
        <v>43562</v>
      </c>
      <c r="C99" s="4" t="str">
        <f t="shared" si="17"/>
        <v>Sunday</v>
      </c>
      <c r="D99" s="4">
        <v>43094160</v>
      </c>
      <c r="E99" s="4">
        <v>8687782</v>
      </c>
      <c r="F99" s="4">
        <v>2983384</v>
      </c>
      <c r="G99" s="4">
        <v>1947553</v>
      </c>
      <c r="H99" s="4">
        <v>1503900</v>
      </c>
      <c r="I99" s="8">
        <f t="shared" si="12"/>
        <v>3.4898000100245602E-2</v>
      </c>
      <c r="J99" s="8">
        <f t="shared" si="18"/>
        <v>-8.3514783877319365E-2</v>
      </c>
      <c r="K99" s="8">
        <f>('Channel wise traffic'!K99/'Channel wise traffic'!K92)-1</f>
        <v>1.0526304435092948E-2</v>
      </c>
      <c r="L99" s="8">
        <f t="shared" si="19"/>
        <v>-9.306149424507737E-2</v>
      </c>
      <c r="M99" s="8">
        <f t="shared" si="13"/>
        <v>0.20159998477751973</v>
      </c>
      <c r="N99" s="8">
        <f t="shared" si="20"/>
        <v>-7.3088966434653457E-8</v>
      </c>
      <c r="O99" s="8">
        <f t="shared" si="14"/>
        <v>0.3433999610027047</v>
      </c>
      <c r="P99" s="8">
        <f t="shared" si="21"/>
        <v>5.2083522790502768E-2</v>
      </c>
      <c r="Q99" s="8">
        <f t="shared" si="15"/>
        <v>0.6527999747937242</v>
      </c>
      <c r="R99" s="8">
        <f t="shared" si="22"/>
        <v>-8.5714210587013562E-2</v>
      </c>
      <c r="S99" s="8">
        <f t="shared" si="16"/>
        <v>0.77219978095589692</v>
      </c>
      <c r="T99" s="15">
        <f t="shared" si="23"/>
        <v>-5.7143315931895033E-2</v>
      </c>
    </row>
    <row r="100" spans="2:20" x14ac:dyDescent="0.3">
      <c r="B100" s="3">
        <v>43563</v>
      </c>
      <c r="C100" s="4" t="str">
        <f t="shared" si="17"/>
        <v>Monday</v>
      </c>
      <c r="D100" s="4">
        <v>21500167</v>
      </c>
      <c r="E100" s="4">
        <v>5536293</v>
      </c>
      <c r="F100" s="4">
        <v>2170226</v>
      </c>
      <c r="G100" s="4">
        <v>1520894</v>
      </c>
      <c r="H100" s="4">
        <v>1259605</v>
      </c>
      <c r="I100" s="8">
        <f t="shared" si="12"/>
        <v>5.8585824007785614E-2</v>
      </c>
      <c r="J100" s="8">
        <f t="shared" si="18"/>
        <v>-7.6010929963872487E-2</v>
      </c>
      <c r="K100" s="8">
        <f>('Channel wise traffic'!K100/'Channel wise traffic'!K93)-1</f>
        <v>2.0618566978098496E-2</v>
      </c>
      <c r="L100" s="8">
        <f t="shared" si="19"/>
        <v>-9.46773840710885E-2</v>
      </c>
      <c r="M100" s="8">
        <f t="shared" si="13"/>
        <v>0.25749999988372185</v>
      </c>
      <c r="N100" s="8">
        <f t="shared" si="20"/>
        <v>1.1937629507130509E-7</v>
      </c>
      <c r="O100" s="8">
        <f t="shared" si="14"/>
        <v>0.39199984538390581</v>
      </c>
      <c r="P100" s="8">
        <f t="shared" si="21"/>
        <v>-6.6666969253381447E-2</v>
      </c>
      <c r="Q100" s="8">
        <f t="shared" si="15"/>
        <v>0.70079982453440337</v>
      </c>
      <c r="R100" s="8">
        <f t="shared" si="22"/>
        <v>-2.0408452289015111E-2</v>
      </c>
      <c r="S100" s="8">
        <f t="shared" si="16"/>
        <v>0.82820038740372437</v>
      </c>
      <c r="T100" s="15">
        <f t="shared" si="23"/>
        <v>-9.8028938591424586E-3</v>
      </c>
    </row>
    <row r="101" spans="2:20" x14ac:dyDescent="0.3">
      <c r="B101" s="3">
        <v>43564</v>
      </c>
      <c r="C101" s="4" t="str">
        <f t="shared" si="17"/>
        <v>Tuesday</v>
      </c>
      <c r="D101" s="4">
        <v>21717340</v>
      </c>
      <c r="E101" s="4">
        <v>5592215</v>
      </c>
      <c r="F101" s="4">
        <v>2214517</v>
      </c>
      <c r="G101" s="4">
        <v>1535767</v>
      </c>
      <c r="H101" s="4">
        <v>1322295</v>
      </c>
      <c r="I101" s="8">
        <f t="shared" si="12"/>
        <v>6.088660029266936E-2</v>
      </c>
      <c r="J101" s="8">
        <f t="shared" si="18"/>
        <v>9.8032926600166714E-3</v>
      </c>
      <c r="K101" s="8">
        <f>('Channel wise traffic'!K101/'Channel wise traffic'!K94)-1</f>
        <v>-4.7619051795569911E-2</v>
      </c>
      <c r="L101" s="8">
        <f t="shared" si="19"/>
        <v>6.0293457293017383E-2</v>
      </c>
      <c r="M101" s="8">
        <f t="shared" si="13"/>
        <v>0.25749999769769227</v>
      </c>
      <c r="N101" s="8">
        <f t="shared" si="20"/>
        <v>3.0000126298041385E-2</v>
      </c>
      <c r="O101" s="8">
        <f t="shared" si="14"/>
        <v>0.39599997496519718</v>
      </c>
      <c r="P101" s="8">
        <f t="shared" si="21"/>
        <v>2.3601847143339683E-8</v>
      </c>
      <c r="Q101" s="8">
        <f t="shared" si="15"/>
        <v>0.69349975638028516</v>
      </c>
      <c r="R101" s="8">
        <f t="shared" si="22"/>
        <v>-3.2606001565405052E-7</v>
      </c>
      <c r="S101" s="8">
        <f t="shared" si="16"/>
        <v>0.86099974800864976</v>
      </c>
      <c r="T101" s="15">
        <f t="shared" si="23"/>
        <v>2.9411308713502837E-2</v>
      </c>
    </row>
    <row r="102" spans="2:20" x14ac:dyDescent="0.3">
      <c r="B102" s="3">
        <v>43565</v>
      </c>
      <c r="C102" s="4" t="str">
        <f t="shared" si="17"/>
        <v>Wednesday</v>
      </c>
      <c r="D102" s="4">
        <v>21500167</v>
      </c>
      <c r="E102" s="4">
        <v>5375041</v>
      </c>
      <c r="F102" s="4">
        <v>2064016</v>
      </c>
      <c r="G102" s="4">
        <v>1521799</v>
      </c>
      <c r="H102" s="4">
        <v>1210438</v>
      </c>
      <c r="I102" s="8">
        <f t="shared" si="12"/>
        <v>5.6299004561220382E-2</v>
      </c>
      <c r="J102" s="8">
        <f t="shared" si="18"/>
        <v>-9.3912999215507775E-2</v>
      </c>
      <c r="K102" s="8">
        <f>('Channel wise traffic'!K102/'Channel wise traffic'!K95)-1</f>
        <v>-3.8834883747753235E-2</v>
      </c>
      <c r="L102" s="8">
        <f t="shared" si="19"/>
        <v>-5.7303449393291017E-2</v>
      </c>
      <c r="M102" s="8">
        <f t="shared" si="13"/>
        <v>0.24999996511655004</v>
      </c>
      <c r="N102" s="8">
        <f t="shared" si="20"/>
        <v>1.0100841790163795E-2</v>
      </c>
      <c r="O102" s="8">
        <f t="shared" si="14"/>
        <v>0.38400004762754369</v>
      </c>
      <c r="P102" s="8">
        <f t="shared" si="21"/>
        <v>-7.6922606525024029E-2</v>
      </c>
      <c r="Q102" s="8">
        <f t="shared" si="15"/>
        <v>0.73730000155037556</v>
      </c>
      <c r="R102" s="8">
        <f t="shared" si="22"/>
        <v>6.3157743542544775E-2</v>
      </c>
      <c r="S102" s="8">
        <f t="shared" si="16"/>
        <v>0.79539939242961788</v>
      </c>
      <c r="T102" s="15">
        <f t="shared" si="23"/>
        <v>-4.9020044382346528E-2</v>
      </c>
    </row>
    <row r="103" spans="2:20" x14ac:dyDescent="0.3">
      <c r="B103" s="3">
        <v>43566</v>
      </c>
      <c r="C103" s="4" t="str">
        <f t="shared" si="17"/>
        <v>Thursday</v>
      </c>
      <c r="D103" s="4">
        <v>20631473</v>
      </c>
      <c r="E103" s="4">
        <v>5106289</v>
      </c>
      <c r="F103" s="4">
        <v>1981240</v>
      </c>
      <c r="G103" s="4">
        <v>1504157</v>
      </c>
      <c r="H103" s="4">
        <v>1208741</v>
      </c>
      <c r="I103" s="8">
        <f t="shared" si="12"/>
        <v>5.8587237081908793E-2</v>
      </c>
      <c r="J103" s="8">
        <f t="shared" si="18"/>
        <v>0.9239043412518404</v>
      </c>
      <c r="K103" s="8">
        <f>('Channel wise traffic'!K103/'Channel wise traffic'!K96)-1</f>
        <v>-6.8627420442282427E-2</v>
      </c>
      <c r="L103" s="8">
        <f t="shared" si="19"/>
        <v>1.0656657324153227</v>
      </c>
      <c r="M103" s="8">
        <f t="shared" si="13"/>
        <v>0.24749997249348119</v>
      </c>
      <c r="N103" s="8">
        <f t="shared" si="20"/>
        <v>-5.7142826131208468E-2</v>
      </c>
      <c r="O103" s="8">
        <f t="shared" si="14"/>
        <v>0.38799997414952425</v>
      </c>
      <c r="P103" s="8">
        <f t="shared" si="21"/>
        <v>0.94000053800870198</v>
      </c>
      <c r="Q103" s="8">
        <f t="shared" si="15"/>
        <v>0.75919979406836124</v>
      </c>
      <c r="R103" s="8">
        <f t="shared" si="22"/>
        <v>9.4736328659880575E-2</v>
      </c>
      <c r="S103" s="8">
        <f t="shared" si="16"/>
        <v>0.80360028906556957</v>
      </c>
      <c r="T103" s="15">
        <f t="shared" si="23"/>
        <v>3.1579622196837187E-2</v>
      </c>
    </row>
    <row r="104" spans="2:20" x14ac:dyDescent="0.3">
      <c r="B104" s="3">
        <v>43567</v>
      </c>
      <c r="C104" s="4" t="str">
        <f t="shared" si="17"/>
        <v>Friday</v>
      </c>
      <c r="D104" s="4">
        <v>20631473</v>
      </c>
      <c r="E104" s="4">
        <v>5054710</v>
      </c>
      <c r="F104" s="4">
        <v>1920790</v>
      </c>
      <c r="G104" s="4">
        <v>1402176</v>
      </c>
      <c r="H104" s="4">
        <v>1138287</v>
      </c>
      <c r="I104" s="8">
        <f t="shared" si="12"/>
        <v>5.5172357300906243E-2</v>
      </c>
      <c r="J104" s="8">
        <f t="shared" si="18"/>
        <v>-0.27312591355188975</v>
      </c>
      <c r="K104" s="8">
        <f>('Channel wise traffic'!K104/'Channel wise traffic'!K97)-1</f>
        <v>-8.6538441103775954E-2</v>
      </c>
      <c r="L104" s="8">
        <f t="shared" si="19"/>
        <v>-0.20426414390111858</v>
      </c>
      <c r="M104" s="8">
        <f t="shared" si="13"/>
        <v>0.24499995710437156</v>
      </c>
      <c r="N104" s="8">
        <f t="shared" si="20"/>
        <v>-6.6666684462544645E-2</v>
      </c>
      <c r="O104" s="8">
        <f t="shared" si="14"/>
        <v>0.38000003956705725</v>
      </c>
      <c r="P104" s="8">
        <f t="shared" si="21"/>
        <v>-6.8627406366330912E-2</v>
      </c>
      <c r="Q104" s="8">
        <f t="shared" si="15"/>
        <v>0.72999963556661585</v>
      </c>
      <c r="R104" s="8">
        <f t="shared" si="22"/>
        <v>-4.7619571353577417E-2</v>
      </c>
      <c r="S104" s="8">
        <f t="shared" si="16"/>
        <v>0.8118003731343284</v>
      </c>
      <c r="T104" s="15">
        <f t="shared" si="23"/>
        <v>-3.8834346650810314E-2</v>
      </c>
    </row>
    <row r="105" spans="2:20" x14ac:dyDescent="0.3">
      <c r="B105" s="3">
        <v>43568</v>
      </c>
      <c r="C105" s="4" t="str">
        <f t="shared" si="17"/>
        <v>Saturday</v>
      </c>
      <c r="D105" s="4">
        <v>43094160</v>
      </c>
      <c r="E105" s="4">
        <v>9140271</v>
      </c>
      <c r="F105" s="4">
        <v>3107692</v>
      </c>
      <c r="G105" s="4">
        <v>2113230</v>
      </c>
      <c r="H105" s="4">
        <v>1598870</v>
      </c>
      <c r="I105" s="8">
        <f t="shared" si="12"/>
        <v>3.7101778988150598E-2</v>
      </c>
      <c r="J105" s="8">
        <f t="shared" si="18"/>
        <v>-0.13870878771620221</v>
      </c>
      <c r="K105" s="8">
        <f>('Channel wise traffic'!K105/'Channel wise traffic'!K98)-1</f>
        <v>-7.6923099990770072E-2</v>
      </c>
      <c r="L105" s="8">
        <f t="shared" si="19"/>
        <v>-6.6934520025885735E-2</v>
      </c>
      <c r="M105" s="8">
        <f t="shared" si="13"/>
        <v>0.21209999220311987</v>
      </c>
      <c r="N105" s="8">
        <f t="shared" si="20"/>
        <v>-9.8038759803875664E-3</v>
      </c>
      <c r="O105" s="8">
        <f t="shared" si="14"/>
        <v>0.3399999846831675</v>
      </c>
      <c r="P105" s="8">
        <f t="shared" si="21"/>
        <v>-9.9011337123791066E-3</v>
      </c>
      <c r="Q105" s="8">
        <f t="shared" si="15"/>
        <v>0.67999981980196234</v>
      </c>
      <c r="R105" s="8">
        <f t="shared" si="22"/>
        <v>2.0408160400809283E-2</v>
      </c>
      <c r="S105" s="8">
        <f t="shared" si="16"/>
        <v>0.75660008612408491</v>
      </c>
      <c r="T105" s="15">
        <f t="shared" si="23"/>
        <v>-6.7307651253838086E-2</v>
      </c>
    </row>
    <row r="106" spans="2:20" x14ac:dyDescent="0.3">
      <c r="B106" s="3">
        <v>43569</v>
      </c>
      <c r="C106" s="4" t="str">
        <f t="shared" si="17"/>
        <v>Sunday</v>
      </c>
      <c r="D106" s="4">
        <v>46685340</v>
      </c>
      <c r="E106" s="4">
        <v>9803921</v>
      </c>
      <c r="F106" s="4">
        <v>3466666</v>
      </c>
      <c r="G106" s="4">
        <v>2357333</v>
      </c>
      <c r="H106" s="4">
        <v>1930656</v>
      </c>
      <c r="I106" s="8">
        <f t="shared" si="12"/>
        <v>4.1354652231300019E-2</v>
      </c>
      <c r="J106" s="8">
        <f t="shared" si="18"/>
        <v>0.28376620785956508</v>
      </c>
      <c r="K106" s="8">
        <f>('Channel wise traffic'!K106/'Channel wise traffic'!K99)-1</f>
        <v>8.3333360405835055E-2</v>
      </c>
      <c r="L106" s="8">
        <f t="shared" si="19"/>
        <v>0.18501496110113713</v>
      </c>
      <c r="M106" s="8">
        <f t="shared" si="13"/>
        <v>0.20999999143199985</v>
      </c>
      <c r="N106" s="8">
        <f t="shared" si="20"/>
        <v>4.1666702821183899E-2</v>
      </c>
      <c r="O106" s="8">
        <f t="shared" si="14"/>
        <v>0.35359995250879722</v>
      </c>
      <c r="P106" s="8">
        <f t="shared" si="21"/>
        <v>2.9702948935431461E-2</v>
      </c>
      <c r="Q106" s="8">
        <f t="shared" si="15"/>
        <v>0.68000003461539127</v>
      </c>
      <c r="R106" s="8">
        <f t="shared" si="22"/>
        <v>4.1666759914109841E-2</v>
      </c>
      <c r="S106" s="8">
        <f t="shared" si="16"/>
        <v>0.81900011580883991</v>
      </c>
      <c r="T106" s="15">
        <f t="shared" si="23"/>
        <v>6.060651143284379E-2</v>
      </c>
    </row>
    <row r="107" spans="2:20" x14ac:dyDescent="0.3">
      <c r="B107" s="3">
        <v>43570</v>
      </c>
      <c r="C107" s="4" t="str">
        <f t="shared" si="17"/>
        <v>Monday</v>
      </c>
      <c r="D107" s="4">
        <v>21065820</v>
      </c>
      <c r="E107" s="4">
        <v>5477113</v>
      </c>
      <c r="F107" s="4">
        <v>2256570</v>
      </c>
      <c r="G107" s="4">
        <v>1729661</v>
      </c>
      <c r="H107" s="4">
        <v>1418322</v>
      </c>
      <c r="I107" s="8">
        <f t="shared" si="12"/>
        <v>6.732811730091684E-2</v>
      </c>
      <c r="J107" s="8">
        <f t="shared" si="18"/>
        <v>0.12600537470079898</v>
      </c>
      <c r="K107" s="8">
        <f>('Channel wise traffic'!K107/'Channel wise traffic'!K100)-1</f>
        <v>-2.0202030068046883E-2</v>
      </c>
      <c r="L107" s="8">
        <f t="shared" si="19"/>
        <v>0.14922199083466747</v>
      </c>
      <c r="M107" s="8">
        <f t="shared" si="13"/>
        <v>0.25999999050594758</v>
      </c>
      <c r="N107" s="8">
        <f t="shared" si="20"/>
        <v>9.7087014499208646E-3</v>
      </c>
      <c r="O107" s="8">
        <f t="shared" si="14"/>
        <v>0.41199989848666624</v>
      </c>
      <c r="P107" s="8">
        <f t="shared" si="21"/>
        <v>5.1020563753471304E-2</v>
      </c>
      <c r="Q107" s="8">
        <f t="shared" si="15"/>
        <v>0.76650004209929223</v>
      </c>
      <c r="R107" s="8">
        <f t="shared" si="22"/>
        <v>9.3750333925295637E-2</v>
      </c>
      <c r="S107" s="8">
        <f t="shared" si="16"/>
        <v>0.81999998843704058</v>
      </c>
      <c r="T107" s="15">
        <f t="shared" si="23"/>
        <v>-9.9014671949028132E-3</v>
      </c>
    </row>
    <row r="108" spans="2:20" x14ac:dyDescent="0.3">
      <c r="B108" s="3">
        <v>43571</v>
      </c>
      <c r="C108" s="4" t="str">
        <f t="shared" si="17"/>
        <v>Tuesday</v>
      </c>
      <c r="D108" s="4">
        <v>22586034</v>
      </c>
      <c r="E108" s="4">
        <v>5872368</v>
      </c>
      <c r="F108" s="4">
        <v>2254989</v>
      </c>
      <c r="G108" s="4">
        <v>1596758</v>
      </c>
      <c r="H108" s="4">
        <v>1296248</v>
      </c>
      <c r="I108" s="8">
        <f t="shared" si="12"/>
        <v>5.7391572154721807E-2</v>
      </c>
      <c r="J108" s="8">
        <f t="shared" si="18"/>
        <v>-1.9698327529031001E-2</v>
      </c>
      <c r="K108" s="8">
        <f>('Channel wise traffic'!K108/'Channel wise traffic'!K101)-1</f>
        <v>4.0000022102156363E-2</v>
      </c>
      <c r="L108" s="8">
        <f t="shared" si="19"/>
        <v>-5.7402254702145883E-2</v>
      </c>
      <c r="M108" s="8">
        <f t="shared" si="13"/>
        <v>0.25999996280887561</v>
      </c>
      <c r="N108" s="8">
        <f t="shared" si="20"/>
        <v>9.7086024603321164E-3</v>
      </c>
      <c r="O108" s="8">
        <f t="shared" si="14"/>
        <v>0.3839999468698147</v>
      </c>
      <c r="P108" s="8">
        <f t="shared" si="21"/>
        <v>-3.0303103166703704E-2</v>
      </c>
      <c r="Q108" s="8">
        <f t="shared" si="15"/>
        <v>0.70810012820461654</v>
      </c>
      <c r="R108" s="8">
        <f t="shared" si="22"/>
        <v>2.1053175130929969E-2</v>
      </c>
      <c r="S108" s="8">
        <f t="shared" si="16"/>
        <v>0.81179990956675963</v>
      </c>
      <c r="T108" s="15">
        <f t="shared" si="23"/>
        <v>-5.714268622689056E-2</v>
      </c>
    </row>
    <row r="109" spans="2:20" x14ac:dyDescent="0.3">
      <c r="B109" s="3">
        <v>43572</v>
      </c>
      <c r="C109" s="4" t="str">
        <f t="shared" si="17"/>
        <v>Wednesday</v>
      </c>
      <c r="D109" s="4">
        <v>21934513</v>
      </c>
      <c r="E109" s="4">
        <v>5319119</v>
      </c>
      <c r="F109" s="4">
        <v>2191477</v>
      </c>
      <c r="G109" s="4">
        <v>1551785</v>
      </c>
      <c r="H109" s="4">
        <v>1336086</v>
      </c>
      <c r="I109" s="8">
        <f t="shared" si="12"/>
        <v>6.0912498946295274E-2</v>
      </c>
      <c r="J109" s="8">
        <f t="shared" si="18"/>
        <v>0.10380374707337348</v>
      </c>
      <c r="K109" s="8">
        <f>('Channel wise traffic'!K109/'Channel wise traffic'!K102)-1</f>
        <v>2.0201937045509322E-2</v>
      </c>
      <c r="L109" s="8">
        <f t="shared" si="19"/>
        <v>8.1946286990884687E-2</v>
      </c>
      <c r="M109" s="8">
        <f t="shared" si="13"/>
        <v>0.24249998164992312</v>
      </c>
      <c r="N109" s="8">
        <f t="shared" si="20"/>
        <v>-2.9999938052512998E-2</v>
      </c>
      <c r="O109" s="8">
        <f t="shared" si="14"/>
        <v>0.41199999473597038</v>
      </c>
      <c r="P109" s="8">
        <f t="shared" si="21"/>
        <v>7.2916519884353992E-2</v>
      </c>
      <c r="Q109" s="8">
        <f t="shared" si="15"/>
        <v>0.70810006219549648</v>
      </c>
      <c r="R109" s="8">
        <f t="shared" si="22"/>
        <v>-3.9603878059783271E-2</v>
      </c>
      <c r="S109" s="8">
        <f t="shared" si="16"/>
        <v>0.86099942968903553</v>
      </c>
      <c r="T109" s="15">
        <f t="shared" si="23"/>
        <v>8.2474336646192858E-2</v>
      </c>
    </row>
    <row r="110" spans="2:20" x14ac:dyDescent="0.3">
      <c r="B110" s="3">
        <v>43573</v>
      </c>
      <c r="C110" s="4" t="str">
        <f t="shared" si="17"/>
        <v>Thursday</v>
      </c>
      <c r="D110" s="4">
        <v>22803207</v>
      </c>
      <c r="E110" s="4">
        <v>5415761</v>
      </c>
      <c r="F110" s="4">
        <v>3639391</v>
      </c>
      <c r="G110" s="4">
        <v>2656756</v>
      </c>
      <c r="H110" s="4">
        <v>2091398</v>
      </c>
      <c r="I110" s="8">
        <f t="shared" si="12"/>
        <v>9.1715082005789803E-2</v>
      </c>
      <c r="J110" s="8">
        <f t="shared" si="18"/>
        <v>0.7302283946685022</v>
      </c>
      <c r="K110" s="8">
        <f>('Channel wise traffic'!K110/'Channel wise traffic'!K103)-1</f>
        <v>0.10526311452716519</v>
      </c>
      <c r="L110" s="8">
        <f t="shared" si="19"/>
        <v>0.56544473803340667</v>
      </c>
      <c r="M110" s="8">
        <f t="shared" si="13"/>
        <v>0.23749997094706898</v>
      </c>
      <c r="N110" s="8">
        <f t="shared" si="20"/>
        <v>-4.0404051142573727E-2</v>
      </c>
      <c r="O110" s="8">
        <f t="shared" si="14"/>
        <v>0.67199992761866711</v>
      </c>
      <c r="P110" s="8">
        <f t="shared" si="21"/>
        <v>0.73195869172841044</v>
      </c>
      <c r="Q110" s="8">
        <f t="shared" si="15"/>
        <v>0.73000015661961026</v>
      </c>
      <c r="R110" s="8">
        <f t="shared" si="22"/>
        <v>-3.846107135024035E-2</v>
      </c>
      <c r="S110" s="8">
        <f t="shared" si="16"/>
        <v>0.78719987834787986</v>
      </c>
      <c r="T110" s="15">
        <f t="shared" si="23"/>
        <v>-2.0408667021213023E-2</v>
      </c>
    </row>
    <row r="111" spans="2:20" x14ac:dyDescent="0.3">
      <c r="B111" s="3">
        <v>43574</v>
      </c>
      <c r="C111" s="4" t="str">
        <f t="shared" si="17"/>
        <v>Friday</v>
      </c>
      <c r="D111" s="4">
        <v>22151687</v>
      </c>
      <c r="E111" s="4">
        <v>5537921</v>
      </c>
      <c r="F111" s="4">
        <v>2281623</v>
      </c>
      <c r="G111" s="4">
        <v>1748864</v>
      </c>
      <c r="H111" s="4">
        <v>1419728</v>
      </c>
      <c r="I111" s="8">
        <f t="shared" si="12"/>
        <v>6.409119088762856E-2</v>
      </c>
      <c r="J111" s="8">
        <f t="shared" si="18"/>
        <v>0.2472495952251057</v>
      </c>
      <c r="K111" s="8">
        <f>('Channel wise traffic'!K111/'Channel wise traffic'!K104)-1</f>
        <v>7.3684175322051626E-2</v>
      </c>
      <c r="L111" s="8">
        <f t="shared" si="19"/>
        <v>0.16165402428030418</v>
      </c>
      <c r="M111" s="8">
        <f t="shared" si="13"/>
        <v>0.24999996614253353</v>
      </c>
      <c r="N111" s="8">
        <f t="shared" si="20"/>
        <v>2.0408203728917051E-2</v>
      </c>
      <c r="O111" s="8">
        <f t="shared" si="14"/>
        <v>0.41199991838092309</v>
      </c>
      <c r="P111" s="8">
        <f t="shared" si="21"/>
        <v>8.421019863662127E-2</v>
      </c>
      <c r="Q111" s="8">
        <f t="shared" si="15"/>
        <v>0.76649998707060718</v>
      </c>
      <c r="R111" s="8">
        <f t="shared" si="22"/>
        <v>5.0000506473760531E-2</v>
      </c>
      <c r="S111" s="8">
        <f t="shared" si="16"/>
        <v>0.81180011710458899</v>
      </c>
      <c r="T111" s="15">
        <f t="shared" si="23"/>
        <v>-3.1538509692730088E-7</v>
      </c>
    </row>
    <row r="112" spans="2:20" x14ac:dyDescent="0.3">
      <c r="B112" s="3">
        <v>43575</v>
      </c>
      <c r="C112" s="4" t="str">
        <f t="shared" si="17"/>
        <v>Saturday</v>
      </c>
      <c r="D112" s="4">
        <v>44440853</v>
      </c>
      <c r="E112" s="4">
        <v>9612556</v>
      </c>
      <c r="F112" s="4">
        <v>3300951</v>
      </c>
      <c r="G112" s="4">
        <v>2132414</v>
      </c>
      <c r="H112" s="4">
        <v>1596752</v>
      </c>
      <c r="I112" s="8">
        <f t="shared" si="12"/>
        <v>3.5929823399204329E-2</v>
      </c>
      <c r="J112" s="8">
        <f t="shared" si="18"/>
        <v>-1.3246855591761975E-3</v>
      </c>
      <c r="K112" s="8">
        <f>('Channel wise traffic'!K112/'Channel wise traffic'!K105)-1</f>
        <v>3.1250013052813275E-2</v>
      </c>
      <c r="L112" s="8">
        <f t="shared" si="19"/>
        <v>-3.1587584771085031E-2</v>
      </c>
      <c r="M112" s="8">
        <f t="shared" si="13"/>
        <v>0.21629998866133376</v>
      </c>
      <c r="N112" s="8">
        <f t="shared" si="20"/>
        <v>1.9801964227286417E-2</v>
      </c>
      <c r="O112" s="8">
        <f t="shared" si="14"/>
        <v>0.34339992401604735</v>
      </c>
      <c r="P112" s="8">
        <f t="shared" si="21"/>
        <v>9.9998220177808239E-3</v>
      </c>
      <c r="Q112" s="8">
        <f t="shared" si="15"/>
        <v>0.64599989518172185</v>
      </c>
      <c r="R112" s="8">
        <f t="shared" si="22"/>
        <v>-4.999990239724228E-2</v>
      </c>
      <c r="S112" s="8">
        <f t="shared" si="16"/>
        <v>0.74880018608018895</v>
      </c>
      <c r="T112" s="15">
        <f t="shared" si="23"/>
        <v>-1.0309145064803404E-2</v>
      </c>
    </row>
    <row r="113" spans="2:20" x14ac:dyDescent="0.3">
      <c r="B113" s="3">
        <v>43576</v>
      </c>
      <c r="C113" s="4" t="str">
        <f t="shared" si="17"/>
        <v>Sunday</v>
      </c>
      <c r="D113" s="4">
        <v>46685340</v>
      </c>
      <c r="E113" s="4">
        <v>10098039</v>
      </c>
      <c r="F113" s="4">
        <v>3536333</v>
      </c>
      <c r="G113" s="4">
        <v>2356612</v>
      </c>
      <c r="H113" s="4">
        <v>1930065</v>
      </c>
      <c r="I113" s="8">
        <f t="shared" si="12"/>
        <v>4.1341993011082281E-2</v>
      </c>
      <c r="J113" s="8">
        <f t="shared" si="18"/>
        <v>-3.0611356968823777E-4</v>
      </c>
      <c r="K113" s="8">
        <f>('Channel wise traffic'!K113/'Channel wise traffic'!K106)-1</f>
        <v>0</v>
      </c>
      <c r="L113" s="8">
        <f t="shared" si="19"/>
        <v>-3.0611356968823777E-4</v>
      </c>
      <c r="M113" s="8">
        <f t="shared" si="13"/>
        <v>0.21629999910035999</v>
      </c>
      <c r="N113" s="8">
        <f t="shared" si="20"/>
        <v>3.0000037740002261E-2</v>
      </c>
      <c r="O113" s="8">
        <f t="shared" si="14"/>
        <v>0.35019997447029072</v>
      </c>
      <c r="P113" s="8">
        <f t="shared" si="21"/>
        <v>-9.6153237985004969E-3</v>
      </c>
      <c r="Q113" s="8">
        <f t="shared" si="15"/>
        <v>0.66639991199923765</v>
      </c>
      <c r="R113" s="8">
        <f t="shared" si="22"/>
        <v>-2.0000179299764054E-2</v>
      </c>
      <c r="S113" s="8">
        <f t="shared" si="16"/>
        <v>0.81899990325093819</v>
      </c>
      <c r="T113" s="15">
        <f t="shared" si="23"/>
        <v>-2.5953342086548759E-7</v>
      </c>
    </row>
    <row r="114" spans="2:20" x14ac:dyDescent="0.3">
      <c r="B114" s="3">
        <v>43577</v>
      </c>
      <c r="C114" s="4" t="str">
        <f t="shared" si="17"/>
        <v>Monday</v>
      </c>
      <c r="D114" s="4">
        <v>20848646</v>
      </c>
      <c r="E114" s="4">
        <v>5368526</v>
      </c>
      <c r="F114" s="4">
        <v>2211832</v>
      </c>
      <c r="G114" s="4">
        <v>1695369</v>
      </c>
      <c r="H114" s="4">
        <v>1459713</v>
      </c>
      <c r="I114" s="8">
        <f t="shared" si="12"/>
        <v>7.0014762589378707E-2</v>
      </c>
      <c r="J114" s="8">
        <f t="shared" si="18"/>
        <v>2.9183076903552152E-2</v>
      </c>
      <c r="K114" s="8">
        <f>('Channel wise traffic'!K114/'Channel wise traffic'!K107)-1</f>
        <v>-1.0309307224181552E-2</v>
      </c>
      <c r="L114" s="8">
        <f t="shared" si="19"/>
        <v>3.9903763779018941E-2</v>
      </c>
      <c r="M114" s="8">
        <f t="shared" si="13"/>
        <v>0.2574999834521628</v>
      </c>
      <c r="N114" s="8">
        <f t="shared" si="20"/>
        <v>-9.6154120964384582E-3</v>
      </c>
      <c r="O114" s="8">
        <f t="shared" si="14"/>
        <v>0.41199986737514172</v>
      </c>
      <c r="P114" s="8">
        <f t="shared" si="21"/>
        <v>-7.5513427622020401E-8</v>
      </c>
      <c r="Q114" s="8">
        <f t="shared" si="15"/>
        <v>0.76649989691802989</v>
      </c>
      <c r="R114" s="8">
        <f t="shared" si="22"/>
        <v>-1.8940802914979571E-7</v>
      </c>
      <c r="S114" s="8">
        <f t="shared" si="16"/>
        <v>0.86100017164404918</v>
      </c>
      <c r="T114" s="15">
        <f t="shared" si="23"/>
        <v>5.0000224128242898E-2</v>
      </c>
    </row>
    <row r="115" spans="2:20" x14ac:dyDescent="0.3">
      <c r="B115" s="3">
        <v>43578</v>
      </c>
      <c r="C115" s="4" t="str">
        <f t="shared" si="17"/>
        <v>Tuesday</v>
      </c>
      <c r="D115" s="4">
        <v>20631473</v>
      </c>
      <c r="E115" s="4">
        <v>4899974</v>
      </c>
      <c r="F115" s="4">
        <v>1881590</v>
      </c>
      <c r="G115" s="4">
        <v>1414767</v>
      </c>
      <c r="H115" s="4">
        <v>1148508</v>
      </c>
      <c r="I115" s="8">
        <f t="shared" si="12"/>
        <v>5.5667765457173127E-2</v>
      </c>
      <c r="J115" s="8">
        <f t="shared" si="18"/>
        <v>-0.11397510352957152</v>
      </c>
      <c r="K115" s="8">
        <f>('Channel wise traffic'!K115/'Channel wise traffic'!K108)-1</f>
        <v>-8.6538441103775954E-2</v>
      </c>
      <c r="L115" s="8">
        <f t="shared" si="19"/>
        <v>-3.0035885633198478E-2</v>
      </c>
      <c r="M115" s="8">
        <f t="shared" si="13"/>
        <v>0.23749995940667931</v>
      </c>
      <c r="N115" s="8">
        <f t="shared" si="20"/>
        <v>-8.6538487002538189E-2</v>
      </c>
      <c r="O115" s="8">
        <f t="shared" si="14"/>
        <v>0.38399999673467655</v>
      </c>
      <c r="P115" s="8">
        <f t="shared" si="21"/>
        <v>1.2985642894314253E-7</v>
      </c>
      <c r="Q115" s="8">
        <f t="shared" si="15"/>
        <v>0.75189972310652164</v>
      </c>
      <c r="R115" s="8">
        <f t="shared" si="22"/>
        <v>6.1855086812310889E-2</v>
      </c>
      <c r="S115" s="8">
        <f t="shared" si="16"/>
        <v>0.81180010560042748</v>
      </c>
      <c r="T115" s="15">
        <f t="shared" si="23"/>
        <v>2.4148027799597571E-7</v>
      </c>
    </row>
    <row r="116" spans="2:20" x14ac:dyDescent="0.3">
      <c r="B116" s="3">
        <v>43579</v>
      </c>
      <c r="C116" s="4" t="str">
        <f t="shared" si="17"/>
        <v>Wednesday</v>
      </c>
      <c r="D116" s="4">
        <v>21717340</v>
      </c>
      <c r="E116" s="4">
        <v>5700801</v>
      </c>
      <c r="F116" s="4">
        <v>2325927</v>
      </c>
      <c r="G116" s="4">
        <v>1765843</v>
      </c>
      <c r="H116" s="4">
        <v>1476951</v>
      </c>
      <c r="I116" s="8">
        <f t="shared" si="12"/>
        <v>6.8007914413091106E-2</v>
      </c>
      <c r="J116" s="8">
        <f t="shared" si="18"/>
        <v>0.10543108751981545</v>
      </c>
      <c r="K116" s="8">
        <f>('Channel wise traffic'!K116/'Channel wise traffic'!K109)-1</f>
        <v>-9.9009729462398166E-3</v>
      </c>
      <c r="L116" s="8">
        <f t="shared" si="19"/>
        <v>0.11648537803467307</v>
      </c>
      <c r="M116" s="8">
        <f t="shared" si="13"/>
        <v>0.2624999654653839</v>
      </c>
      <c r="N116" s="8">
        <f t="shared" si="20"/>
        <v>8.2474166304610685E-2</v>
      </c>
      <c r="O116" s="8">
        <f t="shared" si="14"/>
        <v>0.40800003367947768</v>
      </c>
      <c r="P116" s="8">
        <f t="shared" si="21"/>
        <v>-9.7086434650468512E-3</v>
      </c>
      <c r="Q116" s="8">
        <f t="shared" si="15"/>
        <v>0.7591996653377342</v>
      </c>
      <c r="R116" s="8">
        <f t="shared" si="22"/>
        <v>7.2164381660695165E-2</v>
      </c>
      <c r="S116" s="8">
        <f t="shared" si="16"/>
        <v>0.83639995175108994</v>
      </c>
      <c r="T116" s="15">
        <f t="shared" si="23"/>
        <v>-2.8570841152392057E-2</v>
      </c>
    </row>
    <row r="117" spans="2:20" x14ac:dyDescent="0.3">
      <c r="B117" s="3">
        <v>43580</v>
      </c>
      <c r="C117" s="4" t="str">
        <f t="shared" si="17"/>
        <v>Thursday</v>
      </c>
      <c r="D117" s="4">
        <v>22803207</v>
      </c>
      <c r="E117" s="4">
        <v>5700801</v>
      </c>
      <c r="F117" s="4">
        <v>2189107</v>
      </c>
      <c r="G117" s="4">
        <v>1518146</v>
      </c>
      <c r="H117" s="4">
        <v>1282226</v>
      </c>
      <c r="I117" s="8">
        <f t="shared" si="12"/>
        <v>5.6230073252415767E-2</v>
      </c>
      <c r="J117" s="8">
        <f t="shared" si="18"/>
        <v>-0.38690483590402214</v>
      </c>
      <c r="K117" s="8">
        <f>('Channel wise traffic'!K117/'Channel wise traffic'!K110)-1</f>
        <v>0</v>
      </c>
      <c r="L117" s="8">
        <f t="shared" si="19"/>
        <v>-0.38690483590402214</v>
      </c>
      <c r="M117" s="8">
        <f t="shared" si="13"/>
        <v>0.24999996710988942</v>
      </c>
      <c r="N117" s="8">
        <f t="shared" si="20"/>
        <v>5.2631569229144359E-2</v>
      </c>
      <c r="O117" s="8">
        <f t="shared" si="14"/>
        <v>0.38399989755825542</v>
      </c>
      <c r="P117" s="8">
        <f t="shared" si="21"/>
        <v>-0.42857151946575822</v>
      </c>
      <c r="Q117" s="8">
        <f t="shared" si="15"/>
        <v>0.69350013498654928</v>
      </c>
      <c r="R117" s="8">
        <f t="shared" si="22"/>
        <v>-5.000001890695549E-2</v>
      </c>
      <c r="S117" s="8">
        <f t="shared" si="16"/>
        <v>0.84459992648928361</v>
      </c>
      <c r="T117" s="15">
        <f t="shared" si="23"/>
        <v>7.291673909029428E-2</v>
      </c>
    </row>
    <row r="118" spans="2:20" x14ac:dyDescent="0.3">
      <c r="B118" s="3">
        <v>43581</v>
      </c>
      <c r="C118" s="4" t="str">
        <f t="shared" si="17"/>
        <v>Friday</v>
      </c>
      <c r="D118" s="4">
        <v>22151687</v>
      </c>
      <c r="E118" s="4">
        <v>5759438</v>
      </c>
      <c r="F118" s="4">
        <v>2188586</v>
      </c>
      <c r="G118" s="4">
        <v>1533761</v>
      </c>
      <c r="H118" s="4">
        <v>1307991</v>
      </c>
      <c r="I118" s="8">
        <f t="shared" si="12"/>
        <v>5.9047015245385151E-2</v>
      </c>
      <c r="J118" s="8">
        <f t="shared" si="18"/>
        <v>-7.8703103693101739E-2</v>
      </c>
      <c r="K118" s="8">
        <f>('Channel wise traffic'!K118/'Channel wise traffic'!K111)-1</f>
        <v>0</v>
      </c>
      <c r="L118" s="8">
        <f t="shared" si="19"/>
        <v>-7.8703103693101739E-2</v>
      </c>
      <c r="M118" s="8">
        <f t="shared" si="13"/>
        <v>0.25999997201116104</v>
      </c>
      <c r="N118" s="8">
        <f t="shared" si="20"/>
        <v>4.0000028891708617E-2</v>
      </c>
      <c r="O118" s="8">
        <f t="shared" si="14"/>
        <v>0.37999992360365714</v>
      </c>
      <c r="P118" s="8">
        <f t="shared" si="21"/>
        <v>-7.7669905622844593E-2</v>
      </c>
      <c r="Q118" s="8">
        <f t="shared" si="15"/>
        <v>0.70079996856417792</v>
      </c>
      <c r="R118" s="8">
        <f t="shared" si="22"/>
        <v>-8.5714311304192159E-2</v>
      </c>
      <c r="S118" s="8">
        <f t="shared" si="16"/>
        <v>0.85279975172142208</v>
      </c>
      <c r="T118" s="15">
        <f t="shared" si="23"/>
        <v>5.0504593129482078E-2</v>
      </c>
    </row>
    <row r="119" spans="2:20" x14ac:dyDescent="0.3">
      <c r="B119" s="3">
        <v>43582</v>
      </c>
      <c r="C119" s="4" t="str">
        <f t="shared" si="17"/>
        <v>Saturday</v>
      </c>
      <c r="D119" s="4">
        <v>47134238</v>
      </c>
      <c r="E119" s="4">
        <v>9997171</v>
      </c>
      <c r="F119" s="4">
        <v>3297067</v>
      </c>
      <c r="G119" s="4">
        <v>2354106</v>
      </c>
      <c r="H119" s="4">
        <v>1744392</v>
      </c>
      <c r="I119" s="8">
        <f t="shared" si="12"/>
        <v>3.7009020915963468E-2</v>
      </c>
      <c r="J119" s="8">
        <f t="shared" si="18"/>
        <v>9.246269927953743E-2</v>
      </c>
      <c r="K119" s="8">
        <f>('Channel wise traffic'!K119/'Channel wise traffic'!K112)-1</f>
        <v>6.0606062651680448E-2</v>
      </c>
      <c r="L119" s="8">
        <f t="shared" si="19"/>
        <v>3.0036259982926472E-2</v>
      </c>
      <c r="M119" s="8">
        <f t="shared" si="13"/>
        <v>0.21209998133416308</v>
      </c>
      <c r="N119" s="8">
        <f t="shared" si="20"/>
        <v>-1.9417510621078882E-2</v>
      </c>
      <c r="O119" s="8">
        <f t="shared" si="14"/>
        <v>0.32980000042011887</v>
      </c>
      <c r="P119" s="8">
        <f t="shared" si="21"/>
        <v>-3.9603746666213469E-2</v>
      </c>
      <c r="Q119" s="8">
        <f t="shared" si="15"/>
        <v>0.71400004913457926</v>
      </c>
      <c r="R119" s="8">
        <f t="shared" si="22"/>
        <v>0.10526341329162103</v>
      </c>
      <c r="S119" s="8">
        <f t="shared" si="16"/>
        <v>0.74099976806481949</v>
      </c>
      <c r="T119" s="15">
        <f t="shared" si="23"/>
        <v>-1.0417222324961006E-2</v>
      </c>
    </row>
    <row r="120" spans="2:20" x14ac:dyDescent="0.3">
      <c r="B120" s="3">
        <v>43583</v>
      </c>
      <c r="C120" s="4" t="str">
        <f t="shared" si="17"/>
        <v>Sunday</v>
      </c>
      <c r="D120" s="4">
        <v>46236443</v>
      </c>
      <c r="E120" s="4">
        <v>9224170</v>
      </c>
      <c r="F120" s="4">
        <v>3261666</v>
      </c>
      <c r="G120" s="4">
        <v>2151395</v>
      </c>
      <c r="H120" s="4">
        <v>1644526</v>
      </c>
      <c r="I120" s="8">
        <f t="shared" si="12"/>
        <v>3.5567744690048933E-2</v>
      </c>
      <c r="J120" s="8">
        <f t="shared" si="18"/>
        <v>-0.14794268586809256</v>
      </c>
      <c r="K120" s="8">
        <f>('Channel wise traffic'!K120/'Channel wise traffic'!K113)-1</f>
        <v>-9.6153955313466044E-3</v>
      </c>
      <c r="L120" s="8">
        <f t="shared" si="19"/>
        <v>-0.13967029406360465</v>
      </c>
      <c r="M120" s="8">
        <f t="shared" si="13"/>
        <v>0.19949999181381664</v>
      </c>
      <c r="N120" s="8">
        <f t="shared" si="20"/>
        <v>-7.7669936922877159E-2</v>
      </c>
      <c r="O120" s="8">
        <f t="shared" si="14"/>
        <v>0.3535999444936509</v>
      </c>
      <c r="P120" s="8">
        <f t="shared" si="21"/>
        <v>9.7086529732131055E-3</v>
      </c>
      <c r="Q120" s="8">
        <f t="shared" si="15"/>
        <v>0.65960003262136591</v>
      </c>
      <c r="R120" s="8">
        <f t="shared" si="22"/>
        <v>-1.0203901974524143E-2</v>
      </c>
      <c r="S120" s="8">
        <f t="shared" si="16"/>
        <v>0.76439984289263474</v>
      </c>
      <c r="T120" s="15">
        <f t="shared" si="23"/>
        <v>-6.6666748239620044E-2</v>
      </c>
    </row>
    <row r="121" spans="2:20" x14ac:dyDescent="0.3">
      <c r="B121" s="3">
        <v>43584</v>
      </c>
      <c r="C121" s="4" t="str">
        <f t="shared" si="17"/>
        <v>Monday</v>
      </c>
      <c r="D121" s="4">
        <v>20631473</v>
      </c>
      <c r="E121" s="4">
        <v>5209447</v>
      </c>
      <c r="F121" s="4">
        <v>2062941</v>
      </c>
      <c r="G121" s="4">
        <v>1475828</v>
      </c>
      <c r="H121" s="4">
        <v>1210178</v>
      </c>
      <c r="I121" s="8">
        <f t="shared" si="12"/>
        <v>5.8656887949784291E-2</v>
      </c>
      <c r="J121" s="8">
        <f t="shared" si="18"/>
        <v>-0.17094798772087394</v>
      </c>
      <c r="K121" s="8">
        <f>('Channel wise traffic'!K121/'Channel wise traffic'!K114)-1</f>
        <v>-1.0416648180253452E-2</v>
      </c>
      <c r="L121" s="8">
        <f t="shared" si="19"/>
        <v>-0.16222114050726522</v>
      </c>
      <c r="M121" s="8">
        <f t="shared" si="13"/>
        <v>0.25250000327170047</v>
      </c>
      <c r="N121" s="8">
        <f t="shared" si="20"/>
        <v>-1.941740000690606E-2</v>
      </c>
      <c r="O121" s="8">
        <f t="shared" si="14"/>
        <v>0.39599999769649252</v>
      </c>
      <c r="P121" s="8">
        <f t="shared" si="21"/>
        <v>-3.8834647643419484E-2</v>
      </c>
      <c r="Q121" s="8">
        <f t="shared" si="15"/>
        <v>0.71540000416880556</v>
      </c>
      <c r="R121" s="8">
        <f t="shared" si="22"/>
        <v>-6.6666535709513641E-2</v>
      </c>
      <c r="S121" s="8">
        <f t="shared" si="16"/>
        <v>0.81999934951769449</v>
      </c>
      <c r="T121" s="15">
        <f t="shared" si="23"/>
        <v>-4.761999297638364E-2</v>
      </c>
    </row>
    <row r="122" spans="2:20" x14ac:dyDescent="0.3">
      <c r="B122" s="3">
        <v>43585</v>
      </c>
      <c r="C122" s="4" t="str">
        <f t="shared" si="17"/>
        <v>Tuesday</v>
      </c>
      <c r="D122" s="4">
        <v>21065820</v>
      </c>
      <c r="E122" s="4">
        <v>5319119</v>
      </c>
      <c r="F122" s="4">
        <v>2148924</v>
      </c>
      <c r="G122" s="4">
        <v>1490279</v>
      </c>
      <c r="H122" s="4">
        <v>1246469</v>
      </c>
      <c r="I122" s="8">
        <f t="shared" si="12"/>
        <v>5.9170210321743945E-2</v>
      </c>
      <c r="J122" s="8">
        <f t="shared" si="18"/>
        <v>8.5294138133996444E-2</v>
      </c>
      <c r="K122" s="8">
        <f>('Channel wise traffic'!K122/'Channel wise traffic'!K115)-1</f>
        <v>2.1052642293288626E-2</v>
      </c>
      <c r="L122" s="8">
        <f t="shared" si="19"/>
        <v>6.2916929318195036E-2</v>
      </c>
      <c r="M122" s="8">
        <f t="shared" si="13"/>
        <v>0.25249997389135576</v>
      </c>
      <c r="N122" s="8">
        <f t="shared" si="20"/>
        <v>6.3157966519865383E-2</v>
      </c>
      <c r="O122" s="8">
        <f t="shared" si="14"/>
        <v>0.40399998571191958</v>
      </c>
      <c r="P122" s="8">
        <f t="shared" si="21"/>
        <v>5.2083305071124686E-2</v>
      </c>
      <c r="Q122" s="8">
        <f t="shared" si="15"/>
        <v>0.69350009586192907</v>
      </c>
      <c r="R122" s="8">
        <f t="shared" si="22"/>
        <v>-7.7669435763735639E-2</v>
      </c>
      <c r="S122" s="8">
        <f t="shared" si="16"/>
        <v>0.83639976138696182</v>
      </c>
      <c r="T122" s="15">
        <f t="shared" si="23"/>
        <v>3.0302602348566854E-2</v>
      </c>
    </row>
    <row r="123" spans="2:20" x14ac:dyDescent="0.3">
      <c r="B123" s="3">
        <v>43586</v>
      </c>
      <c r="C123" s="4" t="str">
        <f t="shared" si="17"/>
        <v>Wednesday</v>
      </c>
      <c r="D123" s="4">
        <v>22803207</v>
      </c>
      <c r="E123" s="4">
        <v>5529777</v>
      </c>
      <c r="F123" s="4">
        <v>2278268</v>
      </c>
      <c r="G123" s="4">
        <v>1696398</v>
      </c>
      <c r="H123" s="4">
        <v>1460599</v>
      </c>
      <c r="I123" s="8">
        <f t="shared" si="12"/>
        <v>6.4052350180393486E-2</v>
      </c>
      <c r="J123" s="8">
        <f t="shared" si="18"/>
        <v>-1.1071457346926161E-2</v>
      </c>
      <c r="K123" s="8">
        <f>('Channel wise traffic'!K123/'Channel wise traffic'!K116)-1</f>
        <v>5.0000004604615844E-2</v>
      </c>
      <c r="L123" s="8">
        <f t="shared" si="19"/>
        <v>-5.8163292711358228E-2</v>
      </c>
      <c r="M123" s="8">
        <f t="shared" si="13"/>
        <v>0.24249996941219715</v>
      </c>
      <c r="N123" s="8">
        <f t="shared" si="20"/>
        <v>-7.6190471178649188E-2</v>
      </c>
      <c r="O123" s="8">
        <f t="shared" si="14"/>
        <v>0.41199997757594925</v>
      </c>
      <c r="P123" s="8">
        <f t="shared" si="21"/>
        <v>9.803783250699194E-3</v>
      </c>
      <c r="Q123" s="8">
        <f t="shared" si="15"/>
        <v>0.7445998451455228</v>
      </c>
      <c r="R123" s="8">
        <f t="shared" si="22"/>
        <v>-1.9230540869267343E-2</v>
      </c>
      <c r="S123" s="8">
        <f t="shared" si="16"/>
        <v>0.86100018981394699</v>
      </c>
      <c r="T123" s="15">
        <f t="shared" si="23"/>
        <v>2.9412051030555331E-2</v>
      </c>
    </row>
    <row r="124" spans="2:20" x14ac:dyDescent="0.3">
      <c r="B124" s="3">
        <v>43587</v>
      </c>
      <c r="C124" s="4" t="str">
        <f t="shared" si="17"/>
        <v>Thursday</v>
      </c>
      <c r="D124" s="4">
        <v>21282993</v>
      </c>
      <c r="E124" s="4">
        <v>5533578</v>
      </c>
      <c r="F124" s="4">
        <v>2169162</v>
      </c>
      <c r="G124" s="4">
        <v>1615158</v>
      </c>
      <c r="H124" s="4">
        <v>1284697</v>
      </c>
      <c r="I124" s="8">
        <f t="shared" si="12"/>
        <v>6.0362609713774752E-2</v>
      </c>
      <c r="J124" s="8">
        <f t="shared" si="18"/>
        <v>1.9271173724444424E-3</v>
      </c>
      <c r="K124" s="8">
        <f>('Channel wise traffic'!K124/'Channel wise traffic'!K117)-1</f>
        <v>-6.6666637431010201E-2</v>
      </c>
      <c r="L124" s="8">
        <f t="shared" si="19"/>
        <v>7.3493350129709034E-2</v>
      </c>
      <c r="M124" s="8">
        <f t="shared" si="13"/>
        <v>0.25999999154254289</v>
      </c>
      <c r="N124" s="8">
        <f t="shared" si="20"/>
        <v>4.0000102993045017E-2</v>
      </c>
      <c r="O124" s="8">
        <f t="shared" si="14"/>
        <v>0.39199989590821704</v>
      </c>
      <c r="P124" s="8">
        <f t="shared" si="21"/>
        <v>2.0833334594179131E-2</v>
      </c>
      <c r="Q124" s="8">
        <f t="shared" si="15"/>
        <v>0.74459998838261043</v>
      </c>
      <c r="R124" s="8">
        <f t="shared" si="22"/>
        <v>7.368398478689886E-2</v>
      </c>
      <c r="S124" s="8">
        <f t="shared" si="16"/>
        <v>0.79540020233314634</v>
      </c>
      <c r="T124" s="15">
        <f t="shared" si="23"/>
        <v>-5.825210565746064E-2</v>
      </c>
    </row>
    <row r="125" spans="2:20" x14ac:dyDescent="0.3">
      <c r="B125" s="3">
        <v>43588</v>
      </c>
      <c r="C125" s="4" t="str">
        <f t="shared" si="17"/>
        <v>Friday</v>
      </c>
      <c r="D125" s="4">
        <v>20848646</v>
      </c>
      <c r="E125" s="4">
        <v>5264283</v>
      </c>
      <c r="F125" s="4">
        <v>2147827</v>
      </c>
      <c r="G125" s="4">
        <v>1552235</v>
      </c>
      <c r="H125" s="4">
        <v>1260104</v>
      </c>
      <c r="I125" s="8">
        <f t="shared" si="12"/>
        <v>6.0440567699216532E-2</v>
      </c>
      <c r="J125" s="8">
        <f t="shared" si="18"/>
        <v>-3.6611108180407914E-2</v>
      </c>
      <c r="K125" s="8">
        <f>('Channel wise traffic'!K125/'Channel wise traffic'!K118)-1</f>
        <v>-5.8823516134325682E-2</v>
      </c>
      <c r="L125" s="8">
        <f t="shared" si="19"/>
        <v>2.3600726438755881E-2</v>
      </c>
      <c r="M125" s="8">
        <f t="shared" si="13"/>
        <v>0.25249999448405425</v>
      </c>
      <c r="N125" s="8">
        <f t="shared" si="20"/>
        <v>-2.8846070517210776E-2</v>
      </c>
      <c r="O125" s="8">
        <f t="shared" si="14"/>
        <v>0.40799991185884193</v>
      </c>
      <c r="P125" s="8">
        <f t="shared" si="21"/>
        <v>7.3684194432599437E-2</v>
      </c>
      <c r="Q125" s="8">
        <f t="shared" si="15"/>
        <v>0.72270019885214221</v>
      </c>
      <c r="R125" s="8">
        <f t="shared" si="22"/>
        <v>3.1250330009052751E-2</v>
      </c>
      <c r="S125" s="8">
        <f t="shared" si="16"/>
        <v>0.81179975970133389</v>
      </c>
      <c r="T125" s="15">
        <f t="shared" si="23"/>
        <v>-4.8076927716415807E-2</v>
      </c>
    </row>
    <row r="126" spans="2:20" x14ac:dyDescent="0.3">
      <c r="B126" s="3">
        <v>43589</v>
      </c>
      <c r="C126" s="4" t="str">
        <f t="shared" si="17"/>
        <v>Saturday</v>
      </c>
      <c r="D126" s="4">
        <v>43094160</v>
      </c>
      <c r="E126" s="4">
        <v>9321266</v>
      </c>
      <c r="F126" s="4">
        <v>3042461</v>
      </c>
      <c r="G126" s="4">
        <v>1986118</v>
      </c>
      <c r="H126" s="4">
        <v>1487205</v>
      </c>
      <c r="I126" s="8">
        <f t="shared" si="12"/>
        <v>3.4510592618582192E-2</v>
      </c>
      <c r="J126" s="8">
        <f t="shared" si="18"/>
        <v>-0.14743647070153953</v>
      </c>
      <c r="K126" s="8">
        <f>('Channel wise traffic'!K126/'Channel wise traffic'!K119)-1</f>
        <v>-8.5714299050057785E-2</v>
      </c>
      <c r="L126" s="8">
        <f t="shared" si="19"/>
        <v>-6.750862993794049E-2</v>
      </c>
      <c r="M126" s="8">
        <f t="shared" si="13"/>
        <v>0.21629998125035968</v>
      </c>
      <c r="N126" s="8">
        <f t="shared" si="20"/>
        <v>1.9801981545578329E-2</v>
      </c>
      <c r="O126" s="8">
        <f t="shared" si="14"/>
        <v>0.32639997614058003</v>
      </c>
      <c r="P126" s="8">
        <f t="shared" si="21"/>
        <v>-1.0309351956360513E-2</v>
      </c>
      <c r="Q126" s="8">
        <f t="shared" si="15"/>
        <v>0.65279982224915944</v>
      </c>
      <c r="R126" s="8">
        <f t="shared" si="22"/>
        <v>-8.5714597582449814E-2</v>
      </c>
      <c r="S126" s="8">
        <f t="shared" si="16"/>
        <v>0.74879992024643049</v>
      </c>
      <c r="T126" s="15">
        <f t="shared" si="23"/>
        <v>1.0526524457600939E-2</v>
      </c>
    </row>
    <row r="127" spans="2:20" x14ac:dyDescent="0.3">
      <c r="B127" s="3">
        <v>43590</v>
      </c>
      <c r="C127" s="4" t="str">
        <f t="shared" si="17"/>
        <v>Sunday</v>
      </c>
      <c r="D127" s="4">
        <v>43991955</v>
      </c>
      <c r="E127" s="4">
        <v>8868778</v>
      </c>
      <c r="F127" s="4">
        <v>3136000</v>
      </c>
      <c r="G127" s="4">
        <v>2068505</v>
      </c>
      <c r="H127" s="4">
        <v>1532762</v>
      </c>
      <c r="I127" s="8">
        <f t="shared" si="12"/>
        <v>3.4841870519280171E-2</v>
      </c>
      <c r="J127" s="8">
        <f t="shared" si="18"/>
        <v>-6.796122408523797E-2</v>
      </c>
      <c r="K127" s="8">
        <f>('Channel wise traffic'!K127/'Channel wise traffic'!K120)-1</f>
        <v>-4.8543658453296556E-2</v>
      </c>
      <c r="L127" s="8">
        <f t="shared" si="19"/>
        <v>-2.040821472079013E-2</v>
      </c>
      <c r="M127" s="8">
        <f t="shared" si="13"/>
        <v>0.2015999970903771</v>
      </c>
      <c r="N127" s="8">
        <f t="shared" si="20"/>
        <v>1.0526342670331035E-2</v>
      </c>
      <c r="O127" s="8">
        <f t="shared" si="14"/>
        <v>0.35360001118530648</v>
      </c>
      <c r="P127" s="8">
        <f t="shared" si="21"/>
        <v>1.8860765282902037E-7</v>
      </c>
      <c r="Q127" s="8">
        <f t="shared" si="15"/>
        <v>0.65959980867346935</v>
      </c>
      <c r="R127" s="8">
        <f t="shared" si="22"/>
        <v>-3.3952074818266453E-7</v>
      </c>
      <c r="S127" s="8">
        <f t="shared" si="16"/>
        <v>0.74099990089460743</v>
      </c>
      <c r="T127" s="15">
        <f t="shared" si="23"/>
        <v>-3.0612175310603784E-2</v>
      </c>
    </row>
    <row r="128" spans="2:20" x14ac:dyDescent="0.3">
      <c r="B128" s="3">
        <v>43591</v>
      </c>
      <c r="C128" s="4" t="str">
        <f t="shared" si="17"/>
        <v>Monday</v>
      </c>
      <c r="D128" s="4">
        <v>21717340</v>
      </c>
      <c r="E128" s="4">
        <v>5157868</v>
      </c>
      <c r="F128" s="4">
        <v>1959989</v>
      </c>
      <c r="G128" s="4">
        <v>1430792</v>
      </c>
      <c r="H128" s="4">
        <v>1161517</v>
      </c>
      <c r="I128" s="8">
        <f t="shared" si="12"/>
        <v>5.3483391612416623E-2</v>
      </c>
      <c r="J128" s="8">
        <f t="shared" si="18"/>
        <v>-4.0209787320542922E-2</v>
      </c>
      <c r="K128" s="8">
        <f>('Channel wise traffic'!K128/'Channel wise traffic'!K121)-1</f>
        <v>5.2631533028763E-2</v>
      </c>
      <c r="L128" s="8">
        <f t="shared" si="19"/>
        <v>-8.8199297954515754E-2</v>
      </c>
      <c r="M128" s="8">
        <f t="shared" si="13"/>
        <v>0.23749998848846129</v>
      </c>
      <c r="N128" s="8">
        <f t="shared" si="20"/>
        <v>-5.9405998371804158E-2</v>
      </c>
      <c r="O128" s="8">
        <f t="shared" si="14"/>
        <v>0.37999983714201296</v>
      </c>
      <c r="P128" s="8">
        <f t="shared" si="21"/>
        <v>-4.0404446079675527E-2</v>
      </c>
      <c r="Q128" s="8">
        <f t="shared" si="15"/>
        <v>0.73000001530620839</v>
      </c>
      <c r="R128" s="8">
        <f t="shared" si="22"/>
        <v>2.0408178714460545E-2</v>
      </c>
      <c r="S128" s="8">
        <f t="shared" si="16"/>
        <v>0.81180003802090028</v>
      </c>
      <c r="T128" s="15">
        <f t="shared" si="23"/>
        <v>-9.9991682939953863E-3</v>
      </c>
    </row>
    <row r="129" spans="2:20" x14ac:dyDescent="0.3">
      <c r="B129" s="3">
        <v>43592</v>
      </c>
      <c r="C129" s="4" t="str">
        <f t="shared" si="17"/>
        <v>Tuesday</v>
      </c>
      <c r="D129" s="4">
        <v>22151687</v>
      </c>
      <c r="E129" s="4">
        <v>5814817</v>
      </c>
      <c r="F129" s="4">
        <v>2372445</v>
      </c>
      <c r="G129" s="4">
        <v>1679928</v>
      </c>
      <c r="H129" s="4">
        <v>1308664</v>
      </c>
      <c r="I129" s="8">
        <f t="shared" si="12"/>
        <v>5.9077396678636714E-2</v>
      </c>
      <c r="J129" s="8">
        <f t="shared" si="18"/>
        <v>4.9896948901256177E-2</v>
      </c>
      <c r="K129" s="8">
        <f>('Channel wise traffic'!K129/'Channel wise traffic'!K122)-1</f>
        <v>5.154634623984955E-2</v>
      </c>
      <c r="L129" s="8">
        <f t="shared" si="19"/>
        <v>-1.5685873449249321E-3</v>
      </c>
      <c r="M129" s="8">
        <f t="shared" si="13"/>
        <v>0.26249996219249577</v>
      </c>
      <c r="N129" s="8">
        <f t="shared" si="20"/>
        <v>3.9603918158988671E-2</v>
      </c>
      <c r="O129" s="8">
        <f t="shared" si="14"/>
        <v>0.4079999422165822</v>
      </c>
      <c r="P129" s="8">
        <f t="shared" si="21"/>
        <v>9.9008827874436101E-3</v>
      </c>
      <c r="Q129" s="8">
        <f t="shared" si="15"/>
        <v>0.70809987165139765</v>
      </c>
      <c r="R129" s="8">
        <f t="shared" si="22"/>
        <v>2.105230536604763E-2</v>
      </c>
      <c r="S129" s="8">
        <f t="shared" si="16"/>
        <v>0.77900005238319736</v>
      </c>
      <c r="T129" s="15">
        <f t="shared" si="23"/>
        <v>-6.8627122643580507E-2</v>
      </c>
    </row>
    <row r="130" spans="2:20" x14ac:dyDescent="0.3">
      <c r="B130" s="3">
        <v>43593</v>
      </c>
      <c r="C130" s="4" t="str">
        <f t="shared" si="17"/>
        <v>Wednesday</v>
      </c>
      <c r="D130" s="4">
        <v>22803207</v>
      </c>
      <c r="E130" s="4">
        <v>5757809</v>
      </c>
      <c r="F130" s="4">
        <v>2187967</v>
      </c>
      <c r="G130" s="4">
        <v>1565272</v>
      </c>
      <c r="H130" s="4">
        <v>1334864</v>
      </c>
      <c r="I130" s="8">
        <f t="shared" si="12"/>
        <v>5.8538432773951488E-2</v>
      </c>
      <c r="J130" s="8">
        <f t="shared" si="18"/>
        <v>-8.6084544765537951E-2</v>
      </c>
      <c r="K130" s="8">
        <f>('Channel wise traffic'!K130/'Channel wise traffic'!K123)-1</f>
        <v>0</v>
      </c>
      <c r="L130" s="8">
        <f t="shared" si="19"/>
        <v>-8.6084544765537951E-2</v>
      </c>
      <c r="M130" s="8">
        <f t="shared" si="13"/>
        <v>0.25249996634245347</v>
      </c>
      <c r="N130" s="8">
        <f t="shared" si="20"/>
        <v>4.1237105944778474E-2</v>
      </c>
      <c r="O130" s="8">
        <f t="shared" si="14"/>
        <v>0.37999992705558661</v>
      </c>
      <c r="P130" s="8">
        <f t="shared" si="21"/>
        <v>-7.7670029762231363E-2</v>
      </c>
      <c r="Q130" s="8">
        <f t="shared" si="15"/>
        <v>0.71540018656588511</v>
      </c>
      <c r="R130" s="8">
        <f t="shared" si="22"/>
        <v>-3.9215235901547851E-2</v>
      </c>
      <c r="S130" s="8">
        <f t="shared" si="16"/>
        <v>0.85280002453247739</v>
      </c>
      <c r="T130" s="15">
        <f t="shared" si="23"/>
        <v>-9.5239993887127339E-3</v>
      </c>
    </row>
    <row r="131" spans="2:20" x14ac:dyDescent="0.3">
      <c r="B131" s="3">
        <v>43594</v>
      </c>
      <c r="C131" s="4" t="str">
        <f t="shared" si="17"/>
        <v>Thursday</v>
      </c>
      <c r="D131" s="4">
        <v>21065820</v>
      </c>
      <c r="E131" s="4">
        <v>5108461</v>
      </c>
      <c r="F131" s="4">
        <v>2063818</v>
      </c>
      <c r="G131" s="4">
        <v>1506587</v>
      </c>
      <c r="H131" s="4">
        <v>1210693</v>
      </c>
      <c r="I131" s="8">
        <f t="shared" ref="I131:I194" si="24">H131/D131</f>
        <v>5.7471914219337297E-2</v>
      </c>
      <c r="J131" s="8">
        <f t="shared" si="18"/>
        <v>-5.7604244424950046E-2</v>
      </c>
      <c r="K131" s="8">
        <f>('Channel wise traffic'!K131/'Channel wise traffic'!K124)-1</f>
        <v>-1.020406341364033E-2</v>
      </c>
      <c r="L131" s="8">
        <f t="shared" si="19"/>
        <v>-4.7888842250930708E-2</v>
      </c>
      <c r="M131" s="8">
        <f t="shared" ref="M131:M194" si="25">E131/D131</f>
        <v>0.24249998338540821</v>
      </c>
      <c r="N131" s="8">
        <f t="shared" si="20"/>
        <v>-6.730772587071876E-2</v>
      </c>
      <c r="O131" s="8">
        <f t="shared" ref="O131:O194" si="26">F131/E131</f>
        <v>0.40399995223610397</v>
      </c>
      <c r="P131" s="8">
        <f t="shared" si="21"/>
        <v>3.0612396720372193E-2</v>
      </c>
      <c r="Q131" s="8">
        <f t="shared" ref="Q131:Q194" si="27">G131/F131</f>
        <v>0.72999993216456105</v>
      </c>
      <c r="R131" s="8">
        <f t="shared" si="22"/>
        <v>-1.9607918944187785E-2</v>
      </c>
      <c r="S131" s="8">
        <f t="shared" ref="S131:S194" si="28">H131/G131</f>
        <v>0.80359979211290156</v>
      </c>
      <c r="T131" s="15">
        <f t="shared" si="23"/>
        <v>1.0308759987366578E-2</v>
      </c>
    </row>
    <row r="132" spans="2:20" x14ac:dyDescent="0.3">
      <c r="B132" s="3">
        <v>43595</v>
      </c>
      <c r="C132" s="4" t="str">
        <f t="shared" ref="C132:C195" si="29">TEXT(WEEKDAY(B132,1),"dddd")</f>
        <v>Friday</v>
      </c>
      <c r="D132" s="4">
        <v>21065820</v>
      </c>
      <c r="E132" s="4">
        <v>5213790</v>
      </c>
      <c r="F132" s="4">
        <v>2168936</v>
      </c>
      <c r="G132" s="4">
        <v>1583323</v>
      </c>
      <c r="H132" s="4">
        <v>1337275</v>
      </c>
      <c r="I132" s="8">
        <f t="shared" si="24"/>
        <v>6.3480794955999814E-2</v>
      </c>
      <c r="J132" s="8">
        <f t="shared" si="18"/>
        <v>6.1241770520528371E-2</v>
      </c>
      <c r="K132" s="8">
        <f>('Channel wise traffic'!K132/'Channel wise traffic'!K125)-1</f>
        <v>1.0416696145001181E-2</v>
      </c>
      <c r="L132" s="8">
        <f t="shared" si="19"/>
        <v>5.030110358845441E-2</v>
      </c>
      <c r="M132" s="8">
        <f t="shared" si="25"/>
        <v>0.247499978638382</v>
      </c>
      <c r="N132" s="8">
        <f t="shared" si="20"/>
        <v>-1.9802043385739543E-2</v>
      </c>
      <c r="O132" s="8">
        <f t="shared" si="26"/>
        <v>0.41599987724860416</v>
      </c>
      <c r="P132" s="8">
        <f t="shared" si="21"/>
        <v>1.9607762544149754E-2</v>
      </c>
      <c r="Q132" s="8">
        <f t="shared" si="27"/>
        <v>0.72999987090444352</v>
      </c>
      <c r="R132" s="8">
        <f t="shared" si="22"/>
        <v>1.0100553540590251E-2</v>
      </c>
      <c r="S132" s="8">
        <f t="shared" si="28"/>
        <v>0.84460024897004593</v>
      </c>
      <c r="T132" s="15">
        <f t="shared" si="23"/>
        <v>4.0404655060232608E-2</v>
      </c>
    </row>
    <row r="133" spans="2:20" x14ac:dyDescent="0.3">
      <c r="B133" s="3">
        <v>43596</v>
      </c>
      <c r="C133" s="4" t="str">
        <f t="shared" si="29"/>
        <v>Saturday</v>
      </c>
      <c r="D133" s="4">
        <v>45787545</v>
      </c>
      <c r="E133" s="4">
        <v>10096153</v>
      </c>
      <c r="F133" s="4">
        <v>3398365</v>
      </c>
      <c r="G133" s="4">
        <v>2218452</v>
      </c>
      <c r="H133" s="4">
        <v>1678481</v>
      </c>
      <c r="I133" s="8">
        <f t="shared" si="24"/>
        <v>3.6658025670518041E-2</v>
      </c>
      <c r="J133" s="8">
        <f t="shared" si="18"/>
        <v>0.12861441428720322</v>
      </c>
      <c r="K133" s="8">
        <f>('Channel wise traffic'!K133/'Channel wise traffic'!K126)-1</f>
        <v>6.2500026105626771E-2</v>
      </c>
      <c r="L133" s="8">
        <f t="shared" si="19"/>
        <v>6.2225331093838321E-2</v>
      </c>
      <c r="M133" s="8">
        <f t="shared" si="25"/>
        <v>0.22049998531259976</v>
      </c>
      <c r="N133" s="8">
        <f t="shared" si="20"/>
        <v>1.9417496191914685E-2</v>
      </c>
      <c r="O133" s="8">
        <f t="shared" si="26"/>
        <v>0.33659999011504677</v>
      </c>
      <c r="P133" s="8">
        <f t="shared" si="21"/>
        <v>3.1250045098268009E-2</v>
      </c>
      <c r="Q133" s="8">
        <f t="shared" si="27"/>
        <v>0.6527998022578505</v>
      </c>
      <c r="R133" s="8">
        <f t="shared" si="22"/>
        <v>-3.062394970942961E-8</v>
      </c>
      <c r="S133" s="8">
        <f t="shared" si="28"/>
        <v>0.75660009772580161</v>
      </c>
      <c r="T133" s="15">
        <f t="shared" si="23"/>
        <v>1.04169047945466E-2</v>
      </c>
    </row>
    <row r="134" spans="2:20" x14ac:dyDescent="0.3">
      <c r="B134" s="3">
        <v>43597</v>
      </c>
      <c r="C134" s="4" t="str">
        <f t="shared" si="29"/>
        <v>Sunday</v>
      </c>
      <c r="D134" s="4">
        <v>42645263</v>
      </c>
      <c r="E134" s="4">
        <v>8955505</v>
      </c>
      <c r="F134" s="4">
        <v>3166666</v>
      </c>
      <c r="G134" s="4">
        <v>2088733</v>
      </c>
      <c r="H134" s="4">
        <v>1564043</v>
      </c>
      <c r="I134" s="8">
        <f t="shared" si="24"/>
        <v>3.6675656098075889E-2</v>
      </c>
      <c r="J134" s="8">
        <f t="shared" si="18"/>
        <v>2.0408256467735919E-2</v>
      </c>
      <c r="K134" s="8">
        <f>('Channel wise traffic'!K134/'Channel wise traffic'!K127)-1</f>
        <v>-3.061227899510266E-2</v>
      </c>
      <c r="L134" s="8">
        <f t="shared" si="19"/>
        <v>5.2631662751314368E-2</v>
      </c>
      <c r="M134" s="8">
        <f t="shared" si="25"/>
        <v>0.20999999460666943</v>
      </c>
      <c r="N134" s="8">
        <f t="shared" si="20"/>
        <v>4.1666654948048443E-2</v>
      </c>
      <c r="O134" s="8">
        <f t="shared" si="26"/>
        <v>0.35359993657532435</v>
      </c>
      <c r="P134" s="8">
        <f t="shared" si="21"/>
        <v>-2.1100107405747082E-7</v>
      </c>
      <c r="Q134" s="8">
        <f t="shared" si="27"/>
        <v>0.65960003360000707</v>
      </c>
      <c r="R134" s="8">
        <f t="shared" si="22"/>
        <v>3.4100455281738107E-7</v>
      </c>
      <c r="S134" s="8">
        <f t="shared" si="28"/>
        <v>0.74879987054353048</v>
      </c>
      <c r="T134" s="15">
        <f t="shared" si="23"/>
        <v>1.0526276237697418E-2</v>
      </c>
    </row>
    <row r="135" spans="2:20" x14ac:dyDescent="0.3">
      <c r="B135" s="3">
        <v>43598</v>
      </c>
      <c r="C135" s="4" t="str">
        <f t="shared" si="29"/>
        <v>Monday</v>
      </c>
      <c r="D135" s="4">
        <v>20848646</v>
      </c>
      <c r="E135" s="4">
        <v>5420648</v>
      </c>
      <c r="F135" s="4">
        <v>2059846</v>
      </c>
      <c r="G135" s="4">
        <v>1428503</v>
      </c>
      <c r="H135" s="4">
        <v>1229941</v>
      </c>
      <c r="I135" s="8">
        <f t="shared" si="24"/>
        <v>5.8993807079845854E-2</v>
      </c>
      <c r="J135" s="8">
        <f t="shared" si="18"/>
        <v>5.8909167924360961E-2</v>
      </c>
      <c r="K135" s="8">
        <f>('Channel wise traffic'!K135/'Channel wise traffic'!K128)-1</f>
        <v>-3.9999976055997255E-2</v>
      </c>
      <c r="L135" s="8">
        <f t="shared" si="19"/>
        <v>0.10303040441717126</v>
      </c>
      <c r="M135" s="8">
        <f t="shared" si="25"/>
        <v>0.2600000019185898</v>
      </c>
      <c r="N135" s="8">
        <f t="shared" si="20"/>
        <v>9.4736903245035808E-2</v>
      </c>
      <c r="O135" s="8">
        <f t="shared" si="26"/>
        <v>0.37999995572485062</v>
      </c>
      <c r="P135" s="8">
        <f t="shared" si="21"/>
        <v>3.1206023276553196E-7</v>
      </c>
      <c r="Q135" s="8">
        <f t="shared" si="27"/>
        <v>0.69349990241988968</v>
      </c>
      <c r="R135" s="8">
        <f t="shared" si="22"/>
        <v>-5.0000153590419094E-2</v>
      </c>
      <c r="S135" s="8">
        <f t="shared" si="28"/>
        <v>0.86099994189721685</v>
      </c>
      <c r="T135" s="15">
        <f t="shared" si="23"/>
        <v>6.0605939359478E-2</v>
      </c>
    </row>
    <row r="136" spans="2:20" x14ac:dyDescent="0.3">
      <c r="B136" s="3">
        <v>43599</v>
      </c>
      <c r="C136" s="4" t="str">
        <f t="shared" si="29"/>
        <v>Tuesday</v>
      </c>
      <c r="D136" s="4">
        <v>22803207</v>
      </c>
      <c r="E136" s="4">
        <v>5700801</v>
      </c>
      <c r="F136" s="4">
        <v>2280320</v>
      </c>
      <c r="G136" s="4">
        <v>1731219</v>
      </c>
      <c r="H136" s="4">
        <v>1433796</v>
      </c>
      <c r="I136" s="8">
        <f t="shared" si="24"/>
        <v>6.287694533492591E-2</v>
      </c>
      <c r="J136" s="8">
        <f t="shared" si="18"/>
        <v>9.5618126577945217E-2</v>
      </c>
      <c r="K136" s="8">
        <f>('Channel wise traffic'!K136/'Channel wise traffic'!K129)-1</f>
        <v>2.9411758067162896E-2</v>
      </c>
      <c r="L136" s="8">
        <f t="shared" si="19"/>
        <v>6.4314761142194588E-2</v>
      </c>
      <c r="M136" s="8">
        <f t="shared" si="25"/>
        <v>0.24999996710988942</v>
      </c>
      <c r="N136" s="8">
        <f t="shared" si="20"/>
        <v>-4.7619035744621896E-2</v>
      </c>
      <c r="O136" s="8">
        <f t="shared" si="26"/>
        <v>0.39999992983442151</v>
      </c>
      <c r="P136" s="8">
        <f t="shared" si="21"/>
        <v>-1.9607876262673574E-2</v>
      </c>
      <c r="Q136" s="8">
        <f t="shared" si="27"/>
        <v>0.75920002455795677</v>
      </c>
      <c r="R136" s="8">
        <f t="shared" si="22"/>
        <v>7.2165177473321185E-2</v>
      </c>
      <c r="S136" s="8">
        <f t="shared" si="28"/>
        <v>0.82820024502965828</v>
      </c>
      <c r="T136" s="15">
        <f t="shared" si="23"/>
        <v>6.3158137789519619E-2</v>
      </c>
    </row>
    <row r="137" spans="2:20" x14ac:dyDescent="0.3">
      <c r="B137" s="3">
        <v>43600</v>
      </c>
      <c r="C137" s="4" t="str">
        <f t="shared" si="29"/>
        <v>Wednesday</v>
      </c>
      <c r="D137" s="4">
        <v>21934513</v>
      </c>
      <c r="E137" s="4">
        <v>5483628</v>
      </c>
      <c r="F137" s="4">
        <v>2303123</v>
      </c>
      <c r="G137" s="4">
        <v>1647654</v>
      </c>
      <c r="H137" s="4">
        <v>1283523</v>
      </c>
      <c r="I137" s="8">
        <f t="shared" si="24"/>
        <v>5.8516138470911118E-2</v>
      </c>
      <c r="J137" s="8">
        <f t="shared" si="18"/>
        <v>-3.8461596087691285E-2</v>
      </c>
      <c r="K137" s="8">
        <f>('Channel wise traffic'!K137/'Channel wise traffic'!K130)-1</f>
        <v>-3.8095258977849822E-2</v>
      </c>
      <c r="L137" s="8">
        <f t="shared" si="19"/>
        <v>-3.808489907213275E-4</v>
      </c>
      <c r="M137" s="8">
        <f t="shared" si="25"/>
        <v>0.24999998860243672</v>
      </c>
      <c r="N137" s="8">
        <f t="shared" si="20"/>
        <v>-9.900903260423255E-3</v>
      </c>
      <c r="O137" s="8">
        <f t="shared" si="26"/>
        <v>0.41999986140562418</v>
      </c>
      <c r="P137" s="8">
        <f t="shared" si="21"/>
        <v>0.10526300533785715</v>
      </c>
      <c r="Q137" s="8">
        <f t="shared" si="27"/>
        <v>0.71539991567970973</v>
      </c>
      <c r="R137" s="8">
        <f t="shared" si="22"/>
        <v>-3.7864985280577912E-7</v>
      </c>
      <c r="S137" s="8">
        <f t="shared" si="28"/>
        <v>0.7790003240971709</v>
      </c>
      <c r="T137" s="15">
        <f t="shared" si="23"/>
        <v>-8.6538107777101692E-2</v>
      </c>
    </row>
    <row r="138" spans="2:20" x14ac:dyDescent="0.3">
      <c r="B138" s="3">
        <v>43601</v>
      </c>
      <c r="C138" s="4" t="str">
        <f t="shared" si="29"/>
        <v>Thursday</v>
      </c>
      <c r="D138" s="4">
        <v>21065820</v>
      </c>
      <c r="E138" s="4">
        <v>5424448</v>
      </c>
      <c r="F138" s="4">
        <v>2256570</v>
      </c>
      <c r="G138" s="4">
        <v>1680242</v>
      </c>
      <c r="H138" s="4">
        <v>1377798</v>
      </c>
      <c r="I138" s="8">
        <f t="shared" si="24"/>
        <v>6.5404432393327203E-2</v>
      </c>
      <c r="J138" s="8">
        <f t="shared" ref="J138:J201" si="30">(H138/H131)-1</f>
        <v>0.13802425552968423</v>
      </c>
      <c r="K138" s="8">
        <f>('Channel wise traffic'!K138/'Channel wise traffic'!K131)-1</f>
        <v>0</v>
      </c>
      <c r="L138" s="8">
        <f t="shared" si="19"/>
        <v>0.13802425552968423</v>
      </c>
      <c r="M138" s="8">
        <f t="shared" si="25"/>
        <v>0.25749996914432954</v>
      </c>
      <c r="N138" s="8">
        <f t="shared" si="20"/>
        <v>6.1855615614957227E-2</v>
      </c>
      <c r="O138" s="8">
        <f t="shared" si="26"/>
        <v>0.41599993215899572</v>
      </c>
      <c r="P138" s="8">
        <f t="shared" si="21"/>
        <v>2.9702924112918749E-2</v>
      </c>
      <c r="Q138" s="8">
        <f t="shared" si="27"/>
        <v>0.74459999025069024</v>
      </c>
      <c r="R138" s="8">
        <f t="shared" si="22"/>
        <v>2.0000081428552807E-2</v>
      </c>
      <c r="S138" s="8">
        <f t="shared" si="28"/>
        <v>0.81999973813295945</v>
      </c>
      <c r="T138" s="15">
        <f t="shared" si="23"/>
        <v>2.040810137212401E-2</v>
      </c>
    </row>
    <row r="139" spans="2:20" x14ac:dyDescent="0.3">
      <c r="B139" s="3">
        <v>43602</v>
      </c>
      <c r="C139" s="4" t="str">
        <f t="shared" si="29"/>
        <v>Friday</v>
      </c>
      <c r="D139" s="4">
        <v>20631473</v>
      </c>
      <c r="E139" s="4">
        <v>5312604</v>
      </c>
      <c r="F139" s="4">
        <v>2082540</v>
      </c>
      <c r="G139" s="4">
        <v>1489849</v>
      </c>
      <c r="H139" s="4">
        <v>1185026</v>
      </c>
      <c r="I139" s="8">
        <f t="shared" si="24"/>
        <v>5.7437779648598045E-2</v>
      </c>
      <c r="J139" s="8">
        <f t="shared" si="30"/>
        <v>-0.11385018040418016</v>
      </c>
      <c r="K139" s="8">
        <f>('Channel wise traffic'!K139/'Channel wise traffic'!K132)-1</f>
        <v>-2.0618566978098496E-2</v>
      </c>
      <c r="L139" s="8">
        <f t="shared" ref="L139:L202" si="31">(I139/I132)-1</f>
        <v>-9.5194386138206633E-2</v>
      </c>
      <c r="M139" s="8">
        <f t="shared" si="25"/>
        <v>0.25749998558028309</v>
      </c>
      <c r="N139" s="8">
        <f t="shared" ref="N139:N202" si="32">(M139/M132)-1</f>
        <v>4.0404071939383668E-2</v>
      </c>
      <c r="O139" s="8">
        <f t="shared" si="26"/>
        <v>0.39199985543812416</v>
      </c>
      <c r="P139" s="8">
        <f t="shared" ref="P139:P202" si="33">(O139/O132)-1</f>
        <v>-5.7692377144951457E-2</v>
      </c>
      <c r="Q139" s="8">
        <f t="shared" si="27"/>
        <v>0.71539994429878895</v>
      </c>
      <c r="R139" s="8">
        <f t="shared" ref="R139:R202" si="34">(Q139/Q132)-1</f>
        <v>-1.9999902996648222E-2</v>
      </c>
      <c r="S139" s="8">
        <f t="shared" si="28"/>
        <v>0.79540007074542451</v>
      </c>
      <c r="T139" s="15">
        <f t="shared" ref="T139:T202" si="35">(S139/S132)-1</f>
        <v>-5.8252621029438401E-2</v>
      </c>
    </row>
    <row r="140" spans="2:20" x14ac:dyDescent="0.3">
      <c r="B140" s="3">
        <v>43603</v>
      </c>
      <c r="C140" s="4" t="str">
        <f t="shared" si="29"/>
        <v>Saturday</v>
      </c>
      <c r="D140" s="4">
        <v>44889750</v>
      </c>
      <c r="E140" s="4">
        <v>9332579</v>
      </c>
      <c r="F140" s="4">
        <v>3331730</v>
      </c>
      <c r="G140" s="4">
        <v>2152298</v>
      </c>
      <c r="H140" s="4">
        <v>1745944</v>
      </c>
      <c r="I140" s="8">
        <f t="shared" si="24"/>
        <v>3.8894045968177589E-2</v>
      </c>
      <c r="J140" s="8">
        <f t="shared" si="30"/>
        <v>4.0192888689237538E-2</v>
      </c>
      <c r="K140" s="8">
        <f>('Channel wise traffic'!K140/'Channel wise traffic'!K133)-1</f>
        <v>-1.9607843565490168E-2</v>
      </c>
      <c r="L140" s="8">
        <f t="shared" si="31"/>
        <v>6.0996746463022111E-2</v>
      </c>
      <c r="M140" s="8">
        <f t="shared" si="25"/>
        <v>0.20789999944307999</v>
      </c>
      <c r="N140" s="8">
        <f t="shared" si="32"/>
        <v>-5.7142796865301104E-2</v>
      </c>
      <c r="O140" s="8">
        <f t="shared" si="26"/>
        <v>0.35699992467248337</v>
      </c>
      <c r="P140" s="8">
        <f t="shared" si="33"/>
        <v>6.0605867963525739E-2</v>
      </c>
      <c r="Q140" s="8">
        <f t="shared" si="27"/>
        <v>0.64600012606063517</v>
      </c>
      <c r="R140" s="8">
        <f t="shared" si="34"/>
        <v>-1.0416173800447237E-2</v>
      </c>
      <c r="S140" s="8">
        <f t="shared" si="28"/>
        <v>0.81119993606833252</v>
      </c>
      <c r="T140" s="15">
        <f t="shared" si="35"/>
        <v>7.2164725469435975E-2</v>
      </c>
    </row>
    <row r="141" spans="2:20" x14ac:dyDescent="0.3">
      <c r="B141" s="3">
        <v>43604</v>
      </c>
      <c r="C141" s="4" t="str">
        <f t="shared" si="29"/>
        <v>Sunday</v>
      </c>
      <c r="D141" s="4">
        <v>47134238</v>
      </c>
      <c r="E141" s="4">
        <v>9403280</v>
      </c>
      <c r="F141" s="4">
        <v>3069230</v>
      </c>
      <c r="G141" s="4">
        <v>2066206</v>
      </c>
      <c r="H141" s="4">
        <v>1547175</v>
      </c>
      <c r="I141" s="8">
        <f t="shared" si="24"/>
        <v>3.2824865016381509E-2</v>
      </c>
      <c r="J141" s="8">
        <f t="shared" si="30"/>
        <v>-1.0784869725448676E-2</v>
      </c>
      <c r="K141" s="8">
        <f>('Channel wise traffic'!K141/'Channel wise traffic'!K134)-1</f>
        <v>0.10526316159725235</v>
      </c>
      <c r="L141" s="8">
        <f t="shared" si="31"/>
        <v>-0.10499583351411135</v>
      </c>
      <c r="M141" s="8">
        <f t="shared" si="25"/>
        <v>0.19949998979510394</v>
      </c>
      <c r="N141" s="8">
        <f t="shared" si="32"/>
        <v>-5.0000024196343529E-2</v>
      </c>
      <c r="O141" s="8">
        <f t="shared" si="26"/>
        <v>0.32639993704324449</v>
      </c>
      <c r="P141" s="8">
        <f t="shared" si="33"/>
        <v>-7.6923089397346822E-2</v>
      </c>
      <c r="Q141" s="8">
        <f t="shared" si="27"/>
        <v>0.67320011859652096</v>
      </c>
      <c r="R141" s="8">
        <f t="shared" si="34"/>
        <v>2.0618684511409802E-2</v>
      </c>
      <c r="S141" s="8">
        <f t="shared" si="28"/>
        <v>0.74879997444591684</v>
      </c>
      <c r="T141" s="15">
        <f t="shared" si="35"/>
        <v>1.3875855287004413E-7</v>
      </c>
    </row>
    <row r="142" spans="2:20" x14ac:dyDescent="0.3">
      <c r="B142" s="3">
        <v>43605</v>
      </c>
      <c r="C142" s="4" t="str">
        <f t="shared" si="29"/>
        <v>Monday</v>
      </c>
      <c r="D142" s="4">
        <v>22368860</v>
      </c>
      <c r="E142" s="4">
        <v>5480370</v>
      </c>
      <c r="F142" s="4">
        <v>2148305</v>
      </c>
      <c r="G142" s="4">
        <v>1536897</v>
      </c>
      <c r="H142" s="4">
        <v>1310666</v>
      </c>
      <c r="I142" s="8">
        <f t="shared" si="24"/>
        <v>5.8593330192061643E-2</v>
      </c>
      <c r="J142" s="8">
        <f t="shared" si="30"/>
        <v>6.5633229561417927E-2</v>
      </c>
      <c r="K142" s="8">
        <f>('Channel wise traffic'!K142/'Channel wise traffic'!K135)-1</f>
        <v>7.2916633191269842E-2</v>
      </c>
      <c r="L142" s="8">
        <f t="shared" si="31"/>
        <v>-6.7884564093682043E-3</v>
      </c>
      <c r="M142" s="8">
        <f t="shared" si="25"/>
        <v>0.24499996870649643</v>
      </c>
      <c r="N142" s="8">
        <f t="shared" si="32"/>
        <v>-5.7692435005404774E-2</v>
      </c>
      <c r="O142" s="8">
        <f t="shared" si="26"/>
        <v>0.39199999270122271</v>
      </c>
      <c r="P142" s="8">
        <f t="shared" si="33"/>
        <v>3.1579048354050343E-2</v>
      </c>
      <c r="Q142" s="8">
        <f t="shared" si="27"/>
        <v>0.71539981520314855</v>
      </c>
      <c r="R142" s="8">
        <f t="shared" si="34"/>
        <v>3.1578826048628938E-2</v>
      </c>
      <c r="S142" s="8">
        <f t="shared" si="28"/>
        <v>0.85280015511774698</v>
      </c>
      <c r="T142" s="15">
        <f t="shared" si="35"/>
        <v>-9.5235625235950971E-3</v>
      </c>
    </row>
    <row r="143" spans="2:20" x14ac:dyDescent="0.3">
      <c r="B143" s="3">
        <v>43606</v>
      </c>
      <c r="C143" s="4" t="str">
        <f t="shared" si="29"/>
        <v>Tuesday</v>
      </c>
      <c r="D143" s="4">
        <v>22368860</v>
      </c>
      <c r="E143" s="4">
        <v>5424448</v>
      </c>
      <c r="F143" s="4">
        <v>2148081</v>
      </c>
      <c r="G143" s="4">
        <v>1521056</v>
      </c>
      <c r="H143" s="4">
        <v>1234793</v>
      </c>
      <c r="I143" s="8">
        <f t="shared" si="24"/>
        <v>5.5201427341402286E-2</v>
      </c>
      <c r="J143" s="8">
        <f t="shared" si="30"/>
        <v>-0.13879450075185029</v>
      </c>
      <c r="K143" s="8">
        <f>('Channel wise traffic'!K143/'Channel wise traffic'!K136)-1</f>
        <v>-1.9047629488924911E-2</v>
      </c>
      <c r="L143" s="8">
        <f t="shared" si="31"/>
        <v>-0.12207205602369087</v>
      </c>
      <c r="M143" s="8">
        <f t="shared" si="25"/>
        <v>0.24249997541224722</v>
      </c>
      <c r="N143" s="8">
        <f t="shared" si="32"/>
        <v>-2.9999970737378256E-2</v>
      </c>
      <c r="O143" s="8">
        <f t="shared" si="26"/>
        <v>0.39599992478497353</v>
      </c>
      <c r="P143" s="8">
        <f t="shared" si="33"/>
        <v>-1.0000014377761879E-2</v>
      </c>
      <c r="Q143" s="8">
        <f t="shared" si="27"/>
        <v>0.7080999273304871</v>
      </c>
      <c r="R143" s="8">
        <f t="shared" si="34"/>
        <v>-6.7307818196163272E-2</v>
      </c>
      <c r="S143" s="8">
        <f t="shared" si="28"/>
        <v>0.81179982854017207</v>
      </c>
      <c r="T143" s="15">
        <f t="shared" si="35"/>
        <v>-1.9802477224453052E-2</v>
      </c>
    </row>
    <row r="144" spans="2:20" x14ac:dyDescent="0.3">
      <c r="B144" s="3">
        <v>43607</v>
      </c>
      <c r="C144" s="4" t="str">
        <f t="shared" si="29"/>
        <v>Wednesday</v>
      </c>
      <c r="D144" s="4">
        <v>21934513</v>
      </c>
      <c r="E144" s="4">
        <v>5648137</v>
      </c>
      <c r="F144" s="4">
        <v>2372217</v>
      </c>
      <c r="G144" s="4">
        <v>1818304</v>
      </c>
      <c r="H144" s="4">
        <v>1476099</v>
      </c>
      <c r="I144" s="8">
        <f t="shared" si="24"/>
        <v>6.7295727058084218E-2</v>
      </c>
      <c r="J144" s="8">
        <f t="shared" si="30"/>
        <v>0.15003704647287197</v>
      </c>
      <c r="K144" s="8">
        <f>('Channel wise traffic'!K144/'Channel wise traffic'!K137)-1</f>
        <v>0</v>
      </c>
      <c r="L144" s="8">
        <f t="shared" si="31"/>
        <v>0.15003704647287197</v>
      </c>
      <c r="M144" s="8">
        <f t="shared" si="25"/>
        <v>0.25749999555495034</v>
      </c>
      <c r="N144" s="8">
        <f t="shared" si="32"/>
        <v>3.0000029177763343E-2</v>
      </c>
      <c r="O144" s="8">
        <f t="shared" si="26"/>
        <v>0.41999990439325391</v>
      </c>
      <c r="P144" s="8">
        <f t="shared" si="33"/>
        <v>1.0235153324877899E-7</v>
      </c>
      <c r="Q144" s="8">
        <f t="shared" si="27"/>
        <v>0.76649986067885023</v>
      </c>
      <c r="R144" s="8">
        <f t="shared" si="34"/>
        <v>7.1428502966190299E-2</v>
      </c>
      <c r="S144" s="8">
        <f t="shared" si="28"/>
        <v>0.81179989704691846</v>
      </c>
      <c r="T144" s="15">
        <f t="shared" si="35"/>
        <v>4.210469743739953E-2</v>
      </c>
    </row>
    <row r="145" spans="2:20" x14ac:dyDescent="0.3">
      <c r="B145" s="3">
        <v>43608</v>
      </c>
      <c r="C145" s="4" t="str">
        <f t="shared" si="29"/>
        <v>Thursday</v>
      </c>
      <c r="D145" s="4">
        <v>21065820</v>
      </c>
      <c r="E145" s="4">
        <v>5319119</v>
      </c>
      <c r="F145" s="4">
        <v>2234030</v>
      </c>
      <c r="G145" s="4">
        <v>1614533</v>
      </c>
      <c r="H145" s="4">
        <v>1310678</v>
      </c>
      <c r="I145" s="8">
        <f t="shared" si="24"/>
        <v>6.2218228390824568E-2</v>
      </c>
      <c r="J145" s="8">
        <f t="shared" si="30"/>
        <v>-4.8715414015697567E-2</v>
      </c>
      <c r="K145" s="8">
        <f>('Channel wise traffic'!K145/'Channel wise traffic'!K138)-1</f>
        <v>0</v>
      </c>
      <c r="L145" s="8">
        <f t="shared" si="31"/>
        <v>-4.8715414015697567E-2</v>
      </c>
      <c r="M145" s="8">
        <f t="shared" si="25"/>
        <v>0.25249997389135576</v>
      </c>
      <c r="N145" s="8">
        <f t="shared" si="32"/>
        <v>-1.9417459619854416E-2</v>
      </c>
      <c r="O145" s="8">
        <f t="shared" si="26"/>
        <v>0.42000000376002117</v>
      </c>
      <c r="P145" s="8">
        <f t="shared" si="33"/>
        <v>9.6155583013330936E-3</v>
      </c>
      <c r="Q145" s="8">
        <f t="shared" si="27"/>
        <v>0.72269978469402829</v>
      </c>
      <c r="R145" s="8">
        <f t="shared" si="34"/>
        <v>-2.9412041154188939E-2</v>
      </c>
      <c r="S145" s="8">
        <f t="shared" si="28"/>
        <v>0.81180006850278064</v>
      </c>
      <c r="T145" s="15">
        <f t="shared" si="35"/>
        <v>-9.9996003033470116E-3</v>
      </c>
    </row>
    <row r="146" spans="2:20" x14ac:dyDescent="0.3">
      <c r="B146" s="3">
        <v>43609</v>
      </c>
      <c r="C146" s="4" t="str">
        <f t="shared" si="29"/>
        <v>Friday</v>
      </c>
      <c r="D146" s="4">
        <v>22368860</v>
      </c>
      <c r="E146" s="4">
        <v>5312604</v>
      </c>
      <c r="F146" s="4">
        <v>2082540</v>
      </c>
      <c r="G146" s="4">
        <v>1505052</v>
      </c>
      <c r="H146" s="4">
        <v>1295850</v>
      </c>
      <c r="I146" s="8">
        <f t="shared" si="24"/>
        <v>5.7930980836752521E-2</v>
      </c>
      <c r="J146" s="8">
        <f t="shared" si="30"/>
        <v>9.352031094676394E-2</v>
      </c>
      <c r="K146" s="8">
        <f>('Channel wise traffic'!K146/'Channel wise traffic'!K139)-1</f>
        <v>8.4210472233876565E-2</v>
      </c>
      <c r="L146" s="8">
        <f t="shared" si="31"/>
        <v>8.5867035803239844E-3</v>
      </c>
      <c r="M146" s="8">
        <f t="shared" si="25"/>
        <v>0.23749998882374873</v>
      </c>
      <c r="N146" s="8">
        <f t="shared" si="32"/>
        <v>-7.7669894666066996E-2</v>
      </c>
      <c r="O146" s="8">
        <f t="shared" si="26"/>
        <v>0.39199985543812416</v>
      </c>
      <c r="P146" s="8">
        <f t="shared" si="33"/>
        <v>0</v>
      </c>
      <c r="Q146" s="8">
        <f t="shared" si="27"/>
        <v>0.72270016422253591</v>
      </c>
      <c r="R146" s="8">
        <f t="shared" si="34"/>
        <v>1.0204389840849704E-2</v>
      </c>
      <c r="S146" s="8">
        <f t="shared" si="28"/>
        <v>0.86100015148978237</v>
      </c>
      <c r="T146" s="15">
        <f t="shared" si="35"/>
        <v>8.2474320982746985E-2</v>
      </c>
    </row>
    <row r="147" spans="2:20" x14ac:dyDescent="0.3">
      <c r="B147" s="3">
        <v>43610</v>
      </c>
      <c r="C147" s="4" t="str">
        <f t="shared" si="29"/>
        <v>Saturday</v>
      </c>
      <c r="D147" s="4">
        <v>47134238</v>
      </c>
      <c r="E147" s="4">
        <v>9898190</v>
      </c>
      <c r="F147" s="4">
        <v>3500000</v>
      </c>
      <c r="G147" s="4">
        <v>2475200</v>
      </c>
      <c r="H147" s="4">
        <v>1853429</v>
      </c>
      <c r="I147" s="8">
        <f t="shared" si="24"/>
        <v>3.9322349923212929E-2</v>
      </c>
      <c r="J147" s="8">
        <f t="shared" si="30"/>
        <v>6.1562684713828197E-2</v>
      </c>
      <c r="K147" s="8">
        <f>('Channel wise traffic'!K147/'Channel wise traffic'!K140)-1</f>
        <v>4.9999989975439529E-2</v>
      </c>
      <c r="L147" s="8">
        <f t="shared" si="31"/>
        <v>1.1012069955020243E-2</v>
      </c>
      <c r="M147" s="8">
        <f t="shared" si="25"/>
        <v>0.21000000042432002</v>
      </c>
      <c r="N147" s="8">
        <f t="shared" si="32"/>
        <v>1.0101014847837764E-2</v>
      </c>
      <c r="O147" s="8">
        <f t="shared" si="26"/>
        <v>0.35360000161645716</v>
      </c>
      <c r="P147" s="8">
        <f t="shared" si="33"/>
        <v>-9.5235960039636858E-3</v>
      </c>
      <c r="Q147" s="8">
        <f t="shared" si="27"/>
        <v>0.70720000000000005</v>
      </c>
      <c r="R147" s="8">
        <f t="shared" si="34"/>
        <v>9.4736628478026885E-2</v>
      </c>
      <c r="S147" s="8">
        <f t="shared" si="28"/>
        <v>0.74879969295410476</v>
      </c>
      <c r="T147" s="15">
        <f t="shared" si="35"/>
        <v>-7.6923382682529406E-2</v>
      </c>
    </row>
    <row r="148" spans="2:20" x14ac:dyDescent="0.3">
      <c r="B148" s="3">
        <v>43611</v>
      </c>
      <c r="C148" s="4" t="str">
        <f t="shared" si="29"/>
        <v>Sunday</v>
      </c>
      <c r="D148" s="4">
        <v>47134238</v>
      </c>
      <c r="E148" s="4">
        <v>9799208</v>
      </c>
      <c r="F148" s="4">
        <v>3365048</v>
      </c>
      <c r="G148" s="4">
        <v>2288232</v>
      </c>
      <c r="H148" s="4">
        <v>1695580</v>
      </c>
      <c r="I148" s="8">
        <f t="shared" si="24"/>
        <v>3.5973425517136823E-2</v>
      </c>
      <c r="J148" s="8">
        <f t="shared" si="30"/>
        <v>9.5919983195178249E-2</v>
      </c>
      <c r="K148" s="8">
        <f>('Channel wise traffic'!K148/'Channel wise traffic'!K141)-1</f>
        <v>0</v>
      </c>
      <c r="L148" s="8">
        <f t="shared" si="31"/>
        <v>9.5919983195178471E-2</v>
      </c>
      <c r="M148" s="8">
        <f t="shared" si="25"/>
        <v>0.2078999982984768</v>
      </c>
      <c r="N148" s="8">
        <f t="shared" si="32"/>
        <v>4.2105307935103475E-2</v>
      </c>
      <c r="O148" s="8">
        <f t="shared" si="26"/>
        <v>0.34339999722426545</v>
      </c>
      <c r="P148" s="8">
        <f t="shared" si="33"/>
        <v>5.2083527757447623E-2</v>
      </c>
      <c r="Q148" s="8">
        <f t="shared" si="27"/>
        <v>0.67999980980954799</v>
      </c>
      <c r="R148" s="8">
        <f t="shared" si="34"/>
        <v>1.0100549636270051E-2</v>
      </c>
      <c r="S148" s="8">
        <f t="shared" si="28"/>
        <v>0.74100003845763895</v>
      </c>
      <c r="T148" s="15">
        <f t="shared" si="35"/>
        <v>-1.0416581536410341E-2</v>
      </c>
    </row>
    <row r="149" spans="2:20" x14ac:dyDescent="0.3">
      <c r="B149" s="3">
        <v>43612</v>
      </c>
      <c r="C149" s="4" t="str">
        <f t="shared" si="29"/>
        <v>Monday</v>
      </c>
      <c r="D149" s="4">
        <v>21065820</v>
      </c>
      <c r="E149" s="4">
        <v>5055796</v>
      </c>
      <c r="F149" s="4">
        <v>1941425</v>
      </c>
      <c r="G149" s="4">
        <v>1445585</v>
      </c>
      <c r="H149" s="4">
        <v>1126111</v>
      </c>
      <c r="I149" s="8">
        <f t="shared" si="24"/>
        <v>5.3456784497351632E-2</v>
      </c>
      <c r="J149" s="8">
        <f t="shared" si="30"/>
        <v>-0.14081009196851069</v>
      </c>
      <c r="K149" s="8">
        <f>('Channel wise traffic'!K149/'Channel wise traffic'!K142)-1</f>
        <v>-5.8252370326638991E-2</v>
      </c>
      <c r="L149" s="8">
        <f t="shared" si="31"/>
        <v>-8.7664341280365043E-2</v>
      </c>
      <c r="M149" s="8">
        <f t="shared" si="25"/>
        <v>0.2399999620237902</v>
      </c>
      <c r="N149" s="8">
        <f t="shared" si="32"/>
        <v>-2.0408193148367726E-2</v>
      </c>
      <c r="O149" s="8">
        <f t="shared" si="26"/>
        <v>0.383999868665587</v>
      </c>
      <c r="P149" s="8">
        <f t="shared" si="33"/>
        <v>-2.0408480062736434E-2</v>
      </c>
      <c r="Q149" s="8">
        <f t="shared" si="27"/>
        <v>0.74459997167029368</v>
      </c>
      <c r="R149" s="8">
        <f t="shared" si="34"/>
        <v>4.0816555786855169E-2</v>
      </c>
      <c r="S149" s="8">
        <f t="shared" si="28"/>
        <v>0.77900019715201807</v>
      </c>
      <c r="T149" s="15">
        <f t="shared" si="35"/>
        <v>-8.6538396508076709E-2</v>
      </c>
    </row>
    <row r="150" spans="2:20" x14ac:dyDescent="0.3">
      <c r="B150" s="3">
        <v>43613</v>
      </c>
      <c r="C150" s="4" t="str">
        <f t="shared" si="29"/>
        <v>Tuesday</v>
      </c>
      <c r="D150" s="4">
        <v>22586034</v>
      </c>
      <c r="E150" s="4">
        <v>5477113</v>
      </c>
      <c r="F150" s="4">
        <v>2125119</v>
      </c>
      <c r="G150" s="4">
        <v>1582364</v>
      </c>
      <c r="H150" s="4">
        <v>1232661</v>
      </c>
      <c r="I150" s="8">
        <f t="shared" si="24"/>
        <v>5.457624831344892E-2</v>
      </c>
      <c r="J150" s="8">
        <f t="shared" si="30"/>
        <v>-1.7266051880761024E-3</v>
      </c>
      <c r="K150" s="8">
        <f>('Channel wise traffic'!K150/'Channel wise traffic'!K143)-1</f>
        <v>9.7087656419474477E-3</v>
      </c>
      <c r="L150" s="8">
        <f t="shared" si="31"/>
        <v>-1.1325414179724769E-2</v>
      </c>
      <c r="M150" s="8">
        <f t="shared" si="25"/>
        <v>0.24249998915258872</v>
      </c>
      <c r="N150" s="8">
        <f t="shared" si="32"/>
        <v>5.6661207725738905E-8</v>
      </c>
      <c r="O150" s="8">
        <f t="shared" si="26"/>
        <v>0.38799984590421999</v>
      </c>
      <c r="P150" s="8">
        <f t="shared" si="33"/>
        <v>-2.0202223232990701E-2</v>
      </c>
      <c r="Q150" s="8">
        <f t="shared" si="27"/>
        <v>0.74460018474259559</v>
      </c>
      <c r="R150" s="8">
        <f t="shared" si="34"/>
        <v>5.1546760567697358E-2</v>
      </c>
      <c r="S150" s="8">
        <f t="shared" si="28"/>
        <v>0.778999648626991</v>
      </c>
      <c r="T150" s="15">
        <f t="shared" si="35"/>
        <v>-4.0404270560347788E-2</v>
      </c>
    </row>
    <row r="151" spans="2:20" x14ac:dyDescent="0.3">
      <c r="B151" s="3">
        <v>43614</v>
      </c>
      <c r="C151" s="4" t="str">
        <f t="shared" si="29"/>
        <v>Wednesday</v>
      </c>
      <c r="D151" s="4">
        <v>20631473</v>
      </c>
      <c r="E151" s="4">
        <v>5261025</v>
      </c>
      <c r="F151" s="4">
        <v>2146498</v>
      </c>
      <c r="G151" s="4">
        <v>1535605</v>
      </c>
      <c r="H151" s="4">
        <v>1271788</v>
      </c>
      <c r="I151" s="8">
        <f t="shared" si="24"/>
        <v>6.1643102264196066E-2</v>
      </c>
      <c r="J151" s="8">
        <f t="shared" si="30"/>
        <v>-0.13841280293530445</v>
      </c>
      <c r="K151" s="8">
        <f>('Channel wise traffic'!K151/'Channel wise traffic'!K144)-1</f>
        <v>-5.9405883267696247E-2</v>
      </c>
      <c r="L151" s="8">
        <f t="shared" si="31"/>
        <v>-8.3996786140808966E-2</v>
      </c>
      <c r="M151" s="8">
        <f t="shared" si="25"/>
        <v>0.25499997019117343</v>
      </c>
      <c r="N151" s="8">
        <f t="shared" si="32"/>
        <v>-9.7088365317793413E-3</v>
      </c>
      <c r="O151" s="8">
        <f t="shared" si="26"/>
        <v>0.40799996198459426</v>
      </c>
      <c r="P151" s="8">
        <f t="shared" si="33"/>
        <v>-2.8571297953020158E-2</v>
      </c>
      <c r="Q151" s="8">
        <f t="shared" si="27"/>
        <v>0.71540015411148761</v>
      </c>
      <c r="R151" s="8">
        <f t="shared" si="34"/>
        <v>-6.6666295962671374E-2</v>
      </c>
      <c r="S151" s="8">
        <f t="shared" si="28"/>
        <v>0.82819996027624287</v>
      </c>
      <c r="T151" s="15">
        <f t="shared" si="35"/>
        <v>2.0202100651875998E-2</v>
      </c>
    </row>
    <row r="152" spans="2:20" x14ac:dyDescent="0.3">
      <c r="B152" s="3">
        <v>43615</v>
      </c>
      <c r="C152" s="4" t="str">
        <f t="shared" si="29"/>
        <v>Thursday</v>
      </c>
      <c r="D152" s="4">
        <v>21500167</v>
      </c>
      <c r="E152" s="4">
        <v>5428792</v>
      </c>
      <c r="F152" s="4">
        <v>2128086</v>
      </c>
      <c r="G152" s="4">
        <v>1569038</v>
      </c>
      <c r="H152" s="4">
        <v>1260879</v>
      </c>
      <c r="I152" s="8">
        <f t="shared" si="24"/>
        <v>5.8645079361476588E-2</v>
      </c>
      <c r="J152" s="8">
        <f t="shared" si="30"/>
        <v>-3.7994839312172735E-2</v>
      </c>
      <c r="K152" s="8">
        <f>('Channel wise traffic'!K152/'Channel wise traffic'!K145)-1</f>
        <v>2.0618566978098496E-2</v>
      </c>
      <c r="L152" s="8">
        <f t="shared" si="31"/>
        <v>-5.7429295590083362E-2</v>
      </c>
      <c r="M152" s="8">
        <f t="shared" si="25"/>
        <v>0.25249999220936281</v>
      </c>
      <c r="N152" s="8">
        <f t="shared" si="32"/>
        <v>7.2546570084597306E-8</v>
      </c>
      <c r="O152" s="8">
        <f t="shared" si="26"/>
        <v>0.39199991452978861</v>
      </c>
      <c r="P152" s="8">
        <f t="shared" si="33"/>
        <v>-6.6666878522770645E-2</v>
      </c>
      <c r="Q152" s="8">
        <f t="shared" si="27"/>
        <v>0.73730009031589894</v>
      </c>
      <c r="R152" s="8">
        <f t="shared" si="34"/>
        <v>2.0202449109697707E-2</v>
      </c>
      <c r="S152" s="8">
        <f t="shared" si="28"/>
        <v>0.80360004027945786</v>
      </c>
      <c r="T152" s="15">
        <f t="shared" si="35"/>
        <v>-1.0101044014995231E-2</v>
      </c>
    </row>
    <row r="153" spans="2:20" x14ac:dyDescent="0.3">
      <c r="B153" s="3">
        <v>43616</v>
      </c>
      <c r="C153" s="4" t="str">
        <f t="shared" si="29"/>
        <v>Friday</v>
      </c>
      <c r="D153" s="4">
        <v>22368860</v>
      </c>
      <c r="E153" s="4">
        <v>5368526</v>
      </c>
      <c r="F153" s="4">
        <v>2211832</v>
      </c>
      <c r="G153" s="4">
        <v>1598491</v>
      </c>
      <c r="H153" s="4">
        <v>1297655</v>
      </c>
      <c r="I153" s="8">
        <f t="shared" si="24"/>
        <v>5.8011673370927261E-2</v>
      </c>
      <c r="J153" s="8">
        <f t="shared" si="30"/>
        <v>1.3929081297989754E-3</v>
      </c>
      <c r="K153" s="8">
        <f>('Channel wise traffic'!K153/'Channel wise traffic'!K146)-1</f>
        <v>0</v>
      </c>
      <c r="L153" s="8">
        <f t="shared" si="31"/>
        <v>1.3929081297989754E-3</v>
      </c>
      <c r="M153" s="8">
        <f t="shared" si="25"/>
        <v>0.23999998211799797</v>
      </c>
      <c r="N153" s="8">
        <f t="shared" si="32"/>
        <v>1.0526288050078714E-2</v>
      </c>
      <c r="O153" s="8">
        <f t="shared" si="26"/>
        <v>0.41199986737514172</v>
      </c>
      <c r="P153" s="8">
        <f t="shared" si="33"/>
        <v>5.1020457430180022E-2</v>
      </c>
      <c r="Q153" s="8">
        <f t="shared" si="27"/>
        <v>0.72270000614874907</v>
      </c>
      <c r="R153" s="8">
        <f t="shared" si="34"/>
        <v>-2.1872665134647917E-7</v>
      </c>
      <c r="S153" s="8">
        <f t="shared" si="28"/>
        <v>0.81180000387865803</v>
      </c>
      <c r="T153" s="15">
        <f t="shared" si="35"/>
        <v>-5.7143018530244949E-2</v>
      </c>
    </row>
    <row r="154" spans="2:20" x14ac:dyDescent="0.3">
      <c r="B154" s="3">
        <v>43617</v>
      </c>
      <c r="C154" s="4" t="str">
        <f t="shared" si="29"/>
        <v>Saturday</v>
      </c>
      <c r="D154" s="4">
        <v>46685340</v>
      </c>
      <c r="E154" s="4">
        <v>10196078</v>
      </c>
      <c r="F154" s="4">
        <v>3570666</v>
      </c>
      <c r="G154" s="4">
        <v>2355211</v>
      </c>
      <c r="H154" s="4">
        <v>1781953</v>
      </c>
      <c r="I154" s="8">
        <f t="shared" si="24"/>
        <v>3.8169433916514263E-2</v>
      </c>
      <c r="J154" s="8">
        <f t="shared" si="30"/>
        <v>-3.8564196416479901E-2</v>
      </c>
      <c r="K154" s="8">
        <f>('Channel wise traffic'!K154/'Channel wise traffic'!K147)-1</f>
        <v>-9.5237992188946796E-3</v>
      </c>
      <c r="L154" s="8">
        <f t="shared" si="31"/>
        <v>-2.9319611085045327E-2</v>
      </c>
      <c r="M154" s="8">
        <f t="shared" si="25"/>
        <v>0.2183999945164799</v>
      </c>
      <c r="N154" s="8">
        <f t="shared" si="32"/>
        <v>3.9999971786605304E-2</v>
      </c>
      <c r="O154" s="8">
        <f t="shared" si="26"/>
        <v>0.35019994943153632</v>
      </c>
      <c r="P154" s="8">
        <f t="shared" si="33"/>
        <v>-9.615532153217643E-3</v>
      </c>
      <c r="Q154" s="8">
        <f t="shared" si="27"/>
        <v>0.65959991777444316</v>
      </c>
      <c r="R154" s="8">
        <f t="shared" si="34"/>
        <v>-6.7307808576862138E-2</v>
      </c>
      <c r="S154" s="8">
        <f t="shared" si="28"/>
        <v>0.75660015174861195</v>
      </c>
      <c r="T154" s="15">
        <f t="shared" si="35"/>
        <v>1.0417283644619912E-2</v>
      </c>
    </row>
    <row r="155" spans="2:20" x14ac:dyDescent="0.3">
      <c r="B155" s="3">
        <v>43618</v>
      </c>
      <c r="C155" s="4" t="str">
        <f t="shared" si="29"/>
        <v>Sunday</v>
      </c>
      <c r="D155" s="4">
        <v>43543058</v>
      </c>
      <c r="E155" s="4">
        <v>9144042</v>
      </c>
      <c r="F155" s="4">
        <v>3046794</v>
      </c>
      <c r="G155" s="4">
        <v>2175411</v>
      </c>
      <c r="H155" s="4">
        <v>1713789</v>
      </c>
      <c r="I155" s="8">
        <f t="shared" si="24"/>
        <v>3.935848970460458E-2</v>
      </c>
      <c r="J155" s="8">
        <f t="shared" si="30"/>
        <v>1.0739098125715163E-2</v>
      </c>
      <c r="K155" s="8">
        <f>('Channel wise traffic'!K155/'Channel wise traffic'!K148)-1</f>
        <v>-7.6190478615162038E-2</v>
      </c>
      <c r="L155" s="8">
        <f t="shared" si="31"/>
        <v>9.4099022787118125E-2</v>
      </c>
      <c r="M155" s="8">
        <f t="shared" si="25"/>
        <v>0.2099999958661608</v>
      </c>
      <c r="N155" s="8">
        <f t="shared" si="32"/>
        <v>1.0100998484228407E-2</v>
      </c>
      <c r="O155" s="8">
        <f t="shared" si="26"/>
        <v>0.33319991312375863</v>
      </c>
      <c r="P155" s="8">
        <f t="shared" si="33"/>
        <v>-2.9703215442501651E-2</v>
      </c>
      <c r="Q155" s="8">
        <f t="shared" si="27"/>
        <v>0.71400002756996372</v>
      </c>
      <c r="R155" s="8">
        <f t="shared" si="34"/>
        <v>5.0000334220591025E-2</v>
      </c>
      <c r="S155" s="8">
        <f t="shared" si="28"/>
        <v>0.78780009846415233</v>
      </c>
      <c r="T155" s="15">
        <f t="shared" si="35"/>
        <v>6.3157972439415566E-2</v>
      </c>
    </row>
    <row r="156" spans="2:20" x14ac:dyDescent="0.3">
      <c r="B156" s="3">
        <v>43619</v>
      </c>
      <c r="C156" s="4" t="str">
        <f t="shared" si="29"/>
        <v>Monday</v>
      </c>
      <c r="D156" s="4">
        <v>21500167</v>
      </c>
      <c r="E156" s="4">
        <v>5375041</v>
      </c>
      <c r="F156" s="4">
        <v>2150016</v>
      </c>
      <c r="G156" s="4">
        <v>1506731</v>
      </c>
      <c r="H156" s="4">
        <v>1186099</v>
      </c>
      <c r="I156" s="8">
        <f t="shared" si="24"/>
        <v>5.5166966842629638E-2</v>
      </c>
      <c r="J156" s="8">
        <f t="shared" si="30"/>
        <v>5.3270059523439439E-2</v>
      </c>
      <c r="K156" s="8">
        <f>('Channel wise traffic'!K156/'Channel wise traffic'!K149)-1</f>
        <v>2.0618566978098496E-2</v>
      </c>
      <c r="L156" s="8">
        <f t="shared" si="31"/>
        <v>3.1991867100849225E-2</v>
      </c>
      <c r="M156" s="8">
        <f t="shared" si="25"/>
        <v>0.24999996511655004</v>
      </c>
      <c r="N156" s="8">
        <f t="shared" si="32"/>
        <v>4.1666686146261123E-2</v>
      </c>
      <c r="O156" s="8">
        <f t="shared" si="26"/>
        <v>0.39999992558196301</v>
      </c>
      <c r="P156" s="8">
        <f t="shared" si="33"/>
        <v>4.1666829137147365E-2</v>
      </c>
      <c r="Q156" s="8">
        <f t="shared" si="27"/>
        <v>0.70079990102399237</v>
      </c>
      <c r="R156" s="8">
        <f t="shared" si="34"/>
        <v>-5.8823626528011541E-2</v>
      </c>
      <c r="S156" s="8">
        <f t="shared" si="28"/>
        <v>0.78720023680404794</v>
      </c>
      <c r="T156" s="15">
        <f t="shared" si="35"/>
        <v>1.0526364026618662E-2</v>
      </c>
    </row>
    <row r="157" spans="2:20" x14ac:dyDescent="0.3">
      <c r="B157" s="3">
        <v>43620</v>
      </c>
      <c r="C157" s="4" t="str">
        <f t="shared" si="29"/>
        <v>Tuesday</v>
      </c>
      <c r="D157" s="4">
        <v>22368860</v>
      </c>
      <c r="E157" s="4">
        <v>5759981</v>
      </c>
      <c r="F157" s="4">
        <v>2280952</v>
      </c>
      <c r="G157" s="4">
        <v>1715048</v>
      </c>
      <c r="H157" s="4">
        <v>1392276</v>
      </c>
      <c r="I157" s="8">
        <f t="shared" si="24"/>
        <v>6.2241705656881932E-2</v>
      </c>
      <c r="J157" s="8">
        <f t="shared" si="30"/>
        <v>0.12948815611104747</v>
      </c>
      <c r="K157" s="8">
        <f>('Channel wise traffic'!K157/'Channel wise traffic'!K150)-1</f>
        <v>-9.6154118616319506E-3</v>
      </c>
      <c r="L157" s="8">
        <f t="shared" si="31"/>
        <v>0.14045409093362049</v>
      </c>
      <c r="M157" s="8">
        <f t="shared" si="25"/>
        <v>0.2574999798827477</v>
      </c>
      <c r="N157" s="8">
        <f t="shared" si="32"/>
        <v>6.1855634643845248E-2</v>
      </c>
      <c r="O157" s="8">
        <f t="shared" si="26"/>
        <v>0.3959999173608385</v>
      </c>
      <c r="P157" s="8">
        <f t="shared" si="33"/>
        <v>2.0618749056393604E-2</v>
      </c>
      <c r="Q157" s="8">
        <f t="shared" si="27"/>
        <v>0.75190008382464868</v>
      </c>
      <c r="R157" s="8">
        <f t="shared" si="34"/>
        <v>9.8037836031112935E-3</v>
      </c>
      <c r="S157" s="8">
        <f t="shared" si="28"/>
        <v>0.81180001959128845</v>
      </c>
      <c r="T157" s="15">
        <f t="shared" si="35"/>
        <v>4.2105758355743816E-2</v>
      </c>
    </row>
    <row r="158" spans="2:20" x14ac:dyDescent="0.3">
      <c r="B158" s="3">
        <v>43621</v>
      </c>
      <c r="C158" s="4" t="str">
        <f t="shared" si="29"/>
        <v>Wednesday</v>
      </c>
      <c r="D158" s="4">
        <v>22368860</v>
      </c>
      <c r="E158" s="4">
        <v>5536293</v>
      </c>
      <c r="F158" s="4">
        <v>2170226</v>
      </c>
      <c r="G158" s="4">
        <v>1536737</v>
      </c>
      <c r="H158" s="4">
        <v>1247523</v>
      </c>
      <c r="I158" s="8">
        <f t="shared" si="24"/>
        <v>5.5770522056108357E-2</v>
      </c>
      <c r="J158" s="8">
        <f t="shared" si="30"/>
        <v>-1.9079437767929863E-2</v>
      </c>
      <c r="K158" s="8">
        <f>('Channel wise traffic'!K158/'Channel wise traffic'!K151)-1</f>
        <v>8.4210472233876565E-2</v>
      </c>
      <c r="L158" s="8">
        <f t="shared" si="31"/>
        <v>-9.5267434512274041E-2</v>
      </c>
      <c r="M158" s="8">
        <f t="shared" si="25"/>
        <v>0.24750000670575076</v>
      </c>
      <c r="N158" s="8">
        <f t="shared" si="32"/>
        <v>-2.9411624949602699E-2</v>
      </c>
      <c r="O158" s="8">
        <f t="shared" si="26"/>
        <v>0.39199984538390581</v>
      </c>
      <c r="P158" s="8">
        <f t="shared" si="33"/>
        <v>-3.9215975714460005E-2</v>
      </c>
      <c r="Q158" s="8">
        <f t="shared" si="27"/>
        <v>0.70809998590008594</v>
      </c>
      <c r="R158" s="8">
        <f t="shared" si="34"/>
        <v>-1.0204314563600159E-2</v>
      </c>
      <c r="S158" s="8">
        <f t="shared" si="28"/>
        <v>0.81179993713953658</v>
      </c>
      <c r="T158" s="15">
        <f t="shared" si="35"/>
        <v>-1.9802009083936811E-2</v>
      </c>
    </row>
    <row r="159" spans="2:20" x14ac:dyDescent="0.3">
      <c r="B159" s="3">
        <v>43622</v>
      </c>
      <c r="C159" s="4" t="str">
        <f t="shared" si="29"/>
        <v>Thursday</v>
      </c>
      <c r="D159" s="4">
        <v>22368860</v>
      </c>
      <c r="E159" s="4">
        <v>5815903</v>
      </c>
      <c r="F159" s="4">
        <v>2326361</v>
      </c>
      <c r="G159" s="4">
        <v>1766173</v>
      </c>
      <c r="H159" s="4">
        <v>1477227</v>
      </c>
      <c r="I159" s="8">
        <f t="shared" si="24"/>
        <v>6.6039440543684394E-2</v>
      </c>
      <c r="J159" s="8">
        <f t="shared" si="30"/>
        <v>0.17158506089799253</v>
      </c>
      <c r="K159" s="8">
        <f>('Channel wise traffic'!K159/'Channel wise traffic'!K152)-1</f>
        <v>4.0403967113556316E-2</v>
      </c>
      <c r="L159" s="8">
        <f t="shared" si="31"/>
        <v>0.12608664294970828</v>
      </c>
      <c r="M159" s="8">
        <f t="shared" si="25"/>
        <v>0.25999997317699697</v>
      </c>
      <c r="N159" s="8">
        <f t="shared" si="32"/>
        <v>2.9702895837776744E-2</v>
      </c>
      <c r="O159" s="8">
        <f t="shared" si="26"/>
        <v>0.39999996561153101</v>
      </c>
      <c r="P159" s="8">
        <f t="shared" si="33"/>
        <v>2.0408298025622384E-2</v>
      </c>
      <c r="Q159" s="8">
        <f t="shared" si="27"/>
        <v>0.75919988342308009</v>
      </c>
      <c r="R159" s="8">
        <f t="shared" si="34"/>
        <v>2.97026860498526E-2</v>
      </c>
      <c r="S159" s="8">
        <f t="shared" si="28"/>
        <v>0.83639994496575365</v>
      </c>
      <c r="T159" s="15">
        <f t="shared" si="35"/>
        <v>4.0816205876357925E-2</v>
      </c>
    </row>
    <row r="160" spans="2:20" x14ac:dyDescent="0.3">
      <c r="B160" s="3">
        <v>43623</v>
      </c>
      <c r="C160" s="4" t="str">
        <f t="shared" si="29"/>
        <v>Friday</v>
      </c>
      <c r="D160" s="4">
        <v>21065820</v>
      </c>
      <c r="E160" s="4">
        <v>5477113</v>
      </c>
      <c r="F160" s="4">
        <v>2278479</v>
      </c>
      <c r="G160" s="4">
        <v>1596758</v>
      </c>
      <c r="H160" s="4">
        <v>1348621</v>
      </c>
      <c r="I160" s="8">
        <f t="shared" si="24"/>
        <v>6.4019392551536089E-2</v>
      </c>
      <c r="J160" s="8">
        <f t="shared" si="30"/>
        <v>3.9275462276182838E-2</v>
      </c>
      <c r="K160" s="8">
        <f>('Channel wise traffic'!K160/'Channel wise traffic'!K153)-1</f>
        <v>-5.8252370326638991E-2</v>
      </c>
      <c r="L160" s="8">
        <f t="shared" si="31"/>
        <v>0.10356052207278021</v>
      </c>
      <c r="M160" s="8">
        <f t="shared" si="25"/>
        <v>0.25999999050594758</v>
      </c>
      <c r="N160" s="8">
        <f t="shared" si="32"/>
        <v>8.3333374492154944E-2</v>
      </c>
      <c r="O160" s="8">
        <f t="shared" si="26"/>
        <v>0.41599999853937647</v>
      </c>
      <c r="P160" s="8">
        <f t="shared" si="33"/>
        <v>9.7090593492654698E-3</v>
      </c>
      <c r="Q160" s="8">
        <f t="shared" si="27"/>
        <v>0.7007999634844122</v>
      </c>
      <c r="R160" s="8">
        <f t="shared" si="34"/>
        <v>-3.0303089079854462E-2</v>
      </c>
      <c r="S160" s="8">
        <f t="shared" si="28"/>
        <v>0.84459949472618889</v>
      </c>
      <c r="T160" s="15">
        <f t="shared" si="35"/>
        <v>4.0403413021458334E-2</v>
      </c>
    </row>
    <row r="161" spans="2:20" x14ac:dyDescent="0.3">
      <c r="B161" s="3">
        <v>43624</v>
      </c>
      <c r="C161" s="4" t="str">
        <f t="shared" si="29"/>
        <v>Saturday</v>
      </c>
      <c r="D161" s="4">
        <v>42645263</v>
      </c>
      <c r="E161" s="4">
        <v>8597285</v>
      </c>
      <c r="F161" s="4">
        <v>2776923</v>
      </c>
      <c r="G161" s="4">
        <v>1926073</v>
      </c>
      <c r="H161" s="4">
        <v>1427220</v>
      </c>
      <c r="I161" s="8">
        <f t="shared" si="24"/>
        <v>3.3467257547456095E-2</v>
      </c>
      <c r="J161" s="8">
        <f t="shared" si="30"/>
        <v>-0.19906978466884373</v>
      </c>
      <c r="K161" s="8">
        <f>('Channel wise traffic'!K161/'Channel wise traffic'!K154)-1</f>
        <v>-8.6538474102115903E-2</v>
      </c>
      <c r="L161" s="8">
        <f t="shared" si="31"/>
        <v>-0.12319219560193007</v>
      </c>
      <c r="M161" s="8">
        <f t="shared" si="25"/>
        <v>0.20159999951225532</v>
      </c>
      <c r="N161" s="8">
        <f t="shared" si="32"/>
        <v>-7.6923055980007815E-2</v>
      </c>
      <c r="O161" s="8">
        <f t="shared" si="26"/>
        <v>0.32299999360263154</v>
      </c>
      <c r="P161" s="8">
        <f t="shared" si="33"/>
        <v>-7.766978799699209E-2</v>
      </c>
      <c r="Q161" s="8">
        <f t="shared" si="27"/>
        <v>0.69359971450414726</v>
      </c>
      <c r="R161" s="8">
        <f t="shared" si="34"/>
        <v>5.1546090006231227E-2</v>
      </c>
      <c r="S161" s="8">
        <f t="shared" si="28"/>
        <v>0.7409999517152257</v>
      </c>
      <c r="T161" s="15">
        <f t="shared" si="35"/>
        <v>-2.0618816950184193E-2</v>
      </c>
    </row>
    <row r="162" spans="2:20" x14ac:dyDescent="0.3">
      <c r="B162" s="3">
        <v>43625</v>
      </c>
      <c r="C162" s="4" t="str">
        <f t="shared" si="29"/>
        <v>Sunday</v>
      </c>
      <c r="D162" s="4">
        <v>44889750</v>
      </c>
      <c r="E162" s="4">
        <v>9803921</v>
      </c>
      <c r="F162" s="4">
        <v>3333333</v>
      </c>
      <c r="G162" s="4">
        <v>2153333</v>
      </c>
      <c r="H162" s="4">
        <v>1646008</v>
      </c>
      <c r="I162" s="8">
        <f t="shared" si="24"/>
        <v>3.6667791645086018E-2</v>
      </c>
      <c r="J162" s="8">
        <f t="shared" si="30"/>
        <v>-3.9550376388225117E-2</v>
      </c>
      <c r="K162" s="8">
        <f>('Channel wise traffic'!K162/'Channel wise traffic'!K155)-1</f>
        <v>3.0927847599856007E-2</v>
      </c>
      <c r="L162" s="8">
        <f t="shared" si="31"/>
        <v>-6.8363854398706181E-2</v>
      </c>
      <c r="M162" s="8">
        <f t="shared" si="25"/>
        <v>0.21839999108927985</v>
      </c>
      <c r="N162" s="8">
        <f t="shared" si="32"/>
        <v>3.9999978040345274E-2</v>
      </c>
      <c r="O162" s="8">
        <f t="shared" si="26"/>
        <v>0.33999998571999918</v>
      </c>
      <c r="P162" s="8">
        <f t="shared" si="33"/>
        <v>2.0408386462318351E-2</v>
      </c>
      <c r="Q162" s="8">
        <f t="shared" si="27"/>
        <v>0.64599996459999642</v>
      </c>
      <c r="R162" s="8">
        <f t="shared" si="34"/>
        <v>-9.5238179753857288E-2</v>
      </c>
      <c r="S162" s="8">
        <f t="shared" si="28"/>
        <v>0.76440011832819166</v>
      </c>
      <c r="T162" s="15">
        <f t="shared" si="35"/>
        <v>-2.9702941369999625E-2</v>
      </c>
    </row>
    <row r="163" spans="2:20" x14ac:dyDescent="0.3">
      <c r="B163" s="3">
        <v>43626</v>
      </c>
      <c r="C163" s="4" t="str">
        <f t="shared" si="29"/>
        <v>Monday</v>
      </c>
      <c r="D163" s="4">
        <v>21934513</v>
      </c>
      <c r="E163" s="4">
        <v>5319119</v>
      </c>
      <c r="F163" s="4">
        <v>2212753</v>
      </c>
      <c r="G163" s="4">
        <v>1647616</v>
      </c>
      <c r="H163" s="4">
        <v>1310514</v>
      </c>
      <c r="I163" s="8">
        <f t="shared" si="24"/>
        <v>5.9746664993200443E-2</v>
      </c>
      <c r="J163" s="8">
        <f t="shared" si="30"/>
        <v>0.10489427948257268</v>
      </c>
      <c r="K163" s="8">
        <f>('Channel wise traffic'!K163/'Channel wise traffic'!K156)-1</f>
        <v>2.0201937045509322E-2</v>
      </c>
      <c r="L163" s="8">
        <f t="shared" si="31"/>
        <v>8.3015224738292037E-2</v>
      </c>
      <c r="M163" s="8">
        <f t="shared" si="25"/>
        <v>0.24249998164992312</v>
      </c>
      <c r="N163" s="8">
        <f t="shared" si="32"/>
        <v>-2.9999938052512998E-2</v>
      </c>
      <c r="O163" s="8">
        <f t="shared" si="26"/>
        <v>0.41599990524746672</v>
      </c>
      <c r="P163" s="8">
        <f t="shared" si="33"/>
        <v>3.9999956605554887E-2</v>
      </c>
      <c r="Q163" s="8">
        <f t="shared" si="27"/>
        <v>0.74460005251376904</v>
      </c>
      <c r="R163" s="8">
        <f t="shared" si="34"/>
        <v>6.2500224994006093E-2</v>
      </c>
      <c r="S163" s="8">
        <f t="shared" si="28"/>
        <v>0.79540014178060903</v>
      </c>
      <c r="T163" s="15">
        <f t="shared" si="35"/>
        <v>1.0416542822512254E-2</v>
      </c>
    </row>
    <row r="164" spans="2:20" x14ac:dyDescent="0.3">
      <c r="B164" s="3">
        <v>43627</v>
      </c>
      <c r="C164" s="4" t="str">
        <f t="shared" si="29"/>
        <v>Tuesday</v>
      </c>
      <c r="D164" s="4">
        <v>22368860</v>
      </c>
      <c r="E164" s="4">
        <v>5759981</v>
      </c>
      <c r="F164" s="4">
        <v>2350072</v>
      </c>
      <c r="G164" s="4">
        <v>1681241</v>
      </c>
      <c r="H164" s="4">
        <v>1309687</v>
      </c>
      <c r="I164" s="8">
        <f t="shared" si="24"/>
        <v>5.8549563992085427E-2</v>
      </c>
      <c r="J164" s="8">
        <f t="shared" si="30"/>
        <v>-5.9319416552465198E-2</v>
      </c>
      <c r="K164" s="8">
        <f>('Channel wise traffic'!K164/'Channel wise traffic'!K157)-1</f>
        <v>0</v>
      </c>
      <c r="L164" s="8">
        <f t="shared" si="31"/>
        <v>-5.9319416552465198E-2</v>
      </c>
      <c r="M164" s="8">
        <f t="shared" si="25"/>
        <v>0.2574999798827477</v>
      </c>
      <c r="N164" s="8">
        <f t="shared" si="32"/>
        <v>0</v>
      </c>
      <c r="O164" s="8">
        <f t="shared" si="26"/>
        <v>0.40799995694430241</v>
      </c>
      <c r="P164" s="8">
        <f t="shared" si="33"/>
        <v>3.0303136585074997E-2</v>
      </c>
      <c r="Q164" s="8">
        <f t="shared" si="27"/>
        <v>0.71539978349599498</v>
      </c>
      <c r="R164" s="8">
        <f t="shared" si="34"/>
        <v>-4.854408333483573E-2</v>
      </c>
      <c r="S164" s="8">
        <f t="shared" si="28"/>
        <v>0.77900015524246669</v>
      </c>
      <c r="T164" s="15">
        <f t="shared" si="35"/>
        <v>-4.0403872329709101E-2</v>
      </c>
    </row>
    <row r="165" spans="2:20" x14ac:dyDescent="0.3">
      <c r="B165" s="3">
        <v>43628</v>
      </c>
      <c r="C165" s="4" t="str">
        <f t="shared" si="29"/>
        <v>Wednesday</v>
      </c>
      <c r="D165" s="4">
        <v>21934513</v>
      </c>
      <c r="E165" s="4">
        <v>5757809</v>
      </c>
      <c r="F165" s="4">
        <v>2418280</v>
      </c>
      <c r="G165" s="4">
        <v>1853611</v>
      </c>
      <c r="H165" s="4">
        <v>1443963</v>
      </c>
      <c r="I165" s="8">
        <f t="shared" si="24"/>
        <v>6.5830638683430087E-2</v>
      </c>
      <c r="J165" s="8">
        <f t="shared" si="30"/>
        <v>0.1574640307232813</v>
      </c>
      <c r="K165" s="8">
        <f>('Channel wise traffic'!K165/'Channel wise traffic'!K158)-1</f>
        <v>-1.9417486578885645E-2</v>
      </c>
      <c r="L165" s="8">
        <f t="shared" si="31"/>
        <v>0.1803841215113724</v>
      </c>
      <c r="M165" s="8">
        <f t="shared" si="25"/>
        <v>0.26249996979645729</v>
      </c>
      <c r="N165" s="8">
        <f t="shared" si="32"/>
        <v>6.0605909835549143E-2</v>
      </c>
      <c r="O165" s="8">
        <f t="shared" si="26"/>
        <v>0.42000003820897847</v>
      </c>
      <c r="P165" s="8">
        <f t="shared" si="33"/>
        <v>7.142909150295873E-2</v>
      </c>
      <c r="Q165" s="8">
        <f t="shared" si="27"/>
        <v>0.76649974361943196</v>
      </c>
      <c r="R165" s="8">
        <f t="shared" si="34"/>
        <v>8.2473886290383769E-2</v>
      </c>
      <c r="S165" s="8">
        <f t="shared" si="28"/>
        <v>0.77900001672411312</v>
      </c>
      <c r="T165" s="15">
        <f t="shared" si="35"/>
        <v>-4.0403945497948013E-2</v>
      </c>
    </row>
    <row r="166" spans="2:20" x14ac:dyDescent="0.3">
      <c r="B166" s="3">
        <v>43629</v>
      </c>
      <c r="C166" s="4" t="str">
        <f t="shared" si="29"/>
        <v>Thursday</v>
      </c>
      <c r="D166" s="4">
        <v>21717340</v>
      </c>
      <c r="E166" s="4">
        <v>5483628</v>
      </c>
      <c r="F166" s="4">
        <v>2105713</v>
      </c>
      <c r="G166" s="4">
        <v>1583285</v>
      </c>
      <c r="H166" s="4">
        <v>1350226</v>
      </c>
      <c r="I166" s="8">
        <f t="shared" si="24"/>
        <v>6.2172715443051495E-2</v>
      </c>
      <c r="J166" s="8">
        <f t="shared" si="30"/>
        <v>-8.5972568873978084E-2</v>
      </c>
      <c r="K166" s="8">
        <f>('Channel wise traffic'!K166/'Channel wise traffic'!K159)-1</f>
        <v>-2.9126207515823954E-2</v>
      </c>
      <c r="L166" s="8">
        <f t="shared" si="31"/>
        <v>-5.8551754357687225E-2</v>
      </c>
      <c r="M166" s="8">
        <f t="shared" si="25"/>
        <v>0.25249998388384581</v>
      </c>
      <c r="N166" s="8">
        <f t="shared" si="32"/>
        <v>-2.8846115641886882E-2</v>
      </c>
      <c r="O166" s="8">
        <f t="shared" si="26"/>
        <v>0.38399997228112481</v>
      </c>
      <c r="P166" s="8">
        <f t="shared" si="33"/>
        <v>-3.9999986764861273E-2</v>
      </c>
      <c r="Q166" s="8">
        <f t="shared" si="27"/>
        <v>0.75189971282886126</v>
      </c>
      <c r="R166" s="8">
        <f t="shared" si="34"/>
        <v>-9.6156107944904701E-3</v>
      </c>
      <c r="S166" s="8">
        <f t="shared" si="28"/>
        <v>0.85280034864222176</v>
      </c>
      <c r="T166" s="15">
        <f t="shared" si="35"/>
        <v>1.9608327063124875E-2</v>
      </c>
    </row>
    <row r="167" spans="2:20" x14ac:dyDescent="0.3">
      <c r="B167" s="3">
        <v>43630</v>
      </c>
      <c r="C167" s="4" t="str">
        <f t="shared" si="29"/>
        <v>Friday</v>
      </c>
      <c r="D167" s="4">
        <v>22368860</v>
      </c>
      <c r="E167" s="4">
        <v>5815903</v>
      </c>
      <c r="F167" s="4">
        <v>2279834</v>
      </c>
      <c r="G167" s="4">
        <v>1647636</v>
      </c>
      <c r="H167" s="4">
        <v>1283508</v>
      </c>
      <c r="I167" s="8">
        <f t="shared" si="24"/>
        <v>5.7379231664018641E-2</v>
      </c>
      <c r="J167" s="8">
        <f t="shared" si="30"/>
        <v>-4.8281170173087862E-2</v>
      </c>
      <c r="K167" s="8">
        <f>('Channel wise traffic'!K167/'Channel wise traffic'!K160)-1</f>
        <v>6.1855605993766494E-2</v>
      </c>
      <c r="L167" s="8">
        <f t="shared" si="31"/>
        <v>-0.1037210854847157</v>
      </c>
      <c r="M167" s="8">
        <f t="shared" si="25"/>
        <v>0.25999997317699697</v>
      </c>
      <c r="N167" s="8">
        <f t="shared" si="32"/>
        <v>-6.6649812446861745E-8</v>
      </c>
      <c r="O167" s="8">
        <f t="shared" si="26"/>
        <v>0.39200000412661629</v>
      </c>
      <c r="P167" s="8">
        <f t="shared" si="33"/>
        <v>-5.7692294464007032E-2</v>
      </c>
      <c r="Q167" s="8">
        <f t="shared" si="27"/>
        <v>0.72269998605161601</v>
      </c>
      <c r="R167" s="8">
        <f t="shared" si="34"/>
        <v>3.1250033830361179E-2</v>
      </c>
      <c r="S167" s="8">
        <f t="shared" si="28"/>
        <v>0.77899973052300386</v>
      </c>
      <c r="T167" s="15">
        <f t="shared" si="35"/>
        <v>-7.7669670196110929E-2</v>
      </c>
    </row>
    <row r="168" spans="2:20" x14ac:dyDescent="0.3">
      <c r="B168" s="3">
        <v>43631</v>
      </c>
      <c r="C168" s="4" t="str">
        <f t="shared" si="29"/>
        <v>Saturday</v>
      </c>
      <c r="D168" s="4">
        <v>44440853</v>
      </c>
      <c r="E168" s="4">
        <v>8865950</v>
      </c>
      <c r="F168" s="4">
        <v>3135000</v>
      </c>
      <c r="G168" s="4">
        <v>2110482</v>
      </c>
      <c r="H168" s="4">
        <v>1613252</v>
      </c>
      <c r="I168" s="8">
        <f t="shared" si="24"/>
        <v>3.6301103401413112E-2</v>
      </c>
      <c r="J168" s="8">
        <f t="shared" si="30"/>
        <v>0.13034570703885873</v>
      </c>
      <c r="K168" s="8">
        <f>('Channel wise traffic'!K168/'Channel wise traffic'!K161)-1</f>
        <v>4.2105264638900852E-2</v>
      </c>
      <c r="L168" s="8">
        <f t="shared" si="31"/>
        <v>8.4675173934962045E-2</v>
      </c>
      <c r="M168" s="8">
        <f t="shared" si="25"/>
        <v>0.19949999609593452</v>
      </c>
      <c r="N168" s="8">
        <f t="shared" si="32"/>
        <v>-1.0416683637904156E-2</v>
      </c>
      <c r="O168" s="8">
        <f t="shared" si="26"/>
        <v>0.3536000090232857</v>
      </c>
      <c r="P168" s="8">
        <f t="shared" si="33"/>
        <v>9.473689172359423E-2</v>
      </c>
      <c r="Q168" s="8">
        <f t="shared" si="27"/>
        <v>0.67320000000000002</v>
      </c>
      <c r="R168" s="8">
        <f t="shared" si="34"/>
        <v>-2.9411365197477002E-2</v>
      </c>
      <c r="S168" s="8">
        <f t="shared" si="28"/>
        <v>0.76439979113775902</v>
      </c>
      <c r="T168" s="15">
        <f t="shared" si="35"/>
        <v>3.1578732722409297E-2</v>
      </c>
    </row>
    <row r="169" spans="2:20" x14ac:dyDescent="0.3">
      <c r="B169" s="3">
        <v>43632</v>
      </c>
      <c r="C169" s="4" t="str">
        <f t="shared" si="29"/>
        <v>Sunday</v>
      </c>
      <c r="D169" s="4">
        <v>45787545</v>
      </c>
      <c r="E169" s="4">
        <v>9230769</v>
      </c>
      <c r="F169" s="4">
        <v>3201230</v>
      </c>
      <c r="G169" s="4">
        <v>2133300</v>
      </c>
      <c r="H169" s="4">
        <v>1697253</v>
      </c>
      <c r="I169" s="8">
        <f t="shared" si="24"/>
        <v>3.7068006157569708E-2</v>
      </c>
      <c r="J169" s="8">
        <f t="shared" si="30"/>
        <v>3.113289850353107E-2</v>
      </c>
      <c r="K169" s="8">
        <f>('Channel wise traffic'!K169/'Channel wise traffic'!K162)-1</f>
        <v>2.000000044553607E-2</v>
      </c>
      <c r="L169" s="8">
        <f t="shared" si="31"/>
        <v>1.0914606376010827E-2</v>
      </c>
      <c r="M169" s="8">
        <f t="shared" si="25"/>
        <v>0.20159999842751997</v>
      </c>
      <c r="N169" s="8">
        <f t="shared" si="32"/>
        <v>-7.6923046461536693E-2</v>
      </c>
      <c r="O169" s="8">
        <f t="shared" si="26"/>
        <v>0.34679992533666482</v>
      </c>
      <c r="P169" s="8">
        <f t="shared" si="33"/>
        <v>1.9999823241950487E-2</v>
      </c>
      <c r="Q169" s="8">
        <f t="shared" si="27"/>
        <v>0.66640010246061665</v>
      </c>
      <c r="R169" s="8">
        <f t="shared" si="34"/>
        <v>3.1579162505453118E-2</v>
      </c>
      <c r="S169" s="8">
        <f t="shared" si="28"/>
        <v>0.79559977499648427</v>
      </c>
      <c r="T169" s="15">
        <f t="shared" si="35"/>
        <v>4.0815871060471576E-2</v>
      </c>
    </row>
    <row r="170" spans="2:20" x14ac:dyDescent="0.3">
      <c r="B170" s="3">
        <v>43633</v>
      </c>
      <c r="C170" s="4" t="str">
        <f t="shared" si="29"/>
        <v>Monday</v>
      </c>
      <c r="D170" s="4">
        <v>22586034</v>
      </c>
      <c r="E170" s="4">
        <v>5928833</v>
      </c>
      <c r="F170" s="4">
        <v>2252956</v>
      </c>
      <c r="G170" s="4">
        <v>1611765</v>
      </c>
      <c r="H170" s="4">
        <v>1361297</v>
      </c>
      <c r="I170" s="8">
        <f t="shared" si="24"/>
        <v>6.0271626262494778E-2</v>
      </c>
      <c r="J170" s="8">
        <f t="shared" si="30"/>
        <v>3.8750444482088753E-2</v>
      </c>
      <c r="K170" s="8">
        <f>('Channel wise traffic'!K170/'Channel wise traffic'!K163)-1</f>
        <v>2.9703010019234144E-2</v>
      </c>
      <c r="L170" s="8">
        <f t="shared" si="31"/>
        <v>8.786453090797286E-3</v>
      </c>
      <c r="M170" s="8">
        <f t="shared" si="25"/>
        <v>0.26249995904548801</v>
      </c>
      <c r="N170" s="8">
        <f t="shared" si="32"/>
        <v>8.2474139830811088E-2</v>
      </c>
      <c r="O170" s="8">
        <f t="shared" si="26"/>
        <v>0.37999990891968116</v>
      </c>
      <c r="P170" s="8">
        <f t="shared" si="33"/>
        <v>-8.6538472421935242E-2</v>
      </c>
      <c r="Q170" s="8">
        <f t="shared" si="27"/>
        <v>0.71540012321589952</v>
      </c>
      <c r="R170" s="8">
        <f t="shared" si="34"/>
        <v>-3.9215588555615355E-2</v>
      </c>
      <c r="S170" s="8">
        <f t="shared" si="28"/>
        <v>0.84460017434303392</v>
      </c>
      <c r="T170" s="15">
        <f t="shared" si="35"/>
        <v>6.1855700015697845E-2</v>
      </c>
    </row>
    <row r="171" spans="2:20" x14ac:dyDescent="0.3">
      <c r="B171" s="3">
        <v>43634</v>
      </c>
      <c r="C171" s="4" t="str">
        <f t="shared" si="29"/>
        <v>Tuesday</v>
      </c>
      <c r="D171" s="4">
        <v>21065820</v>
      </c>
      <c r="E171" s="4">
        <v>5529777</v>
      </c>
      <c r="F171" s="4">
        <v>2101315</v>
      </c>
      <c r="G171" s="4">
        <v>1579979</v>
      </c>
      <c r="H171" s="4">
        <v>1256715</v>
      </c>
      <c r="I171" s="8">
        <f t="shared" si="24"/>
        <v>5.965659062880059E-2</v>
      </c>
      <c r="J171" s="8">
        <f t="shared" si="30"/>
        <v>-4.0446305109541392E-2</v>
      </c>
      <c r="K171" s="8">
        <f>('Channel wise traffic'!K171/'Channel wise traffic'!K164)-1</f>
        <v>-5.8252370326638991E-2</v>
      </c>
      <c r="L171" s="8">
        <f t="shared" si="31"/>
        <v>1.8907512904191792E-2</v>
      </c>
      <c r="M171" s="8">
        <f t="shared" si="25"/>
        <v>0.26249996439730333</v>
      </c>
      <c r="N171" s="8">
        <f t="shared" si="32"/>
        <v>1.9417417107497892E-2</v>
      </c>
      <c r="O171" s="8">
        <f t="shared" si="26"/>
        <v>0.37999995298182909</v>
      </c>
      <c r="P171" s="8">
        <f t="shared" si="33"/>
        <v>-6.8627467934502029E-2</v>
      </c>
      <c r="Q171" s="8">
        <f t="shared" si="27"/>
        <v>0.75190011968695791</v>
      </c>
      <c r="R171" s="8">
        <f t="shared" si="34"/>
        <v>5.1020893538147538E-2</v>
      </c>
      <c r="S171" s="8">
        <f t="shared" si="28"/>
        <v>0.795399812275986</v>
      </c>
      <c r="T171" s="15">
        <f t="shared" si="35"/>
        <v>2.1052187118518528E-2</v>
      </c>
    </row>
    <row r="172" spans="2:20" x14ac:dyDescent="0.3">
      <c r="B172" s="3">
        <v>43635</v>
      </c>
      <c r="C172" s="4" t="str">
        <f t="shared" si="29"/>
        <v>Wednesday</v>
      </c>
      <c r="D172" s="4">
        <v>22151687</v>
      </c>
      <c r="E172" s="4">
        <v>5261025</v>
      </c>
      <c r="F172" s="4">
        <v>2146498</v>
      </c>
      <c r="G172" s="4">
        <v>1519935</v>
      </c>
      <c r="H172" s="4">
        <v>1296201</v>
      </c>
      <c r="I172" s="8">
        <f t="shared" si="24"/>
        <v>5.8514775872374865E-2</v>
      </c>
      <c r="J172" s="8">
        <f t="shared" si="30"/>
        <v>-0.10233087689920028</v>
      </c>
      <c r="K172" s="8">
        <f>('Channel wise traffic'!K172/'Channel wise traffic'!K165)-1</f>
        <v>9.9010185364971637E-3</v>
      </c>
      <c r="L172" s="8">
        <f t="shared" si="31"/>
        <v>-0.11113157881144275</v>
      </c>
      <c r="M172" s="8">
        <f t="shared" si="25"/>
        <v>0.23749997009257129</v>
      </c>
      <c r="N172" s="8">
        <f t="shared" si="32"/>
        <v>-9.5238105068244483E-2</v>
      </c>
      <c r="O172" s="8">
        <f t="shared" si="26"/>
        <v>0.40799996198459426</v>
      </c>
      <c r="P172" s="8">
        <f t="shared" si="33"/>
        <v>-2.8571607458791171E-2</v>
      </c>
      <c r="Q172" s="8">
        <f t="shared" si="27"/>
        <v>0.70809989107839844</v>
      </c>
      <c r="R172" s="8">
        <f t="shared" si="34"/>
        <v>-7.6190309295170677E-2</v>
      </c>
      <c r="S172" s="8">
        <f t="shared" si="28"/>
        <v>0.85280028422268062</v>
      </c>
      <c r="T172" s="15">
        <f t="shared" si="35"/>
        <v>9.4737183458500906E-2</v>
      </c>
    </row>
    <row r="173" spans="2:20" x14ac:dyDescent="0.3">
      <c r="B173" s="3">
        <v>43636</v>
      </c>
      <c r="C173" s="4" t="str">
        <f t="shared" si="29"/>
        <v>Thursday</v>
      </c>
      <c r="D173" s="4">
        <v>10207150</v>
      </c>
      <c r="E173" s="4">
        <v>2526269</v>
      </c>
      <c r="F173" s="4">
        <v>1040823</v>
      </c>
      <c r="G173" s="4">
        <v>729408</v>
      </c>
      <c r="H173" s="4">
        <v>616058</v>
      </c>
      <c r="I173" s="8">
        <f t="shared" si="24"/>
        <v>6.035553509059826E-2</v>
      </c>
      <c r="J173" s="8">
        <f t="shared" si="30"/>
        <v>-0.54373712252615491</v>
      </c>
      <c r="K173" s="8">
        <f>('Channel wise traffic'!K173/'Channel wise traffic'!K166)-1</f>
        <v>-0.52999999355353777</v>
      </c>
      <c r="L173" s="8">
        <f t="shared" si="31"/>
        <v>-2.9227939289827587E-2</v>
      </c>
      <c r="M173" s="8">
        <f t="shared" si="25"/>
        <v>0.24749993876841234</v>
      </c>
      <c r="N173" s="8">
        <f t="shared" si="32"/>
        <v>-1.9802160136903502E-2</v>
      </c>
      <c r="O173" s="8">
        <f t="shared" si="26"/>
        <v>0.41200006808459433</v>
      </c>
      <c r="P173" s="8">
        <f t="shared" si="33"/>
        <v>7.291692141834516E-2</v>
      </c>
      <c r="Q173" s="8">
        <f t="shared" si="27"/>
        <v>0.70079927134584841</v>
      </c>
      <c r="R173" s="8">
        <f t="shared" si="34"/>
        <v>-6.796177816155613E-2</v>
      </c>
      <c r="S173" s="8">
        <f t="shared" si="28"/>
        <v>0.84460000438711946</v>
      </c>
      <c r="T173" s="15">
        <f t="shared" si="35"/>
        <v>-9.6157843604993687E-3</v>
      </c>
    </row>
    <row r="174" spans="2:20" x14ac:dyDescent="0.3">
      <c r="B174" s="3">
        <v>43637</v>
      </c>
      <c r="C174" s="4" t="str">
        <f t="shared" si="29"/>
        <v>Friday</v>
      </c>
      <c r="D174" s="4">
        <v>21065820</v>
      </c>
      <c r="E174" s="4">
        <v>5108461</v>
      </c>
      <c r="F174" s="4">
        <v>2104686</v>
      </c>
      <c r="G174" s="4">
        <v>1613241</v>
      </c>
      <c r="H174" s="4">
        <v>1336086</v>
      </c>
      <c r="I174" s="8">
        <f t="shared" si="24"/>
        <v>6.342435281417956E-2</v>
      </c>
      <c r="J174" s="8">
        <f t="shared" si="30"/>
        <v>4.0964294729756157E-2</v>
      </c>
      <c r="K174" s="8">
        <f>('Channel wise traffic'!K174/'Channel wise traffic'!K167)-1</f>
        <v>-5.8252370326638991E-2</v>
      </c>
      <c r="L174" s="8">
        <f t="shared" si="31"/>
        <v>0.10535381835640178</v>
      </c>
      <c r="M174" s="8">
        <f t="shared" si="25"/>
        <v>0.24249998338540821</v>
      </c>
      <c r="N174" s="8">
        <f t="shared" si="32"/>
        <v>-6.7307659988393609E-2</v>
      </c>
      <c r="O174" s="8">
        <f t="shared" si="26"/>
        <v>0.41200001331124969</v>
      </c>
      <c r="P174" s="8">
        <f t="shared" si="33"/>
        <v>5.102043105635623E-2</v>
      </c>
      <c r="Q174" s="8">
        <f t="shared" si="27"/>
        <v>0.76649961086831953</v>
      </c>
      <c r="R174" s="8">
        <f t="shared" si="34"/>
        <v>6.0605542634638132E-2</v>
      </c>
      <c r="S174" s="8">
        <f t="shared" si="28"/>
        <v>0.82819987838146936</v>
      </c>
      <c r="T174" s="15">
        <f t="shared" si="35"/>
        <v>6.3158106390400981E-2</v>
      </c>
    </row>
    <row r="175" spans="2:20" x14ac:dyDescent="0.3">
      <c r="B175" s="3">
        <v>43638</v>
      </c>
      <c r="C175" s="4" t="str">
        <f t="shared" si="29"/>
        <v>Saturday</v>
      </c>
      <c r="D175" s="4">
        <v>44889750</v>
      </c>
      <c r="E175" s="4">
        <v>9332579</v>
      </c>
      <c r="F175" s="4">
        <v>3014423</v>
      </c>
      <c r="G175" s="4">
        <v>2131800</v>
      </c>
      <c r="H175" s="4">
        <v>1579663</v>
      </c>
      <c r="I175" s="8">
        <f t="shared" si="24"/>
        <v>3.51898373236652E-2</v>
      </c>
      <c r="J175" s="8">
        <f t="shared" si="30"/>
        <v>-2.0820677736646198E-2</v>
      </c>
      <c r="K175" s="8">
        <f>('Channel wise traffic'!K175/'Channel wise traffic'!K168)-1</f>
        <v>1.0101021692856316E-2</v>
      </c>
      <c r="L175" s="8">
        <f t="shared" si="31"/>
        <v>-3.0612460052788726E-2</v>
      </c>
      <c r="M175" s="8">
        <f t="shared" si="25"/>
        <v>0.20789999944307999</v>
      </c>
      <c r="N175" s="8">
        <f t="shared" si="32"/>
        <v>4.2105280759535013E-2</v>
      </c>
      <c r="O175" s="8">
        <f t="shared" si="26"/>
        <v>0.32299999817842423</v>
      </c>
      <c r="P175" s="8">
        <f t="shared" si="33"/>
        <v>-8.6538489999999912E-2</v>
      </c>
      <c r="Q175" s="8">
        <f t="shared" si="27"/>
        <v>0.7072000180465714</v>
      </c>
      <c r="R175" s="8">
        <f t="shared" si="34"/>
        <v>5.0505077312197555E-2</v>
      </c>
      <c r="S175" s="8">
        <f t="shared" si="28"/>
        <v>0.74099962473027492</v>
      </c>
      <c r="T175" s="15">
        <f t="shared" si="35"/>
        <v>-3.0612470959279658E-2</v>
      </c>
    </row>
    <row r="176" spans="2:20" x14ac:dyDescent="0.3">
      <c r="B176" s="3">
        <v>43639</v>
      </c>
      <c r="C176" s="4" t="str">
        <f t="shared" si="29"/>
        <v>Sunday</v>
      </c>
      <c r="D176" s="4">
        <v>43543058</v>
      </c>
      <c r="E176" s="4">
        <v>8869720</v>
      </c>
      <c r="F176" s="4">
        <v>3136333</v>
      </c>
      <c r="G176" s="4">
        <v>2068725</v>
      </c>
      <c r="H176" s="4">
        <v>1662014</v>
      </c>
      <c r="I176" s="8">
        <f t="shared" si="24"/>
        <v>3.8169436790590136E-2</v>
      </c>
      <c r="J176" s="8">
        <f t="shared" si="30"/>
        <v>-2.0762373081679608E-2</v>
      </c>
      <c r="K176" s="8">
        <f>('Channel wise traffic'!K176/'Channel wise traffic'!K169)-1</f>
        <v>-4.9019619833725936E-2</v>
      </c>
      <c r="L176" s="8">
        <f t="shared" si="31"/>
        <v>2.9713781430229513E-2</v>
      </c>
      <c r="M176" s="8">
        <f t="shared" si="25"/>
        <v>0.20369997899550371</v>
      </c>
      <c r="N176" s="8">
        <f t="shared" si="32"/>
        <v>1.0416570358946498E-2</v>
      </c>
      <c r="O176" s="8">
        <f t="shared" si="26"/>
        <v>0.35360000090194504</v>
      </c>
      <c r="P176" s="8">
        <f t="shared" si="33"/>
        <v>1.9608065251683238E-2</v>
      </c>
      <c r="Q176" s="8">
        <f t="shared" si="27"/>
        <v>0.65959992130937628</v>
      </c>
      <c r="R176" s="8">
        <f t="shared" si="34"/>
        <v>-1.0204351899304021E-2</v>
      </c>
      <c r="S176" s="8">
        <f t="shared" si="28"/>
        <v>0.80340016193549169</v>
      </c>
      <c r="T176" s="15">
        <f t="shared" si="35"/>
        <v>9.8044106900883055E-3</v>
      </c>
    </row>
    <row r="177" spans="2:20" x14ac:dyDescent="0.3">
      <c r="B177" s="3">
        <v>43640</v>
      </c>
      <c r="C177" s="4" t="str">
        <f t="shared" si="29"/>
        <v>Monday</v>
      </c>
      <c r="D177" s="4">
        <v>21282993</v>
      </c>
      <c r="E177" s="4">
        <v>5054710</v>
      </c>
      <c r="F177" s="4">
        <v>2042103</v>
      </c>
      <c r="G177" s="4">
        <v>1460920</v>
      </c>
      <c r="H177" s="4">
        <v>1233893</v>
      </c>
      <c r="I177" s="8">
        <f t="shared" si="24"/>
        <v>5.7975539436582062E-2</v>
      </c>
      <c r="J177" s="8">
        <f t="shared" si="30"/>
        <v>-9.3590157034063814E-2</v>
      </c>
      <c r="K177" s="8">
        <f>('Channel wise traffic'!K177/'Channel wise traffic'!K170)-1</f>
        <v>-5.7692294069183969E-2</v>
      </c>
      <c r="L177" s="8">
        <f t="shared" si="31"/>
        <v>-3.8095650777910106E-2</v>
      </c>
      <c r="M177" s="8">
        <f t="shared" si="25"/>
        <v>0.2374999606493316</v>
      </c>
      <c r="N177" s="8">
        <f t="shared" si="32"/>
        <v>-9.523810398699617E-2</v>
      </c>
      <c r="O177" s="8">
        <f t="shared" si="26"/>
        <v>0.40400003165364579</v>
      </c>
      <c r="P177" s="8">
        <f t="shared" si="33"/>
        <v>6.315823285904365E-2</v>
      </c>
      <c r="Q177" s="8">
        <f t="shared" si="27"/>
        <v>0.7153997619121073</v>
      </c>
      <c r="R177" s="8">
        <f t="shared" si="34"/>
        <v>-5.0503736370721697E-7</v>
      </c>
      <c r="S177" s="8">
        <f t="shared" si="28"/>
        <v>0.8445999780959943</v>
      </c>
      <c r="T177" s="15">
        <f t="shared" si="35"/>
        <v>-2.3235495982820709E-7</v>
      </c>
    </row>
    <row r="178" spans="2:20" x14ac:dyDescent="0.3">
      <c r="B178" s="3">
        <v>43641</v>
      </c>
      <c r="C178" s="4" t="str">
        <f t="shared" si="29"/>
        <v>Tuesday</v>
      </c>
      <c r="D178" s="4">
        <v>22586034</v>
      </c>
      <c r="E178" s="4">
        <v>5646508</v>
      </c>
      <c r="F178" s="4">
        <v>2236017</v>
      </c>
      <c r="G178" s="4">
        <v>1632292</v>
      </c>
      <c r="H178" s="4">
        <v>1271556</v>
      </c>
      <c r="I178" s="8">
        <f t="shared" si="24"/>
        <v>5.6298330198210095E-2</v>
      </c>
      <c r="J178" s="8">
        <f t="shared" si="30"/>
        <v>1.1809360117449152E-2</v>
      </c>
      <c r="K178" s="8">
        <f>('Channel wise traffic'!K178/'Channel wise traffic'!K171)-1</f>
        <v>7.2164913217948046E-2</v>
      </c>
      <c r="L178" s="8">
        <f t="shared" si="31"/>
        <v>-5.6293200720880954E-2</v>
      </c>
      <c r="M178" s="8">
        <f t="shared" si="25"/>
        <v>0.24999997786242595</v>
      </c>
      <c r="N178" s="8">
        <f t="shared" si="32"/>
        <v>-4.7619002781875364E-2</v>
      </c>
      <c r="O178" s="8">
        <f t="shared" si="26"/>
        <v>0.39599997024709788</v>
      </c>
      <c r="P178" s="8">
        <f t="shared" si="33"/>
        <v>4.2105313802588418E-2</v>
      </c>
      <c r="Q178" s="8">
        <f t="shared" si="27"/>
        <v>0.72999981663824565</v>
      </c>
      <c r="R178" s="8">
        <f t="shared" si="34"/>
        <v>-2.9126611999782837E-2</v>
      </c>
      <c r="S178" s="8">
        <f t="shared" si="28"/>
        <v>0.77900032592207769</v>
      </c>
      <c r="T178" s="15">
        <f t="shared" si="35"/>
        <v>-2.0617915796311559E-2</v>
      </c>
    </row>
    <row r="179" spans="2:20" x14ac:dyDescent="0.3">
      <c r="B179" s="3">
        <v>43642</v>
      </c>
      <c r="C179" s="4" t="str">
        <f t="shared" si="29"/>
        <v>Wednesday</v>
      </c>
      <c r="D179" s="4">
        <v>22368860</v>
      </c>
      <c r="E179" s="4">
        <v>5759981</v>
      </c>
      <c r="F179" s="4">
        <v>2234872</v>
      </c>
      <c r="G179" s="4">
        <v>1615142</v>
      </c>
      <c r="H179" s="4">
        <v>1324416</v>
      </c>
      <c r="I179" s="8">
        <f t="shared" si="24"/>
        <v>5.9208024011952333E-2</v>
      </c>
      <c r="J179" s="8">
        <f t="shared" si="30"/>
        <v>2.1767457361936859E-2</v>
      </c>
      <c r="K179" s="8">
        <f>('Channel wise traffic'!K179/'Channel wise traffic'!K172)-1</f>
        <v>9.8039043079567456E-3</v>
      </c>
      <c r="L179" s="8">
        <f t="shared" si="31"/>
        <v>1.1847403142917212E-2</v>
      </c>
      <c r="M179" s="8">
        <f t="shared" si="25"/>
        <v>0.2574999798827477</v>
      </c>
      <c r="N179" s="8">
        <f t="shared" si="32"/>
        <v>8.4210578141887371E-2</v>
      </c>
      <c r="O179" s="8">
        <f t="shared" si="26"/>
        <v>0.3879998909718626</v>
      </c>
      <c r="P179" s="8">
        <f t="shared" si="33"/>
        <v>-4.9019786461369397E-2</v>
      </c>
      <c r="Q179" s="8">
        <f t="shared" si="27"/>
        <v>0.72270000250573629</v>
      </c>
      <c r="R179" s="8">
        <f t="shared" si="34"/>
        <v>2.0618717233669814E-2</v>
      </c>
      <c r="S179" s="8">
        <f t="shared" si="28"/>
        <v>0.81999972757813244</v>
      </c>
      <c r="T179" s="15">
        <f t="shared" si="35"/>
        <v>-3.846217836857968E-2</v>
      </c>
    </row>
    <row r="180" spans="2:20" x14ac:dyDescent="0.3">
      <c r="B180" s="3">
        <v>43643</v>
      </c>
      <c r="C180" s="4" t="str">
        <f t="shared" si="29"/>
        <v>Thursday</v>
      </c>
      <c r="D180" s="4">
        <v>22368860</v>
      </c>
      <c r="E180" s="4">
        <v>5759981</v>
      </c>
      <c r="F180" s="4">
        <v>2234872</v>
      </c>
      <c r="G180" s="4">
        <v>1680400</v>
      </c>
      <c r="H180" s="4">
        <v>1322811</v>
      </c>
      <c r="I180" s="8">
        <f t="shared" si="24"/>
        <v>5.9136272478794182E-2</v>
      </c>
      <c r="J180" s="8">
        <f t="shared" si="30"/>
        <v>1.1472182813955829</v>
      </c>
      <c r="K180" s="8">
        <f>('Channel wise traffic'!K180/'Channel wise traffic'!K173)-1</f>
        <v>1.1914893179280521</v>
      </c>
      <c r="L180" s="8">
        <f t="shared" si="31"/>
        <v>-2.0201338783159994E-2</v>
      </c>
      <c r="M180" s="8">
        <f t="shared" si="25"/>
        <v>0.2574999798827477</v>
      </c>
      <c r="N180" s="8">
        <f t="shared" si="32"/>
        <v>4.0404216518584501E-2</v>
      </c>
      <c r="O180" s="8">
        <f t="shared" si="26"/>
        <v>0.3879998909718626</v>
      </c>
      <c r="P180" s="8">
        <f t="shared" si="33"/>
        <v>-5.8252847443228783E-2</v>
      </c>
      <c r="Q180" s="8">
        <f t="shared" si="27"/>
        <v>0.75189988509409045</v>
      </c>
      <c r="R180" s="8">
        <f t="shared" si="34"/>
        <v>7.2917618264793482E-2</v>
      </c>
      <c r="S180" s="8">
        <f t="shared" si="28"/>
        <v>0.78720007141156867</v>
      </c>
      <c r="T180" s="15">
        <f t="shared" si="35"/>
        <v>-6.7961085339092397E-2</v>
      </c>
    </row>
    <row r="181" spans="2:20" x14ac:dyDescent="0.3">
      <c r="B181" s="3">
        <v>43644</v>
      </c>
      <c r="C181" s="4" t="str">
        <f t="shared" si="29"/>
        <v>Friday</v>
      </c>
      <c r="D181" s="4">
        <v>21282993</v>
      </c>
      <c r="E181" s="4">
        <v>5373955</v>
      </c>
      <c r="F181" s="4">
        <v>2063599</v>
      </c>
      <c r="G181" s="4">
        <v>1461234</v>
      </c>
      <c r="H181" s="4">
        <v>1234158</v>
      </c>
      <c r="I181" s="8">
        <f t="shared" si="24"/>
        <v>5.7987990692850391E-2</v>
      </c>
      <c r="J181" s="8">
        <f t="shared" si="30"/>
        <v>-7.6288502386822388E-2</v>
      </c>
      <c r="K181" s="8">
        <f>('Channel wise traffic'!K181/'Channel wise traffic'!K174)-1</f>
        <v>1.0309259753916944E-2</v>
      </c>
      <c r="L181" s="8">
        <f t="shared" si="31"/>
        <v>-8.5714112641505413E-2</v>
      </c>
      <c r="M181" s="8">
        <f t="shared" si="25"/>
        <v>0.25249996558284826</v>
      </c>
      <c r="N181" s="8">
        <f t="shared" si="32"/>
        <v>4.123704281474927E-2</v>
      </c>
      <c r="O181" s="8">
        <f t="shared" si="26"/>
        <v>0.38400005210315308</v>
      </c>
      <c r="P181" s="8">
        <f t="shared" si="33"/>
        <v>-6.7961068697693805E-2</v>
      </c>
      <c r="Q181" s="8">
        <f t="shared" si="27"/>
        <v>0.70809978101365623</v>
      </c>
      <c r="R181" s="8">
        <f t="shared" si="34"/>
        <v>-7.6190292893307254E-2</v>
      </c>
      <c r="S181" s="8">
        <f t="shared" si="28"/>
        <v>0.84459983821893003</v>
      </c>
      <c r="T181" s="15">
        <f t="shared" si="35"/>
        <v>1.980193461210189E-2</v>
      </c>
    </row>
    <row r="182" spans="2:20" x14ac:dyDescent="0.3">
      <c r="B182" s="3">
        <v>43645</v>
      </c>
      <c r="C182" s="4" t="str">
        <f t="shared" si="29"/>
        <v>Saturday</v>
      </c>
      <c r="D182" s="4">
        <v>46685340</v>
      </c>
      <c r="E182" s="4">
        <v>9999999</v>
      </c>
      <c r="F182" s="4">
        <v>3502000</v>
      </c>
      <c r="G182" s="4">
        <v>2286105</v>
      </c>
      <c r="H182" s="4">
        <v>1729667</v>
      </c>
      <c r="I182" s="8">
        <f t="shared" si="24"/>
        <v>3.7049467777250843E-2</v>
      </c>
      <c r="J182" s="8">
        <f t="shared" si="30"/>
        <v>9.4959494525097998E-2</v>
      </c>
      <c r="K182" s="8">
        <f>('Channel wise traffic'!K182/'Channel wise traffic'!K175)-1</f>
        <v>4.0000000891072141E-2</v>
      </c>
      <c r="L182" s="8">
        <f t="shared" si="31"/>
        <v>5.2845667812594366E-2</v>
      </c>
      <c r="M182" s="8">
        <f t="shared" si="25"/>
        <v>0.2141999822642397</v>
      </c>
      <c r="N182" s="8">
        <f t="shared" si="32"/>
        <v>3.0302947753900966E-2</v>
      </c>
      <c r="O182" s="8">
        <f t="shared" si="26"/>
        <v>0.35020003502000352</v>
      </c>
      <c r="P182" s="8">
        <f t="shared" si="33"/>
        <v>8.4210640851316798E-2</v>
      </c>
      <c r="Q182" s="8">
        <f t="shared" si="27"/>
        <v>0.65279982866933184</v>
      </c>
      <c r="R182" s="8">
        <f t="shared" si="34"/>
        <v>-7.6923342744678935E-2</v>
      </c>
      <c r="S182" s="8">
        <f t="shared" si="28"/>
        <v>0.75659998119071525</v>
      </c>
      <c r="T182" s="15">
        <f t="shared" si="35"/>
        <v>2.1053123294251241E-2</v>
      </c>
    </row>
    <row r="183" spans="2:20" x14ac:dyDescent="0.3">
      <c r="B183" s="3">
        <v>43646</v>
      </c>
      <c r="C183" s="4" t="str">
        <f t="shared" si="29"/>
        <v>Sunday</v>
      </c>
      <c r="D183" s="4">
        <v>43991955</v>
      </c>
      <c r="E183" s="4">
        <v>8776395</v>
      </c>
      <c r="F183" s="4">
        <v>3133173</v>
      </c>
      <c r="G183" s="4">
        <v>2066640</v>
      </c>
      <c r="H183" s="4">
        <v>1692578</v>
      </c>
      <c r="I183" s="8">
        <f t="shared" si="24"/>
        <v>3.8474716570336555E-2</v>
      </c>
      <c r="J183" s="8">
        <f t="shared" si="30"/>
        <v>1.8389736789220734E-2</v>
      </c>
      <c r="K183" s="8">
        <f>('Channel wise traffic'!K183/'Channel wise traffic'!K176)-1</f>
        <v>1.0309313154317934E-2</v>
      </c>
      <c r="L183" s="8">
        <f t="shared" si="31"/>
        <v>7.9980163558943662E-3</v>
      </c>
      <c r="M183" s="8">
        <f t="shared" si="25"/>
        <v>0.19949999948854286</v>
      </c>
      <c r="N183" s="8">
        <f t="shared" si="32"/>
        <v>-2.061845822307895E-2</v>
      </c>
      <c r="O183" s="8">
        <f t="shared" si="26"/>
        <v>0.35699999829086998</v>
      </c>
      <c r="P183" s="8">
        <f t="shared" si="33"/>
        <v>9.6153772065961096E-3</v>
      </c>
      <c r="Q183" s="8">
        <f t="shared" si="27"/>
        <v>0.65959970930427403</v>
      </c>
      <c r="R183" s="8">
        <f t="shared" si="34"/>
        <v>-3.2141468697677311E-7</v>
      </c>
      <c r="S183" s="8">
        <f t="shared" si="28"/>
        <v>0.81899992257964616</v>
      </c>
      <c r="T183" s="15">
        <f t="shared" si="35"/>
        <v>1.941717388576647E-2</v>
      </c>
    </row>
    <row r="184" spans="2:20" x14ac:dyDescent="0.3">
      <c r="B184" s="3">
        <v>43647</v>
      </c>
      <c r="C184" s="4" t="str">
        <f t="shared" si="29"/>
        <v>Monday</v>
      </c>
      <c r="D184" s="4">
        <v>21500167</v>
      </c>
      <c r="E184" s="4">
        <v>5213790</v>
      </c>
      <c r="F184" s="4">
        <v>2189792</v>
      </c>
      <c r="G184" s="4">
        <v>1582562</v>
      </c>
      <c r="H184" s="4">
        <v>1297701</v>
      </c>
      <c r="I184" s="8">
        <f t="shared" si="24"/>
        <v>6.0357717221452278E-2</v>
      </c>
      <c r="J184" s="8">
        <f t="shared" si="30"/>
        <v>5.171274980893803E-2</v>
      </c>
      <c r="K184" s="8">
        <f>('Channel wise traffic'!K184/'Channel wise traffic'!K177)-1</f>
        <v>1.0204110399515187E-2</v>
      </c>
      <c r="L184" s="8">
        <f t="shared" si="31"/>
        <v>4.1089359547503923E-2</v>
      </c>
      <c r="M184" s="8">
        <f t="shared" si="25"/>
        <v>0.24249997686064484</v>
      </c>
      <c r="N184" s="8">
        <f t="shared" si="32"/>
        <v>2.1052703325268096E-2</v>
      </c>
      <c r="O184" s="8">
        <f t="shared" si="26"/>
        <v>0.4200000383598112</v>
      </c>
      <c r="P184" s="8">
        <f t="shared" si="33"/>
        <v>3.9603973892463396E-2</v>
      </c>
      <c r="Q184" s="8">
        <f t="shared" si="27"/>
        <v>0.72269969019888647</v>
      </c>
      <c r="R184" s="8">
        <f t="shared" si="34"/>
        <v>1.020398478644724E-2</v>
      </c>
      <c r="S184" s="8">
        <f t="shared" si="28"/>
        <v>0.82000010110188415</v>
      </c>
      <c r="T184" s="15">
        <f t="shared" si="35"/>
        <v>-2.9126068709552144E-2</v>
      </c>
    </row>
    <row r="185" spans="2:20" x14ac:dyDescent="0.3">
      <c r="B185" s="3">
        <v>43648</v>
      </c>
      <c r="C185" s="4" t="str">
        <f t="shared" si="29"/>
        <v>Tuesday</v>
      </c>
      <c r="D185" s="4">
        <v>21934513</v>
      </c>
      <c r="E185" s="4">
        <v>5264283</v>
      </c>
      <c r="F185" s="4">
        <v>2105713</v>
      </c>
      <c r="G185" s="4">
        <v>1583285</v>
      </c>
      <c r="H185" s="4">
        <v>1311277</v>
      </c>
      <c r="I185" s="8">
        <f t="shared" si="24"/>
        <v>5.9781450356340256E-2</v>
      </c>
      <c r="J185" s="8">
        <f t="shared" si="30"/>
        <v>3.1238105124744786E-2</v>
      </c>
      <c r="K185" s="8">
        <f>('Channel wise traffic'!K185/'Channel wise traffic'!K178)-1</f>
        <v>-2.8846191309743974E-2</v>
      </c>
      <c r="L185" s="8">
        <f t="shared" si="31"/>
        <v>6.1868978100542371E-2</v>
      </c>
      <c r="M185" s="8">
        <f t="shared" si="25"/>
        <v>0.23999999452916962</v>
      </c>
      <c r="N185" s="8">
        <f t="shared" si="32"/>
        <v>-3.9999936875031561E-2</v>
      </c>
      <c r="O185" s="8">
        <f t="shared" si="26"/>
        <v>0.39999996200812155</v>
      </c>
      <c r="P185" s="8">
        <f t="shared" si="33"/>
        <v>1.0100990054437986E-2</v>
      </c>
      <c r="Q185" s="8">
        <f t="shared" si="27"/>
        <v>0.75189971282886126</v>
      </c>
      <c r="R185" s="8">
        <f t="shared" si="34"/>
        <v>2.9999865330744502E-2</v>
      </c>
      <c r="S185" s="8">
        <f t="shared" si="28"/>
        <v>0.82820022927015668</v>
      </c>
      <c r="T185" s="15">
        <f t="shared" si="35"/>
        <v>6.3157744240790459E-2</v>
      </c>
    </row>
    <row r="186" spans="2:20" x14ac:dyDescent="0.3">
      <c r="B186" s="3">
        <v>43649</v>
      </c>
      <c r="C186" s="4" t="str">
        <f t="shared" si="29"/>
        <v>Wednesday</v>
      </c>
      <c r="D186" s="4">
        <v>22151687</v>
      </c>
      <c r="E186" s="4">
        <v>5814817</v>
      </c>
      <c r="F186" s="4">
        <v>2302667</v>
      </c>
      <c r="G186" s="4">
        <v>1731375</v>
      </c>
      <c r="H186" s="4">
        <v>1462320</v>
      </c>
      <c r="I186" s="8">
        <f t="shared" si="24"/>
        <v>6.6013933837183597E-2</v>
      </c>
      <c r="J186" s="8">
        <f t="shared" si="30"/>
        <v>0.10412438387938527</v>
      </c>
      <c r="K186" s="8">
        <f>('Channel wise traffic'!K186/'Channel wise traffic'!K179)-1</f>
        <v>-9.7087209369383087E-3</v>
      </c>
      <c r="L186" s="8">
        <f t="shared" si="31"/>
        <v>0.11494911270569252</v>
      </c>
      <c r="M186" s="8">
        <f t="shared" si="25"/>
        <v>0.26249996219249577</v>
      </c>
      <c r="N186" s="8">
        <f t="shared" si="32"/>
        <v>1.9417408545137738E-2</v>
      </c>
      <c r="O186" s="8">
        <f t="shared" si="26"/>
        <v>0.39599990850958855</v>
      </c>
      <c r="P186" s="8">
        <f t="shared" si="33"/>
        <v>2.0618607695191526E-2</v>
      </c>
      <c r="Q186" s="8">
        <f t="shared" si="27"/>
        <v>0.75189986220326255</v>
      </c>
      <c r="R186" s="8">
        <f t="shared" si="34"/>
        <v>4.0403846127417875E-2</v>
      </c>
      <c r="S186" s="8">
        <f t="shared" si="28"/>
        <v>0.8446003898635478</v>
      </c>
      <c r="T186" s="15">
        <f t="shared" si="35"/>
        <v>3.0000817632066079E-2</v>
      </c>
    </row>
    <row r="187" spans="2:20" x14ac:dyDescent="0.3">
      <c r="B187" s="3">
        <v>43650</v>
      </c>
      <c r="C187" s="4" t="str">
        <f t="shared" si="29"/>
        <v>Thursday</v>
      </c>
      <c r="D187" s="4">
        <v>22368860</v>
      </c>
      <c r="E187" s="4">
        <v>5759981</v>
      </c>
      <c r="F187" s="4">
        <v>2373112</v>
      </c>
      <c r="G187" s="4">
        <v>1645753</v>
      </c>
      <c r="H187" s="4">
        <v>1349517</v>
      </c>
      <c r="I187" s="8">
        <f t="shared" si="24"/>
        <v>6.0330164344539687E-2</v>
      </c>
      <c r="J187" s="8">
        <f t="shared" si="30"/>
        <v>2.0188825160964097E-2</v>
      </c>
      <c r="K187" s="8">
        <f>('Channel wise traffic'!K187/'Channel wise traffic'!K180)-1</f>
        <v>0</v>
      </c>
      <c r="L187" s="8">
        <f t="shared" si="31"/>
        <v>2.0188825160964097E-2</v>
      </c>
      <c r="M187" s="8">
        <f t="shared" si="25"/>
        <v>0.2574999798827477</v>
      </c>
      <c r="N187" s="8">
        <f t="shared" si="32"/>
        <v>0</v>
      </c>
      <c r="O187" s="8">
        <f t="shared" si="26"/>
        <v>0.41199997013879036</v>
      </c>
      <c r="P187" s="8">
        <f t="shared" si="33"/>
        <v>6.1855891523093787E-2</v>
      </c>
      <c r="Q187" s="8">
        <f t="shared" si="27"/>
        <v>0.69349992752133061</v>
      </c>
      <c r="R187" s="8">
        <f t="shared" si="34"/>
        <v>-7.7669858355480237E-2</v>
      </c>
      <c r="S187" s="8">
        <f t="shared" si="28"/>
        <v>0.81999972049268632</v>
      </c>
      <c r="T187" s="15">
        <f t="shared" si="35"/>
        <v>4.1666217105777115E-2</v>
      </c>
    </row>
    <row r="188" spans="2:20" x14ac:dyDescent="0.3">
      <c r="B188" s="3">
        <v>43651</v>
      </c>
      <c r="C188" s="4" t="str">
        <f t="shared" si="29"/>
        <v>Friday</v>
      </c>
      <c r="D188" s="4">
        <v>20631473</v>
      </c>
      <c r="E188" s="4">
        <v>4899974</v>
      </c>
      <c r="F188" s="4">
        <v>2038389</v>
      </c>
      <c r="G188" s="4">
        <v>1562425</v>
      </c>
      <c r="H188" s="4">
        <v>1255565</v>
      </c>
      <c r="I188" s="8">
        <f t="shared" si="24"/>
        <v>6.0856779348716403E-2</v>
      </c>
      <c r="J188" s="8">
        <f t="shared" si="30"/>
        <v>1.7345429029346215E-2</v>
      </c>
      <c r="K188" s="8">
        <f>('Channel wise traffic'!K188/'Channel wise traffic'!K181)-1</f>
        <v>-3.0612237226795957E-2</v>
      </c>
      <c r="L188" s="8">
        <f t="shared" si="31"/>
        <v>4.9472116926095211E-2</v>
      </c>
      <c r="M188" s="8">
        <f t="shared" si="25"/>
        <v>0.23749995940667931</v>
      </c>
      <c r="N188" s="8">
        <f t="shared" si="32"/>
        <v>-5.9405973151498426E-2</v>
      </c>
      <c r="O188" s="8">
        <f t="shared" si="26"/>
        <v>0.41599996244878035</v>
      </c>
      <c r="P188" s="8">
        <f t="shared" si="33"/>
        <v>8.3333088551329704E-2</v>
      </c>
      <c r="Q188" s="8">
        <f t="shared" si="27"/>
        <v>0.7664999173366811</v>
      </c>
      <c r="R188" s="8">
        <f t="shared" si="34"/>
        <v>8.2474444829546689E-2</v>
      </c>
      <c r="S188" s="8">
        <f t="shared" si="28"/>
        <v>0.80360017280829477</v>
      </c>
      <c r="T188" s="15">
        <f t="shared" si="35"/>
        <v>-4.8543302467467075E-2</v>
      </c>
    </row>
    <row r="189" spans="2:20" x14ac:dyDescent="0.3">
      <c r="B189" s="3">
        <v>43652</v>
      </c>
      <c r="C189" s="4" t="str">
        <f t="shared" si="29"/>
        <v>Saturday</v>
      </c>
      <c r="D189" s="4">
        <v>44889750</v>
      </c>
      <c r="E189" s="4">
        <v>9332579</v>
      </c>
      <c r="F189" s="4">
        <v>3204807</v>
      </c>
      <c r="G189" s="4">
        <v>2179269</v>
      </c>
      <c r="H189" s="4">
        <v>1750824</v>
      </c>
      <c r="I189" s="8">
        <f t="shared" si="24"/>
        <v>3.9002756754047414E-2</v>
      </c>
      <c r="J189" s="8">
        <f t="shared" si="30"/>
        <v>1.2231834220112869E-2</v>
      </c>
      <c r="K189" s="8">
        <f>('Channel wise traffic'!K189/'Channel wise traffic'!K182)-1</f>
        <v>-3.8461539285384649E-2</v>
      </c>
      <c r="L189" s="8">
        <f t="shared" si="31"/>
        <v>5.2721107588917349E-2</v>
      </c>
      <c r="M189" s="8">
        <f t="shared" si="25"/>
        <v>0.20789999944307999</v>
      </c>
      <c r="N189" s="8">
        <f t="shared" si="32"/>
        <v>-2.9411686941168691E-2</v>
      </c>
      <c r="O189" s="8">
        <f t="shared" si="26"/>
        <v>0.34339993264455626</v>
      </c>
      <c r="P189" s="8">
        <f t="shared" si="33"/>
        <v>-1.9417766120608304E-2</v>
      </c>
      <c r="Q189" s="8">
        <f t="shared" si="27"/>
        <v>0.68000007488750491</v>
      </c>
      <c r="R189" s="8">
        <f t="shared" si="34"/>
        <v>4.1667054774842782E-2</v>
      </c>
      <c r="S189" s="8">
        <f t="shared" si="28"/>
        <v>0.80339967209188035</v>
      </c>
      <c r="T189" s="15">
        <f t="shared" si="35"/>
        <v>6.1855263104174441E-2</v>
      </c>
    </row>
    <row r="190" spans="2:20" x14ac:dyDescent="0.3">
      <c r="B190" s="3">
        <v>43653</v>
      </c>
      <c r="C190" s="4" t="str">
        <f t="shared" si="29"/>
        <v>Sunday</v>
      </c>
      <c r="D190" s="4">
        <v>43543058</v>
      </c>
      <c r="E190" s="4">
        <v>9144042</v>
      </c>
      <c r="F190" s="4">
        <v>3140064</v>
      </c>
      <c r="G190" s="4">
        <v>2135243</v>
      </c>
      <c r="H190" s="4">
        <v>1632180</v>
      </c>
      <c r="I190" s="8">
        <f t="shared" si="24"/>
        <v>3.748427590914722E-2</v>
      </c>
      <c r="J190" s="8">
        <f t="shared" si="30"/>
        <v>-3.5684027560325182E-2</v>
      </c>
      <c r="K190" s="8">
        <f>('Channel wise traffic'!K190/'Channel wise traffic'!K183)-1</f>
        <v>-1.0204115729796515E-2</v>
      </c>
      <c r="L190" s="8">
        <f t="shared" si="31"/>
        <v>-2.5742636969883437E-2</v>
      </c>
      <c r="M190" s="8">
        <f t="shared" si="25"/>
        <v>0.2099999958661608</v>
      </c>
      <c r="N190" s="8">
        <f t="shared" si="32"/>
        <v>5.2631560924996101E-2</v>
      </c>
      <c r="O190" s="8">
        <f t="shared" si="26"/>
        <v>0.34339999750657313</v>
      </c>
      <c r="P190" s="8">
        <f t="shared" si="33"/>
        <v>-3.8095240474528169E-2</v>
      </c>
      <c r="Q190" s="8">
        <f t="shared" si="27"/>
        <v>0.67999983439827982</v>
      </c>
      <c r="R190" s="8">
        <f t="shared" si="34"/>
        <v>3.0928038333314589E-2</v>
      </c>
      <c r="S190" s="8">
        <f t="shared" si="28"/>
        <v>0.76440011745735736</v>
      </c>
      <c r="T190" s="15">
        <f t="shared" si="35"/>
        <v>-6.6666435022744497E-2</v>
      </c>
    </row>
    <row r="191" spans="2:20" x14ac:dyDescent="0.3">
      <c r="B191" s="3">
        <v>43654</v>
      </c>
      <c r="C191" s="4" t="str">
        <f t="shared" si="29"/>
        <v>Monday</v>
      </c>
      <c r="D191" s="4">
        <v>21282993</v>
      </c>
      <c r="E191" s="4">
        <v>5267540</v>
      </c>
      <c r="F191" s="4">
        <v>2022735</v>
      </c>
      <c r="G191" s="4">
        <v>1535660</v>
      </c>
      <c r="H191" s="4">
        <v>1284426</v>
      </c>
      <c r="I191" s="8">
        <f t="shared" si="24"/>
        <v>6.0349876542270156E-2</v>
      </c>
      <c r="J191" s="8">
        <f t="shared" si="30"/>
        <v>-1.0229629167273546E-2</v>
      </c>
      <c r="K191" s="8">
        <f>('Channel wise traffic'!K191/'Channel wise traffic'!K184)-1</f>
        <v>-1.0101038289657804E-2</v>
      </c>
      <c r="L191" s="8">
        <f t="shared" si="31"/>
        <v>-1.2990350767172476E-4</v>
      </c>
      <c r="M191" s="8">
        <f t="shared" si="25"/>
        <v>0.2474999639383427</v>
      </c>
      <c r="N191" s="8">
        <f t="shared" si="32"/>
        <v>2.0618505380605168E-2</v>
      </c>
      <c r="O191" s="8">
        <f t="shared" si="26"/>
        <v>0.38399993165690244</v>
      </c>
      <c r="P191" s="8">
        <f t="shared" si="33"/>
        <v>-8.5714531940275007E-2</v>
      </c>
      <c r="Q191" s="8">
        <f t="shared" si="27"/>
        <v>0.75919979631538481</v>
      </c>
      <c r="R191" s="8">
        <f t="shared" si="34"/>
        <v>5.0505218988614153E-2</v>
      </c>
      <c r="S191" s="8">
        <f t="shared" si="28"/>
        <v>0.83639998437154062</v>
      </c>
      <c r="T191" s="15">
        <f t="shared" si="35"/>
        <v>1.999985518004066E-2</v>
      </c>
    </row>
    <row r="192" spans="2:20" x14ac:dyDescent="0.3">
      <c r="B192" s="3">
        <v>43655</v>
      </c>
      <c r="C192" s="4" t="str">
        <f t="shared" si="29"/>
        <v>Tuesday</v>
      </c>
      <c r="D192" s="4">
        <v>22803207</v>
      </c>
      <c r="E192" s="4">
        <v>5643793</v>
      </c>
      <c r="F192" s="4">
        <v>2234942</v>
      </c>
      <c r="G192" s="4">
        <v>1647823</v>
      </c>
      <c r="H192" s="4">
        <v>1351214</v>
      </c>
      <c r="I192" s="8">
        <f t="shared" si="24"/>
        <v>5.9255437184778437E-2</v>
      </c>
      <c r="J192" s="8">
        <f t="shared" si="30"/>
        <v>3.0456570198363897E-2</v>
      </c>
      <c r="K192" s="8">
        <f>('Channel wise traffic'!K192/'Channel wise traffic'!K185)-1</f>
        <v>3.9603982965473961E-2</v>
      </c>
      <c r="L192" s="8">
        <f t="shared" si="31"/>
        <v>-8.7989362657882042E-3</v>
      </c>
      <c r="M192" s="8">
        <f t="shared" si="25"/>
        <v>0.24749996787732534</v>
      </c>
      <c r="N192" s="8">
        <f t="shared" si="32"/>
        <v>3.1249889662994024E-2</v>
      </c>
      <c r="O192" s="8">
        <f t="shared" si="26"/>
        <v>0.39599999503879751</v>
      </c>
      <c r="P192" s="8">
        <f t="shared" si="33"/>
        <v>-9.9999183730993257E-3</v>
      </c>
      <c r="Q192" s="8">
        <f t="shared" si="27"/>
        <v>0.73730011785540739</v>
      </c>
      <c r="R192" s="8">
        <f t="shared" si="34"/>
        <v>-1.9416944473254372E-2</v>
      </c>
      <c r="S192" s="8">
        <f t="shared" si="28"/>
        <v>0.81999947809928619</v>
      </c>
      <c r="T192" s="15">
        <f t="shared" si="35"/>
        <v>-9.9018943499898926E-3</v>
      </c>
    </row>
    <row r="193" spans="2:20" x14ac:dyDescent="0.3">
      <c r="B193" s="3">
        <v>43656</v>
      </c>
      <c r="C193" s="4" t="str">
        <f t="shared" si="29"/>
        <v>Wednesday</v>
      </c>
      <c r="D193" s="4">
        <v>22803207</v>
      </c>
      <c r="E193" s="4">
        <v>5814817</v>
      </c>
      <c r="F193" s="4">
        <v>2395704</v>
      </c>
      <c r="G193" s="4">
        <v>1818819</v>
      </c>
      <c r="H193" s="4">
        <v>1506346</v>
      </c>
      <c r="I193" s="8">
        <f t="shared" si="24"/>
        <v>6.6058515365843062E-2</v>
      </c>
      <c r="J193" s="8">
        <f t="shared" si="30"/>
        <v>3.0106953334427589E-2</v>
      </c>
      <c r="K193" s="8">
        <f>('Channel wise traffic'!K193/'Channel wise traffic'!K186)-1</f>
        <v>2.9411758067162896E-2</v>
      </c>
      <c r="L193" s="8">
        <f t="shared" si="31"/>
        <v>6.7533513105622056E-4</v>
      </c>
      <c r="M193" s="8">
        <f t="shared" si="25"/>
        <v>0.25499996557501758</v>
      </c>
      <c r="N193" s="8">
        <f t="shared" si="32"/>
        <v>-2.8571419800732412E-2</v>
      </c>
      <c r="O193" s="8">
        <f t="shared" si="26"/>
        <v>0.41199989612742755</v>
      </c>
      <c r="P193" s="8">
        <f t="shared" si="33"/>
        <v>4.0404018470755698E-2</v>
      </c>
      <c r="Q193" s="8">
        <f t="shared" si="27"/>
        <v>0.75920021839091978</v>
      </c>
      <c r="R193" s="8">
        <f t="shared" si="34"/>
        <v>9.7092133602276753E-3</v>
      </c>
      <c r="S193" s="8">
        <f t="shared" si="28"/>
        <v>0.82820005728992274</v>
      </c>
      <c r="T193" s="15">
        <f t="shared" si="35"/>
        <v>-1.9417860529610587E-2</v>
      </c>
    </row>
    <row r="194" spans="2:20" x14ac:dyDescent="0.3">
      <c r="B194" s="3">
        <v>43657</v>
      </c>
      <c r="C194" s="4" t="str">
        <f t="shared" si="29"/>
        <v>Thursday</v>
      </c>
      <c r="D194" s="4">
        <v>21500167</v>
      </c>
      <c r="E194" s="4">
        <v>5321291</v>
      </c>
      <c r="F194" s="4">
        <v>2149801</v>
      </c>
      <c r="G194" s="4">
        <v>1600742</v>
      </c>
      <c r="H194" s="4">
        <v>1338860</v>
      </c>
      <c r="I194" s="8">
        <f t="shared" si="24"/>
        <v>6.2272074444817103E-2</v>
      </c>
      <c r="J194" s="8">
        <f t="shared" si="30"/>
        <v>-7.8968994091960232E-3</v>
      </c>
      <c r="K194" s="8">
        <f>('Channel wise traffic'!K194/'Channel wise traffic'!K187)-1</f>
        <v>-3.8834883747753235E-2</v>
      </c>
      <c r="L194" s="8">
        <f t="shared" si="31"/>
        <v>3.2188045919904207E-2</v>
      </c>
      <c r="M194" s="8">
        <f t="shared" si="25"/>
        <v>0.24749998453500385</v>
      </c>
      <c r="N194" s="8">
        <f t="shared" si="32"/>
        <v>-3.8834936423285615E-2</v>
      </c>
      <c r="O194" s="8">
        <f t="shared" si="26"/>
        <v>0.40399989401068276</v>
      </c>
      <c r="P194" s="8">
        <f t="shared" si="33"/>
        <v>-1.9417661912481732E-2</v>
      </c>
      <c r="Q194" s="8">
        <f t="shared" si="27"/>
        <v>0.74460008158894708</v>
      </c>
      <c r="R194" s="8">
        <f t="shared" si="34"/>
        <v>7.3684440386685868E-2</v>
      </c>
      <c r="S194" s="8">
        <f t="shared" si="28"/>
        <v>0.83639961967637511</v>
      </c>
      <c r="T194" s="15">
        <f t="shared" si="35"/>
        <v>1.9999883870490898E-2</v>
      </c>
    </row>
    <row r="195" spans="2:20" x14ac:dyDescent="0.3">
      <c r="B195" s="3">
        <v>43658</v>
      </c>
      <c r="C195" s="4" t="str">
        <f t="shared" si="29"/>
        <v>Friday</v>
      </c>
      <c r="D195" s="4">
        <v>20848646</v>
      </c>
      <c r="E195" s="4">
        <v>5160040</v>
      </c>
      <c r="F195" s="4">
        <v>2125936</v>
      </c>
      <c r="G195" s="4">
        <v>1598491</v>
      </c>
      <c r="H195" s="4">
        <v>1376301</v>
      </c>
      <c r="I195" s="8">
        <f t="shared" ref="I195:I258" si="36">H195/D195</f>
        <v>6.6013927235370584E-2</v>
      </c>
      <c r="J195" s="8">
        <f t="shared" si="30"/>
        <v>9.6160692596560127E-2</v>
      </c>
      <c r="K195" s="8">
        <f>('Channel wise traffic'!K195/'Channel wise traffic'!K188)-1</f>
        <v>1.0526296911824717E-2</v>
      </c>
      <c r="L195" s="8">
        <f t="shared" si="31"/>
        <v>8.4742372860435511E-2</v>
      </c>
      <c r="M195" s="8">
        <f t="shared" ref="M195:M258" si="37">E195/D195</f>
        <v>0.24750000551594573</v>
      </c>
      <c r="N195" s="8">
        <f t="shared" si="32"/>
        <v>4.2105464498808587E-2</v>
      </c>
      <c r="O195" s="8">
        <f t="shared" ref="O195:O258" si="38">F195/E195</f>
        <v>0.4119999069774653</v>
      </c>
      <c r="P195" s="8">
        <f t="shared" si="33"/>
        <v>-9.6155188278593817E-3</v>
      </c>
      <c r="Q195" s="8">
        <f t="shared" ref="Q195:Q258" si="39">G195/F195</f>
        <v>0.75189986904591677</v>
      </c>
      <c r="R195" s="8">
        <f t="shared" si="34"/>
        <v>-1.9047684103469131E-2</v>
      </c>
      <c r="S195" s="8">
        <f t="shared" ref="S195:S258" si="40">H195/G195</f>
        <v>0.86100015577191236</v>
      </c>
      <c r="T195" s="15">
        <f t="shared" si="35"/>
        <v>7.1428534868310356E-2</v>
      </c>
    </row>
    <row r="196" spans="2:20" x14ac:dyDescent="0.3">
      <c r="B196" s="3">
        <v>43659</v>
      </c>
      <c r="C196" s="4" t="str">
        <f t="shared" ref="C196:C259" si="41">TEXT(WEEKDAY(B196,1),"dddd")</f>
        <v>Saturday</v>
      </c>
      <c r="D196" s="4">
        <v>44889750</v>
      </c>
      <c r="E196" s="4">
        <v>9898190</v>
      </c>
      <c r="F196" s="4">
        <v>3466346</v>
      </c>
      <c r="G196" s="4">
        <v>2404257</v>
      </c>
      <c r="H196" s="4">
        <v>1912827</v>
      </c>
      <c r="I196" s="8">
        <f t="shared" si="36"/>
        <v>4.2611665246520644E-2</v>
      </c>
      <c r="J196" s="8">
        <f t="shared" si="30"/>
        <v>9.2529574645995316E-2</v>
      </c>
      <c r="K196" s="8">
        <f>('Channel wise traffic'!K196/'Channel wise traffic'!K189)-1</f>
        <v>0</v>
      </c>
      <c r="L196" s="8">
        <f t="shared" si="31"/>
        <v>9.2529574645995316E-2</v>
      </c>
      <c r="M196" s="8">
        <f t="shared" si="37"/>
        <v>0.22050000278460005</v>
      </c>
      <c r="N196" s="8">
        <f t="shared" si="32"/>
        <v>6.0606076841138945E-2</v>
      </c>
      <c r="O196" s="8">
        <f t="shared" si="38"/>
        <v>0.35019998605805708</v>
      </c>
      <c r="P196" s="8">
        <f t="shared" si="33"/>
        <v>1.9802139625167969E-2</v>
      </c>
      <c r="Q196" s="8">
        <f t="shared" si="39"/>
        <v>0.6935998310612963</v>
      </c>
      <c r="R196" s="8">
        <f t="shared" si="34"/>
        <v>1.9999639229512312E-2</v>
      </c>
      <c r="S196" s="8">
        <f t="shared" si="40"/>
        <v>0.79560005440350179</v>
      </c>
      <c r="T196" s="15">
        <f t="shared" si="35"/>
        <v>-9.7082659594197596E-3</v>
      </c>
    </row>
    <row r="197" spans="2:20" x14ac:dyDescent="0.3">
      <c r="B197" s="3">
        <v>43660</v>
      </c>
      <c r="C197" s="4" t="str">
        <f t="shared" si="41"/>
        <v>Sunday</v>
      </c>
      <c r="D197" s="4">
        <v>43094160</v>
      </c>
      <c r="E197" s="4">
        <v>9230769</v>
      </c>
      <c r="F197" s="4">
        <v>3232615</v>
      </c>
      <c r="G197" s="4">
        <v>2264123</v>
      </c>
      <c r="H197" s="4">
        <v>1801336</v>
      </c>
      <c r="I197" s="8">
        <f t="shared" si="36"/>
        <v>4.1800002598960044E-2</v>
      </c>
      <c r="J197" s="8">
        <f t="shared" si="30"/>
        <v>0.10363807913342882</v>
      </c>
      <c r="K197" s="8">
        <f>('Channel wise traffic'!K197/'Channel wise traffic'!K190)-1</f>
        <v>-1.0309290188543541E-2</v>
      </c>
      <c r="L197" s="8">
        <f t="shared" si="31"/>
        <v>0.11513432192936301</v>
      </c>
      <c r="M197" s="8">
        <f t="shared" si="37"/>
        <v>0.21419999832923997</v>
      </c>
      <c r="N197" s="8">
        <f t="shared" si="32"/>
        <v>2.000001212264757E-2</v>
      </c>
      <c r="O197" s="8">
        <f t="shared" si="38"/>
        <v>0.35019996708833251</v>
      </c>
      <c r="P197" s="8">
        <f t="shared" si="33"/>
        <v>1.9801891762183832E-2</v>
      </c>
      <c r="Q197" s="8">
        <f t="shared" si="39"/>
        <v>0.70039983109649617</v>
      </c>
      <c r="R197" s="8">
        <f t="shared" si="34"/>
        <v>3.0000002450394581E-2</v>
      </c>
      <c r="S197" s="8">
        <f t="shared" si="40"/>
        <v>0.79559988569525597</v>
      </c>
      <c r="T197" s="15">
        <f t="shared" si="35"/>
        <v>4.0816017064046362E-2</v>
      </c>
    </row>
    <row r="198" spans="2:20" x14ac:dyDescent="0.3">
      <c r="B198" s="3">
        <v>43661</v>
      </c>
      <c r="C198" s="4" t="str">
        <f t="shared" si="41"/>
        <v>Monday</v>
      </c>
      <c r="D198" s="4">
        <v>21500167</v>
      </c>
      <c r="E198" s="4">
        <v>5590043</v>
      </c>
      <c r="F198" s="4">
        <v>2236017</v>
      </c>
      <c r="G198" s="4">
        <v>1599646</v>
      </c>
      <c r="H198" s="4">
        <v>1298593</v>
      </c>
      <c r="I198" s="8">
        <f t="shared" si="36"/>
        <v>6.0399205271289287E-2</v>
      </c>
      <c r="J198" s="8">
        <f t="shared" si="30"/>
        <v>1.1029829667104307E-2</v>
      </c>
      <c r="K198" s="8">
        <f>('Channel wise traffic'!K198/'Channel wise traffic'!K191)-1</f>
        <v>1.0204110399515187E-2</v>
      </c>
      <c r="L198" s="8">
        <f t="shared" si="31"/>
        <v>8.1737912064450136E-4</v>
      </c>
      <c r="M198" s="8">
        <f t="shared" si="37"/>
        <v>0.25999998046526801</v>
      </c>
      <c r="N198" s="8">
        <f t="shared" si="32"/>
        <v>5.0505124639288024E-2</v>
      </c>
      <c r="O198" s="8">
        <f t="shared" si="38"/>
        <v>0.39999996422209988</v>
      </c>
      <c r="P198" s="8">
        <f t="shared" si="33"/>
        <v>4.166675888758542E-2</v>
      </c>
      <c r="Q198" s="8">
        <f t="shared" si="39"/>
        <v>0.71539974874967405</v>
      </c>
      <c r="R198" s="8">
        <f t="shared" si="34"/>
        <v>-5.7692385822921688E-2</v>
      </c>
      <c r="S198" s="8">
        <f t="shared" si="40"/>
        <v>0.8118002358021712</v>
      </c>
      <c r="T198" s="15">
        <f t="shared" si="35"/>
        <v>-2.9411464644936935E-2</v>
      </c>
    </row>
    <row r="199" spans="2:20" x14ac:dyDescent="0.3">
      <c r="B199" s="3">
        <v>43662</v>
      </c>
      <c r="C199" s="4" t="str">
        <f t="shared" si="41"/>
        <v>Tuesday</v>
      </c>
      <c r="D199" s="4">
        <v>20631473</v>
      </c>
      <c r="E199" s="4">
        <v>2063147</v>
      </c>
      <c r="F199" s="4">
        <v>817006</v>
      </c>
      <c r="G199" s="4">
        <v>596414</v>
      </c>
      <c r="H199" s="4">
        <v>498841</v>
      </c>
      <c r="I199" s="8">
        <f t="shared" si="36"/>
        <v>2.4178642019404045E-2</v>
      </c>
      <c r="J199" s="8">
        <f t="shared" si="30"/>
        <v>-0.63082013655867986</v>
      </c>
      <c r="K199" s="8">
        <f>('Channel wise traffic'!K199/'Channel wise traffic'!K192)-1</f>
        <v>-9.5238059737655312E-2</v>
      </c>
      <c r="L199" s="8">
        <f t="shared" si="31"/>
        <v>-0.59195909830169868</v>
      </c>
      <c r="M199" s="8">
        <f t="shared" si="37"/>
        <v>9.9999985459109E-2</v>
      </c>
      <c r="N199" s="8">
        <f t="shared" si="32"/>
        <v>-0.59595960227083933</v>
      </c>
      <c r="O199" s="8">
        <f t="shared" si="38"/>
        <v>0.39599989724435536</v>
      </c>
      <c r="P199" s="8">
        <f t="shared" si="33"/>
        <v>-2.4695566513965872E-7</v>
      </c>
      <c r="Q199" s="8">
        <f t="shared" si="39"/>
        <v>0.72999953488713665</v>
      </c>
      <c r="R199" s="8">
        <f t="shared" si="34"/>
        <v>-9.9017791961107937E-3</v>
      </c>
      <c r="S199" s="8">
        <f t="shared" si="40"/>
        <v>0.83640055397760615</v>
      </c>
      <c r="T199" s="15">
        <f t="shared" si="35"/>
        <v>2.0001324776860452E-2</v>
      </c>
    </row>
    <row r="200" spans="2:20" x14ac:dyDescent="0.3">
      <c r="B200" s="3">
        <v>43663</v>
      </c>
      <c r="C200" s="4" t="str">
        <f t="shared" si="41"/>
        <v>Wednesday</v>
      </c>
      <c r="D200" s="4">
        <v>21500167</v>
      </c>
      <c r="E200" s="4">
        <v>5267540</v>
      </c>
      <c r="F200" s="4">
        <v>2064876</v>
      </c>
      <c r="G200" s="4">
        <v>1552580</v>
      </c>
      <c r="H200" s="4">
        <v>1285847</v>
      </c>
      <c r="I200" s="8">
        <f t="shared" si="36"/>
        <v>5.9806372666779753E-2</v>
      </c>
      <c r="J200" s="8">
        <f t="shared" si="30"/>
        <v>-0.14638004814298977</v>
      </c>
      <c r="K200" s="8">
        <f>('Channel wise traffic'!K200/'Channel wise traffic'!K193)-1</f>
        <v>-5.714280075980549E-2</v>
      </c>
      <c r="L200" s="8">
        <f t="shared" si="31"/>
        <v>-9.4645522449875008E-2</v>
      </c>
      <c r="M200" s="8">
        <f t="shared" si="37"/>
        <v>0.24499995744219102</v>
      </c>
      <c r="N200" s="8">
        <f t="shared" si="32"/>
        <v>-3.9215723462067253E-2</v>
      </c>
      <c r="O200" s="8">
        <f t="shared" si="38"/>
        <v>0.39200006074942001</v>
      </c>
      <c r="P200" s="8">
        <f t="shared" si="33"/>
        <v>-4.854330199108059E-2</v>
      </c>
      <c r="Q200" s="8">
        <f t="shared" si="39"/>
        <v>0.75189987195357011</v>
      </c>
      <c r="R200" s="8">
        <f t="shared" si="34"/>
        <v>-9.6158381682532879E-3</v>
      </c>
      <c r="S200" s="8">
        <f t="shared" si="40"/>
        <v>0.82820015715776318</v>
      </c>
      <c r="T200" s="15">
        <f t="shared" si="35"/>
        <v>1.2058419884830585E-7</v>
      </c>
    </row>
    <row r="201" spans="2:20" x14ac:dyDescent="0.3">
      <c r="B201" s="3">
        <v>43664</v>
      </c>
      <c r="C201" s="4" t="str">
        <f t="shared" si="41"/>
        <v>Thursday</v>
      </c>
      <c r="D201" s="4">
        <v>22151687</v>
      </c>
      <c r="E201" s="4">
        <v>5759438</v>
      </c>
      <c r="F201" s="4">
        <v>2211624</v>
      </c>
      <c r="G201" s="4">
        <v>1695210</v>
      </c>
      <c r="H201" s="4">
        <v>1445675</v>
      </c>
      <c r="I201" s="8">
        <f t="shared" si="36"/>
        <v>6.5262523797848901E-2</v>
      </c>
      <c r="J201" s="8">
        <f t="shared" si="30"/>
        <v>7.9780559580538757E-2</v>
      </c>
      <c r="K201" s="8">
        <f>('Channel wise traffic'!K201/'Channel wise traffic'!K194)-1</f>
        <v>3.0302975335167126E-2</v>
      </c>
      <c r="L201" s="8">
        <f t="shared" si="31"/>
        <v>4.8022317863873454E-2</v>
      </c>
      <c r="M201" s="8">
        <f t="shared" si="37"/>
        <v>0.25999997201116104</v>
      </c>
      <c r="N201" s="8">
        <f t="shared" si="32"/>
        <v>5.0505003059462039E-2</v>
      </c>
      <c r="O201" s="8">
        <f t="shared" si="38"/>
        <v>0.38399996666341402</v>
      </c>
      <c r="P201" s="8">
        <f t="shared" si="33"/>
        <v>-4.9504783649126138E-2</v>
      </c>
      <c r="Q201" s="8">
        <f t="shared" si="39"/>
        <v>0.76650009223991056</v>
      </c>
      <c r="R201" s="8">
        <f t="shared" si="34"/>
        <v>2.9411775787385963E-2</v>
      </c>
      <c r="S201" s="8">
        <f t="shared" si="40"/>
        <v>0.85279994808902737</v>
      </c>
      <c r="T201" s="15">
        <f t="shared" si="35"/>
        <v>1.9608244703647637E-2</v>
      </c>
    </row>
    <row r="202" spans="2:20" x14ac:dyDescent="0.3">
      <c r="B202" s="3">
        <v>43665</v>
      </c>
      <c r="C202" s="4" t="str">
        <f t="shared" si="41"/>
        <v>Friday</v>
      </c>
      <c r="D202" s="4">
        <v>22586034</v>
      </c>
      <c r="E202" s="4">
        <v>5872368</v>
      </c>
      <c r="F202" s="4">
        <v>2442905</v>
      </c>
      <c r="G202" s="4">
        <v>1783320</v>
      </c>
      <c r="H202" s="4">
        <v>1491569</v>
      </c>
      <c r="I202" s="8">
        <f t="shared" si="36"/>
        <v>6.6039438353807489E-2</v>
      </c>
      <c r="J202" s="8">
        <f t="shared" ref="J202:J265" si="42">(H202/H195)-1</f>
        <v>8.3752028081066632E-2</v>
      </c>
      <c r="K202" s="8">
        <f>('Channel wise traffic'!K202/'Channel wise traffic'!K195)-1</f>
        <v>8.3333329336271023E-2</v>
      </c>
      <c r="L202" s="8">
        <f t="shared" si="31"/>
        <v>3.8645054922947786E-4</v>
      </c>
      <c r="M202" s="8">
        <f t="shared" si="37"/>
        <v>0.25999996280887561</v>
      </c>
      <c r="N202" s="8">
        <f t="shared" si="32"/>
        <v>5.0504876825647305E-2</v>
      </c>
      <c r="O202" s="8">
        <f t="shared" si="38"/>
        <v>0.41599998501456315</v>
      </c>
      <c r="P202" s="8">
        <f t="shared" si="33"/>
        <v>9.708929466619054E-3</v>
      </c>
      <c r="Q202" s="8">
        <f t="shared" si="39"/>
        <v>0.72999973392334128</v>
      </c>
      <c r="R202" s="8">
        <f t="shared" si="34"/>
        <v>-2.9126398373182982E-2</v>
      </c>
      <c r="S202" s="8">
        <f t="shared" si="40"/>
        <v>0.83640008523428211</v>
      </c>
      <c r="T202" s="15">
        <f t="shared" si="35"/>
        <v>-2.8571505327517066E-2</v>
      </c>
    </row>
    <row r="203" spans="2:20" x14ac:dyDescent="0.3">
      <c r="B203" s="3">
        <v>43666</v>
      </c>
      <c r="C203" s="4" t="str">
        <f t="shared" si="41"/>
        <v>Saturday</v>
      </c>
      <c r="D203" s="4">
        <v>44440853</v>
      </c>
      <c r="E203" s="4">
        <v>9332579</v>
      </c>
      <c r="F203" s="4">
        <v>3331730</v>
      </c>
      <c r="G203" s="4">
        <v>2152298</v>
      </c>
      <c r="H203" s="4">
        <v>1729156</v>
      </c>
      <c r="I203" s="8">
        <f t="shared" si="36"/>
        <v>3.8909154151474099E-2</v>
      </c>
      <c r="J203" s="8">
        <f t="shared" si="42"/>
        <v>-9.6020706524949762E-2</v>
      </c>
      <c r="K203" s="8">
        <f>('Channel wise traffic'!K203/'Channel wise traffic'!K196)-1</f>
        <v>-1.0000011361168459E-2</v>
      </c>
      <c r="L203" s="8">
        <f t="shared" ref="L203:L266" si="43">(I203/I196)-1</f>
        <v>-8.6889612823776385E-2</v>
      </c>
      <c r="M203" s="8">
        <f t="shared" si="37"/>
        <v>0.20999999707476361</v>
      </c>
      <c r="N203" s="8">
        <f t="shared" ref="N203:N266" si="44">(M203/M196)-1</f>
        <v>-4.7619072912636562E-2</v>
      </c>
      <c r="O203" s="8">
        <f t="shared" si="38"/>
        <v>0.35699992467248337</v>
      </c>
      <c r="P203" s="8">
        <f t="shared" ref="P203:P266" si="45">(O203/O196)-1</f>
        <v>1.9417301213995319E-2</v>
      </c>
      <c r="Q203" s="8">
        <f t="shared" si="39"/>
        <v>0.64600012606063517</v>
      </c>
      <c r="R203" s="8">
        <f t="shared" ref="R203:R266" si="46">(Q203/Q196)-1</f>
        <v>-6.862704237950501E-2</v>
      </c>
      <c r="S203" s="8">
        <f t="shared" si="40"/>
        <v>0.803399900943085</v>
      </c>
      <c r="T203" s="15">
        <f t="shared" ref="T203:T266" si="47">(S203/S196)-1</f>
        <v>9.803728011847701E-3</v>
      </c>
    </row>
    <row r="204" spans="2:20" x14ac:dyDescent="0.3">
      <c r="B204" s="3">
        <v>43667</v>
      </c>
      <c r="C204" s="4" t="str">
        <f t="shared" si="41"/>
        <v>Sunday</v>
      </c>
      <c r="D204" s="4">
        <v>42645263</v>
      </c>
      <c r="E204" s="4">
        <v>9134615</v>
      </c>
      <c r="F204" s="4">
        <v>2950480</v>
      </c>
      <c r="G204" s="4">
        <v>1926073</v>
      </c>
      <c r="H204" s="4">
        <v>1547407</v>
      </c>
      <c r="I204" s="8">
        <f t="shared" si="36"/>
        <v>3.6285554154045198E-2</v>
      </c>
      <c r="J204" s="8">
        <f t="shared" si="42"/>
        <v>-0.14096703779861175</v>
      </c>
      <c r="K204" s="8">
        <f>('Channel wise traffic'!K204/'Channel wise traffic'!K197)-1</f>
        <v>-1.0416655547603404E-2</v>
      </c>
      <c r="L204" s="8">
        <f t="shared" si="43"/>
        <v>-0.13192459574277737</v>
      </c>
      <c r="M204" s="8">
        <f t="shared" si="37"/>
        <v>0.2141999921538765</v>
      </c>
      <c r="N204" s="8">
        <f t="shared" si="44"/>
        <v>-2.8829895026838415E-8</v>
      </c>
      <c r="O204" s="8">
        <f t="shared" si="38"/>
        <v>0.3229999293894707</v>
      </c>
      <c r="P204" s="8">
        <f t="shared" si="45"/>
        <v>-7.7670017861540819E-2</v>
      </c>
      <c r="Q204" s="8">
        <f t="shared" si="39"/>
        <v>0.65279988340880124</v>
      </c>
      <c r="R204" s="8">
        <f t="shared" si="46"/>
        <v>-6.7961106748378075E-2</v>
      </c>
      <c r="S204" s="8">
        <f t="shared" si="40"/>
        <v>0.80339997497498794</v>
      </c>
      <c r="T204" s="15">
        <f t="shared" si="47"/>
        <v>9.8040351940418269E-3</v>
      </c>
    </row>
    <row r="205" spans="2:20" x14ac:dyDescent="0.3">
      <c r="B205" s="3">
        <v>43668</v>
      </c>
      <c r="C205" s="4" t="str">
        <f t="shared" si="41"/>
        <v>Monday</v>
      </c>
      <c r="D205" s="4">
        <v>21500167</v>
      </c>
      <c r="E205" s="4">
        <v>5321291</v>
      </c>
      <c r="F205" s="4">
        <v>2128516</v>
      </c>
      <c r="G205" s="4">
        <v>1553817</v>
      </c>
      <c r="H205" s="4">
        <v>1286871</v>
      </c>
      <c r="I205" s="8">
        <f t="shared" si="36"/>
        <v>5.9854000203812367E-2</v>
      </c>
      <c r="J205" s="8">
        <f t="shared" si="42"/>
        <v>-9.0266927359072824E-3</v>
      </c>
      <c r="K205" s="8">
        <f>('Channel wise traffic'!K205/'Channel wise traffic'!K198)-1</f>
        <v>0</v>
      </c>
      <c r="L205" s="8">
        <f t="shared" si="43"/>
        <v>-9.0266927359072824E-3</v>
      </c>
      <c r="M205" s="8">
        <f t="shared" si="37"/>
        <v>0.24749998453500385</v>
      </c>
      <c r="N205" s="8">
        <f t="shared" si="44"/>
        <v>-4.8076911036283532E-2</v>
      </c>
      <c r="O205" s="8">
        <f t="shared" si="38"/>
        <v>0.39999992483027147</v>
      </c>
      <c r="P205" s="8">
        <f t="shared" si="45"/>
        <v>-9.8479579824228836E-8</v>
      </c>
      <c r="Q205" s="8">
        <f t="shared" si="39"/>
        <v>0.7300001503394854</v>
      </c>
      <c r="R205" s="8">
        <f t="shared" si="46"/>
        <v>2.0408731782935341E-2</v>
      </c>
      <c r="S205" s="8">
        <f t="shared" si="40"/>
        <v>0.82819984592780227</v>
      </c>
      <c r="T205" s="15">
        <f t="shared" si="47"/>
        <v>2.0201534074975935E-2</v>
      </c>
    </row>
    <row r="206" spans="2:20" x14ac:dyDescent="0.3">
      <c r="B206" s="3">
        <v>43669</v>
      </c>
      <c r="C206" s="4" t="str">
        <f t="shared" si="41"/>
        <v>Tuesday</v>
      </c>
      <c r="D206" s="4">
        <v>21282993</v>
      </c>
      <c r="E206" s="4">
        <v>5054710</v>
      </c>
      <c r="F206" s="4">
        <v>2001665</v>
      </c>
      <c r="G206" s="4">
        <v>1505052</v>
      </c>
      <c r="H206" s="4">
        <v>1172435</v>
      </c>
      <c r="I206" s="8">
        <f t="shared" si="36"/>
        <v>5.5087881671529941E-2</v>
      </c>
      <c r="J206" s="8">
        <f t="shared" si="42"/>
        <v>1.3503180372102532</v>
      </c>
      <c r="K206" s="8">
        <f>('Channel wise traffic'!K206/'Channel wise traffic'!K199)-1</f>
        <v>3.1578939205113343E-2</v>
      </c>
      <c r="L206" s="8">
        <f t="shared" si="43"/>
        <v>1.2783695472773182</v>
      </c>
      <c r="M206" s="8">
        <f t="shared" si="37"/>
        <v>0.2374999606493316</v>
      </c>
      <c r="N206" s="8">
        <f t="shared" si="44"/>
        <v>1.3749999518394702</v>
      </c>
      <c r="O206" s="8">
        <f t="shared" si="38"/>
        <v>0.3959999683463542</v>
      </c>
      <c r="P206" s="8">
        <f t="shared" si="45"/>
        <v>1.7955054865126385E-7</v>
      </c>
      <c r="Q206" s="8">
        <f t="shared" si="39"/>
        <v>0.75190004321402437</v>
      </c>
      <c r="R206" s="8">
        <f t="shared" si="46"/>
        <v>3.0000715452885407E-2</v>
      </c>
      <c r="S206" s="8">
        <f t="shared" si="40"/>
        <v>0.77899966247013397</v>
      </c>
      <c r="T206" s="15">
        <f t="shared" si="47"/>
        <v>-6.8628471411807612E-2</v>
      </c>
    </row>
    <row r="207" spans="2:20" x14ac:dyDescent="0.3">
      <c r="B207" s="3">
        <v>43670</v>
      </c>
      <c r="C207" s="4" t="str">
        <f t="shared" si="41"/>
        <v>Wednesday</v>
      </c>
      <c r="D207" s="4">
        <v>21934513</v>
      </c>
      <c r="E207" s="4">
        <v>5593301</v>
      </c>
      <c r="F207" s="4">
        <v>2192574</v>
      </c>
      <c r="G207" s="4">
        <v>1536555</v>
      </c>
      <c r="H207" s="4">
        <v>1297775</v>
      </c>
      <c r="I207" s="8">
        <f t="shared" si="36"/>
        <v>5.9165890758550235E-2</v>
      </c>
      <c r="J207" s="8">
        <f t="shared" si="42"/>
        <v>9.2763758052085699E-3</v>
      </c>
      <c r="K207" s="8">
        <f>('Channel wise traffic'!K207/'Channel wise traffic'!K200)-1</f>
        <v>2.0201937045509322E-2</v>
      </c>
      <c r="L207" s="8">
        <f t="shared" si="43"/>
        <v>-1.0709258556743761E-2</v>
      </c>
      <c r="M207" s="8">
        <f t="shared" si="37"/>
        <v>0.25500000843419685</v>
      </c>
      <c r="N207" s="8">
        <f t="shared" si="44"/>
        <v>4.0816541751299562E-2</v>
      </c>
      <c r="O207" s="8">
        <f t="shared" si="38"/>
        <v>0.39200000143028241</v>
      </c>
      <c r="P207" s="8">
        <f t="shared" si="45"/>
        <v>-1.513243071959991E-7</v>
      </c>
      <c r="Q207" s="8">
        <f t="shared" si="39"/>
        <v>0.70079960813181219</v>
      </c>
      <c r="R207" s="8">
        <f t="shared" si="46"/>
        <v>-6.7961527495662866E-2</v>
      </c>
      <c r="S207" s="8">
        <f t="shared" si="40"/>
        <v>0.84460042107181321</v>
      </c>
      <c r="T207" s="15">
        <f t="shared" si="47"/>
        <v>1.9802295100175726E-2</v>
      </c>
    </row>
    <row r="208" spans="2:20" x14ac:dyDescent="0.3">
      <c r="B208" s="3">
        <v>43671</v>
      </c>
      <c r="C208" s="4" t="str">
        <f t="shared" si="41"/>
        <v>Thursday</v>
      </c>
      <c r="D208" s="4">
        <v>20631473</v>
      </c>
      <c r="E208" s="4">
        <v>5415761</v>
      </c>
      <c r="F208" s="4">
        <v>2122978</v>
      </c>
      <c r="G208" s="4">
        <v>1580769</v>
      </c>
      <c r="H208" s="4">
        <v>1296231</v>
      </c>
      <c r="I208" s="8">
        <f t="shared" si="36"/>
        <v>6.2827845592992801E-2</v>
      </c>
      <c r="J208" s="8">
        <f t="shared" si="42"/>
        <v>-0.10337316478461622</v>
      </c>
      <c r="K208" s="8">
        <f>('Channel wise traffic'!K208/'Channel wise traffic'!K201)-1</f>
        <v>-6.8627420442282427E-2</v>
      </c>
      <c r="L208" s="8">
        <f t="shared" si="43"/>
        <v>-3.730591560322627E-2</v>
      </c>
      <c r="M208" s="8">
        <f t="shared" si="37"/>
        <v>0.2624999678888657</v>
      </c>
      <c r="N208" s="8">
        <f t="shared" si="44"/>
        <v>9.6153697954910466E-3</v>
      </c>
      <c r="O208" s="8">
        <f t="shared" si="38"/>
        <v>0.39199994239036767</v>
      </c>
      <c r="P208" s="8">
        <f t="shared" si="45"/>
        <v>2.0833271930895458E-2</v>
      </c>
      <c r="Q208" s="8">
        <f t="shared" si="39"/>
        <v>0.74459980272993875</v>
      </c>
      <c r="R208" s="8">
        <f t="shared" si="46"/>
        <v>-2.8571802836935722E-2</v>
      </c>
      <c r="S208" s="8">
        <f t="shared" si="40"/>
        <v>0.8200002656934694</v>
      </c>
      <c r="T208" s="15">
        <f t="shared" si="47"/>
        <v>-3.8461168377245114E-2</v>
      </c>
    </row>
    <row r="209" spans="2:20" x14ac:dyDescent="0.3">
      <c r="B209" s="3">
        <v>43672</v>
      </c>
      <c r="C209" s="4" t="str">
        <f t="shared" si="41"/>
        <v>Friday</v>
      </c>
      <c r="D209" s="4">
        <v>21065820</v>
      </c>
      <c r="E209" s="4">
        <v>5319119</v>
      </c>
      <c r="F209" s="4">
        <v>2063818</v>
      </c>
      <c r="G209" s="4">
        <v>1566850</v>
      </c>
      <c r="H209" s="4">
        <v>1246273</v>
      </c>
      <c r="I209" s="8">
        <f t="shared" si="36"/>
        <v>5.916090615034212E-2</v>
      </c>
      <c r="J209" s="8">
        <f t="shared" si="42"/>
        <v>-0.16445501347909486</v>
      </c>
      <c r="K209" s="8">
        <f>('Channel wise traffic'!K209/'Channel wise traffic'!K202)-1</f>
        <v>-6.7307661655664042E-2</v>
      </c>
      <c r="L209" s="8">
        <f t="shared" si="43"/>
        <v>-0.10415794523589839</v>
      </c>
      <c r="M209" s="8">
        <f t="shared" si="37"/>
        <v>0.25249997389135576</v>
      </c>
      <c r="N209" s="8">
        <f t="shared" si="44"/>
        <v>-2.8846115347458956E-2</v>
      </c>
      <c r="O209" s="8">
        <f t="shared" si="38"/>
        <v>0.387999967663818</v>
      </c>
      <c r="P209" s="8">
        <f t="shared" si="45"/>
        <v>-6.7307736440819665E-2</v>
      </c>
      <c r="Q209" s="8">
        <f t="shared" si="39"/>
        <v>0.75919969687249556</v>
      </c>
      <c r="R209" s="8">
        <f t="shared" si="46"/>
        <v>3.9999963824946638E-2</v>
      </c>
      <c r="S209" s="8">
        <f t="shared" si="40"/>
        <v>0.79540032549382522</v>
      </c>
      <c r="T209" s="15">
        <f t="shared" si="47"/>
        <v>-4.9019315593413104E-2</v>
      </c>
    </row>
    <row r="210" spans="2:20" x14ac:dyDescent="0.3">
      <c r="B210" s="3">
        <v>43673</v>
      </c>
      <c r="C210" s="4" t="str">
        <f t="shared" si="41"/>
        <v>Saturday</v>
      </c>
      <c r="D210" s="4">
        <v>44889750</v>
      </c>
      <c r="E210" s="4">
        <v>9615384</v>
      </c>
      <c r="F210" s="4">
        <v>3171153</v>
      </c>
      <c r="G210" s="4">
        <v>2156384</v>
      </c>
      <c r="H210" s="4">
        <v>1698799</v>
      </c>
      <c r="I210" s="8">
        <f t="shared" si="36"/>
        <v>3.7843806214113464E-2</v>
      </c>
      <c r="J210" s="8">
        <f t="shared" si="42"/>
        <v>-1.7555963718715928E-2</v>
      </c>
      <c r="K210" s="8">
        <f>('Channel wise traffic'!K210/'Channel wise traffic'!K203)-1</f>
        <v>1.0101021692856316E-2</v>
      </c>
      <c r="L210" s="8">
        <f t="shared" si="43"/>
        <v>-2.7380393138674131E-2</v>
      </c>
      <c r="M210" s="8">
        <f t="shared" si="37"/>
        <v>0.21419998997543982</v>
      </c>
      <c r="N210" s="8">
        <f t="shared" si="44"/>
        <v>1.9999966472289632E-2</v>
      </c>
      <c r="O210" s="8">
        <f t="shared" si="38"/>
        <v>0.32979993310719574</v>
      </c>
      <c r="P210" s="8">
        <f t="shared" si="45"/>
        <v>-7.6190468640130016E-2</v>
      </c>
      <c r="Q210" s="8">
        <f t="shared" si="39"/>
        <v>0.6799999873862913</v>
      </c>
      <c r="R210" s="8">
        <f t="shared" si="46"/>
        <v>5.2631354010703069E-2</v>
      </c>
      <c r="S210" s="8">
        <f t="shared" si="40"/>
        <v>0.78779985382937356</v>
      </c>
      <c r="T210" s="15">
        <f t="shared" si="47"/>
        <v>-1.941753676518887E-2</v>
      </c>
    </row>
    <row r="211" spans="2:20" x14ac:dyDescent="0.3">
      <c r="B211" s="3">
        <v>43674</v>
      </c>
      <c r="C211" s="4" t="str">
        <f t="shared" si="41"/>
        <v>Sunday</v>
      </c>
      <c r="D211" s="4">
        <v>43543058</v>
      </c>
      <c r="E211" s="4">
        <v>8778280</v>
      </c>
      <c r="F211" s="4">
        <v>3074153</v>
      </c>
      <c r="G211" s="4">
        <v>2027711</v>
      </c>
      <c r="H211" s="4">
        <v>1660696</v>
      </c>
      <c r="I211" s="8">
        <f t="shared" si="36"/>
        <v>3.8139167901344917E-2</v>
      </c>
      <c r="J211" s="8">
        <f t="shared" si="42"/>
        <v>7.3212154268398777E-2</v>
      </c>
      <c r="K211" s="8">
        <f>('Channel wise traffic'!K211/'Channel wise traffic'!K204)-1</f>
        <v>2.1052632319450426E-2</v>
      </c>
      <c r="L211" s="8">
        <f t="shared" si="43"/>
        <v>5.1084068867474519E-2</v>
      </c>
      <c r="M211" s="8">
        <f t="shared" si="37"/>
        <v>0.2015999886824669</v>
      </c>
      <c r="N211" s="8">
        <f t="shared" si="44"/>
        <v>-5.8823547772859142E-2</v>
      </c>
      <c r="O211" s="8">
        <f t="shared" si="38"/>
        <v>0.35019992527009847</v>
      </c>
      <c r="P211" s="8">
        <f t="shared" si="45"/>
        <v>8.421053197144901E-2</v>
      </c>
      <c r="Q211" s="8">
        <f t="shared" si="39"/>
        <v>0.65959989629663851</v>
      </c>
      <c r="R211" s="8">
        <f t="shared" si="46"/>
        <v>1.0416688269502927E-2</v>
      </c>
      <c r="S211" s="8">
        <f t="shared" si="40"/>
        <v>0.8190003407783456</v>
      </c>
      <c r="T211" s="15">
        <f t="shared" si="47"/>
        <v>1.9417931652093046E-2</v>
      </c>
    </row>
    <row r="212" spans="2:20" x14ac:dyDescent="0.3">
      <c r="B212" s="3">
        <v>43675</v>
      </c>
      <c r="C212" s="4" t="str">
        <f t="shared" si="41"/>
        <v>Monday</v>
      </c>
      <c r="D212" s="4">
        <v>21500167</v>
      </c>
      <c r="E212" s="4">
        <v>5536293</v>
      </c>
      <c r="F212" s="4">
        <v>2214517</v>
      </c>
      <c r="G212" s="4">
        <v>1551933</v>
      </c>
      <c r="H212" s="4">
        <v>1298037</v>
      </c>
      <c r="I212" s="8">
        <f t="shared" si="36"/>
        <v>6.0373345007041106E-2</v>
      </c>
      <c r="J212" s="8">
        <f t="shared" si="42"/>
        <v>8.6768603846072434E-3</v>
      </c>
      <c r="K212" s="8">
        <f>('Channel wise traffic'!K212/'Channel wise traffic'!K205)-1</f>
        <v>0</v>
      </c>
      <c r="L212" s="8">
        <f t="shared" si="43"/>
        <v>8.6768603846072434E-3</v>
      </c>
      <c r="M212" s="8">
        <f t="shared" si="37"/>
        <v>0.25749999988372185</v>
      </c>
      <c r="N212" s="8">
        <f t="shared" si="44"/>
        <v>4.0404104943706276E-2</v>
      </c>
      <c r="O212" s="8">
        <f t="shared" si="38"/>
        <v>0.39999996387474435</v>
      </c>
      <c r="P212" s="8">
        <f t="shared" si="45"/>
        <v>9.7611200455816061E-8</v>
      </c>
      <c r="Q212" s="8">
        <f t="shared" si="39"/>
        <v>0.70079976807583777</v>
      </c>
      <c r="R212" s="8">
        <f t="shared" si="46"/>
        <v>-4.000051541094618E-2</v>
      </c>
      <c r="S212" s="8">
        <f t="shared" si="40"/>
        <v>0.83640015387262212</v>
      </c>
      <c r="T212" s="15">
        <f t="shared" si="47"/>
        <v>9.9013637652074493E-3</v>
      </c>
    </row>
    <row r="213" spans="2:20" x14ac:dyDescent="0.3">
      <c r="B213" s="3">
        <v>43676</v>
      </c>
      <c r="C213" s="4" t="str">
        <f t="shared" si="41"/>
        <v>Tuesday</v>
      </c>
      <c r="D213" s="4">
        <v>20848646</v>
      </c>
      <c r="E213" s="4">
        <v>5212161</v>
      </c>
      <c r="F213" s="4">
        <v>2043167</v>
      </c>
      <c r="G213" s="4">
        <v>1416936</v>
      </c>
      <c r="H213" s="4">
        <v>1208363</v>
      </c>
      <c r="I213" s="8">
        <f t="shared" si="36"/>
        <v>5.7958823800835793E-2</v>
      </c>
      <c r="J213" s="8">
        <f t="shared" si="42"/>
        <v>3.064391629386698E-2</v>
      </c>
      <c r="K213" s="8">
        <f>('Channel wise traffic'!K213/'Channel wise traffic'!K206)-1</f>
        <v>-2.0408173813155628E-2</v>
      </c>
      <c r="L213" s="8">
        <f t="shared" si="43"/>
        <v>5.2115674848858706E-2</v>
      </c>
      <c r="M213" s="8">
        <f t="shared" si="37"/>
        <v>0.24999997601762725</v>
      </c>
      <c r="N213" s="8">
        <f t="shared" si="44"/>
        <v>5.2631652376363469E-2</v>
      </c>
      <c r="O213" s="8">
        <f t="shared" si="38"/>
        <v>0.39199997851179197</v>
      </c>
      <c r="P213" s="8">
        <f t="shared" si="45"/>
        <v>-1.0100985238119309E-2</v>
      </c>
      <c r="Q213" s="8">
        <f t="shared" si="39"/>
        <v>0.69349984607229853</v>
      </c>
      <c r="R213" s="8">
        <f t="shared" si="46"/>
        <v>-7.7670160640092578E-2</v>
      </c>
      <c r="S213" s="8">
        <f t="shared" si="40"/>
        <v>0.85279998532043788</v>
      </c>
      <c r="T213" s="15">
        <f t="shared" si="47"/>
        <v>9.4737297595598458E-2</v>
      </c>
    </row>
    <row r="214" spans="2:20" x14ac:dyDescent="0.3">
      <c r="B214" s="3">
        <v>43677</v>
      </c>
      <c r="C214" s="4" t="str">
        <f t="shared" si="41"/>
        <v>Wednesday</v>
      </c>
      <c r="D214" s="4">
        <v>22368860</v>
      </c>
      <c r="E214" s="4">
        <v>5592215</v>
      </c>
      <c r="F214" s="4">
        <v>2214517</v>
      </c>
      <c r="G214" s="4">
        <v>1535767</v>
      </c>
      <c r="H214" s="4">
        <v>1322295</v>
      </c>
      <c r="I214" s="8">
        <f t="shared" si="36"/>
        <v>5.9113204696171373E-2</v>
      </c>
      <c r="J214" s="8">
        <f t="shared" si="42"/>
        <v>1.8893876057097803E-2</v>
      </c>
      <c r="K214" s="8">
        <f>('Channel wise traffic'!K214/'Channel wise traffic'!K207)-1</f>
        <v>1.980199148273698E-2</v>
      </c>
      <c r="L214" s="8">
        <f t="shared" si="43"/>
        <v>-8.9048033763017287E-4</v>
      </c>
      <c r="M214" s="8">
        <f t="shared" si="37"/>
        <v>0.25</v>
      </c>
      <c r="N214" s="8">
        <f t="shared" si="44"/>
        <v>-1.9607875564000676E-2</v>
      </c>
      <c r="O214" s="8">
        <f t="shared" si="38"/>
        <v>0.39599997496519718</v>
      </c>
      <c r="P214" s="8">
        <f t="shared" si="45"/>
        <v>1.0204014082449309E-2</v>
      </c>
      <c r="Q214" s="8">
        <f t="shared" si="39"/>
        <v>0.69349975638028516</v>
      </c>
      <c r="R214" s="8">
        <f t="shared" si="46"/>
        <v>-1.0416460949495887E-2</v>
      </c>
      <c r="S214" s="8">
        <f t="shared" si="40"/>
        <v>0.86099974800864976</v>
      </c>
      <c r="T214" s="15">
        <f t="shared" si="47"/>
        <v>1.9416669146370413E-2</v>
      </c>
    </row>
    <row r="215" spans="2:20" x14ac:dyDescent="0.3">
      <c r="B215" s="3">
        <v>43678</v>
      </c>
      <c r="C215" s="4" t="str">
        <f t="shared" si="41"/>
        <v>Thursday</v>
      </c>
      <c r="D215" s="4">
        <v>22151687</v>
      </c>
      <c r="E215" s="4">
        <v>5704059</v>
      </c>
      <c r="F215" s="4">
        <v>2327256</v>
      </c>
      <c r="G215" s="4">
        <v>1749863</v>
      </c>
      <c r="H215" s="4">
        <v>1506632</v>
      </c>
      <c r="I215" s="8">
        <f t="shared" si="36"/>
        <v>6.8014323243191371E-2</v>
      </c>
      <c r="J215" s="8">
        <f t="shared" si="42"/>
        <v>0.16231751902245817</v>
      </c>
      <c r="K215" s="8">
        <f>('Channel wise traffic'!K215/'Channel wise traffic'!K208)-1</f>
        <v>7.3684175322051626E-2</v>
      </c>
      <c r="L215" s="8">
        <f t="shared" si="43"/>
        <v>8.2550620688114362E-2</v>
      </c>
      <c r="M215" s="8">
        <f t="shared" si="37"/>
        <v>0.25749998182982631</v>
      </c>
      <c r="N215" s="8">
        <f t="shared" si="44"/>
        <v>-1.9047568269251136E-2</v>
      </c>
      <c r="O215" s="8">
        <f t="shared" si="38"/>
        <v>0.40799998737740967</v>
      </c>
      <c r="P215" s="8">
        <f t="shared" si="45"/>
        <v>4.0816447291996294E-2</v>
      </c>
      <c r="Q215" s="8">
        <f t="shared" si="39"/>
        <v>0.75189966209132131</v>
      </c>
      <c r="R215" s="8">
        <f t="shared" si="46"/>
        <v>9.8037352878941331E-3</v>
      </c>
      <c r="S215" s="8">
        <f t="shared" si="40"/>
        <v>0.86099997542664763</v>
      </c>
      <c r="T215" s="15">
        <f t="shared" si="47"/>
        <v>4.9999629815369762E-2</v>
      </c>
    </row>
    <row r="216" spans="2:20" x14ac:dyDescent="0.3">
      <c r="B216" s="3">
        <v>43679</v>
      </c>
      <c r="C216" s="4" t="str">
        <f t="shared" si="41"/>
        <v>Friday</v>
      </c>
      <c r="D216" s="4">
        <v>22803207</v>
      </c>
      <c r="E216" s="4">
        <v>5814817</v>
      </c>
      <c r="F216" s="4">
        <v>2256149</v>
      </c>
      <c r="G216" s="4">
        <v>1581109</v>
      </c>
      <c r="H216" s="4">
        <v>1322439</v>
      </c>
      <c r="I216" s="8">
        <f t="shared" si="36"/>
        <v>5.7993553275203794E-2</v>
      </c>
      <c r="J216" s="8">
        <f t="shared" si="42"/>
        <v>6.1115020545257748E-2</v>
      </c>
      <c r="K216" s="8">
        <f>('Channel wise traffic'!K216/'Channel wise traffic'!K209)-1</f>
        <v>8.247417297186499E-2</v>
      </c>
      <c r="L216" s="8">
        <f t="shared" si="43"/>
        <v>-1.9731828856234923E-2</v>
      </c>
      <c r="M216" s="8">
        <f t="shared" si="37"/>
        <v>0.25499996557501758</v>
      </c>
      <c r="N216" s="8">
        <f t="shared" si="44"/>
        <v>9.9009581867819385E-3</v>
      </c>
      <c r="O216" s="8">
        <f t="shared" si="38"/>
        <v>0.38800000068789781</v>
      </c>
      <c r="P216" s="8">
        <f t="shared" si="45"/>
        <v>8.5113614822773798E-8</v>
      </c>
      <c r="Q216" s="8">
        <f t="shared" si="39"/>
        <v>0.7007999028432963</v>
      </c>
      <c r="R216" s="8">
        <f t="shared" si="46"/>
        <v>-7.6922836336441924E-2</v>
      </c>
      <c r="S216" s="8">
        <f t="shared" si="40"/>
        <v>0.83639964101146724</v>
      </c>
      <c r="T216" s="15">
        <f t="shared" si="47"/>
        <v>5.1545510107991799E-2</v>
      </c>
    </row>
    <row r="217" spans="2:20" x14ac:dyDescent="0.3">
      <c r="B217" s="3">
        <v>43680</v>
      </c>
      <c r="C217" s="4" t="str">
        <f t="shared" si="41"/>
        <v>Saturday</v>
      </c>
      <c r="D217" s="4">
        <v>45338648</v>
      </c>
      <c r="E217" s="4">
        <v>9045060</v>
      </c>
      <c r="F217" s="4">
        <v>3167580</v>
      </c>
      <c r="G217" s="4">
        <v>2240112</v>
      </c>
      <c r="H217" s="4">
        <v>1782233</v>
      </c>
      <c r="I217" s="8">
        <f t="shared" si="36"/>
        <v>3.930935479152356E-2</v>
      </c>
      <c r="J217" s="8">
        <f t="shared" si="42"/>
        <v>4.9113520787332776E-2</v>
      </c>
      <c r="K217" s="8">
        <f>('Channel wise traffic'!K217/'Channel wise traffic'!K210)-1</f>
        <v>1.0000011361168459E-2</v>
      </c>
      <c r="L217" s="8">
        <f t="shared" si="43"/>
        <v>3.8726246750083293E-2</v>
      </c>
      <c r="M217" s="8">
        <f t="shared" si="37"/>
        <v>0.19949999391247838</v>
      </c>
      <c r="N217" s="8">
        <f t="shared" si="44"/>
        <v>-6.8627435811957516E-2</v>
      </c>
      <c r="O217" s="8">
        <f t="shared" si="38"/>
        <v>0.35019999867330898</v>
      </c>
      <c r="P217" s="8">
        <f t="shared" si="45"/>
        <v>6.1855881454901729E-2</v>
      </c>
      <c r="Q217" s="8">
        <f t="shared" si="39"/>
        <v>0.70719981815771027</v>
      </c>
      <c r="R217" s="8">
        <f t="shared" si="46"/>
        <v>3.9999751876417911E-2</v>
      </c>
      <c r="S217" s="8">
        <f t="shared" si="40"/>
        <v>0.79559995214524992</v>
      </c>
      <c r="T217" s="15">
        <f t="shared" si="47"/>
        <v>9.9011167341060968E-3</v>
      </c>
    </row>
    <row r="218" spans="2:20" x14ac:dyDescent="0.3">
      <c r="B218" s="3">
        <v>43681</v>
      </c>
      <c r="C218" s="4" t="str">
        <f t="shared" si="41"/>
        <v>Sunday</v>
      </c>
      <c r="D218" s="4">
        <v>43991955</v>
      </c>
      <c r="E218" s="4">
        <v>9053544</v>
      </c>
      <c r="F218" s="4">
        <v>2924294</v>
      </c>
      <c r="G218" s="4">
        <v>2068061</v>
      </c>
      <c r="H218" s="4">
        <v>1677611</v>
      </c>
      <c r="I218" s="8">
        <f t="shared" si="36"/>
        <v>3.8134495273056179E-2</v>
      </c>
      <c r="J218" s="8">
        <f t="shared" si="42"/>
        <v>1.0185488493980932E-2</v>
      </c>
      <c r="K218" s="8">
        <f>('Channel wise traffic'!K218/'Channel wise traffic'!K211)-1</f>
        <v>1.0309313154317934E-2</v>
      </c>
      <c r="L218" s="8">
        <f t="shared" si="43"/>
        <v>-1.2251521325334913E-4</v>
      </c>
      <c r="M218" s="8">
        <f t="shared" si="37"/>
        <v>0.20579999229404558</v>
      </c>
      <c r="N218" s="8">
        <f t="shared" si="44"/>
        <v>2.0833352417464424E-2</v>
      </c>
      <c r="O218" s="8">
        <f t="shared" si="38"/>
        <v>0.3229999213567637</v>
      </c>
      <c r="P218" s="8">
        <f t="shared" si="45"/>
        <v>-7.7669930661339315E-2</v>
      </c>
      <c r="Q218" s="8">
        <f t="shared" si="39"/>
        <v>0.70720009684388774</v>
      </c>
      <c r="R218" s="8">
        <f t="shared" si="46"/>
        <v>7.2165263843283256E-2</v>
      </c>
      <c r="S218" s="8">
        <f t="shared" si="40"/>
        <v>0.81119995976907833</v>
      </c>
      <c r="T218" s="15">
        <f t="shared" si="47"/>
        <v>-9.524270773628829E-3</v>
      </c>
    </row>
    <row r="219" spans="2:20" x14ac:dyDescent="0.3">
      <c r="B219" s="3">
        <v>43682</v>
      </c>
      <c r="C219" s="4" t="str">
        <f t="shared" si="41"/>
        <v>Monday</v>
      </c>
      <c r="D219" s="4">
        <v>22368860</v>
      </c>
      <c r="E219" s="4">
        <v>5592215</v>
      </c>
      <c r="F219" s="4">
        <v>2214517</v>
      </c>
      <c r="G219" s="4">
        <v>1551933</v>
      </c>
      <c r="H219" s="4">
        <v>1208956</v>
      </c>
      <c r="I219" s="8">
        <f t="shared" si="36"/>
        <v>5.4046384125073878E-2</v>
      </c>
      <c r="J219" s="8">
        <f t="shared" si="42"/>
        <v>-6.8627473639041092E-2</v>
      </c>
      <c r="K219" s="8">
        <f>('Channel wise traffic'!K219/'Channel wise traffic'!K212)-1</f>
        <v>4.0403967113556316E-2</v>
      </c>
      <c r="L219" s="8">
        <f t="shared" si="43"/>
        <v>-0.10479725582919641</v>
      </c>
      <c r="M219" s="8">
        <f t="shared" si="37"/>
        <v>0.25</v>
      </c>
      <c r="N219" s="8">
        <f t="shared" si="44"/>
        <v>-2.9126213153819802E-2</v>
      </c>
      <c r="O219" s="8">
        <f t="shared" si="38"/>
        <v>0.39599997496519718</v>
      </c>
      <c r="P219" s="8">
        <f t="shared" si="45"/>
        <v>-9.9999731769968569E-3</v>
      </c>
      <c r="Q219" s="8">
        <f t="shared" si="39"/>
        <v>0.70079976807583777</v>
      </c>
      <c r="R219" s="8">
        <f t="shared" si="46"/>
        <v>0</v>
      </c>
      <c r="S219" s="8">
        <f t="shared" si="40"/>
        <v>0.77900012436103883</v>
      </c>
      <c r="T219" s="15">
        <f t="shared" si="47"/>
        <v>-6.8627473639041092E-2</v>
      </c>
    </row>
    <row r="220" spans="2:20" x14ac:dyDescent="0.3">
      <c r="B220" s="3">
        <v>43683</v>
      </c>
      <c r="C220" s="4" t="str">
        <f t="shared" si="41"/>
        <v>Tuesday</v>
      </c>
      <c r="D220" s="4">
        <v>22586034</v>
      </c>
      <c r="E220" s="4">
        <v>5420648</v>
      </c>
      <c r="F220" s="4">
        <v>2124894</v>
      </c>
      <c r="G220" s="4">
        <v>1535660</v>
      </c>
      <c r="H220" s="4">
        <v>1221464</v>
      </c>
      <c r="I220" s="8">
        <f t="shared" si="36"/>
        <v>5.4080499480342589E-2</v>
      </c>
      <c r="J220" s="8">
        <f t="shared" si="42"/>
        <v>1.0841940708214315E-2</v>
      </c>
      <c r="K220" s="8">
        <f>('Channel wise traffic'!K220/'Channel wise traffic'!K213)-1</f>
        <v>8.3333329336271023E-2</v>
      </c>
      <c r="L220" s="8">
        <f t="shared" si="43"/>
        <v>-6.6915166081014887E-2</v>
      </c>
      <c r="M220" s="8">
        <f t="shared" si="37"/>
        <v>0.23999999291597632</v>
      </c>
      <c r="N220" s="8">
        <f t="shared" si="44"/>
        <v>-3.999993624377729E-2</v>
      </c>
      <c r="O220" s="8">
        <f t="shared" si="38"/>
        <v>0.39199999704832339</v>
      </c>
      <c r="P220" s="8">
        <f t="shared" si="45"/>
        <v>4.7287072479917924E-8</v>
      </c>
      <c r="Q220" s="8">
        <f t="shared" si="39"/>
        <v>0.72269957936725315</v>
      </c>
      <c r="R220" s="8">
        <f t="shared" si="46"/>
        <v>4.2104887925109136E-2</v>
      </c>
      <c r="S220" s="8">
        <f t="shared" si="40"/>
        <v>0.79540002344268912</v>
      </c>
      <c r="T220" s="15">
        <f t="shared" si="47"/>
        <v>-6.7307648763831551E-2</v>
      </c>
    </row>
    <row r="221" spans="2:20" x14ac:dyDescent="0.3">
      <c r="B221" s="3">
        <v>43684</v>
      </c>
      <c r="C221" s="4" t="str">
        <f t="shared" si="41"/>
        <v>Wednesday</v>
      </c>
      <c r="D221" s="4">
        <v>22586034</v>
      </c>
      <c r="E221" s="4">
        <v>5364183</v>
      </c>
      <c r="F221" s="4">
        <v>2124216</v>
      </c>
      <c r="G221" s="4">
        <v>1488650</v>
      </c>
      <c r="H221" s="4">
        <v>1184072</v>
      </c>
      <c r="I221" s="8">
        <f t="shared" si="36"/>
        <v>5.2424963143152974E-2</v>
      </c>
      <c r="J221" s="8">
        <f t="shared" si="42"/>
        <v>-0.10453264967348441</v>
      </c>
      <c r="K221" s="8">
        <f>('Channel wise traffic'!K221/'Channel wise traffic'!K214)-1</f>
        <v>9.7087656419474477E-3</v>
      </c>
      <c r="L221" s="8">
        <f t="shared" si="43"/>
        <v>-0.1131429362930747</v>
      </c>
      <c r="M221" s="8">
        <f t="shared" si="37"/>
        <v>0.23749999667936389</v>
      </c>
      <c r="N221" s="8">
        <f t="shared" si="44"/>
        <v>-5.0000013282544442E-2</v>
      </c>
      <c r="O221" s="8">
        <f t="shared" si="38"/>
        <v>0.39599991275465435</v>
      </c>
      <c r="P221" s="8">
        <f t="shared" si="45"/>
        <v>-1.570973403586251E-7</v>
      </c>
      <c r="Q221" s="8">
        <f t="shared" si="39"/>
        <v>0.70079973034757292</v>
      </c>
      <c r="R221" s="8">
        <f t="shared" si="46"/>
        <v>1.0526281949095218E-2</v>
      </c>
      <c r="S221" s="8">
        <f t="shared" si="40"/>
        <v>0.79539985893258991</v>
      </c>
      <c r="T221" s="15">
        <f t="shared" si="47"/>
        <v>-7.6190369657809454E-2</v>
      </c>
    </row>
    <row r="222" spans="2:20" x14ac:dyDescent="0.3">
      <c r="B222" s="3">
        <v>43685</v>
      </c>
      <c r="C222" s="4" t="str">
        <f t="shared" si="41"/>
        <v>Thursday</v>
      </c>
      <c r="D222" s="4">
        <v>20848646</v>
      </c>
      <c r="E222" s="4">
        <v>5264283</v>
      </c>
      <c r="F222" s="4">
        <v>2168884</v>
      </c>
      <c r="G222" s="4">
        <v>1519954</v>
      </c>
      <c r="H222" s="4">
        <v>1233898</v>
      </c>
      <c r="I222" s="8">
        <f t="shared" si="36"/>
        <v>5.9183603577901416E-2</v>
      </c>
      <c r="J222" s="8">
        <f t="shared" si="42"/>
        <v>-0.18102230670794195</v>
      </c>
      <c r="K222" s="8">
        <f>('Channel wise traffic'!K222/'Channel wise traffic'!K215)-1</f>
        <v>-5.8823516134325682E-2</v>
      </c>
      <c r="L222" s="8">
        <f t="shared" si="43"/>
        <v>-0.12983617632590294</v>
      </c>
      <c r="M222" s="8">
        <f t="shared" si="37"/>
        <v>0.25249999448405425</v>
      </c>
      <c r="N222" s="8">
        <f t="shared" si="44"/>
        <v>-1.9417427955689681E-2</v>
      </c>
      <c r="O222" s="8">
        <f t="shared" si="38"/>
        <v>0.41199988678420213</v>
      </c>
      <c r="P222" s="8">
        <f t="shared" si="45"/>
        <v>9.8036753199515214E-3</v>
      </c>
      <c r="Q222" s="8">
        <f t="shared" si="39"/>
        <v>0.70080004278698171</v>
      </c>
      <c r="R222" s="8">
        <f t="shared" si="46"/>
        <v>-6.7960689278955044E-2</v>
      </c>
      <c r="S222" s="8">
        <f t="shared" si="40"/>
        <v>0.8117995676184937</v>
      </c>
      <c r="T222" s="15">
        <f t="shared" si="47"/>
        <v>-5.714333241853331E-2</v>
      </c>
    </row>
    <row r="223" spans="2:20" x14ac:dyDescent="0.3">
      <c r="B223" s="3">
        <v>43686</v>
      </c>
      <c r="C223" s="4" t="str">
        <f t="shared" si="41"/>
        <v>Friday</v>
      </c>
      <c r="D223" s="4">
        <v>22586034</v>
      </c>
      <c r="E223" s="4">
        <v>5590043</v>
      </c>
      <c r="F223" s="4">
        <v>2124216</v>
      </c>
      <c r="G223" s="4">
        <v>1566184</v>
      </c>
      <c r="H223" s="4">
        <v>1322799</v>
      </c>
      <c r="I223" s="8">
        <f t="shared" si="36"/>
        <v>5.8567121611523297E-2</v>
      </c>
      <c r="J223" s="8">
        <f t="shared" si="42"/>
        <v>2.7222427650719361E-4</v>
      </c>
      <c r="K223" s="8">
        <f>('Channel wise traffic'!K223/'Channel wise traffic'!K216)-1</f>
        <v>-9.5237928177200892E-3</v>
      </c>
      <c r="L223" s="8">
        <f t="shared" si="43"/>
        <v>9.8902085477963197E-3</v>
      </c>
      <c r="M223" s="8">
        <f t="shared" si="37"/>
        <v>0.24749998162581355</v>
      </c>
      <c r="N223" s="8">
        <f t="shared" si="44"/>
        <v>-2.9411705732162674E-2</v>
      </c>
      <c r="O223" s="8">
        <f t="shared" si="38"/>
        <v>0.37999993917756986</v>
      </c>
      <c r="P223" s="8">
        <f t="shared" si="45"/>
        <v>-2.0618715196248361E-2</v>
      </c>
      <c r="Q223" s="8">
        <f t="shared" si="39"/>
        <v>0.7372997849559555</v>
      </c>
      <c r="R223" s="8">
        <f t="shared" si="46"/>
        <v>5.2083172335742889E-2</v>
      </c>
      <c r="S223" s="8">
        <f t="shared" si="40"/>
        <v>0.84459999591363466</v>
      </c>
      <c r="T223" s="15">
        <f t="shared" si="47"/>
        <v>9.8043500978199916E-3</v>
      </c>
    </row>
    <row r="224" spans="2:20" x14ac:dyDescent="0.3">
      <c r="B224" s="3">
        <v>43687</v>
      </c>
      <c r="C224" s="4" t="str">
        <f t="shared" si="41"/>
        <v>Saturday</v>
      </c>
      <c r="D224" s="4">
        <v>46685340</v>
      </c>
      <c r="E224" s="4">
        <v>9411764</v>
      </c>
      <c r="F224" s="4">
        <v>3328000</v>
      </c>
      <c r="G224" s="4">
        <v>2330931</v>
      </c>
      <c r="H224" s="4">
        <v>1890851</v>
      </c>
      <c r="I224" s="8">
        <f t="shared" si="36"/>
        <v>4.0502029116634898E-2</v>
      </c>
      <c r="J224" s="8">
        <f t="shared" si="42"/>
        <v>6.0944893288363611E-2</v>
      </c>
      <c r="K224" s="8">
        <f>('Channel wise traffic'!K224/'Channel wise traffic'!K217)-1</f>
        <v>2.9702959596478395E-2</v>
      </c>
      <c r="L224" s="8">
        <f t="shared" si="43"/>
        <v>3.034072503699603E-2</v>
      </c>
      <c r="M224" s="8">
        <f t="shared" si="37"/>
        <v>0.2015999883475198</v>
      </c>
      <c r="N224" s="8">
        <f t="shared" si="44"/>
        <v>1.0526288216142543E-2</v>
      </c>
      <c r="O224" s="8">
        <f t="shared" si="38"/>
        <v>0.353600026520002</v>
      </c>
      <c r="P224" s="8">
        <f t="shared" si="45"/>
        <v>9.7088174174004838E-3</v>
      </c>
      <c r="Q224" s="8">
        <f t="shared" si="39"/>
        <v>0.70039993990384619</v>
      </c>
      <c r="R224" s="8">
        <f t="shared" si="46"/>
        <v>-9.6152149354027383E-3</v>
      </c>
      <c r="S224" s="8">
        <f t="shared" si="40"/>
        <v>0.81119990252821728</v>
      </c>
      <c r="T224" s="15">
        <f t="shared" si="47"/>
        <v>1.9607781952354131E-2</v>
      </c>
    </row>
    <row r="225" spans="2:20" x14ac:dyDescent="0.3">
      <c r="B225" s="3">
        <v>43688</v>
      </c>
      <c r="C225" s="4" t="str">
        <f t="shared" si="41"/>
        <v>Sunday</v>
      </c>
      <c r="D225" s="4">
        <v>43991955</v>
      </c>
      <c r="E225" s="4">
        <v>9700226</v>
      </c>
      <c r="F225" s="4">
        <v>3166153</v>
      </c>
      <c r="G225" s="4">
        <v>1033432</v>
      </c>
      <c r="H225" s="4">
        <v>765773</v>
      </c>
      <c r="I225" s="8">
        <f t="shared" si="36"/>
        <v>1.7407114550830941E-2</v>
      </c>
      <c r="J225" s="8">
        <f t="shared" si="42"/>
        <v>-0.54353363205176886</v>
      </c>
      <c r="K225" s="8">
        <f>('Channel wise traffic'!K225/'Channel wise traffic'!K218)-1</f>
        <v>0</v>
      </c>
      <c r="L225" s="8">
        <f t="shared" si="43"/>
        <v>-0.54353363205176897</v>
      </c>
      <c r="M225" s="8">
        <f t="shared" si="37"/>
        <v>0.22049999823831426</v>
      </c>
      <c r="N225" s="8">
        <f t="shared" si="44"/>
        <v>7.1428602986852496E-2</v>
      </c>
      <c r="O225" s="8">
        <f t="shared" si="38"/>
        <v>0.32639992099153153</v>
      </c>
      <c r="P225" s="8">
        <f t="shared" si="45"/>
        <v>1.0526317221645431E-2</v>
      </c>
      <c r="Q225" s="8">
        <f t="shared" si="39"/>
        <v>0.32639989286683241</v>
      </c>
      <c r="R225" s="8">
        <f t="shared" si="46"/>
        <v>-0.53846175315374123</v>
      </c>
      <c r="S225" s="8">
        <f t="shared" si="40"/>
        <v>0.74099989162325142</v>
      </c>
      <c r="T225" s="15">
        <f t="shared" si="47"/>
        <v>-8.6538549836479906E-2</v>
      </c>
    </row>
    <row r="226" spans="2:20" x14ac:dyDescent="0.3">
      <c r="B226" s="3">
        <v>43689</v>
      </c>
      <c r="C226" s="4" t="str">
        <f t="shared" si="41"/>
        <v>Monday</v>
      </c>
      <c r="D226" s="4">
        <v>20631473</v>
      </c>
      <c r="E226" s="4">
        <v>5157868</v>
      </c>
      <c r="F226" s="4">
        <v>2063147</v>
      </c>
      <c r="G226" s="4">
        <v>1445853</v>
      </c>
      <c r="H226" s="4">
        <v>1244880</v>
      </c>
      <c r="I226" s="8">
        <f t="shared" si="36"/>
        <v>6.0338881281040861E-2</v>
      </c>
      <c r="J226" s="8">
        <f t="shared" si="42"/>
        <v>2.971489450401843E-2</v>
      </c>
      <c r="K226" s="8">
        <f>('Channel wise traffic'!K226/'Channel wise traffic'!K219)-1</f>
        <v>-7.7669856905524637E-2</v>
      </c>
      <c r="L226" s="8">
        <f t="shared" si="43"/>
        <v>0.11642771774342786</v>
      </c>
      <c r="M226" s="8">
        <f t="shared" si="37"/>
        <v>0.24999998788259084</v>
      </c>
      <c r="N226" s="8">
        <f t="shared" si="44"/>
        <v>-4.8469636637626934E-8</v>
      </c>
      <c r="O226" s="8">
        <f t="shared" si="38"/>
        <v>0.39999996122428877</v>
      </c>
      <c r="P226" s="8">
        <f t="shared" si="45"/>
        <v>1.0100976040322118E-2</v>
      </c>
      <c r="Q226" s="8">
        <f t="shared" si="39"/>
        <v>0.70079979759076794</v>
      </c>
      <c r="R226" s="8">
        <f t="shared" si="46"/>
        <v>4.211606730031292E-8</v>
      </c>
      <c r="S226" s="8">
        <f t="shared" si="40"/>
        <v>0.86100039215604907</v>
      </c>
      <c r="T226" s="15">
        <f t="shared" si="47"/>
        <v>0.10526348485793835</v>
      </c>
    </row>
    <row r="227" spans="2:20" x14ac:dyDescent="0.3">
      <c r="B227" s="3">
        <v>43690</v>
      </c>
      <c r="C227" s="4" t="str">
        <f t="shared" si="41"/>
        <v>Tuesday</v>
      </c>
      <c r="D227" s="4">
        <v>20848646</v>
      </c>
      <c r="E227" s="4">
        <v>5316404</v>
      </c>
      <c r="F227" s="4">
        <v>2211624</v>
      </c>
      <c r="G227" s="4">
        <v>1549906</v>
      </c>
      <c r="H227" s="4">
        <v>1334469</v>
      </c>
      <c r="I227" s="8">
        <f t="shared" si="36"/>
        <v>6.4007466000429961E-2</v>
      </c>
      <c r="J227" s="8">
        <f t="shared" si="42"/>
        <v>9.2516029944394562E-2</v>
      </c>
      <c r="K227" s="8">
        <f>('Channel wise traffic'!K227/'Channel wise traffic'!K220)-1</f>
        <v>-7.6923073517295992E-2</v>
      </c>
      <c r="L227" s="8">
        <f t="shared" si="43"/>
        <v>0.18355907610830524</v>
      </c>
      <c r="M227" s="8">
        <f t="shared" si="37"/>
        <v>0.25499996498573574</v>
      </c>
      <c r="N227" s="8">
        <f t="shared" si="44"/>
        <v>6.2499885468792149E-2</v>
      </c>
      <c r="O227" s="8">
        <f t="shared" si="38"/>
        <v>0.41599998796178772</v>
      </c>
      <c r="P227" s="8">
        <f t="shared" si="45"/>
        <v>6.1224467076987699E-2</v>
      </c>
      <c r="Q227" s="8">
        <f t="shared" si="39"/>
        <v>0.70079995514608273</v>
      </c>
      <c r="R227" s="8">
        <f t="shared" si="46"/>
        <v>-3.0302527974824911E-2</v>
      </c>
      <c r="S227" s="8">
        <f t="shared" si="40"/>
        <v>0.86099995741677238</v>
      </c>
      <c r="T227" s="15">
        <f t="shared" si="47"/>
        <v>8.247414136367559E-2</v>
      </c>
    </row>
    <row r="228" spans="2:20" x14ac:dyDescent="0.3">
      <c r="B228" s="3">
        <v>43691</v>
      </c>
      <c r="C228" s="4" t="str">
        <f t="shared" si="41"/>
        <v>Wednesday</v>
      </c>
      <c r="D228" s="4">
        <v>22586034</v>
      </c>
      <c r="E228" s="4">
        <v>5477113</v>
      </c>
      <c r="F228" s="4">
        <v>2147028</v>
      </c>
      <c r="G228" s="4">
        <v>1551657</v>
      </c>
      <c r="H228" s="4">
        <v>1335977</v>
      </c>
      <c r="I228" s="8">
        <f t="shared" si="36"/>
        <v>5.9150579512985767E-2</v>
      </c>
      <c r="J228" s="8">
        <f t="shared" si="42"/>
        <v>0.12829034045226972</v>
      </c>
      <c r="K228" s="8">
        <f>('Channel wise traffic'!K228/'Channel wise traffic'!K221)-1</f>
        <v>0</v>
      </c>
      <c r="L228" s="8">
        <f t="shared" si="43"/>
        <v>0.12829034045226972</v>
      </c>
      <c r="M228" s="8">
        <f t="shared" si="37"/>
        <v>0.24249998915258872</v>
      </c>
      <c r="N228" s="8">
        <f t="shared" si="44"/>
        <v>2.1052600181612036E-2</v>
      </c>
      <c r="O228" s="8">
        <f t="shared" si="38"/>
        <v>0.39199994595693022</v>
      </c>
      <c r="P228" s="8">
        <f t="shared" si="45"/>
        <v>-1.0100928482280613E-2</v>
      </c>
      <c r="Q228" s="8">
        <f t="shared" si="39"/>
        <v>0.72269993684292888</v>
      </c>
      <c r="R228" s="8">
        <f t="shared" si="46"/>
        <v>3.1250306681045892E-2</v>
      </c>
      <c r="S228" s="8">
        <f t="shared" si="40"/>
        <v>0.86100020816456213</v>
      </c>
      <c r="T228" s="15">
        <f t="shared" si="47"/>
        <v>8.2474680495928876E-2</v>
      </c>
    </row>
    <row r="229" spans="2:20" x14ac:dyDescent="0.3">
      <c r="B229" s="3">
        <v>43692</v>
      </c>
      <c r="C229" s="4" t="str">
        <f t="shared" si="41"/>
        <v>Thursday</v>
      </c>
      <c r="D229" s="4">
        <v>21934513</v>
      </c>
      <c r="E229" s="4">
        <v>5702973</v>
      </c>
      <c r="F229" s="4">
        <v>2235565</v>
      </c>
      <c r="G229" s="4">
        <v>1615643</v>
      </c>
      <c r="H229" s="4">
        <v>1298330</v>
      </c>
      <c r="I229" s="8">
        <f t="shared" si="36"/>
        <v>5.9191193349038565E-2</v>
      </c>
      <c r="J229" s="8">
        <f t="shared" si="42"/>
        <v>5.2218254669348596E-2</v>
      </c>
      <c r="K229" s="8">
        <f>('Channel wise traffic'!K229/'Channel wise traffic'!K222)-1</f>
        <v>5.2083288866014987E-2</v>
      </c>
      <c r="L229" s="8">
        <f t="shared" si="43"/>
        <v>1.282411120364646E-4</v>
      </c>
      <c r="M229" s="8">
        <f t="shared" si="37"/>
        <v>0.25999998267570379</v>
      </c>
      <c r="N229" s="8">
        <f t="shared" si="44"/>
        <v>2.970292418015541E-2</v>
      </c>
      <c r="O229" s="8">
        <f t="shared" si="38"/>
        <v>0.39199992705559011</v>
      </c>
      <c r="P229" s="8">
        <f t="shared" si="45"/>
        <v>-4.854360491387133E-2</v>
      </c>
      <c r="Q229" s="8">
        <f t="shared" si="39"/>
        <v>0.7227000780563303</v>
      </c>
      <c r="R229" s="8">
        <f t="shared" si="46"/>
        <v>3.1250048419311227E-2</v>
      </c>
      <c r="S229" s="8">
        <f t="shared" si="40"/>
        <v>0.8035995575755287</v>
      </c>
      <c r="T229" s="15">
        <f t="shared" si="47"/>
        <v>-1.0101027852257527E-2</v>
      </c>
    </row>
    <row r="230" spans="2:20" x14ac:dyDescent="0.3">
      <c r="B230" s="3">
        <v>43693</v>
      </c>
      <c r="C230" s="4" t="str">
        <f t="shared" si="41"/>
        <v>Friday</v>
      </c>
      <c r="D230" s="4">
        <v>21282993</v>
      </c>
      <c r="E230" s="4">
        <v>5480370</v>
      </c>
      <c r="F230" s="4">
        <v>2279834</v>
      </c>
      <c r="G230" s="4">
        <v>1581065</v>
      </c>
      <c r="H230" s="4">
        <v>1257579</v>
      </c>
      <c r="I230" s="8">
        <f t="shared" si="36"/>
        <v>5.9088446817606902E-2</v>
      </c>
      <c r="J230" s="8">
        <f t="shared" si="42"/>
        <v>-4.9304542867056877E-2</v>
      </c>
      <c r="K230" s="8">
        <f>('Channel wise traffic'!K230/'Channel wise traffic'!K223)-1</f>
        <v>-5.7692294069183969E-2</v>
      </c>
      <c r="L230" s="8">
        <f t="shared" si="43"/>
        <v>8.9013287957289133E-3</v>
      </c>
      <c r="M230" s="8">
        <f t="shared" si="37"/>
        <v>0.2574999672273538</v>
      </c>
      <c r="N230" s="8">
        <f t="shared" si="44"/>
        <v>4.0403985228002481E-2</v>
      </c>
      <c r="O230" s="8">
        <f t="shared" si="38"/>
        <v>0.41600001459755453</v>
      </c>
      <c r="P230" s="8">
        <f t="shared" si="45"/>
        <v>9.4737055742428078E-2</v>
      </c>
      <c r="Q230" s="8">
        <f t="shared" si="39"/>
        <v>0.69350005307403961</v>
      </c>
      <c r="R230" s="8">
        <f t="shared" si="46"/>
        <v>-5.9405594271985773E-2</v>
      </c>
      <c r="S230" s="8">
        <f t="shared" si="40"/>
        <v>0.79539993611900839</v>
      </c>
      <c r="T230" s="15">
        <f t="shared" si="47"/>
        <v>-5.825249826268919E-2</v>
      </c>
    </row>
    <row r="231" spans="2:20" x14ac:dyDescent="0.3">
      <c r="B231" s="3">
        <v>43694</v>
      </c>
      <c r="C231" s="4" t="str">
        <f t="shared" si="41"/>
        <v>Saturday</v>
      </c>
      <c r="D231" s="4">
        <v>46685340</v>
      </c>
      <c r="E231" s="4">
        <v>10098039</v>
      </c>
      <c r="F231" s="4">
        <v>3399000</v>
      </c>
      <c r="G231" s="4">
        <v>2357546</v>
      </c>
      <c r="H231" s="4">
        <v>1857275</v>
      </c>
      <c r="I231" s="8">
        <f t="shared" si="36"/>
        <v>3.9782831184264698E-2</v>
      </c>
      <c r="J231" s="8">
        <f t="shared" si="42"/>
        <v>-1.7757083979647259E-2</v>
      </c>
      <c r="K231" s="8">
        <f>('Channel wise traffic'!K231/'Channel wise traffic'!K224)-1</f>
        <v>0</v>
      </c>
      <c r="L231" s="8">
        <f t="shared" si="43"/>
        <v>-1.7757083979647148E-2</v>
      </c>
      <c r="M231" s="8">
        <f t="shared" si="37"/>
        <v>0.21629999910035999</v>
      </c>
      <c r="N231" s="8">
        <f t="shared" si="44"/>
        <v>7.2916724218754281E-2</v>
      </c>
      <c r="O231" s="8">
        <f t="shared" si="38"/>
        <v>0.33660000718951472</v>
      </c>
      <c r="P231" s="8">
        <f t="shared" si="45"/>
        <v>-4.8076974138817397E-2</v>
      </c>
      <c r="Q231" s="8">
        <f t="shared" si="39"/>
        <v>0.69359988231832892</v>
      </c>
      <c r="R231" s="8">
        <f t="shared" si="46"/>
        <v>-9.7088209151628968E-3</v>
      </c>
      <c r="S231" s="8">
        <f t="shared" si="40"/>
        <v>0.78780011079317225</v>
      </c>
      <c r="T231" s="15">
        <f t="shared" si="47"/>
        <v>-2.8845900575328431E-2</v>
      </c>
    </row>
    <row r="232" spans="2:20" x14ac:dyDescent="0.3">
      <c r="B232" s="3">
        <v>43695</v>
      </c>
      <c r="C232" s="4" t="str">
        <f t="shared" si="41"/>
        <v>Sunday</v>
      </c>
      <c r="D232" s="4">
        <v>45338648</v>
      </c>
      <c r="E232" s="4">
        <v>9521116</v>
      </c>
      <c r="F232" s="4">
        <v>3140064</v>
      </c>
      <c r="G232" s="4">
        <v>2028481</v>
      </c>
      <c r="H232" s="4">
        <v>1582215</v>
      </c>
      <c r="I232" s="8">
        <f t="shared" si="36"/>
        <v>3.4897710227265712E-2</v>
      </c>
      <c r="J232" s="8">
        <f t="shared" si="42"/>
        <v>1.0661671278564273</v>
      </c>
      <c r="K232" s="8">
        <f>('Channel wise traffic'!K232/'Channel wise traffic'!K225)-1</f>
        <v>3.0612233532244737E-2</v>
      </c>
      <c r="L232" s="8">
        <f t="shared" si="43"/>
        <v>1.0047958049198824</v>
      </c>
      <c r="M232" s="8">
        <f t="shared" si="37"/>
        <v>0.20999999823550097</v>
      </c>
      <c r="N232" s="8">
        <f t="shared" si="44"/>
        <v>-4.7619048012258913E-2</v>
      </c>
      <c r="O232" s="8">
        <f t="shared" si="38"/>
        <v>0.32979999403431276</v>
      </c>
      <c r="P232" s="8">
        <f t="shared" si="45"/>
        <v>1.0416892971213176E-2</v>
      </c>
      <c r="Q232" s="8">
        <f t="shared" si="39"/>
        <v>0.64599989044809281</v>
      </c>
      <c r="R232" s="8">
        <f t="shared" si="46"/>
        <v>0.97916698064497742</v>
      </c>
      <c r="S232" s="8">
        <f t="shared" si="40"/>
        <v>0.77999991126364998</v>
      </c>
      <c r="T232" s="15">
        <f t="shared" si="47"/>
        <v>5.2631613150393664E-2</v>
      </c>
    </row>
    <row r="233" spans="2:20" x14ac:dyDescent="0.3">
      <c r="B233" s="3">
        <v>43696</v>
      </c>
      <c r="C233" s="4" t="str">
        <f t="shared" si="41"/>
        <v>Monday</v>
      </c>
      <c r="D233" s="4">
        <v>21065820</v>
      </c>
      <c r="E233" s="4">
        <v>5003132</v>
      </c>
      <c r="F233" s="4">
        <v>2041277</v>
      </c>
      <c r="G233" s="4">
        <v>1534836</v>
      </c>
      <c r="H233" s="4">
        <v>1233394</v>
      </c>
      <c r="I233" s="8">
        <f t="shared" si="36"/>
        <v>5.8549536642770135E-2</v>
      </c>
      <c r="J233" s="8">
        <f t="shared" si="42"/>
        <v>-9.2265921213289248E-3</v>
      </c>
      <c r="K233" s="8">
        <f>('Channel wise traffic'!K233/'Channel wise traffic'!K226)-1</f>
        <v>2.1052642293288626E-2</v>
      </c>
      <c r="L233" s="8">
        <f t="shared" si="43"/>
        <v>-2.9654919022056192E-2</v>
      </c>
      <c r="M233" s="8">
        <f t="shared" si="37"/>
        <v>0.23749998813243445</v>
      </c>
      <c r="N233" s="8">
        <f t="shared" si="44"/>
        <v>-5.0000001424107432E-2</v>
      </c>
      <c r="O233" s="8">
        <f t="shared" si="38"/>
        <v>0.40799982890717257</v>
      </c>
      <c r="P233" s="8">
        <f t="shared" si="45"/>
        <v>1.9999671145963127E-2</v>
      </c>
      <c r="Q233" s="8">
        <f t="shared" si="39"/>
        <v>0.75189991363249575</v>
      </c>
      <c r="R233" s="8">
        <f t="shared" si="46"/>
        <v>7.2916853311604024E-2</v>
      </c>
      <c r="S233" s="8">
        <f t="shared" si="40"/>
        <v>0.80359986343817846</v>
      </c>
      <c r="T233" s="15">
        <f t="shared" si="47"/>
        <v>-6.6667250376196363E-2</v>
      </c>
    </row>
    <row r="234" spans="2:20" x14ac:dyDescent="0.3">
      <c r="B234" s="3">
        <v>43697</v>
      </c>
      <c r="C234" s="4" t="str">
        <f t="shared" si="41"/>
        <v>Tuesday</v>
      </c>
      <c r="D234" s="4">
        <v>21934513</v>
      </c>
      <c r="E234" s="4">
        <v>5757809</v>
      </c>
      <c r="F234" s="4">
        <v>2303123</v>
      </c>
      <c r="G234" s="4">
        <v>1714906</v>
      </c>
      <c r="H234" s="4">
        <v>1392160</v>
      </c>
      <c r="I234" s="8">
        <f t="shared" si="36"/>
        <v>6.3468926800426345E-2</v>
      </c>
      <c r="J234" s="8">
        <f t="shared" si="42"/>
        <v>4.3231427631514885E-2</v>
      </c>
      <c r="K234" s="8">
        <f>('Channel wise traffic'!K234/'Channel wise traffic'!K227)-1</f>
        <v>5.2083288866014987E-2</v>
      </c>
      <c r="L234" s="8">
        <f t="shared" si="43"/>
        <v>-8.4136934900688187E-3</v>
      </c>
      <c r="M234" s="8">
        <f t="shared" si="37"/>
        <v>0.26249996979645729</v>
      </c>
      <c r="N234" s="8">
        <f t="shared" si="44"/>
        <v>2.9411787610014395E-2</v>
      </c>
      <c r="O234" s="8">
        <f t="shared" si="38"/>
        <v>0.39999989579369516</v>
      </c>
      <c r="P234" s="8">
        <f t="shared" si="45"/>
        <v>-3.8461761132460137E-2</v>
      </c>
      <c r="Q234" s="8">
        <f t="shared" si="39"/>
        <v>0.74460026668137136</v>
      </c>
      <c r="R234" s="8">
        <f t="shared" si="46"/>
        <v>6.2500448542635034E-2</v>
      </c>
      <c r="S234" s="8">
        <f t="shared" si="40"/>
        <v>0.81179959717908734</v>
      </c>
      <c r="T234" s="15">
        <f t="shared" si="47"/>
        <v>-5.7143278363565919E-2</v>
      </c>
    </row>
    <row r="235" spans="2:20" x14ac:dyDescent="0.3">
      <c r="B235" s="3">
        <v>43698</v>
      </c>
      <c r="C235" s="4" t="str">
        <f t="shared" si="41"/>
        <v>Wednesday</v>
      </c>
      <c r="D235" s="4">
        <v>22368860</v>
      </c>
      <c r="E235" s="4">
        <v>5592215</v>
      </c>
      <c r="F235" s="4">
        <v>2259254</v>
      </c>
      <c r="G235" s="4">
        <v>1599778</v>
      </c>
      <c r="H235" s="4">
        <v>1351172</v>
      </c>
      <c r="I235" s="8">
        <f t="shared" si="36"/>
        <v>6.0404151127951985E-2</v>
      </c>
      <c r="J235" s="8">
        <f t="shared" si="42"/>
        <v>1.1373698798706755E-2</v>
      </c>
      <c r="K235" s="8">
        <f>('Channel wise traffic'!K235/'Channel wise traffic'!K228)-1</f>
        <v>-9.6154118616319506E-3</v>
      </c>
      <c r="L235" s="8">
        <f t="shared" si="43"/>
        <v>2.1192888138839239E-2</v>
      </c>
      <c r="M235" s="8">
        <f t="shared" si="37"/>
        <v>0.25</v>
      </c>
      <c r="N235" s="8">
        <f t="shared" si="44"/>
        <v>3.092788116659273E-2</v>
      </c>
      <c r="O235" s="8">
        <f t="shared" si="38"/>
        <v>0.40399984621478252</v>
      </c>
      <c r="P235" s="8">
        <f t="shared" si="45"/>
        <v>3.0611994674026644E-2</v>
      </c>
      <c r="Q235" s="8">
        <f t="shared" si="39"/>
        <v>0.70810010738057783</v>
      </c>
      <c r="R235" s="8">
        <f t="shared" si="46"/>
        <v>-2.0201785994515942E-2</v>
      </c>
      <c r="S235" s="8">
        <f t="shared" si="40"/>
        <v>0.8445996882067387</v>
      </c>
      <c r="T235" s="15">
        <f t="shared" si="47"/>
        <v>-1.9048218342229251E-2</v>
      </c>
    </row>
    <row r="236" spans="2:20" x14ac:dyDescent="0.3">
      <c r="B236" s="3">
        <v>43699</v>
      </c>
      <c r="C236" s="4" t="str">
        <f t="shared" si="41"/>
        <v>Thursday</v>
      </c>
      <c r="D236" s="4">
        <v>21934513</v>
      </c>
      <c r="E236" s="4">
        <v>5483628</v>
      </c>
      <c r="F236" s="4">
        <v>2193451</v>
      </c>
      <c r="G236" s="4">
        <v>1617231</v>
      </c>
      <c r="H236" s="4">
        <v>1392436</v>
      </c>
      <c r="I236" s="8">
        <f t="shared" si="36"/>
        <v>6.3481509710290804E-2</v>
      </c>
      <c r="J236" s="8">
        <f t="shared" si="42"/>
        <v>7.2482342701778446E-2</v>
      </c>
      <c r="K236" s="8">
        <f>('Channel wise traffic'!K236/'Channel wise traffic'!K229)-1</f>
        <v>0</v>
      </c>
      <c r="L236" s="8">
        <f t="shared" si="43"/>
        <v>7.2482342701778446E-2</v>
      </c>
      <c r="M236" s="8">
        <f t="shared" si="37"/>
        <v>0.24999998860243672</v>
      </c>
      <c r="N236" s="8">
        <f t="shared" si="44"/>
        <v>-3.8461518229176206E-2</v>
      </c>
      <c r="O236" s="8">
        <f t="shared" si="38"/>
        <v>0.39999996352779582</v>
      </c>
      <c r="P236" s="8">
        <f t="shared" si="45"/>
        <v>2.0408260104270992E-2</v>
      </c>
      <c r="Q236" s="8">
        <f t="shared" si="39"/>
        <v>0.7372998074723347</v>
      </c>
      <c r="R236" s="8">
        <f t="shared" si="46"/>
        <v>2.0201643613032116E-2</v>
      </c>
      <c r="S236" s="8">
        <f t="shared" si="40"/>
        <v>0.86100006739915325</v>
      </c>
      <c r="T236" s="15">
        <f t="shared" si="47"/>
        <v>7.1429245178783685E-2</v>
      </c>
    </row>
    <row r="237" spans="2:20" x14ac:dyDescent="0.3">
      <c r="B237" s="3">
        <v>43700</v>
      </c>
      <c r="C237" s="4" t="str">
        <f t="shared" si="41"/>
        <v>Friday</v>
      </c>
      <c r="D237" s="4">
        <v>20848646</v>
      </c>
      <c r="E237" s="4">
        <v>5420648</v>
      </c>
      <c r="F237" s="4">
        <v>2146576</v>
      </c>
      <c r="G237" s="4">
        <v>1519990</v>
      </c>
      <c r="H237" s="4">
        <v>1296248</v>
      </c>
      <c r="I237" s="8">
        <f t="shared" si="36"/>
        <v>6.2174205461592087E-2</v>
      </c>
      <c r="J237" s="8">
        <f t="shared" si="42"/>
        <v>3.0748764093547987E-2</v>
      </c>
      <c r="K237" s="8">
        <f>('Channel wise traffic'!K237/'Channel wise traffic'!K230)-1</f>
        <v>-2.0408173813155628E-2</v>
      </c>
      <c r="L237" s="8">
        <f t="shared" si="43"/>
        <v>5.2222706978747313E-2</v>
      </c>
      <c r="M237" s="8">
        <f t="shared" si="37"/>
        <v>0.2600000019185898</v>
      </c>
      <c r="N237" s="8">
        <f t="shared" si="44"/>
        <v>9.7088738229960114E-3</v>
      </c>
      <c r="O237" s="8">
        <f t="shared" si="38"/>
        <v>0.3959998878362882</v>
      </c>
      <c r="P237" s="8">
        <f t="shared" si="45"/>
        <v>-4.8077226104462523E-2</v>
      </c>
      <c r="Q237" s="8">
        <f t="shared" si="39"/>
        <v>0.70809978309642896</v>
      </c>
      <c r="R237" s="8">
        <f t="shared" si="46"/>
        <v>2.1052240670601075E-2</v>
      </c>
      <c r="S237" s="8">
        <f t="shared" si="40"/>
        <v>0.85280034737070642</v>
      </c>
      <c r="T237" s="15">
        <f t="shared" si="47"/>
        <v>7.2165471287025218E-2</v>
      </c>
    </row>
    <row r="238" spans="2:20" x14ac:dyDescent="0.3">
      <c r="B238" s="3">
        <v>43701</v>
      </c>
      <c r="C238" s="4" t="str">
        <f t="shared" si="41"/>
        <v>Saturday</v>
      </c>
      <c r="D238" s="4">
        <v>43094160</v>
      </c>
      <c r="E238" s="4">
        <v>9321266</v>
      </c>
      <c r="F238" s="4">
        <v>3264307</v>
      </c>
      <c r="G238" s="4">
        <v>2108742</v>
      </c>
      <c r="H238" s="4">
        <v>1628371</v>
      </c>
      <c r="I238" s="8">
        <f t="shared" si="36"/>
        <v>3.7786349704925212E-2</v>
      </c>
      <c r="J238" s="8">
        <f t="shared" si="42"/>
        <v>-0.12324723048552311</v>
      </c>
      <c r="K238" s="8">
        <f>('Channel wise traffic'!K238/'Channel wise traffic'!K231)-1</f>
        <v>-7.6923099990770072E-2</v>
      </c>
      <c r="L238" s="8">
        <f t="shared" si="43"/>
        <v>-5.0184499692650153E-2</v>
      </c>
      <c r="M238" s="8">
        <f t="shared" si="37"/>
        <v>0.21629998125035968</v>
      </c>
      <c r="N238" s="8">
        <f t="shared" si="44"/>
        <v>-8.2524273636863654E-8</v>
      </c>
      <c r="O238" s="8">
        <f t="shared" si="38"/>
        <v>0.35019996210815141</v>
      </c>
      <c r="P238" s="8">
        <f t="shared" si="45"/>
        <v>4.0403905609483814E-2</v>
      </c>
      <c r="Q238" s="8">
        <f t="shared" si="39"/>
        <v>0.64599990135731722</v>
      </c>
      <c r="R238" s="8">
        <f t="shared" si="46"/>
        <v>-6.8627435174744789E-2</v>
      </c>
      <c r="S238" s="8">
        <f t="shared" si="40"/>
        <v>0.77220020277492463</v>
      </c>
      <c r="T238" s="15">
        <f t="shared" si="47"/>
        <v>-1.9801860655415893E-2</v>
      </c>
    </row>
    <row r="239" spans="2:20" x14ac:dyDescent="0.3">
      <c r="B239" s="3">
        <v>43702</v>
      </c>
      <c r="C239" s="4" t="str">
        <f t="shared" si="41"/>
        <v>Sunday</v>
      </c>
      <c r="D239" s="4">
        <v>44440853</v>
      </c>
      <c r="E239" s="4">
        <v>9332579</v>
      </c>
      <c r="F239" s="4">
        <v>3331730</v>
      </c>
      <c r="G239" s="4">
        <v>2288232</v>
      </c>
      <c r="H239" s="4">
        <v>1784821</v>
      </c>
      <c r="I239" s="8">
        <f t="shared" si="36"/>
        <v>4.0161717868016616E-2</v>
      </c>
      <c r="J239" s="8">
        <f t="shared" si="42"/>
        <v>0.12805212945143363</v>
      </c>
      <c r="K239" s="8">
        <f>('Channel wise traffic'!K239/'Channel wise traffic'!K232)-1</f>
        <v>-1.9802002472636637E-2</v>
      </c>
      <c r="L239" s="8">
        <f t="shared" si="43"/>
        <v>0.15084106110314699</v>
      </c>
      <c r="M239" s="8">
        <f t="shared" si="37"/>
        <v>0.20999999707476361</v>
      </c>
      <c r="N239" s="8">
        <f t="shared" si="44"/>
        <v>-5.5273208232620163E-9</v>
      </c>
      <c r="O239" s="8">
        <f t="shared" si="38"/>
        <v>0.35699992467248337</v>
      </c>
      <c r="P239" s="8">
        <f t="shared" si="45"/>
        <v>8.2474017981154724E-2</v>
      </c>
      <c r="Q239" s="8">
        <f t="shared" si="39"/>
        <v>0.68679995077632339</v>
      </c>
      <c r="R239" s="8">
        <f t="shared" si="46"/>
        <v>6.3157998834844964E-2</v>
      </c>
      <c r="S239" s="8">
        <f t="shared" si="40"/>
        <v>0.78000001748074499</v>
      </c>
      <c r="T239" s="15">
        <f t="shared" si="47"/>
        <v>1.3617577843128004E-7</v>
      </c>
    </row>
    <row r="240" spans="2:20" x14ac:dyDescent="0.3">
      <c r="B240" s="3">
        <v>43703</v>
      </c>
      <c r="C240" s="4" t="str">
        <f t="shared" si="41"/>
        <v>Monday</v>
      </c>
      <c r="D240" s="4">
        <v>22368860</v>
      </c>
      <c r="E240" s="4">
        <v>5424448</v>
      </c>
      <c r="F240" s="4">
        <v>2169779</v>
      </c>
      <c r="G240" s="4">
        <v>1568099</v>
      </c>
      <c r="H240" s="4">
        <v>1260124</v>
      </c>
      <c r="I240" s="8">
        <f t="shared" si="36"/>
        <v>5.6333849825158724E-2</v>
      </c>
      <c r="J240" s="8">
        <f t="shared" si="42"/>
        <v>2.1671906949441988E-2</v>
      </c>
      <c r="K240" s="8">
        <f>('Channel wise traffic'!K240/'Channel wise traffic'!K233)-1</f>
        <v>6.1855605993766494E-2</v>
      </c>
      <c r="L240" s="8">
        <f t="shared" si="43"/>
        <v>-3.7842943679128327E-2</v>
      </c>
      <c r="M240" s="8">
        <f t="shared" si="37"/>
        <v>0.24249997541224722</v>
      </c>
      <c r="N240" s="8">
        <f t="shared" si="44"/>
        <v>2.1052579072234234E-2</v>
      </c>
      <c r="O240" s="8">
        <f t="shared" si="38"/>
        <v>0.399999963129889</v>
      </c>
      <c r="P240" s="8">
        <f t="shared" si="45"/>
        <v>-1.9607522382328435E-2</v>
      </c>
      <c r="Q240" s="8">
        <f t="shared" si="39"/>
        <v>0.72269986943370734</v>
      </c>
      <c r="R240" s="8">
        <f t="shared" si="46"/>
        <v>-3.8835014699922454E-2</v>
      </c>
      <c r="S240" s="8">
        <f t="shared" si="40"/>
        <v>0.80359977271843164</v>
      </c>
      <c r="T240" s="15">
        <f t="shared" si="47"/>
        <v>-1.1289169021821976E-7</v>
      </c>
    </row>
    <row r="241" spans="2:20" x14ac:dyDescent="0.3">
      <c r="B241" s="3">
        <v>43704</v>
      </c>
      <c r="C241" s="4" t="str">
        <f t="shared" si="41"/>
        <v>Tuesday</v>
      </c>
      <c r="D241" s="4">
        <v>20848646</v>
      </c>
      <c r="E241" s="4">
        <v>5003675</v>
      </c>
      <c r="F241" s="4">
        <v>1961440</v>
      </c>
      <c r="G241" s="4">
        <v>1446170</v>
      </c>
      <c r="H241" s="4">
        <v>1150283</v>
      </c>
      <c r="I241" s="8">
        <f t="shared" si="36"/>
        <v>5.5173031380551046E-2</v>
      </c>
      <c r="J241" s="8">
        <f t="shared" si="42"/>
        <v>-0.17374224227100332</v>
      </c>
      <c r="K241" s="8">
        <f>('Channel wise traffic'!K241/'Channel wise traffic'!K234)-1</f>
        <v>-4.950491032145643E-2</v>
      </c>
      <c r="L241" s="8">
        <f t="shared" si="43"/>
        <v>-0.13070798323030053</v>
      </c>
      <c r="M241" s="8">
        <f t="shared" si="37"/>
        <v>0.23999999808141018</v>
      </c>
      <c r="N241" s="8">
        <f t="shared" si="44"/>
        <v>-8.571418782445428E-2</v>
      </c>
      <c r="O241" s="8">
        <f t="shared" si="38"/>
        <v>0.39199988008813524</v>
      </c>
      <c r="P241" s="8">
        <f t="shared" si="45"/>
        <v>-2.0000044474226653E-2</v>
      </c>
      <c r="Q241" s="8">
        <f t="shared" si="39"/>
        <v>0.73730014683089973</v>
      </c>
      <c r="R241" s="8">
        <f t="shared" si="46"/>
        <v>-9.8040790167961411E-3</v>
      </c>
      <c r="S241" s="8">
        <f t="shared" si="40"/>
        <v>0.79539957266434791</v>
      </c>
      <c r="T241" s="15">
        <f t="shared" si="47"/>
        <v>-2.0202060424429513E-2</v>
      </c>
    </row>
    <row r="242" spans="2:20" x14ac:dyDescent="0.3">
      <c r="B242" s="3">
        <v>43705</v>
      </c>
      <c r="C242" s="4" t="str">
        <f t="shared" si="41"/>
        <v>Wednesday</v>
      </c>
      <c r="D242" s="4">
        <v>21934513</v>
      </c>
      <c r="E242" s="4">
        <v>5593301</v>
      </c>
      <c r="F242" s="4">
        <v>2304440</v>
      </c>
      <c r="G242" s="4">
        <v>1699063</v>
      </c>
      <c r="H242" s="4">
        <v>1421096</v>
      </c>
      <c r="I242" s="8">
        <f t="shared" si="36"/>
        <v>6.4788126365057666E-2</v>
      </c>
      <c r="J242" s="8">
        <f t="shared" si="42"/>
        <v>5.1750628343393723E-2</v>
      </c>
      <c r="K242" s="8">
        <f>('Channel wise traffic'!K242/'Channel wise traffic'!K235)-1</f>
        <v>-1.9417486578885645E-2</v>
      </c>
      <c r="L242" s="8">
        <f t="shared" si="43"/>
        <v>7.2577383428818587E-2</v>
      </c>
      <c r="M242" s="8">
        <f t="shared" si="37"/>
        <v>0.25500000843419685</v>
      </c>
      <c r="N242" s="8">
        <f t="shared" si="44"/>
        <v>2.0000033736787381E-2</v>
      </c>
      <c r="O242" s="8">
        <f t="shared" si="38"/>
        <v>0.41199999785457642</v>
      </c>
      <c r="P242" s="8">
        <f t="shared" si="45"/>
        <v>1.9802363081942165E-2</v>
      </c>
      <c r="Q242" s="8">
        <f t="shared" si="39"/>
        <v>0.73729973442571728</v>
      </c>
      <c r="R242" s="8">
        <f t="shared" si="46"/>
        <v>4.1236580450687121E-2</v>
      </c>
      <c r="S242" s="8">
        <f t="shared" si="40"/>
        <v>0.83639982743429764</v>
      </c>
      <c r="T242" s="15">
        <f t="shared" si="47"/>
        <v>-9.7085766037293686E-3</v>
      </c>
    </row>
    <row r="243" spans="2:20" x14ac:dyDescent="0.3">
      <c r="B243" s="3">
        <v>43706</v>
      </c>
      <c r="C243" s="4" t="str">
        <f t="shared" si="41"/>
        <v>Thursday</v>
      </c>
      <c r="D243" s="4">
        <v>21282993</v>
      </c>
      <c r="E243" s="4">
        <v>5214333</v>
      </c>
      <c r="F243" s="4">
        <v>2044018</v>
      </c>
      <c r="G243" s="4">
        <v>1566740</v>
      </c>
      <c r="H243" s="4">
        <v>1310421</v>
      </c>
      <c r="I243" s="8">
        <f t="shared" si="36"/>
        <v>6.1571274303383924E-2</v>
      </c>
      <c r="J243" s="8">
        <f t="shared" si="42"/>
        <v>-5.8900373158981778E-2</v>
      </c>
      <c r="K243" s="8">
        <f>('Channel wise traffic'!K243/'Channel wise traffic'!K236)-1</f>
        <v>-2.970291883871945E-2</v>
      </c>
      <c r="L243" s="8">
        <f t="shared" si="43"/>
        <v>-3.0091209481699188E-2</v>
      </c>
      <c r="M243" s="8">
        <f t="shared" si="37"/>
        <v>0.24499998660902628</v>
      </c>
      <c r="N243" s="8">
        <f t="shared" si="44"/>
        <v>-2.0000008885447285E-2</v>
      </c>
      <c r="O243" s="8">
        <f t="shared" si="38"/>
        <v>0.39199989720641165</v>
      </c>
      <c r="P243" s="8">
        <f t="shared" si="45"/>
        <v>-2.0000167627085896E-2</v>
      </c>
      <c r="Q243" s="8">
        <f t="shared" si="39"/>
        <v>0.76650009931419394</v>
      </c>
      <c r="R243" s="8">
        <f t="shared" si="46"/>
        <v>3.9604366562858262E-2</v>
      </c>
      <c r="S243" s="8">
        <f t="shared" si="40"/>
        <v>0.83639978554195338</v>
      </c>
      <c r="T243" s="15">
        <f t="shared" si="47"/>
        <v>-2.8571753695107893E-2</v>
      </c>
    </row>
    <row r="244" spans="2:20" x14ac:dyDescent="0.3">
      <c r="B244" s="3">
        <v>43707</v>
      </c>
      <c r="C244" s="4" t="str">
        <f t="shared" si="41"/>
        <v>Friday</v>
      </c>
      <c r="D244" s="4">
        <v>21934513</v>
      </c>
      <c r="E244" s="4">
        <v>5319119</v>
      </c>
      <c r="F244" s="4">
        <v>2127647</v>
      </c>
      <c r="G244" s="4">
        <v>1522119</v>
      </c>
      <c r="H244" s="4">
        <v>1210693</v>
      </c>
      <c r="I244" s="8">
        <f t="shared" si="36"/>
        <v>5.5195800335298077E-2</v>
      </c>
      <c r="J244" s="8">
        <f t="shared" si="42"/>
        <v>-6.6002030475649676E-2</v>
      </c>
      <c r="K244" s="8">
        <f>('Channel wise traffic'!K244/'Channel wise traffic'!K237)-1</f>
        <v>5.2083288866014987E-2</v>
      </c>
      <c r="L244" s="8">
        <f t="shared" si="43"/>
        <v>-0.11223955456262158</v>
      </c>
      <c r="M244" s="8">
        <f t="shared" si="37"/>
        <v>0.24249998164992312</v>
      </c>
      <c r="N244" s="8">
        <f t="shared" si="44"/>
        <v>-6.7307769767425696E-2</v>
      </c>
      <c r="O244" s="8">
        <f t="shared" si="38"/>
        <v>0.39999988719936513</v>
      </c>
      <c r="P244" s="8">
        <f t="shared" si="45"/>
        <v>1.0101011353646161E-2</v>
      </c>
      <c r="Q244" s="8">
        <f t="shared" si="39"/>
        <v>0.71540015801493384</v>
      </c>
      <c r="R244" s="8">
        <f t="shared" si="46"/>
        <v>1.0309810979719947E-2</v>
      </c>
      <c r="S244" s="8">
        <f t="shared" si="40"/>
        <v>0.79539970265136961</v>
      </c>
      <c r="T244" s="15">
        <f t="shared" si="47"/>
        <v>-6.7308420893952947E-2</v>
      </c>
    </row>
    <row r="245" spans="2:20" x14ac:dyDescent="0.3">
      <c r="B245" s="3">
        <v>43708</v>
      </c>
      <c r="C245" s="4" t="str">
        <f t="shared" si="41"/>
        <v>Saturday</v>
      </c>
      <c r="D245" s="4">
        <v>45338648</v>
      </c>
      <c r="E245" s="4">
        <v>9235482</v>
      </c>
      <c r="F245" s="4">
        <v>3265666</v>
      </c>
      <c r="G245" s="4">
        <v>2176240</v>
      </c>
      <c r="H245" s="4">
        <v>1663518</v>
      </c>
      <c r="I245" s="8">
        <f t="shared" si="36"/>
        <v>3.6690948525858115E-2</v>
      </c>
      <c r="J245" s="8">
        <f t="shared" si="42"/>
        <v>2.158414759290106E-2</v>
      </c>
      <c r="K245" s="8">
        <f>('Channel wise traffic'!K245/'Channel wise traffic'!K238)-1</f>
        <v>5.2083370558023256E-2</v>
      </c>
      <c r="L245" s="8">
        <f t="shared" si="43"/>
        <v>-2.8989335768633939E-2</v>
      </c>
      <c r="M245" s="8">
        <f t="shared" si="37"/>
        <v>0.20369998681919232</v>
      </c>
      <c r="N245" s="8">
        <f t="shared" si="44"/>
        <v>-5.8252406488113806E-2</v>
      </c>
      <c r="O245" s="8">
        <f t="shared" si="38"/>
        <v>0.35359995287739177</v>
      </c>
      <c r="P245" s="8">
        <f t="shared" si="45"/>
        <v>9.7087125560291199E-3</v>
      </c>
      <c r="Q245" s="8">
        <f t="shared" si="39"/>
        <v>0.66640005438400618</v>
      </c>
      <c r="R245" s="8">
        <f t="shared" si="46"/>
        <v>3.1579189073908553E-2</v>
      </c>
      <c r="S245" s="8">
        <f t="shared" si="40"/>
        <v>0.76440006616917255</v>
      </c>
      <c r="T245" s="15">
        <f t="shared" si="47"/>
        <v>-1.0101184353127679E-2</v>
      </c>
    </row>
    <row r="246" spans="2:20" x14ac:dyDescent="0.3">
      <c r="B246" s="3">
        <v>43709</v>
      </c>
      <c r="C246" s="4" t="str">
        <f t="shared" si="41"/>
        <v>Sunday</v>
      </c>
      <c r="D246" s="4">
        <v>42645263</v>
      </c>
      <c r="E246" s="4">
        <v>9224170</v>
      </c>
      <c r="F246" s="4">
        <v>3261666</v>
      </c>
      <c r="G246" s="4">
        <v>2217933</v>
      </c>
      <c r="H246" s="4">
        <v>1660788</v>
      </c>
      <c r="I246" s="8">
        <f t="shared" si="36"/>
        <v>3.8944255074707827E-2</v>
      </c>
      <c r="J246" s="8">
        <f t="shared" si="42"/>
        <v>-6.9493243300028373E-2</v>
      </c>
      <c r="K246" s="8">
        <f>('Channel wise traffic'!K246/'Channel wise traffic'!K239)-1</f>
        <v>-4.0404041767787002E-2</v>
      </c>
      <c r="L246" s="8">
        <f t="shared" si="43"/>
        <v>-3.0314011898338933E-2</v>
      </c>
      <c r="M246" s="8">
        <f t="shared" si="37"/>
        <v>0.21629999092748003</v>
      </c>
      <c r="N246" s="8">
        <f t="shared" si="44"/>
        <v>2.9999971145111548E-2</v>
      </c>
      <c r="O246" s="8">
        <f t="shared" si="38"/>
        <v>0.3535999444936509</v>
      </c>
      <c r="P246" s="8">
        <f t="shared" si="45"/>
        <v>-9.5237560118581754E-3</v>
      </c>
      <c r="Q246" s="8">
        <f t="shared" si="39"/>
        <v>0.68000003679101417</v>
      </c>
      <c r="R246" s="8">
        <f t="shared" si="46"/>
        <v>-9.9008655688209712E-3</v>
      </c>
      <c r="S246" s="8">
        <f t="shared" si="40"/>
        <v>0.74879989611949505</v>
      </c>
      <c r="T246" s="15">
        <f t="shared" si="47"/>
        <v>-4.0000154694894152E-2</v>
      </c>
    </row>
    <row r="247" spans="2:20" x14ac:dyDescent="0.3">
      <c r="B247" s="3">
        <v>43710</v>
      </c>
      <c r="C247" s="4" t="str">
        <f t="shared" si="41"/>
        <v>Monday</v>
      </c>
      <c r="D247" s="4">
        <v>22803207</v>
      </c>
      <c r="E247" s="4">
        <v>5529777</v>
      </c>
      <c r="F247" s="4">
        <v>2278268</v>
      </c>
      <c r="G247" s="4">
        <v>1696398</v>
      </c>
      <c r="H247" s="4">
        <v>1335405</v>
      </c>
      <c r="I247" s="8">
        <f t="shared" si="36"/>
        <v>5.8562157507055915E-2</v>
      </c>
      <c r="J247" s="8">
        <f t="shared" si="42"/>
        <v>5.9740946129111183E-2</v>
      </c>
      <c r="K247" s="8">
        <f>('Channel wise traffic'!K247/'Channel wise traffic'!K240)-1</f>
        <v>1.9417486578885645E-2</v>
      </c>
      <c r="L247" s="8">
        <f t="shared" si="43"/>
        <v>3.9555395003414651E-2</v>
      </c>
      <c r="M247" s="8">
        <f t="shared" si="37"/>
        <v>0.24249996941219715</v>
      </c>
      <c r="N247" s="8">
        <f t="shared" si="44"/>
        <v>-2.4742477067185575E-8</v>
      </c>
      <c r="O247" s="8">
        <f t="shared" si="38"/>
        <v>0.41199997757594925</v>
      </c>
      <c r="P247" s="8">
        <f t="shared" si="45"/>
        <v>3.0000038880412472E-2</v>
      </c>
      <c r="Q247" s="8">
        <f t="shared" si="39"/>
        <v>0.7445998451455228</v>
      </c>
      <c r="R247" s="8">
        <f t="shared" si="46"/>
        <v>3.0303002170148252E-2</v>
      </c>
      <c r="S247" s="8">
        <f t="shared" si="40"/>
        <v>0.78720029144104153</v>
      </c>
      <c r="T247" s="15">
        <f t="shared" si="47"/>
        <v>-2.0407523538631289E-2</v>
      </c>
    </row>
    <row r="248" spans="2:20" x14ac:dyDescent="0.3">
      <c r="B248" s="3">
        <v>43711</v>
      </c>
      <c r="C248" s="4" t="str">
        <f t="shared" si="41"/>
        <v>Tuesday</v>
      </c>
      <c r="D248" s="4">
        <v>22586034</v>
      </c>
      <c r="E248" s="4">
        <v>5702973</v>
      </c>
      <c r="F248" s="4">
        <v>2167129</v>
      </c>
      <c r="G248" s="4">
        <v>1502904</v>
      </c>
      <c r="H248" s="4">
        <v>1170762</v>
      </c>
      <c r="I248" s="8">
        <f t="shared" si="36"/>
        <v>5.1835660922143305E-2</v>
      </c>
      <c r="J248" s="8">
        <f t="shared" si="42"/>
        <v>1.7803444891387521E-2</v>
      </c>
      <c r="K248" s="8">
        <f>('Channel wise traffic'!K248/'Channel wise traffic'!K241)-1</f>
        <v>8.3333329336271023E-2</v>
      </c>
      <c r="L248" s="8">
        <f t="shared" si="43"/>
        <v>-6.048916245671776E-2</v>
      </c>
      <c r="M248" s="8">
        <f t="shared" si="37"/>
        <v>0.25249997409903835</v>
      </c>
      <c r="N248" s="8">
        <f t="shared" si="44"/>
        <v>5.2083233823143837E-2</v>
      </c>
      <c r="O248" s="8">
        <f t="shared" si="38"/>
        <v>0.37999987024311704</v>
      </c>
      <c r="P248" s="8">
        <f t="shared" si="45"/>
        <v>-3.0612279377024709E-2</v>
      </c>
      <c r="Q248" s="8">
        <f t="shared" si="39"/>
        <v>0.6935000177654399</v>
      </c>
      <c r="R248" s="8">
        <f t="shared" si="46"/>
        <v>-5.9406103815011768E-2</v>
      </c>
      <c r="S248" s="8">
        <f t="shared" si="40"/>
        <v>0.77899985627824531</v>
      </c>
      <c r="T248" s="15">
        <f t="shared" si="47"/>
        <v>-2.0618211210710724E-2</v>
      </c>
    </row>
    <row r="249" spans="2:20" x14ac:dyDescent="0.3">
      <c r="B249" s="3">
        <v>43712</v>
      </c>
      <c r="C249" s="4" t="str">
        <f t="shared" si="41"/>
        <v>Wednesday</v>
      </c>
      <c r="D249" s="4">
        <v>22368860</v>
      </c>
      <c r="E249" s="4">
        <v>5592215</v>
      </c>
      <c r="F249" s="4">
        <v>2259254</v>
      </c>
      <c r="G249" s="4">
        <v>1566793</v>
      </c>
      <c r="H249" s="4">
        <v>1310465</v>
      </c>
      <c r="I249" s="8">
        <f t="shared" si="36"/>
        <v>5.8584344486039969E-2</v>
      </c>
      <c r="J249" s="8">
        <f t="shared" si="42"/>
        <v>-7.7849068606202554E-2</v>
      </c>
      <c r="K249" s="8">
        <f>('Channel wise traffic'!K249/'Channel wise traffic'!K242)-1</f>
        <v>1.980199148273698E-2</v>
      </c>
      <c r="L249" s="8">
        <f t="shared" si="43"/>
        <v>-9.575492033928612E-2</v>
      </c>
      <c r="M249" s="8">
        <f t="shared" si="37"/>
        <v>0.25</v>
      </c>
      <c r="N249" s="8">
        <f t="shared" si="44"/>
        <v>-1.9607875564000676E-2</v>
      </c>
      <c r="O249" s="8">
        <f t="shared" si="38"/>
        <v>0.40399984621478252</v>
      </c>
      <c r="P249" s="8">
        <f t="shared" si="45"/>
        <v>-1.9417843887022834E-2</v>
      </c>
      <c r="Q249" s="8">
        <f t="shared" si="39"/>
        <v>0.69350015536101739</v>
      </c>
      <c r="R249" s="8">
        <f t="shared" si="46"/>
        <v>-5.9405391077233194E-2</v>
      </c>
      <c r="S249" s="8">
        <f t="shared" si="40"/>
        <v>0.83639957543849119</v>
      </c>
      <c r="T249" s="15">
        <f t="shared" si="47"/>
        <v>-3.0128629657788508E-7</v>
      </c>
    </row>
    <row r="250" spans="2:20" x14ac:dyDescent="0.3">
      <c r="B250" s="3">
        <v>43713</v>
      </c>
      <c r="C250" s="4" t="str">
        <f t="shared" si="41"/>
        <v>Thursday</v>
      </c>
      <c r="D250" s="4">
        <v>20631473</v>
      </c>
      <c r="E250" s="4">
        <v>5261025</v>
      </c>
      <c r="F250" s="4">
        <v>2146498</v>
      </c>
      <c r="G250" s="4">
        <v>1598282</v>
      </c>
      <c r="H250" s="4">
        <v>1284380</v>
      </c>
      <c r="I250" s="8">
        <f t="shared" si="36"/>
        <v>6.22534319289757E-2</v>
      </c>
      <c r="J250" s="8">
        <f t="shared" si="42"/>
        <v>-1.9872239532180869E-2</v>
      </c>
      <c r="K250" s="8">
        <f>('Channel wise traffic'!K250/'Channel wise traffic'!K243)-1</f>
        <v>-3.0612237226795957E-2</v>
      </c>
      <c r="L250" s="8">
        <f t="shared" si="43"/>
        <v>1.1079153928673646E-2</v>
      </c>
      <c r="M250" s="8">
        <f t="shared" si="37"/>
        <v>0.25499997019117343</v>
      </c>
      <c r="N250" s="8">
        <f t="shared" si="44"/>
        <v>4.0816261749863747E-2</v>
      </c>
      <c r="O250" s="8">
        <f t="shared" si="38"/>
        <v>0.40799996198459426</v>
      </c>
      <c r="P250" s="8">
        <f t="shared" si="45"/>
        <v>4.0816502484330108E-2</v>
      </c>
      <c r="Q250" s="8">
        <f t="shared" si="39"/>
        <v>0.74459980861850328</v>
      </c>
      <c r="R250" s="8">
        <f t="shared" si="46"/>
        <v>-2.8571804120163025E-2</v>
      </c>
      <c r="S250" s="8">
        <f t="shared" si="40"/>
        <v>0.80360036589287742</v>
      </c>
      <c r="T250" s="15">
        <f t="shared" si="47"/>
        <v>-3.9215002461799098E-2</v>
      </c>
    </row>
    <row r="251" spans="2:20" x14ac:dyDescent="0.3">
      <c r="B251" s="3">
        <v>43714</v>
      </c>
      <c r="C251" s="4" t="str">
        <f t="shared" si="41"/>
        <v>Friday</v>
      </c>
      <c r="D251" s="4">
        <v>20848646</v>
      </c>
      <c r="E251" s="4">
        <v>5264283</v>
      </c>
      <c r="F251" s="4">
        <v>2084656</v>
      </c>
      <c r="G251" s="4">
        <v>1460927</v>
      </c>
      <c r="H251" s="4">
        <v>1233898</v>
      </c>
      <c r="I251" s="8">
        <f t="shared" si="36"/>
        <v>5.9183603577901416E-2</v>
      </c>
      <c r="J251" s="8">
        <f t="shared" si="42"/>
        <v>1.9166708653638898E-2</v>
      </c>
      <c r="K251" s="8">
        <f>('Channel wise traffic'!K251/'Channel wise traffic'!K244)-1</f>
        <v>-4.950491032145643E-2</v>
      </c>
      <c r="L251" s="8">
        <f t="shared" si="43"/>
        <v>7.2248309081100803E-2</v>
      </c>
      <c r="M251" s="8">
        <f t="shared" si="37"/>
        <v>0.25249999448405425</v>
      </c>
      <c r="N251" s="8">
        <f t="shared" si="44"/>
        <v>4.1237169446747934E-2</v>
      </c>
      <c r="O251" s="8">
        <f t="shared" si="38"/>
        <v>0.3959999870827613</v>
      </c>
      <c r="P251" s="8">
        <f t="shared" si="45"/>
        <v>-9.9997531114558447E-3</v>
      </c>
      <c r="Q251" s="8">
        <f t="shared" si="39"/>
        <v>0.70080003607309793</v>
      </c>
      <c r="R251" s="8">
        <f t="shared" si="46"/>
        <v>-2.0408329210253151E-2</v>
      </c>
      <c r="S251" s="8">
        <f t="shared" si="40"/>
        <v>0.84459935369802874</v>
      </c>
      <c r="T251" s="15">
        <f t="shared" si="47"/>
        <v>6.1855254512489743E-2</v>
      </c>
    </row>
    <row r="252" spans="2:20" x14ac:dyDescent="0.3">
      <c r="B252" s="3">
        <v>43715</v>
      </c>
      <c r="C252" s="4" t="str">
        <f t="shared" si="41"/>
        <v>Saturday</v>
      </c>
      <c r="D252" s="4">
        <v>46685340</v>
      </c>
      <c r="E252" s="4">
        <v>9313725</v>
      </c>
      <c r="F252" s="4">
        <v>3135000</v>
      </c>
      <c r="G252" s="4">
        <v>2025210</v>
      </c>
      <c r="H252" s="4">
        <v>1500680</v>
      </c>
      <c r="I252" s="8">
        <f t="shared" si="36"/>
        <v>3.2144566152886536E-2</v>
      </c>
      <c r="J252" s="8">
        <f t="shared" si="42"/>
        <v>-9.7887729498568721E-2</v>
      </c>
      <c r="K252" s="8">
        <f>('Channel wise traffic'!K252/'Channel wise traffic'!K245)-1</f>
        <v>2.9702959596478395E-2</v>
      </c>
      <c r="L252" s="8">
        <f t="shared" si="43"/>
        <v>-0.12391018917833363</v>
      </c>
      <c r="M252" s="8">
        <f t="shared" si="37"/>
        <v>0.19949999293139989</v>
      </c>
      <c r="N252" s="8">
        <f t="shared" si="44"/>
        <v>-2.0618528029265004E-2</v>
      </c>
      <c r="O252" s="8">
        <f t="shared" si="38"/>
        <v>0.3366000177157904</v>
      </c>
      <c r="P252" s="8">
        <f t="shared" si="45"/>
        <v>-4.8076746117372893E-2</v>
      </c>
      <c r="Q252" s="8">
        <f t="shared" si="39"/>
        <v>0.64600000000000002</v>
      </c>
      <c r="R252" s="8">
        <f t="shared" si="46"/>
        <v>-3.061232400838132E-2</v>
      </c>
      <c r="S252" s="8">
        <f t="shared" si="40"/>
        <v>0.74099969879666805</v>
      </c>
      <c r="T252" s="15">
        <f t="shared" si="47"/>
        <v>-3.0612722850452578E-2</v>
      </c>
    </row>
    <row r="253" spans="2:20" x14ac:dyDescent="0.3">
      <c r="B253" s="3">
        <v>43716</v>
      </c>
      <c r="C253" s="4" t="str">
        <f t="shared" si="41"/>
        <v>Sunday</v>
      </c>
      <c r="D253" s="4">
        <v>43094160</v>
      </c>
      <c r="E253" s="4">
        <v>9230769</v>
      </c>
      <c r="F253" s="4">
        <v>3169846</v>
      </c>
      <c r="G253" s="4">
        <v>2133940</v>
      </c>
      <c r="H253" s="4">
        <v>1697763</v>
      </c>
      <c r="I253" s="8">
        <f t="shared" si="36"/>
        <v>3.9396591092621364E-2</v>
      </c>
      <c r="J253" s="8">
        <f t="shared" si="42"/>
        <v>2.2263527915664216E-2</v>
      </c>
      <c r="K253" s="8">
        <f>('Channel wise traffic'!K253/'Channel wise traffic'!K246)-1</f>
        <v>1.0526304435092948E-2</v>
      </c>
      <c r="L253" s="8">
        <f t="shared" si="43"/>
        <v>1.1614961360688625E-2</v>
      </c>
      <c r="M253" s="8">
        <f t="shared" si="37"/>
        <v>0.21419999832923997</v>
      </c>
      <c r="N253" s="8">
        <f t="shared" si="44"/>
        <v>-9.7087040514215461E-3</v>
      </c>
      <c r="O253" s="8">
        <f t="shared" si="38"/>
        <v>0.34339999191833315</v>
      </c>
      <c r="P253" s="8">
        <f t="shared" si="45"/>
        <v>-2.884602425468108E-2</v>
      </c>
      <c r="Q253" s="8">
        <f t="shared" si="39"/>
        <v>0.67319989677731973</v>
      </c>
      <c r="R253" s="8">
        <f t="shared" si="46"/>
        <v>-1.0000205361436421E-2</v>
      </c>
      <c r="S253" s="8">
        <f t="shared" si="40"/>
        <v>0.79560015745522372</v>
      </c>
      <c r="T253" s="15">
        <f t="shared" si="47"/>
        <v>6.2500357676679164E-2</v>
      </c>
    </row>
    <row r="254" spans="2:20" x14ac:dyDescent="0.3">
      <c r="B254" s="3">
        <v>43717</v>
      </c>
      <c r="C254" s="4" t="str">
        <f t="shared" si="41"/>
        <v>Monday</v>
      </c>
      <c r="D254" s="4">
        <v>21717340</v>
      </c>
      <c r="E254" s="4">
        <v>5375041</v>
      </c>
      <c r="F254" s="4">
        <v>2257517</v>
      </c>
      <c r="G254" s="4">
        <v>1697427</v>
      </c>
      <c r="H254" s="4">
        <v>1419728</v>
      </c>
      <c r="I254" s="8">
        <f t="shared" si="36"/>
        <v>6.5373015295611708E-2</v>
      </c>
      <c r="J254" s="8">
        <f t="shared" si="42"/>
        <v>6.3144139792796983E-2</v>
      </c>
      <c r="K254" s="8">
        <f>('Channel wise traffic'!K254/'Channel wise traffic'!K247)-1</f>
        <v>-4.7619051795569911E-2</v>
      </c>
      <c r="L254" s="8">
        <f t="shared" si="43"/>
        <v>0.11630134678243675</v>
      </c>
      <c r="M254" s="8">
        <f t="shared" si="37"/>
        <v>0.24749997006999935</v>
      </c>
      <c r="N254" s="8">
        <f t="shared" si="44"/>
        <v>2.061856201434531E-2</v>
      </c>
      <c r="O254" s="8">
        <f t="shared" si="38"/>
        <v>0.41999995907007964</v>
      </c>
      <c r="P254" s="8">
        <f t="shared" si="45"/>
        <v>1.9417431867834622E-2</v>
      </c>
      <c r="Q254" s="8">
        <f t="shared" si="39"/>
        <v>0.75189998569224503</v>
      </c>
      <c r="R254" s="8">
        <f t="shared" si="46"/>
        <v>9.8041123622520931E-3</v>
      </c>
      <c r="S254" s="8">
        <f t="shared" si="40"/>
        <v>0.83640003369806182</v>
      </c>
      <c r="T254" s="15">
        <f t="shared" si="47"/>
        <v>6.249964944367048E-2</v>
      </c>
    </row>
    <row r="255" spans="2:20" x14ac:dyDescent="0.3">
      <c r="B255" s="3">
        <v>43718</v>
      </c>
      <c r="C255" s="4" t="str">
        <f t="shared" si="41"/>
        <v>Tuesday</v>
      </c>
      <c r="D255" s="4">
        <v>22368860</v>
      </c>
      <c r="E255" s="4">
        <v>5480370</v>
      </c>
      <c r="F255" s="4">
        <v>2126383</v>
      </c>
      <c r="G255" s="4">
        <v>1505692</v>
      </c>
      <c r="H255" s="4">
        <v>1185281</v>
      </c>
      <c r="I255" s="8">
        <f t="shared" si="36"/>
        <v>5.2987993129734817E-2</v>
      </c>
      <c r="J255" s="8">
        <f t="shared" si="42"/>
        <v>1.2401324949050219E-2</v>
      </c>
      <c r="K255" s="8">
        <f>('Channel wise traffic'!K255/'Channel wise traffic'!K248)-1</f>
        <v>-9.6154118616319506E-3</v>
      </c>
      <c r="L255" s="8">
        <f t="shared" si="43"/>
        <v>2.2230491269751518E-2</v>
      </c>
      <c r="M255" s="8">
        <f t="shared" si="37"/>
        <v>0.24499996870649643</v>
      </c>
      <c r="N255" s="8">
        <f t="shared" si="44"/>
        <v>-2.9702994700507079E-2</v>
      </c>
      <c r="O255" s="8">
        <f t="shared" si="38"/>
        <v>0.38799989781711819</v>
      </c>
      <c r="P255" s="8">
        <f t="shared" si="45"/>
        <v>2.105271133088249E-2</v>
      </c>
      <c r="Q255" s="8">
        <f t="shared" si="39"/>
        <v>0.70810009297478393</v>
      </c>
      <c r="R255" s="8">
        <f t="shared" si="46"/>
        <v>2.1052739488583772E-2</v>
      </c>
      <c r="S255" s="8">
        <f t="shared" si="40"/>
        <v>0.7872001710841261</v>
      </c>
      <c r="T255" s="15">
        <f t="shared" si="47"/>
        <v>1.0526721846982889E-2</v>
      </c>
    </row>
    <row r="256" spans="2:20" x14ac:dyDescent="0.3">
      <c r="B256" s="3">
        <v>43719</v>
      </c>
      <c r="C256" s="4" t="str">
        <f t="shared" si="41"/>
        <v>Wednesday</v>
      </c>
      <c r="D256" s="4">
        <v>21065820</v>
      </c>
      <c r="E256" s="4">
        <v>5055796</v>
      </c>
      <c r="F256" s="4">
        <v>1981872</v>
      </c>
      <c r="G256" s="4">
        <v>1504637</v>
      </c>
      <c r="H256" s="4">
        <v>1246140</v>
      </c>
      <c r="I256" s="8">
        <f t="shared" si="36"/>
        <v>5.9154592605462311E-2</v>
      </c>
      <c r="J256" s="8">
        <f t="shared" si="42"/>
        <v>-4.9085629909993767E-2</v>
      </c>
      <c r="K256" s="8">
        <f>('Channel wise traffic'!K256/'Channel wise traffic'!K249)-1</f>
        <v>-5.8252370326638991E-2</v>
      </c>
      <c r="L256" s="8">
        <f t="shared" si="43"/>
        <v>9.7337970480873004E-3</v>
      </c>
      <c r="M256" s="8">
        <f t="shared" si="37"/>
        <v>0.2399999620237902</v>
      </c>
      <c r="N256" s="8">
        <f t="shared" si="44"/>
        <v>-4.0000151904839187E-2</v>
      </c>
      <c r="O256" s="8">
        <f t="shared" si="38"/>
        <v>0.39199999367063071</v>
      </c>
      <c r="P256" s="8">
        <f t="shared" si="45"/>
        <v>-2.9702616613799915E-2</v>
      </c>
      <c r="Q256" s="8">
        <f t="shared" si="39"/>
        <v>0.75919988778286385</v>
      </c>
      <c r="R256" s="8">
        <f t="shared" si="46"/>
        <v>9.4736435044697309E-2</v>
      </c>
      <c r="S256" s="8">
        <f t="shared" si="40"/>
        <v>0.82819975847995231</v>
      </c>
      <c r="T256" s="15">
        <f t="shared" si="47"/>
        <v>-9.8037077006406514E-3</v>
      </c>
    </row>
    <row r="257" spans="2:20" x14ac:dyDescent="0.3">
      <c r="B257" s="3">
        <v>43720</v>
      </c>
      <c r="C257" s="4" t="str">
        <f t="shared" si="41"/>
        <v>Thursday</v>
      </c>
      <c r="D257" s="4">
        <v>20848646</v>
      </c>
      <c r="E257" s="4">
        <v>5160040</v>
      </c>
      <c r="F257" s="4">
        <v>2022735</v>
      </c>
      <c r="G257" s="4">
        <v>1535660</v>
      </c>
      <c r="H257" s="4">
        <v>1309611</v>
      </c>
      <c r="I257" s="8">
        <f t="shared" si="36"/>
        <v>6.2815158356087003E-2</v>
      </c>
      <c r="J257" s="8">
        <f t="shared" si="42"/>
        <v>1.9644497734315314E-2</v>
      </c>
      <c r="K257" s="8">
        <f>('Channel wise traffic'!K257/'Channel wise traffic'!K250)-1</f>
        <v>1.0526296911824717E-2</v>
      </c>
      <c r="L257" s="8">
        <f t="shared" si="43"/>
        <v>9.0232202419324725E-3</v>
      </c>
      <c r="M257" s="8">
        <f t="shared" si="37"/>
        <v>0.24750000551594573</v>
      </c>
      <c r="N257" s="8">
        <f t="shared" si="44"/>
        <v>-2.9411629615505364E-2</v>
      </c>
      <c r="O257" s="8">
        <f t="shared" si="38"/>
        <v>0.39199986821807581</v>
      </c>
      <c r="P257" s="8">
        <f t="shared" si="45"/>
        <v>-3.9215919748351813E-2</v>
      </c>
      <c r="Q257" s="8">
        <f t="shared" si="39"/>
        <v>0.75919979631538481</v>
      </c>
      <c r="R257" s="8">
        <f t="shared" si="46"/>
        <v>1.9607831653851271E-2</v>
      </c>
      <c r="S257" s="8">
        <f t="shared" si="40"/>
        <v>0.852800098980243</v>
      </c>
      <c r="T257" s="15">
        <f t="shared" si="47"/>
        <v>6.1224129773385538E-2</v>
      </c>
    </row>
    <row r="258" spans="2:20" x14ac:dyDescent="0.3">
      <c r="B258" s="3">
        <v>43721</v>
      </c>
      <c r="C258" s="4" t="str">
        <f t="shared" si="41"/>
        <v>Friday</v>
      </c>
      <c r="D258" s="4">
        <v>22803207</v>
      </c>
      <c r="E258" s="4">
        <v>5985841</v>
      </c>
      <c r="F258" s="4">
        <v>2322506</v>
      </c>
      <c r="G258" s="4">
        <v>1610658</v>
      </c>
      <c r="H258" s="4">
        <v>1360362</v>
      </c>
      <c r="I258" s="8">
        <f t="shared" si="36"/>
        <v>5.9656608826995257E-2</v>
      </c>
      <c r="J258" s="8">
        <f t="shared" si="42"/>
        <v>0.10249145391272219</v>
      </c>
      <c r="K258" s="8">
        <f>('Channel wise traffic'!K258/'Channel wise traffic'!K251)-1</f>
        <v>9.3749977516524474E-2</v>
      </c>
      <c r="L258" s="8">
        <f t="shared" si="43"/>
        <v>7.9921670952536328E-3</v>
      </c>
      <c r="M258" s="8">
        <f t="shared" si="37"/>
        <v>0.26249996327270986</v>
      </c>
      <c r="N258" s="8">
        <f t="shared" si="44"/>
        <v>3.9603837651913887E-2</v>
      </c>
      <c r="O258" s="8">
        <f t="shared" si="38"/>
        <v>0.387999948545242</v>
      </c>
      <c r="P258" s="8">
        <f t="shared" si="45"/>
        <v>-2.020211817796691E-2</v>
      </c>
      <c r="Q258" s="8">
        <f t="shared" si="39"/>
        <v>0.69350003832067608</v>
      </c>
      <c r="R258" s="8">
        <f t="shared" si="46"/>
        <v>-1.0416662923316999E-2</v>
      </c>
      <c r="S258" s="8">
        <f t="shared" si="40"/>
        <v>0.84460015720283266</v>
      </c>
      <c r="T258" s="15">
        <f t="shared" si="47"/>
        <v>9.5134432731569518E-7</v>
      </c>
    </row>
    <row r="259" spans="2:20" x14ac:dyDescent="0.3">
      <c r="B259" s="3">
        <v>43722</v>
      </c>
      <c r="C259" s="4" t="str">
        <f t="shared" si="41"/>
        <v>Saturday</v>
      </c>
      <c r="D259" s="4">
        <v>44440853</v>
      </c>
      <c r="E259" s="4">
        <v>9332579</v>
      </c>
      <c r="F259" s="4">
        <v>1396153</v>
      </c>
      <c r="G259" s="4">
        <v>939890</v>
      </c>
      <c r="H259" s="4">
        <v>696459</v>
      </c>
      <c r="I259" s="8">
        <f t="shared" ref="I259:I322" si="48">H259/D259</f>
        <v>1.5671593882322647E-2</v>
      </c>
      <c r="J259" s="8">
        <f t="shared" si="42"/>
        <v>-0.53590439000986212</v>
      </c>
      <c r="K259" s="8">
        <f>('Channel wise traffic'!K259/'Channel wise traffic'!K252)-1</f>
        <v>-4.8076934816731254E-2</v>
      </c>
      <c r="L259" s="8">
        <f t="shared" si="43"/>
        <v>-0.51246522327334754</v>
      </c>
      <c r="M259" s="8">
        <f t="shared" ref="M259:M322" si="49">E259/D259</f>
        <v>0.20999999707476361</v>
      </c>
      <c r="N259" s="8">
        <f t="shared" si="44"/>
        <v>5.263160158092961E-2</v>
      </c>
      <c r="O259" s="8">
        <f t="shared" ref="O259:O322" si="50">F259/E259</f>
        <v>0.14959991230719827</v>
      </c>
      <c r="P259" s="8">
        <f t="shared" si="45"/>
        <v>-0.55555583947261233</v>
      </c>
      <c r="Q259" s="8">
        <f t="shared" ref="Q259:Q322" si="51">G259/F259</f>
        <v>0.67319985703572605</v>
      </c>
      <c r="R259" s="8">
        <f t="shared" si="46"/>
        <v>4.2105041850968972E-2</v>
      </c>
      <c r="S259" s="8">
        <f t="shared" ref="S259:S322" si="52">H259/G259</f>
        <v>0.74100054261668924</v>
      </c>
      <c r="T259" s="15">
        <f t="shared" si="47"/>
        <v>1.1387589260447584E-6</v>
      </c>
    </row>
    <row r="260" spans="2:20" x14ac:dyDescent="0.3">
      <c r="B260" s="3">
        <v>43723</v>
      </c>
      <c r="C260" s="4" t="str">
        <f t="shared" ref="C260:C323" si="53">TEXT(WEEKDAY(B260,1),"dddd")</f>
        <v>Sunday</v>
      </c>
      <c r="D260" s="4">
        <v>46236443</v>
      </c>
      <c r="E260" s="4">
        <v>9515460</v>
      </c>
      <c r="F260" s="4">
        <v>3364666</v>
      </c>
      <c r="G260" s="4">
        <v>2333732</v>
      </c>
      <c r="H260" s="4">
        <v>1856717</v>
      </c>
      <c r="I260" s="8">
        <f t="shared" si="48"/>
        <v>4.0157003426928843E-2</v>
      </c>
      <c r="J260" s="8">
        <f t="shared" si="42"/>
        <v>9.3625553154356611E-2</v>
      </c>
      <c r="K260" s="8">
        <f>('Channel wise traffic'!K260/'Channel wise traffic'!K253)-1</f>
        <v>7.2916681653230064E-2</v>
      </c>
      <c r="L260" s="8">
        <f t="shared" si="43"/>
        <v>1.9301475412422109E-2</v>
      </c>
      <c r="M260" s="8">
        <f t="shared" si="49"/>
        <v>0.20580000066181561</v>
      </c>
      <c r="N260" s="8">
        <f t="shared" si="44"/>
        <v>-3.9215675690683183E-2</v>
      </c>
      <c r="O260" s="8">
        <f t="shared" si="50"/>
        <v>0.35359993105955989</v>
      </c>
      <c r="P260" s="8">
        <f t="shared" si="45"/>
        <v>2.9702793771912761E-2</v>
      </c>
      <c r="Q260" s="8">
        <f t="shared" si="51"/>
        <v>0.69359989966314639</v>
      </c>
      <c r="R260" s="8">
        <f t="shared" si="46"/>
        <v>3.0303039236166951E-2</v>
      </c>
      <c r="S260" s="8">
        <f t="shared" si="52"/>
        <v>0.79559992321311956</v>
      </c>
      <c r="T260" s="15">
        <f t="shared" si="47"/>
        <v>-2.9442189264372587E-7</v>
      </c>
    </row>
    <row r="261" spans="2:20" x14ac:dyDescent="0.3">
      <c r="B261" s="3">
        <v>43724</v>
      </c>
      <c r="C261" s="4" t="str">
        <f t="shared" si="53"/>
        <v>Monday</v>
      </c>
      <c r="D261" s="4">
        <v>20631473</v>
      </c>
      <c r="E261" s="4">
        <v>5106289</v>
      </c>
      <c r="F261" s="4">
        <v>1960815</v>
      </c>
      <c r="G261" s="4">
        <v>1445709</v>
      </c>
      <c r="H261" s="4">
        <v>1161771</v>
      </c>
      <c r="I261" s="8">
        <f t="shared" si="48"/>
        <v>5.631061824814932E-2</v>
      </c>
      <c r="J261" s="8">
        <f t="shared" si="42"/>
        <v>-0.18169466263960421</v>
      </c>
      <c r="K261" s="8">
        <f>('Channel wise traffic'!K261/'Channel wise traffic'!K254)-1</f>
        <v>-4.9999958558456847E-2</v>
      </c>
      <c r="L261" s="8">
        <f t="shared" si="43"/>
        <v>-0.1386259606732676</v>
      </c>
      <c r="M261" s="8">
        <f t="shared" si="49"/>
        <v>0.24749997249348119</v>
      </c>
      <c r="N261" s="8">
        <f t="shared" si="44"/>
        <v>9.7918468888735788E-9</v>
      </c>
      <c r="O261" s="8">
        <f t="shared" si="50"/>
        <v>0.38400000470008649</v>
      </c>
      <c r="P261" s="8">
        <f t="shared" si="45"/>
        <v>-8.571418542444742E-2</v>
      </c>
      <c r="Q261" s="8">
        <f t="shared" si="51"/>
        <v>0.73730005125419784</v>
      </c>
      <c r="R261" s="8">
        <f t="shared" si="46"/>
        <v>-1.9417388902602029E-2</v>
      </c>
      <c r="S261" s="8">
        <f t="shared" si="52"/>
        <v>0.80359947956331457</v>
      </c>
      <c r="T261" s="15">
        <f t="shared" si="47"/>
        <v>-3.9216347218116177E-2</v>
      </c>
    </row>
    <row r="262" spans="2:20" x14ac:dyDescent="0.3">
      <c r="B262" s="3">
        <v>43725</v>
      </c>
      <c r="C262" s="4" t="str">
        <f t="shared" si="53"/>
        <v>Tuesday</v>
      </c>
      <c r="D262" s="4">
        <v>22368860</v>
      </c>
      <c r="E262" s="4">
        <v>5312604</v>
      </c>
      <c r="F262" s="4">
        <v>2188793</v>
      </c>
      <c r="G262" s="4">
        <v>1581840</v>
      </c>
      <c r="H262" s="4">
        <v>1361964</v>
      </c>
      <c r="I262" s="8">
        <f t="shared" si="48"/>
        <v>6.0886607542807281E-2</v>
      </c>
      <c r="J262" s="8">
        <f t="shared" si="42"/>
        <v>0.14906423033862848</v>
      </c>
      <c r="K262" s="8">
        <f>('Channel wise traffic'!K262/'Channel wise traffic'!K255)-1</f>
        <v>0</v>
      </c>
      <c r="L262" s="8">
        <f t="shared" si="43"/>
        <v>0.1490642303386287</v>
      </c>
      <c r="M262" s="8">
        <f t="shared" si="49"/>
        <v>0.23749998882374873</v>
      </c>
      <c r="N262" s="8">
        <f t="shared" si="44"/>
        <v>-3.0612166696774024E-2</v>
      </c>
      <c r="O262" s="8">
        <f t="shared" si="50"/>
        <v>0.41200002861120461</v>
      </c>
      <c r="P262" s="8">
        <f t="shared" si="45"/>
        <v>6.1856023491528855E-2</v>
      </c>
      <c r="Q262" s="8">
        <f t="shared" si="51"/>
        <v>0.72269967968647564</v>
      </c>
      <c r="R262" s="8">
        <f t="shared" si="46"/>
        <v>2.0617970335744085E-2</v>
      </c>
      <c r="S262" s="8">
        <f t="shared" si="52"/>
        <v>0.86099984827795484</v>
      </c>
      <c r="T262" s="15">
        <f t="shared" si="47"/>
        <v>9.3749569556358603E-2</v>
      </c>
    </row>
    <row r="263" spans="2:20" x14ac:dyDescent="0.3">
      <c r="B263" s="3">
        <v>43726</v>
      </c>
      <c r="C263" s="4" t="str">
        <f t="shared" si="53"/>
        <v>Wednesday</v>
      </c>
      <c r="D263" s="4">
        <v>21500167</v>
      </c>
      <c r="E263" s="4">
        <v>5643793</v>
      </c>
      <c r="F263" s="4">
        <v>2144641</v>
      </c>
      <c r="G263" s="4">
        <v>1502964</v>
      </c>
      <c r="H263" s="4">
        <v>1195458</v>
      </c>
      <c r="I263" s="8">
        <f t="shared" si="48"/>
        <v>5.5602265787051797E-2</v>
      </c>
      <c r="J263" s="8">
        <f t="shared" si="42"/>
        <v>-4.0671192642881215E-2</v>
      </c>
      <c r="K263" s="8">
        <f>('Channel wise traffic'!K263/'Channel wise traffic'!K256)-1</f>
        <v>2.0618566978098496E-2</v>
      </c>
      <c r="L263" s="8">
        <f t="shared" si="43"/>
        <v>-6.0051581152846811E-2</v>
      </c>
      <c r="M263" s="8">
        <f t="shared" si="49"/>
        <v>0.26249996104681417</v>
      </c>
      <c r="N263" s="8">
        <f t="shared" si="44"/>
        <v>9.3750010763725244E-2</v>
      </c>
      <c r="O263" s="8">
        <f t="shared" si="50"/>
        <v>0.37999993975682667</v>
      </c>
      <c r="P263" s="8">
        <f t="shared" si="45"/>
        <v>-3.0612382927451831E-2</v>
      </c>
      <c r="Q263" s="8">
        <f t="shared" si="51"/>
        <v>0.70079980752023296</v>
      </c>
      <c r="R263" s="8">
        <f t="shared" si="46"/>
        <v>-7.6923194013081453E-2</v>
      </c>
      <c r="S263" s="8">
        <f t="shared" si="52"/>
        <v>0.79540028902887894</v>
      </c>
      <c r="T263" s="15">
        <f t="shared" si="47"/>
        <v>-3.9603331340342773E-2</v>
      </c>
    </row>
    <row r="264" spans="2:20" x14ac:dyDescent="0.3">
      <c r="B264" s="3">
        <v>43727</v>
      </c>
      <c r="C264" s="4" t="str">
        <f t="shared" si="53"/>
        <v>Thursday</v>
      </c>
      <c r="D264" s="4">
        <v>21282993</v>
      </c>
      <c r="E264" s="4">
        <v>5054710</v>
      </c>
      <c r="F264" s="4">
        <v>2062322</v>
      </c>
      <c r="G264" s="4">
        <v>1535605</v>
      </c>
      <c r="H264" s="4">
        <v>1259196</v>
      </c>
      <c r="I264" s="8">
        <f t="shared" si="48"/>
        <v>5.9164422973780051E-2</v>
      </c>
      <c r="J264" s="8">
        <f t="shared" si="42"/>
        <v>-3.849616412812662E-2</v>
      </c>
      <c r="K264" s="8">
        <f>('Channel wise traffic'!K264/'Channel wise traffic'!K257)-1</f>
        <v>2.0833344325254632E-2</v>
      </c>
      <c r="L264" s="8">
        <f t="shared" si="43"/>
        <v>-5.8118700610633511E-2</v>
      </c>
      <c r="M264" s="8">
        <f t="shared" si="49"/>
        <v>0.2374999606493316</v>
      </c>
      <c r="N264" s="8">
        <f t="shared" si="44"/>
        <v>-4.0404220782814693E-2</v>
      </c>
      <c r="O264" s="8">
        <f t="shared" si="50"/>
        <v>0.4080000633072916</v>
      </c>
      <c r="P264" s="8">
        <f t="shared" si="45"/>
        <v>4.0816837928921545E-2</v>
      </c>
      <c r="Q264" s="8">
        <f t="shared" si="51"/>
        <v>0.74460001881374493</v>
      </c>
      <c r="R264" s="8">
        <f t="shared" si="46"/>
        <v>-1.9230481320591464E-2</v>
      </c>
      <c r="S264" s="8">
        <f t="shared" si="52"/>
        <v>0.81999993487908673</v>
      </c>
      <c r="T264" s="15">
        <f t="shared" si="47"/>
        <v>-3.8461726423786646E-2</v>
      </c>
    </row>
    <row r="265" spans="2:20" x14ac:dyDescent="0.3">
      <c r="B265" s="3">
        <v>43728</v>
      </c>
      <c r="C265" s="4" t="str">
        <f t="shared" si="53"/>
        <v>Friday</v>
      </c>
      <c r="D265" s="4">
        <v>21282993</v>
      </c>
      <c r="E265" s="4">
        <v>5107918</v>
      </c>
      <c r="F265" s="4">
        <v>2043167</v>
      </c>
      <c r="G265" s="4">
        <v>1506427</v>
      </c>
      <c r="H265" s="4">
        <v>1235270</v>
      </c>
      <c r="I265" s="8">
        <f t="shared" si="48"/>
        <v>5.8040238983304654E-2</v>
      </c>
      <c r="J265" s="8">
        <f t="shared" si="42"/>
        <v>-9.1954935524514836E-2</v>
      </c>
      <c r="K265" s="8">
        <f>('Channel wise traffic'!K265/'Channel wise traffic'!K258)-1</f>
        <v>-6.6666637431010201E-2</v>
      </c>
      <c r="L265" s="8">
        <f t="shared" si="43"/>
        <v>-2.7094564633703744E-2</v>
      </c>
      <c r="M265" s="8">
        <f t="shared" si="49"/>
        <v>0.23999998496452074</v>
      </c>
      <c r="N265" s="8">
        <f t="shared" si="44"/>
        <v>-8.5714215071390321E-2</v>
      </c>
      <c r="O265" s="8">
        <f t="shared" si="50"/>
        <v>0.39999996084510364</v>
      </c>
      <c r="P265" s="8">
        <f t="shared" si="45"/>
        <v>3.0927870853731276E-2</v>
      </c>
      <c r="Q265" s="8">
        <f t="shared" si="51"/>
        <v>0.73729998575740507</v>
      </c>
      <c r="R265" s="8">
        <f t="shared" si="46"/>
        <v>6.3157815452745236E-2</v>
      </c>
      <c r="S265" s="8">
        <f t="shared" si="52"/>
        <v>0.8199999070648627</v>
      </c>
      <c r="T265" s="15">
        <f t="shared" si="47"/>
        <v>-2.9126504332466219E-2</v>
      </c>
    </row>
    <row r="266" spans="2:20" x14ac:dyDescent="0.3">
      <c r="B266" s="3">
        <v>43729</v>
      </c>
      <c r="C266" s="4" t="str">
        <f t="shared" si="53"/>
        <v>Saturday</v>
      </c>
      <c r="D266" s="4">
        <v>43991955</v>
      </c>
      <c r="E266" s="4">
        <v>8868778</v>
      </c>
      <c r="F266" s="4">
        <v>3045538</v>
      </c>
      <c r="G266" s="4">
        <v>1967417</v>
      </c>
      <c r="H266" s="4">
        <v>1473202</v>
      </c>
      <c r="I266" s="8">
        <f t="shared" si="48"/>
        <v>3.3487986610279082E-2</v>
      </c>
      <c r="J266" s="8">
        <f t="shared" ref="J266:J329" si="54">(H266/H259)-1</f>
        <v>1.1152745531323451</v>
      </c>
      <c r="K266" s="8">
        <f>('Channel wise traffic'!K266/'Channel wise traffic'!K259)-1</f>
        <v>-1.0100976689217722E-2</v>
      </c>
      <c r="L266" s="8">
        <f t="shared" si="43"/>
        <v>1.1368590113895878</v>
      </c>
      <c r="M266" s="8">
        <f t="shared" si="49"/>
        <v>0.2015999970903771</v>
      </c>
      <c r="N266" s="8">
        <f t="shared" si="44"/>
        <v>-4.0000000482837916E-2</v>
      </c>
      <c r="O266" s="8">
        <f t="shared" si="50"/>
        <v>0.34339995882183544</v>
      </c>
      <c r="P266" s="8">
        <f t="shared" si="45"/>
        <v>1.2954556157538075</v>
      </c>
      <c r="Q266" s="8">
        <f t="shared" si="51"/>
        <v>0.6459998200646323</v>
      </c>
      <c r="R266" s="8">
        <f t="shared" si="46"/>
        <v>-4.0404103902907162E-2</v>
      </c>
      <c r="S266" s="8">
        <f t="shared" si="52"/>
        <v>0.74880007644541036</v>
      </c>
      <c r="T266" s="15">
        <f t="shared" si="47"/>
        <v>1.0525678970731533E-2</v>
      </c>
    </row>
    <row r="267" spans="2:20" x14ac:dyDescent="0.3">
      <c r="B267" s="3">
        <v>43730</v>
      </c>
      <c r="C267" s="4" t="str">
        <f t="shared" si="53"/>
        <v>Sunday</v>
      </c>
      <c r="D267" s="4">
        <v>45787545</v>
      </c>
      <c r="E267" s="4">
        <v>9423076</v>
      </c>
      <c r="F267" s="4">
        <v>3364038</v>
      </c>
      <c r="G267" s="4">
        <v>2401923</v>
      </c>
      <c r="H267" s="4">
        <v>1892235</v>
      </c>
      <c r="I267" s="8">
        <f t="shared" si="48"/>
        <v>4.1326413110814308E-2</v>
      </c>
      <c r="J267" s="8">
        <f t="shared" si="54"/>
        <v>1.9129463456197149E-2</v>
      </c>
      <c r="K267" s="8">
        <f>('Channel wise traffic'!K267/'Channel wise traffic'!K260)-1</f>
        <v>-9.7087273650668937E-3</v>
      </c>
      <c r="L267" s="8">
        <f t="shared" ref="L267:L330" si="55">(I267/I260)-1</f>
        <v>2.9120939913092947E-2</v>
      </c>
      <c r="M267" s="8">
        <f t="shared" si="49"/>
        <v>0.20579998337975972</v>
      </c>
      <c r="N267" s="8">
        <f t="shared" ref="N267:N330" si="56">(M267/M260)-1</f>
        <v>-8.3975004061542791E-8</v>
      </c>
      <c r="O267" s="8">
        <f t="shared" si="50"/>
        <v>0.35699998599183536</v>
      </c>
      <c r="P267" s="8">
        <f t="shared" ref="P267:P330" si="57">(O267/O260)-1</f>
        <v>9.6155418415586613E-3</v>
      </c>
      <c r="Q267" s="8">
        <f t="shared" si="51"/>
        <v>0.71399996076144201</v>
      </c>
      <c r="R267" s="8">
        <f t="shared" ref="R267:R330" si="58">(Q267/Q260)-1</f>
        <v>2.9411857049291834E-2</v>
      </c>
      <c r="S267" s="8">
        <f t="shared" si="52"/>
        <v>0.78780002522978465</v>
      </c>
      <c r="T267" s="15">
        <f t="shared" ref="T267:T330" si="59">(S267/S260)-1</f>
        <v>-9.8037942887603258E-3</v>
      </c>
    </row>
    <row r="268" spans="2:20" x14ac:dyDescent="0.3">
      <c r="B268" s="3">
        <v>43731</v>
      </c>
      <c r="C268" s="4" t="str">
        <f t="shared" si="53"/>
        <v>Monday</v>
      </c>
      <c r="D268" s="4">
        <v>20848646</v>
      </c>
      <c r="E268" s="4">
        <v>5264283</v>
      </c>
      <c r="F268" s="4">
        <v>2189941</v>
      </c>
      <c r="G268" s="4">
        <v>1518724</v>
      </c>
      <c r="H268" s="4">
        <v>1220447</v>
      </c>
      <c r="I268" s="8">
        <f t="shared" si="48"/>
        <v>5.8538429785799997E-2</v>
      </c>
      <c r="J268" s="8">
        <f t="shared" si="54"/>
        <v>5.0505650425083815E-2</v>
      </c>
      <c r="K268" s="8">
        <f>('Channel wise traffic'!K268/'Channel wise traffic'!K261)-1</f>
        <v>1.0526296911824717E-2</v>
      </c>
      <c r="L268" s="8">
        <f t="shared" si="55"/>
        <v>3.9562903178103515E-2</v>
      </c>
      <c r="M268" s="8">
        <f t="shared" si="49"/>
        <v>0.25249999448405425</v>
      </c>
      <c r="N268" s="8">
        <f t="shared" si="56"/>
        <v>2.0202111298031511E-2</v>
      </c>
      <c r="O268" s="8">
        <f t="shared" si="50"/>
        <v>0.41599986170956232</v>
      </c>
      <c r="P268" s="8">
        <f t="shared" si="57"/>
        <v>8.3332959942197249E-2</v>
      </c>
      <c r="Q268" s="8">
        <f t="shared" si="51"/>
        <v>0.69349996187111895</v>
      </c>
      <c r="R268" s="8">
        <f t="shared" si="58"/>
        <v>-5.9406057694654901E-2</v>
      </c>
      <c r="S268" s="8">
        <f t="shared" si="52"/>
        <v>0.80360025916493061</v>
      </c>
      <c r="T268" s="15">
        <f t="shared" si="59"/>
        <v>9.7013703448389776E-7</v>
      </c>
    </row>
    <row r="269" spans="2:20" x14ac:dyDescent="0.3">
      <c r="B269" s="3">
        <v>43732</v>
      </c>
      <c r="C269" s="4" t="str">
        <f t="shared" si="53"/>
        <v>Tuesday</v>
      </c>
      <c r="D269" s="4">
        <v>21934513</v>
      </c>
      <c r="E269" s="4">
        <v>5702973</v>
      </c>
      <c r="F269" s="4">
        <v>2235565</v>
      </c>
      <c r="G269" s="4">
        <v>1615643</v>
      </c>
      <c r="H269" s="4">
        <v>1338075</v>
      </c>
      <c r="I269" s="8">
        <f t="shared" si="48"/>
        <v>6.1003177959775085E-2</v>
      </c>
      <c r="J269" s="8">
        <f t="shared" si="54"/>
        <v>-1.7540111192366314E-2</v>
      </c>
      <c r="K269" s="8">
        <f>('Channel wise traffic'!K269/'Channel wise traffic'!K262)-1</f>
        <v>-1.9417486578885645E-2</v>
      </c>
      <c r="L269" s="8">
        <f t="shared" si="55"/>
        <v>1.9145493840471151E-3</v>
      </c>
      <c r="M269" s="8">
        <f t="shared" si="49"/>
        <v>0.25999998267570379</v>
      </c>
      <c r="N269" s="8">
        <f t="shared" si="56"/>
        <v>9.4736820676873945E-2</v>
      </c>
      <c r="O269" s="8">
        <f t="shared" si="50"/>
        <v>0.39199992705559011</v>
      </c>
      <c r="P269" s="8">
        <f t="shared" si="57"/>
        <v>-4.8543932443480875E-2</v>
      </c>
      <c r="Q269" s="8">
        <f t="shared" si="51"/>
        <v>0.7227000780563303</v>
      </c>
      <c r="R269" s="8">
        <f t="shared" si="58"/>
        <v>5.5122461772860731E-7</v>
      </c>
      <c r="S269" s="8">
        <f t="shared" si="52"/>
        <v>0.82819967034796671</v>
      </c>
      <c r="T269" s="15">
        <f t="shared" si="59"/>
        <v>-3.8095451463307728E-2</v>
      </c>
    </row>
    <row r="270" spans="2:20" x14ac:dyDescent="0.3">
      <c r="B270" s="3">
        <v>43733</v>
      </c>
      <c r="C270" s="4" t="str">
        <f t="shared" si="53"/>
        <v>Wednesday</v>
      </c>
      <c r="D270" s="4">
        <v>21282993</v>
      </c>
      <c r="E270" s="4">
        <v>5586785</v>
      </c>
      <c r="F270" s="4">
        <v>2279408</v>
      </c>
      <c r="G270" s="4">
        <v>1747166</v>
      </c>
      <c r="H270" s="4">
        <v>1404023</v>
      </c>
      <c r="I270" s="8">
        <f t="shared" si="48"/>
        <v>6.5969245960847703E-2</v>
      </c>
      <c r="J270" s="8">
        <f t="shared" si="54"/>
        <v>0.17446451485539427</v>
      </c>
      <c r="K270" s="8">
        <f>('Channel wise traffic'!K270/'Channel wise traffic'!K263)-1</f>
        <v>-1.0101038289657804E-2</v>
      </c>
      <c r="L270" s="8">
        <f t="shared" si="55"/>
        <v>0.18644887986219594</v>
      </c>
      <c r="M270" s="8">
        <f t="shared" si="49"/>
        <v>0.26249996887185933</v>
      </c>
      <c r="N270" s="8">
        <f t="shared" si="56"/>
        <v>2.9809700263783157E-8</v>
      </c>
      <c r="O270" s="8">
        <f t="shared" si="50"/>
        <v>0.40799994988172983</v>
      </c>
      <c r="P270" s="8">
        <f t="shared" si="57"/>
        <v>7.3684248852305734E-2</v>
      </c>
      <c r="Q270" s="8">
        <f t="shared" si="51"/>
        <v>0.76649989821918674</v>
      </c>
      <c r="R270" s="8">
        <f t="shared" si="58"/>
        <v>9.3750155171178351E-2</v>
      </c>
      <c r="S270" s="8">
        <f t="shared" si="52"/>
        <v>0.80360023031583716</v>
      </c>
      <c r="T270" s="15">
        <f t="shared" si="59"/>
        <v>1.0309200788661599E-2</v>
      </c>
    </row>
    <row r="271" spans="2:20" x14ac:dyDescent="0.3">
      <c r="B271" s="3">
        <v>43734</v>
      </c>
      <c r="C271" s="4" t="str">
        <f t="shared" si="53"/>
        <v>Thursday</v>
      </c>
      <c r="D271" s="4">
        <v>22368860</v>
      </c>
      <c r="E271" s="4">
        <v>5424448</v>
      </c>
      <c r="F271" s="4">
        <v>2213175</v>
      </c>
      <c r="G271" s="4">
        <v>1647930</v>
      </c>
      <c r="H271" s="4">
        <v>1337789</v>
      </c>
      <c r="I271" s="8">
        <f t="shared" si="48"/>
        <v>5.9805864044926743E-2</v>
      </c>
      <c r="J271" s="8">
        <f t="shared" si="54"/>
        <v>6.2415223682413146E-2</v>
      </c>
      <c r="K271" s="8">
        <f>('Channel wise traffic'!K271/'Channel wise traffic'!K264)-1</f>
        <v>5.1020364054076506E-2</v>
      </c>
      <c r="L271" s="8">
        <f t="shared" si="55"/>
        <v>1.0841668673604143E-2</v>
      </c>
      <c r="M271" s="8">
        <f t="shared" si="49"/>
        <v>0.24249997541224722</v>
      </c>
      <c r="N271" s="8">
        <f t="shared" si="56"/>
        <v>2.1052697226750849E-2</v>
      </c>
      <c r="O271" s="8">
        <f t="shared" si="50"/>
        <v>0.40800003981971988</v>
      </c>
      <c r="P271" s="8">
        <f t="shared" si="57"/>
        <v>-5.7567568823024828E-8</v>
      </c>
      <c r="Q271" s="8">
        <f t="shared" si="51"/>
        <v>0.74459995255684708</v>
      </c>
      <c r="R271" s="8">
        <f t="shared" si="58"/>
        <v>-8.8983207358062089E-8</v>
      </c>
      <c r="S271" s="8">
        <f t="shared" si="52"/>
        <v>0.81179965168423418</v>
      </c>
      <c r="T271" s="15">
        <f t="shared" si="59"/>
        <v>-1.0000346153761219E-2</v>
      </c>
    </row>
    <row r="272" spans="2:20" x14ac:dyDescent="0.3">
      <c r="B272" s="3">
        <v>43735</v>
      </c>
      <c r="C272" s="4" t="str">
        <f t="shared" si="53"/>
        <v>Friday</v>
      </c>
      <c r="D272" s="4">
        <v>20848646</v>
      </c>
      <c r="E272" s="4">
        <v>5055796</v>
      </c>
      <c r="F272" s="4">
        <v>1961649</v>
      </c>
      <c r="G272" s="4">
        <v>1474964</v>
      </c>
      <c r="H272" s="4">
        <v>1197375</v>
      </c>
      <c r="I272" s="8">
        <f t="shared" si="48"/>
        <v>5.7431787176970631E-2</v>
      </c>
      <c r="J272" s="8">
        <f t="shared" si="54"/>
        <v>-3.0677503703643749E-2</v>
      </c>
      <c r="K272" s="8">
        <f>('Channel wise traffic'!K272/'Channel wise traffic'!K265)-1</f>
        <v>-2.0408173813155628E-2</v>
      </c>
      <c r="L272" s="8">
        <f t="shared" si="55"/>
        <v>-1.0483275344697396E-2</v>
      </c>
      <c r="M272" s="8">
        <f t="shared" si="49"/>
        <v>0.24249996858309167</v>
      </c>
      <c r="N272" s="8">
        <f t="shared" si="56"/>
        <v>1.0416599063289622E-2</v>
      </c>
      <c r="O272" s="8">
        <f t="shared" si="50"/>
        <v>0.38800003006450418</v>
      </c>
      <c r="P272" s="8">
        <f t="shared" si="57"/>
        <v>-2.9999829888099239E-2</v>
      </c>
      <c r="Q272" s="8">
        <f t="shared" si="51"/>
        <v>0.75190005959272022</v>
      </c>
      <c r="R272" s="8">
        <f t="shared" si="58"/>
        <v>1.9802080723380078E-2</v>
      </c>
      <c r="S272" s="8">
        <f t="shared" si="52"/>
        <v>0.81179947442785039</v>
      </c>
      <c r="T272" s="15">
        <f t="shared" si="59"/>
        <v>-1.0000528739527836E-2</v>
      </c>
    </row>
    <row r="273" spans="2:20" x14ac:dyDescent="0.3">
      <c r="B273" s="3">
        <v>43736</v>
      </c>
      <c r="C273" s="4" t="str">
        <f t="shared" si="53"/>
        <v>Saturday</v>
      </c>
      <c r="D273" s="4">
        <v>43991955</v>
      </c>
      <c r="E273" s="4">
        <v>9238310</v>
      </c>
      <c r="F273" s="4">
        <v>3141025</v>
      </c>
      <c r="G273" s="4">
        <v>2135897</v>
      </c>
      <c r="H273" s="4">
        <v>1582700</v>
      </c>
      <c r="I273" s="8">
        <f t="shared" si="48"/>
        <v>3.5977032618804958E-2</v>
      </c>
      <c r="J273" s="8">
        <f t="shared" si="54"/>
        <v>7.4326534989770598E-2</v>
      </c>
      <c r="K273" s="8">
        <f>('Channel wise traffic'!K273/'Channel wise traffic'!K266)-1</f>
        <v>0</v>
      </c>
      <c r="L273" s="8">
        <f t="shared" si="55"/>
        <v>7.4326534989770598E-2</v>
      </c>
      <c r="M273" s="8">
        <f t="shared" si="49"/>
        <v>0.20999998749771406</v>
      </c>
      <c r="N273" s="8">
        <f t="shared" si="56"/>
        <v>4.1666619685372552E-2</v>
      </c>
      <c r="O273" s="8">
        <f t="shared" si="50"/>
        <v>0.33999995670203748</v>
      </c>
      <c r="P273" s="8">
        <f t="shared" si="57"/>
        <v>-9.9009974592395578E-3</v>
      </c>
      <c r="Q273" s="8">
        <f t="shared" si="51"/>
        <v>0.68</v>
      </c>
      <c r="R273" s="8">
        <f t="shared" si="58"/>
        <v>5.2631872145051162E-2</v>
      </c>
      <c r="S273" s="8">
        <f t="shared" si="52"/>
        <v>0.74100015122452068</v>
      </c>
      <c r="T273" s="15">
        <f t="shared" si="59"/>
        <v>-1.0416565737968786E-2</v>
      </c>
    </row>
    <row r="274" spans="2:20" x14ac:dyDescent="0.3">
      <c r="B274" s="3">
        <v>43737</v>
      </c>
      <c r="C274" s="4" t="str">
        <f t="shared" si="53"/>
        <v>Sunday</v>
      </c>
      <c r="D274" s="4">
        <v>42645263</v>
      </c>
      <c r="E274" s="4">
        <v>8865950</v>
      </c>
      <c r="F274" s="4">
        <v>2984278</v>
      </c>
      <c r="G274" s="4">
        <v>1948137</v>
      </c>
      <c r="H274" s="4">
        <v>1565133</v>
      </c>
      <c r="I274" s="8">
        <f t="shared" si="48"/>
        <v>3.6701215795057938E-2</v>
      </c>
      <c r="J274" s="8">
        <f t="shared" si="54"/>
        <v>-0.17286542104971103</v>
      </c>
      <c r="K274" s="8">
        <f>('Channel wise traffic'!K274/'Channel wise traffic'!K267)-1</f>
        <v>-6.8627463399216215E-2</v>
      </c>
      <c r="L274" s="8">
        <f t="shared" si="55"/>
        <v>-0.11191867301316905</v>
      </c>
      <c r="M274" s="8">
        <f t="shared" si="49"/>
        <v>0.20789999583306593</v>
      </c>
      <c r="N274" s="8">
        <f t="shared" si="56"/>
        <v>1.0204142968423424E-2</v>
      </c>
      <c r="O274" s="8">
        <f t="shared" si="50"/>
        <v>0.33659991315087495</v>
      </c>
      <c r="P274" s="8">
        <f t="shared" si="57"/>
        <v>-5.7143063421372098E-2</v>
      </c>
      <c r="Q274" s="8">
        <f t="shared" si="51"/>
        <v>0.65280010776475916</v>
      </c>
      <c r="R274" s="8">
        <f t="shared" si="58"/>
        <v>-8.5714084537787061E-2</v>
      </c>
      <c r="S274" s="8">
        <f t="shared" si="52"/>
        <v>0.80339986356195692</v>
      </c>
      <c r="T274" s="15">
        <f t="shared" si="59"/>
        <v>1.9801774349552881E-2</v>
      </c>
    </row>
    <row r="275" spans="2:20" x14ac:dyDescent="0.3">
      <c r="B275" s="3">
        <v>43738</v>
      </c>
      <c r="C275" s="4" t="str">
        <f t="shared" si="53"/>
        <v>Monday</v>
      </c>
      <c r="D275" s="4">
        <v>21717340</v>
      </c>
      <c r="E275" s="4">
        <v>5375041</v>
      </c>
      <c r="F275" s="4">
        <v>2150016</v>
      </c>
      <c r="G275" s="4">
        <v>1553817</v>
      </c>
      <c r="H275" s="4">
        <v>1235906</v>
      </c>
      <c r="I275" s="8">
        <f t="shared" si="48"/>
        <v>5.6908719023600493E-2</v>
      </c>
      <c r="J275" s="8">
        <f t="shared" si="54"/>
        <v>1.2666670490402376E-2</v>
      </c>
      <c r="K275" s="8">
        <f>('Channel wise traffic'!K275/'Channel wise traffic'!K268)-1</f>
        <v>4.1666640685761536E-2</v>
      </c>
      <c r="L275" s="8">
        <f t="shared" si="55"/>
        <v>-2.7840014980976324E-2</v>
      </c>
      <c r="M275" s="8">
        <f t="shared" si="49"/>
        <v>0.24749997006999935</v>
      </c>
      <c r="N275" s="8">
        <f t="shared" si="56"/>
        <v>-1.9802077319929001E-2</v>
      </c>
      <c r="O275" s="8">
        <f t="shared" si="50"/>
        <v>0.39999992558196301</v>
      </c>
      <c r="P275" s="8">
        <f t="shared" si="57"/>
        <v>-3.8461397707795331E-2</v>
      </c>
      <c r="Q275" s="8">
        <f t="shared" si="51"/>
        <v>0.72270020316127881</v>
      </c>
      <c r="R275" s="8">
        <f t="shared" si="58"/>
        <v>4.2105613403893072E-2</v>
      </c>
      <c r="S275" s="8">
        <f t="shared" si="52"/>
        <v>0.79539997309850519</v>
      </c>
      <c r="T275" s="15">
        <f t="shared" si="59"/>
        <v>-1.0204434322789835E-2</v>
      </c>
    </row>
    <row r="276" spans="2:20" x14ac:dyDescent="0.3">
      <c r="B276" s="3">
        <v>43739</v>
      </c>
      <c r="C276" s="4" t="str">
        <f t="shared" si="53"/>
        <v>Tuesday</v>
      </c>
      <c r="D276" s="4">
        <v>21934513</v>
      </c>
      <c r="E276" s="4">
        <v>5319119</v>
      </c>
      <c r="F276" s="4">
        <v>2085094</v>
      </c>
      <c r="G276" s="4">
        <v>1476455</v>
      </c>
      <c r="H276" s="4">
        <v>1174372</v>
      </c>
      <c r="I276" s="8">
        <f t="shared" si="48"/>
        <v>5.3539916751285978E-2</v>
      </c>
      <c r="J276" s="8">
        <f t="shared" si="54"/>
        <v>-0.12234217065560604</v>
      </c>
      <c r="K276" s="8">
        <f>('Channel wise traffic'!K276/'Channel wise traffic'!K269)-1</f>
        <v>0</v>
      </c>
      <c r="L276" s="8">
        <f t="shared" si="55"/>
        <v>-0.12234217065560604</v>
      </c>
      <c r="M276" s="8">
        <f t="shared" si="49"/>
        <v>0.24249998164992312</v>
      </c>
      <c r="N276" s="8">
        <f t="shared" si="56"/>
        <v>-6.730770073784309E-2</v>
      </c>
      <c r="O276" s="8">
        <f t="shared" si="50"/>
        <v>0.3919998781753144</v>
      </c>
      <c r="P276" s="8">
        <f t="shared" si="57"/>
        <v>-1.2469460408670585E-7</v>
      </c>
      <c r="Q276" s="8">
        <f t="shared" si="51"/>
        <v>0.70809997055288632</v>
      </c>
      <c r="R276" s="8">
        <f t="shared" si="58"/>
        <v>-2.0202166772570918E-2</v>
      </c>
      <c r="S276" s="8">
        <f t="shared" si="52"/>
        <v>0.79539979206951783</v>
      </c>
      <c r="T276" s="15">
        <f t="shared" si="59"/>
        <v>-3.9603829188519346E-2</v>
      </c>
    </row>
    <row r="277" spans="2:20" x14ac:dyDescent="0.3">
      <c r="B277" s="3">
        <v>43740</v>
      </c>
      <c r="C277" s="4" t="str">
        <f t="shared" si="53"/>
        <v>Wednesday</v>
      </c>
      <c r="D277" s="4">
        <v>21500167</v>
      </c>
      <c r="E277" s="4">
        <v>5267540</v>
      </c>
      <c r="F277" s="4">
        <v>2085946</v>
      </c>
      <c r="G277" s="4">
        <v>1461831</v>
      </c>
      <c r="H277" s="4">
        <v>1150753</v>
      </c>
      <c r="I277" s="8">
        <f t="shared" si="48"/>
        <v>5.3522979612204875E-2</v>
      </c>
      <c r="J277" s="8">
        <f t="shared" si="54"/>
        <v>-0.18038878280484005</v>
      </c>
      <c r="K277" s="8">
        <f>('Channel wise traffic'!K277/'Channel wise traffic'!K270)-1</f>
        <v>1.0204110399515187E-2</v>
      </c>
      <c r="L277" s="8">
        <f t="shared" si="55"/>
        <v>-0.18866770670729816</v>
      </c>
      <c r="M277" s="8">
        <f t="shared" si="49"/>
        <v>0.24499995744219102</v>
      </c>
      <c r="N277" s="8">
        <f t="shared" si="56"/>
        <v>-6.6666718113825851E-2</v>
      </c>
      <c r="O277" s="8">
        <f t="shared" si="50"/>
        <v>0.39600003037471004</v>
      </c>
      <c r="P277" s="8">
        <f t="shared" si="57"/>
        <v>-2.9411571032051054E-2</v>
      </c>
      <c r="Q277" s="8">
        <f t="shared" si="51"/>
        <v>0.700800020710028</v>
      </c>
      <c r="R277" s="8">
        <f t="shared" si="58"/>
        <v>-8.5714137290558767E-2</v>
      </c>
      <c r="S277" s="8">
        <f t="shared" si="52"/>
        <v>0.7871997515444672</v>
      </c>
      <c r="T277" s="15">
        <f t="shared" si="59"/>
        <v>-2.0408753199242069E-2</v>
      </c>
    </row>
    <row r="278" spans="2:20" x14ac:dyDescent="0.3">
      <c r="B278" s="3">
        <v>43741</v>
      </c>
      <c r="C278" s="4" t="str">
        <f t="shared" si="53"/>
        <v>Thursday</v>
      </c>
      <c r="D278" s="4">
        <v>21282993</v>
      </c>
      <c r="E278" s="4">
        <v>5480370</v>
      </c>
      <c r="F278" s="4">
        <v>2126383</v>
      </c>
      <c r="G278" s="4">
        <v>1567782</v>
      </c>
      <c r="H278" s="4">
        <v>1311293</v>
      </c>
      <c r="I278" s="8">
        <f t="shared" si="48"/>
        <v>6.161224598438763E-2</v>
      </c>
      <c r="J278" s="8">
        <f t="shared" si="54"/>
        <v>-1.9805813921328408E-2</v>
      </c>
      <c r="K278" s="8">
        <f>('Channel wise traffic'!K278/'Channel wise traffic'!K271)-1</f>
        <v>-4.8543649389700683E-2</v>
      </c>
      <c r="L278" s="8">
        <f t="shared" si="55"/>
        <v>3.0204094001616832E-2</v>
      </c>
      <c r="M278" s="8">
        <f t="shared" si="49"/>
        <v>0.2574999672273538</v>
      </c>
      <c r="N278" s="8">
        <f t="shared" si="56"/>
        <v>6.1855642622671514E-2</v>
      </c>
      <c r="O278" s="8">
        <f t="shared" si="50"/>
        <v>0.38799989781711819</v>
      </c>
      <c r="P278" s="8">
        <f t="shared" si="57"/>
        <v>-4.9019951104512183E-2</v>
      </c>
      <c r="Q278" s="8">
        <f t="shared" si="51"/>
        <v>0.73729991257454564</v>
      </c>
      <c r="R278" s="8">
        <f t="shared" si="58"/>
        <v>-9.80397588964943E-3</v>
      </c>
      <c r="S278" s="8">
        <f t="shared" si="52"/>
        <v>0.83640008623647932</v>
      </c>
      <c r="T278" s="15">
        <f t="shared" si="59"/>
        <v>3.0303578599974568E-2</v>
      </c>
    </row>
    <row r="279" spans="2:20" x14ac:dyDescent="0.3">
      <c r="B279" s="3">
        <v>43742</v>
      </c>
      <c r="C279" s="4" t="str">
        <f t="shared" si="53"/>
        <v>Friday</v>
      </c>
      <c r="D279" s="4">
        <v>21065820</v>
      </c>
      <c r="E279" s="4">
        <v>5213790</v>
      </c>
      <c r="F279" s="4">
        <v>2064661</v>
      </c>
      <c r="G279" s="4">
        <v>1431842</v>
      </c>
      <c r="H279" s="4">
        <v>1127146</v>
      </c>
      <c r="I279" s="8">
        <f t="shared" si="48"/>
        <v>5.3505916218784741E-2</v>
      </c>
      <c r="J279" s="8">
        <f t="shared" si="54"/>
        <v>-5.8652468942478331E-2</v>
      </c>
      <c r="K279" s="8">
        <f>('Channel wise traffic'!K279/'Channel wise traffic'!K272)-1</f>
        <v>1.0416696145001181E-2</v>
      </c>
      <c r="L279" s="8">
        <f t="shared" si="55"/>
        <v>-6.835710938419326E-2</v>
      </c>
      <c r="M279" s="8">
        <f t="shared" si="49"/>
        <v>0.247499978638382</v>
      </c>
      <c r="N279" s="8">
        <f t="shared" si="56"/>
        <v>2.0618600837373213E-2</v>
      </c>
      <c r="O279" s="8">
        <f t="shared" si="50"/>
        <v>0.39600003068784895</v>
      </c>
      <c r="P279" s="8">
        <f t="shared" si="57"/>
        <v>2.0618556709943503E-2</v>
      </c>
      <c r="Q279" s="8">
        <f t="shared" si="51"/>
        <v>0.69349980456840132</v>
      </c>
      <c r="R279" s="8">
        <f t="shared" si="58"/>
        <v>-7.7670235929961806E-2</v>
      </c>
      <c r="S279" s="8">
        <f t="shared" si="52"/>
        <v>0.78719998435581584</v>
      </c>
      <c r="T279" s="15">
        <f t="shared" si="59"/>
        <v>-3.0302421776476351E-2</v>
      </c>
    </row>
    <row r="280" spans="2:20" x14ac:dyDescent="0.3">
      <c r="B280" s="3">
        <v>43743</v>
      </c>
      <c r="C280" s="4" t="str">
        <f t="shared" si="53"/>
        <v>Saturday</v>
      </c>
      <c r="D280" s="4">
        <v>46236443</v>
      </c>
      <c r="E280" s="4">
        <v>9612556</v>
      </c>
      <c r="F280" s="4">
        <v>3235586</v>
      </c>
      <c r="G280" s="4">
        <v>2178196</v>
      </c>
      <c r="H280" s="4">
        <v>1648023</v>
      </c>
      <c r="I280" s="8">
        <f t="shared" si="48"/>
        <v>3.5643377670726097E-2</v>
      </c>
      <c r="J280" s="8">
        <f t="shared" si="54"/>
        <v>4.1273140835281552E-2</v>
      </c>
      <c r="K280" s="8">
        <f>('Channel wise traffic'!K280/'Channel wise traffic'!K273)-1</f>
        <v>5.1020374066121921E-2</v>
      </c>
      <c r="L280" s="8">
        <f t="shared" si="55"/>
        <v>-9.2741097247820425E-3</v>
      </c>
      <c r="M280" s="8">
        <f t="shared" si="49"/>
        <v>0.20789998919250774</v>
      </c>
      <c r="N280" s="8">
        <f t="shared" si="56"/>
        <v>-9.9999925249004695E-3</v>
      </c>
      <c r="O280" s="8">
        <f t="shared" si="50"/>
        <v>0.33659996363090111</v>
      </c>
      <c r="P280" s="8">
        <f t="shared" si="57"/>
        <v>-9.9999808944563062E-3</v>
      </c>
      <c r="Q280" s="8">
        <f t="shared" si="51"/>
        <v>0.67319984695198953</v>
      </c>
      <c r="R280" s="8">
        <f t="shared" si="58"/>
        <v>-1.0000225070603719E-2</v>
      </c>
      <c r="S280" s="8">
        <f t="shared" si="52"/>
        <v>0.75659995702866045</v>
      </c>
      <c r="T280" s="15">
        <f t="shared" si="59"/>
        <v>2.1052365209859536E-2</v>
      </c>
    </row>
    <row r="281" spans="2:20" x14ac:dyDescent="0.3">
      <c r="B281" s="3">
        <v>43744</v>
      </c>
      <c r="C281" s="4" t="str">
        <f t="shared" si="53"/>
        <v>Sunday</v>
      </c>
      <c r="D281" s="4">
        <v>43543058</v>
      </c>
      <c r="E281" s="4">
        <v>9144042</v>
      </c>
      <c r="F281" s="4">
        <v>3140064</v>
      </c>
      <c r="G281" s="4">
        <v>2135243</v>
      </c>
      <c r="H281" s="4">
        <v>1698799</v>
      </c>
      <c r="I281" s="8">
        <f t="shared" si="48"/>
        <v>3.9014232762430233E-2</v>
      </c>
      <c r="J281" s="8">
        <f t="shared" si="54"/>
        <v>8.5402326831010456E-2</v>
      </c>
      <c r="K281" s="8">
        <f>('Channel wise traffic'!K281/'Channel wise traffic'!K274)-1</f>
        <v>2.1052632319450426E-2</v>
      </c>
      <c r="L281" s="8">
        <f t="shared" si="55"/>
        <v>6.3022897668794764E-2</v>
      </c>
      <c r="M281" s="8">
        <f t="shared" si="49"/>
        <v>0.2099999958661608</v>
      </c>
      <c r="N281" s="8">
        <f t="shared" si="56"/>
        <v>1.0101010462650883E-2</v>
      </c>
      <c r="O281" s="8">
        <f t="shared" si="50"/>
        <v>0.34339999750657313</v>
      </c>
      <c r="P281" s="8">
        <f t="shared" si="57"/>
        <v>2.02022760256928E-2</v>
      </c>
      <c r="Q281" s="8">
        <f t="shared" si="51"/>
        <v>0.67999983439827982</v>
      </c>
      <c r="R281" s="8">
        <f t="shared" si="58"/>
        <v>4.1666241028444073E-2</v>
      </c>
      <c r="S281" s="8">
        <f t="shared" si="52"/>
        <v>0.79559984507618098</v>
      </c>
      <c r="T281" s="15">
        <f t="shared" si="59"/>
        <v>-9.7087625223057916E-3</v>
      </c>
    </row>
    <row r="282" spans="2:20" x14ac:dyDescent="0.3">
      <c r="B282" s="3">
        <v>43745</v>
      </c>
      <c r="C282" s="4" t="str">
        <f t="shared" si="53"/>
        <v>Monday</v>
      </c>
      <c r="D282" s="4">
        <v>21500167</v>
      </c>
      <c r="E282" s="4">
        <v>5643793</v>
      </c>
      <c r="F282" s="4">
        <v>2234942</v>
      </c>
      <c r="G282" s="4">
        <v>1631507</v>
      </c>
      <c r="H282" s="4">
        <v>1377971</v>
      </c>
      <c r="I282" s="8">
        <f t="shared" si="48"/>
        <v>6.4091176594116686E-2</v>
      </c>
      <c r="J282" s="8">
        <f t="shared" si="54"/>
        <v>0.11494806239309452</v>
      </c>
      <c r="K282" s="8">
        <f>('Channel wise traffic'!K282/'Channel wise traffic'!K275)-1</f>
        <v>-9.9999364563004844E-3</v>
      </c>
      <c r="L282" s="8">
        <f t="shared" si="55"/>
        <v>0.12621014308084444</v>
      </c>
      <c r="M282" s="8">
        <f t="shared" si="49"/>
        <v>0.26249996104681417</v>
      </c>
      <c r="N282" s="8">
        <f t="shared" si="56"/>
        <v>6.0606031477791422E-2</v>
      </c>
      <c r="O282" s="8">
        <f t="shared" si="50"/>
        <v>0.39599999503879751</v>
      </c>
      <c r="P282" s="8">
        <f t="shared" si="57"/>
        <v>-9.9998282183326737E-3</v>
      </c>
      <c r="Q282" s="8">
        <f t="shared" si="51"/>
        <v>0.72999970469032305</v>
      </c>
      <c r="R282" s="8">
        <f t="shared" si="58"/>
        <v>1.0100317527398373E-2</v>
      </c>
      <c r="S282" s="8">
        <f t="shared" si="52"/>
        <v>0.84460011510830169</v>
      </c>
      <c r="T282" s="15">
        <f t="shared" si="59"/>
        <v>6.1855850733984585E-2</v>
      </c>
    </row>
    <row r="283" spans="2:20" x14ac:dyDescent="0.3">
      <c r="B283" s="3">
        <v>43746</v>
      </c>
      <c r="C283" s="4" t="str">
        <f t="shared" si="53"/>
        <v>Tuesday</v>
      </c>
      <c r="D283" s="4">
        <v>22368860</v>
      </c>
      <c r="E283" s="4">
        <v>5536293</v>
      </c>
      <c r="F283" s="4">
        <v>2303097</v>
      </c>
      <c r="G283" s="4">
        <v>1630823</v>
      </c>
      <c r="H283" s="4">
        <v>1270411</v>
      </c>
      <c r="I283" s="8">
        <f t="shared" si="48"/>
        <v>5.6793730212447123E-2</v>
      </c>
      <c r="J283" s="8">
        <f t="shared" si="54"/>
        <v>8.1779027429128126E-2</v>
      </c>
      <c r="K283" s="8">
        <f>('Channel wise traffic'!K283/'Channel wise traffic'!K276)-1</f>
        <v>1.980199148273698E-2</v>
      </c>
      <c r="L283" s="8">
        <f t="shared" si="55"/>
        <v>6.077359956079853E-2</v>
      </c>
      <c r="M283" s="8">
        <f t="shared" si="49"/>
        <v>0.24750000670575076</v>
      </c>
      <c r="N283" s="8">
        <f t="shared" si="56"/>
        <v>2.0618661584254294E-2</v>
      </c>
      <c r="O283" s="8">
        <f t="shared" si="50"/>
        <v>0.41599983960386488</v>
      </c>
      <c r="P283" s="8">
        <f t="shared" si="57"/>
        <v>6.122441042651805E-2</v>
      </c>
      <c r="Q283" s="8">
        <f t="shared" si="51"/>
        <v>0.70810000620903069</v>
      </c>
      <c r="R283" s="8">
        <f t="shared" si="58"/>
        <v>5.0354675762420698E-8</v>
      </c>
      <c r="S283" s="8">
        <f t="shared" si="52"/>
        <v>0.77899992825708242</v>
      </c>
      <c r="T283" s="15">
        <f t="shared" si="59"/>
        <v>-2.0618390872048531E-2</v>
      </c>
    </row>
    <row r="284" spans="2:20" x14ac:dyDescent="0.3">
      <c r="B284" s="3">
        <v>43747</v>
      </c>
      <c r="C284" s="4" t="str">
        <f t="shared" si="53"/>
        <v>Wednesday</v>
      </c>
      <c r="D284" s="4">
        <v>20631473</v>
      </c>
      <c r="E284" s="4">
        <v>5415761</v>
      </c>
      <c r="F284" s="4">
        <v>2166304</v>
      </c>
      <c r="G284" s="4">
        <v>1660472</v>
      </c>
      <c r="H284" s="4">
        <v>1402435</v>
      </c>
      <c r="I284" s="8">
        <f t="shared" si="48"/>
        <v>6.7975514884468013E-2</v>
      </c>
      <c r="J284" s="8">
        <f t="shared" si="54"/>
        <v>0.21871070507745793</v>
      </c>
      <c r="K284" s="8">
        <f>('Channel wise traffic'!K284/'Channel wise traffic'!K277)-1</f>
        <v>-4.0404060136093878E-2</v>
      </c>
      <c r="L284" s="8">
        <f t="shared" si="55"/>
        <v>0.27002486365627365</v>
      </c>
      <c r="M284" s="8">
        <f t="shared" si="49"/>
        <v>0.2624999678888657</v>
      </c>
      <c r="N284" s="8">
        <f t="shared" si="56"/>
        <v>7.1428626475593893E-2</v>
      </c>
      <c r="O284" s="8">
        <f t="shared" si="50"/>
        <v>0.39999992614149699</v>
      </c>
      <c r="P284" s="8">
        <f t="shared" si="57"/>
        <v>1.0100746111059822E-2</v>
      </c>
      <c r="Q284" s="8">
        <f t="shared" si="51"/>
        <v>0.76649999261414836</v>
      </c>
      <c r="R284" s="8">
        <f t="shared" si="58"/>
        <v>9.3749957138350659E-2</v>
      </c>
      <c r="S284" s="8">
        <f t="shared" si="52"/>
        <v>0.84460021006075381</v>
      </c>
      <c r="T284" s="15">
        <f t="shared" si="59"/>
        <v>7.2917272145561984E-2</v>
      </c>
    </row>
    <row r="285" spans="2:20" x14ac:dyDescent="0.3">
      <c r="B285" s="3">
        <v>43748</v>
      </c>
      <c r="C285" s="4" t="str">
        <f t="shared" si="53"/>
        <v>Thursday</v>
      </c>
      <c r="D285" s="4">
        <v>21282993</v>
      </c>
      <c r="E285" s="4">
        <v>5267540</v>
      </c>
      <c r="F285" s="4">
        <v>2022735</v>
      </c>
      <c r="G285" s="4">
        <v>1402767</v>
      </c>
      <c r="H285" s="4">
        <v>1127263</v>
      </c>
      <c r="I285" s="8">
        <f t="shared" si="48"/>
        <v>5.2965435829443727E-2</v>
      </c>
      <c r="J285" s="8">
        <f t="shared" si="54"/>
        <v>-0.14034239487284683</v>
      </c>
      <c r="K285" s="8">
        <f>('Channel wise traffic'!K285/'Channel wise traffic'!K278)-1</f>
        <v>0</v>
      </c>
      <c r="L285" s="8">
        <f t="shared" si="55"/>
        <v>-0.14034239487284683</v>
      </c>
      <c r="M285" s="8">
        <f t="shared" si="49"/>
        <v>0.2474999639383427</v>
      </c>
      <c r="N285" s="8">
        <f t="shared" si="56"/>
        <v>-3.8834969171789524E-2</v>
      </c>
      <c r="O285" s="8">
        <f t="shared" si="50"/>
        <v>0.38399993165690244</v>
      </c>
      <c r="P285" s="8">
        <f t="shared" si="57"/>
        <v>-1.030919384958473E-2</v>
      </c>
      <c r="Q285" s="8">
        <f t="shared" si="51"/>
        <v>0.69350013719048709</v>
      </c>
      <c r="R285" s="8">
        <f t="shared" si="58"/>
        <v>-5.940564299148765E-2</v>
      </c>
      <c r="S285" s="8">
        <f t="shared" si="52"/>
        <v>0.80359959993355989</v>
      </c>
      <c r="T285" s="15">
        <f t="shared" si="59"/>
        <v>-3.9216263655005856E-2</v>
      </c>
    </row>
    <row r="286" spans="2:20" x14ac:dyDescent="0.3">
      <c r="B286" s="3">
        <v>43749</v>
      </c>
      <c r="C286" s="4" t="str">
        <f t="shared" si="53"/>
        <v>Friday</v>
      </c>
      <c r="D286" s="4">
        <v>21282993</v>
      </c>
      <c r="E286" s="4">
        <v>5267540</v>
      </c>
      <c r="F286" s="4">
        <v>2043805</v>
      </c>
      <c r="G286" s="4">
        <v>1536737</v>
      </c>
      <c r="H286" s="4">
        <v>1234922</v>
      </c>
      <c r="I286" s="8">
        <f t="shared" si="48"/>
        <v>5.8023887899601341E-2</v>
      </c>
      <c r="J286" s="8">
        <f t="shared" si="54"/>
        <v>9.5618491304586994E-2</v>
      </c>
      <c r="K286" s="8">
        <f>('Channel wise traffic'!K286/'Channel wise traffic'!K279)-1</f>
        <v>1.0309259753916944E-2</v>
      </c>
      <c r="L286" s="8">
        <f t="shared" si="55"/>
        <v>8.443873126744883E-2</v>
      </c>
      <c r="M286" s="8">
        <f t="shared" si="49"/>
        <v>0.2474999639383427</v>
      </c>
      <c r="N286" s="8">
        <f t="shared" si="56"/>
        <v>-5.9394103302246037E-8</v>
      </c>
      <c r="O286" s="8">
        <f t="shared" si="50"/>
        <v>0.38799990128219247</v>
      </c>
      <c r="P286" s="8">
        <f t="shared" si="57"/>
        <v>-2.0202345418408929E-2</v>
      </c>
      <c r="Q286" s="8">
        <f t="shared" si="51"/>
        <v>0.75190001003031115</v>
      </c>
      <c r="R286" s="8">
        <f t="shared" si="58"/>
        <v>8.4210846314881183E-2</v>
      </c>
      <c r="S286" s="8">
        <f t="shared" si="52"/>
        <v>0.80360009552708112</v>
      </c>
      <c r="T286" s="15">
        <f t="shared" si="59"/>
        <v>2.0833474971021282E-2</v>
      </c>
    </row>
    <row r="287" spans="2:20" x14ac:dyDescent="0.3">
      <c r="B287" s="3">
        <v>43750</v>
      </c>
      <c r="C287" s="4" t="str">
        <f t="shared" si="53"/>
        <v>Saturday</v>
      </c>
      <c r="D287" s="4">
        <v>45338648</v>
      </c>
      <c r="E287" s="4">
        <v>9045060</v>
      </c>
      <c r="F287" s="4">
        <v>2983060</v>
      </c>
      <c r="G287" s="4">
        <v>2028481</v>
      </c>
      <c r="H287" s="4">
        <v>1645504</v>
      </c>
      <c r="I287" s="8">
        <f t="shared" si="48"/>
        <v>3.6293627458851445E-2</v>
      </c>
      <c r="J287" s="8">
        <f t="shared" si="54"/>
        <v>-1.5284980852815488E-3</v>
      </c>
      <c r="K287" s="8">
        <f>('Channel wise traffic'!K287/'Channel wise traffic'!K280)-1</f>
        <v>-1.9417454730133787E-2</v>
      </c>
      <c r="L287" s="8">
        <f t="shared" si="55"/>
        <v>1.824321460587619E-2</v>
      </c>
      <c r="M287" s="8">
        <f t="shared" si="49"/>
        <v>0.19949999391247838</v>
      </c>
      <c r="N287" s="8">
        <f t="shared" si="56"/>
        <v>-4.0404019801325131E-2</v>
      </c>
      <c r="O287" s="8">
        <f t="shared" si="50"/>
        <v>0.3297999128806221</v>
      </c>
      <c r="P287" s="8">
        <f t="shared" si="57"/>
        <v>-2.0202173158092251E-2</v>
      </c>
      <c r="Q287" s="8">
        <f t="shared" si="51"/>
        <v>0.68000006704524885</v>
      </c>
      <c r="R287" s="8">
        <f t="shared" si="58"/>
        <v>1.0101339333406401E-2</v>
      </c>
      <c r="S287" s="8">
        <f t="shared" si="52"/>
        <v>0.81120010490608485</v>
      </c>
      <c r="T287" s="15">
        <f t="shared" si="59"/>
        <v>7.216514800219076E-2</v>
      </c>
    </row>
    <row r="288" spans="2:20" x14ac:dyDescent="0.3">
      <c r="B288" s="3">
        <v>43751</v>
      </c>
      <c r="C288" s="4" t="str">
        <f t="shared" si="53"/>
        <v>Sunday</v>
      </c>
      <c r="D288" s="4">
        <v>43543058</v>
      </c>
      <c r="E288" s="4">
        <v>9509803</v>
      </c>
      <c r="F288" s="4">
        <v>3104000</v>
      </c>
      <c r="G288" s="4">
        <v>2089612</v>
      </c>
      <c r="H288" s="4">
        <v>1678794</v>
      </c>
      <c r="I288" s="8">
        <f t="shared" si="48"/>
        <v>3.8554802467020116E-2</v>
      </c>
      <c r="J288" s="8">
        <f t="shared" si="54"/>
        <v>-1.1775966432756357E-2</v>
      </c>
      <c r="K288" s="8">
        <f>('Channel wise traffic'!K288/'Channel wise traffic'!K281)-1</f>
        <v>0</v>
      </c>
      <c r="L288" s="8">
        <f t="shared" si="55"/>
        <v>-1.1775966432756246E-2</v>
      </c>
      <c r="M288" s="8">
        <f t="shared" si="49"/>
        <v>0.21839998008408137</v>
      </c>
      <c r="N288" s="8">
        <f t="shared" si="56"/>
        <v>3.9999925634637279E-2</v>
      </c>
      <c r="O288" s="8">
        <f t="shared" si="50"/>
        <v>0.32640003163051851</v>
      </c>
      <c r="P288" s="8">
        <f t="shared" si="57"/>
        <v>-4.9504851483667345E-2</v>
      </c>
      <c r="Q288" s="8">
        <f t="shared" si="51"/>
        <v>0.67319974226804125</v>
      </c>
      <c r="R288" s="8">
        <f t="shared" si="58"/>
        <v>-1.0000137920997965E-2</v>
      </c>
      <c r="S288" s="8">
        <f t="shared" si="52"/>
        <v>0.80339986562098609</v>
      </c>
      <c r="T288" s="15">
        <f t="shared" si="59"/>
        <v>9.8039493007420209E-3</v>
      </c>
    </row>
    <row r="289" spans="2:20" x14ac:dyDescent="0.3">
      <c r="B289" s="3">
        <v>43752</v>
      </c>
      <c r="C289" s="4" t="str">
        <f t="shared" si="53"/>
        <v>Monday</v>
      </c>
      <c r="D289" s="4">
        <v>20848646</v>
      </c>
      <c r="E289" s="4">
        <v>5107918</v>
      </c>
      <c r="F289" s="4">
        <v>1981872</v>
      </c>
      <c r="G289" s="4">
        <v>1403363</v>
      </c>
      <c r="H289" s="4">
        <v>1104728</v>
      </c>
      <c r="I289" s="8">
        <f t="shared" si="48"/>
        <v>5.2987997398008482E-2</v>
      </c>
      <c r="J289" s="8">
        <f t="shared" si="54"/>
        <v>-0.19829372316253391</v>
      </c>
      <c r="K289" s="8">
        <f>('Channel wise traffic'!K289/'Channel wise traffic'!K282)-1</f>
        <v>-3.0303068357704799E-2</v>
      </c>
      <c r="L289" s="8">
        <f t="shared" si="55"/>
        <v>-0.17324037076778254</v>
      </c>
      <c r="M289" s="8">
        <f t="shared" si="49"/>
        <v>0.2449999870495187</v>
      </c>
      <c r="N289" s="8">
        <f t="shared" si="56"/>
        <v>-6.6666577501603985E-2</v>
      </c>
      <c r="O289" s="8">
        <f t="shared" si="50"/>
        <v>0.38799996397749531</v>
      </c>
      <c r="P289" s="8">
        <f t="shared" si="57"/>
        <v>-2.020209889274982E-2</v>
      </c>
      <c r="Q289" s="8">
        <f t="shared" si="51"/>
        <v>0.70809971582423081</v>
      </c>
      <c r="R289" s="8">
        <f t="shared" si="58"/>
        <v>-2.999999688408439E-2</v>
      </c>
      <c r="S289" s="8">
        <f t="shared" si="52"/>
        <v>0.78720046060783988</v>
      </c>
      <c r="T289" s="15">
        <f t="shared" si="59"/>
        <v>-6.796074671751795E-2</v>
      </c>
    </row>
    <row r="290" spans="2:20" x14ac:dyDescent="0.3">
      <c r="B290" s="3">
        <v>43753</v>
      </c>
      <c r="C290" s="4" t="str">
        <f t="shared" si="53"/>
        <v>Tuesday</v>
      </c>
      <c r="D290" s="4">
        <v>21934513</v>
      </c>
      <c r="E290" s="4">
        <v>5209447</v>
      </c>
      <c r="F290" s="4">
        <v>2000427</v>
      </c>
      <c r="G290" s="4">
        <v>1416502</v>
      </c>
      <c r="H290" s="4">
        <v>1126686</v>
      </c>
      <c r="I290" s="8">
        <f t="shared" si="48"/>
        <v>5.1365899940427215E-2</v>
      </c>
      <c r="J290" s="8">
        <f t="shared" si="54"/>
        <v>-0.11313267910935909</v>
      </c>
      <c r="K290" s="8">
        <f>('Channel wise traffic'!K290/'Channel wise traffic'!K283)-1</f>
        <v>-1.9417486578885645E-2</v>
      </c>
      <c r="L290" s="8">
        <f t="shared" si="55"/>
        <v>-9.557094157605317E-2</v>
      </c>
      <c r="M290" s="8">
        <f t="shared" si="49"/>
        <v>0.23750000740841615</v>
      </c>
      <c r="N290" s="8">
        <f t="shared" si="56"/>
        <v>-4.0404036470283677E-2</v>
      </c>
      <c r="O290" s="8">
        <f t="shared" si="50"/>
        <v>0.38399987561059745</v>
      </c>
      <c r="P290" s="8">
        <f t="shared" si="57"/>
        <v>-7.69230200274581E-2</v>
      </c>
      <c r="Q290" s="8">
        <f t="shared" si="51"/>
        <v>0.70809982068828303</v>
      </c>
      <c r="R290" s="8">
        <f t="shared" si="58"/>
        <v>-2.6199794667114418E-7</v>
      </c>
      <c r="S290" s="8">
        <f t="shared" si="52"/>
        <v>0.79540021828419583</v>
      </c>
      <c r="T290" s="15">
        <f t="shared" si="59"/>
        <v>2.1053005824797744E-2</v>
      </c>
    </row>
    <row r="291" spans="2:20" x14ac:dyDescent="0.3">
      <c r="B291" s="3">
        <v>43754</v>
      </c>
      <c r="C291" s="4" t="str">
        <f t="shared" si="53"/>
        <v>Wednesday</v>
      </c>
      <c r="D291" s="4">
        <v>20631473</v>
      </c>
      <c r="E291" s="4">
        <v>5364183</v>
      </c>
      <c r="F291" s="4">
        <v>2252956</v>
      </c>
      <c r="G291" s="4">
        <v>1644658</v>
      </c>
      <c r="H291" s="4">
        <v>1308161</v>
      </c>
      <c r="I291" s="8">
        <f t="shared" si="48"/>
        <v>6.3406088358305773E-2</v>
      </c>
      <c r="J291" s="8">
        <f t="shared" si="54"/>
        <v>-6.7221653766484701E-2</v>
      </c>
      <c r="K291" s="8">
        <f>('Channel wise traffic'!K291/'Channel wise traffic'!K284)-1</f>
        <v>0</v>
      </c>
      <c r="L291" s="8">
        <f t="shared" si="55"/>
        <v>-6.7221653766484812E-2</v>
      </c>
      <c r="M291" s="8">
        <f t="shared" si="49"/>
        <v>0.26000000096939274</v>
      </c>
      <c r="N291" s="8">
        <f t="shared" si="56"/>
        <v>-9.5236846677686504E-3</v>
      </c>
      <c r="O291" s="8">
        <f t="shared" si="50"/>
        <v>0.41999983967735627</v>
      </c>
      <c r="P291" s="8">
        <f t="shared" si="57"/>
        <v>4.9999793071922927E-2</v>
      </c>
      <c r="Q291" s="8">
        <f t="shared" si="51"/>
        <v>0.73000005326335715</v>
      </c>
      <c r="R291" s="8">
        <f t="shared" si="58"/>
        <v>-4.7618968953030416E-2</v>
      </c>
      <c r="S291" s="8">
        <f t="shared" si="52"/>
        <v>0.79540001629518109</v>
      </c>
      <c r="T291" s="15">
        <f t="shared" si="59"/>
        <v>-5.8252642113401421E-2</v>
      </c>
    </row>
    <row r="292" spans="2:20" x14ac:dyDescent="0.3">
      <c r="B292" s="3">
        <v>43755</v>
      </c>
      <c r="C292" s="4" t="str">
        <f t="shared" si="53"/>
        <v>Thursday</v>
      </c>
      <c r="D292" s="4">
        <v>22151687</v>
      </c>
      <c r="E292" s="4">
        <v>5648680</v>
      </c>
      <c r="F292" s="4">
        <v>2146498</v>
      </c>
      <c r="G292" s="4">
        <v>1504266</v>
      </c>
      <c r="H292" s="4">
        <v>1196493</v>
      </c>
      <c r="I292" s="8">
        <f t="shared" si="48"/>
        <v>5.4013628849125576E-2</v>
      </c>
      <c r="J292" s="8">
        <f t="shared" si="54"/>
        <v>6.1414239622874067E-2</v>
      </c>
      <c r="K292" s="8">
        <f>('Channel wise traffic'!K292/'Channel wise traffic'!K285)-1</f>
        <v>4.0816300640436287E-2</v>
      </c>
      <c r="L292" s="8">
        <f t="shared" si="55"/>
        <v>1.9790133004043975E-2</v>
      </c>
      <c r="M292" s="8">
        <f t="shared" si="49"/>
        <v>0.25499999164849158</v>
      </c>
      <c r="N292" s="8">
        <f t="shared" si="56"/>
        <v>3.0303146678507309E-2</v>
      </c>
      <c r="O292" s="8">
        <f t="shared" si="50"/>
        <v>0.37999992918699588</v>
      </c>
      <c r="P292" s="8">
        <f t="shared" si="57"/>
        <v>-1.0416674952641647E-2</v>
      </c>
      <c r="Q292" s="8">
        <f t="shared" si="51"/>
        <v>0.70080009392042297</v>
      </c>
      <c r="R292" s="8">
        <f t="shared" si="58"/>
        <v>1.0526251313387691E-2</v>
      </c>
      <c r="S292" s="8">
        <f t="shared" si="52"/>
        <v>0.79539988273350593</v>
      </c>
      <c r="T292" s="15">
        <f t="shared" si="59"/>
        <v>-1.0203734796199404E-2</v>
      </c>
    </row>
    <row r="293" spans="2:20" x14ac:dyDescent="0.3">
      <c r="B293" s="3">
        <v>43756</v>
      </c>
      <c r="C293" s="4" t="str">
        <f t="shared" si="53"/>
        <v>Friday</v>
      </c>
      <c r="D293" s="4">
        <v>20848646</v>
      </c>
      <c r="E293" s="4">
        <v>5316404</v>
      </c>
      <c r="F293" s="4">
        <v>2190358</v>
      </c>
      <c r="G293" s="4">
        <v>1566982</v>
      </c>
      <c r="H293" s="4">
        <v>1323473</v>
      </c>
      <c r="I293" s="8">
        <f t="shared" si="48"/>
        <v>6.3480045658600562E-2</v>
      </c>
      <c r="J293" s="8">
        <f t="shared" si="54"/>
        <v>7.1705743358689844E-2</v>
      </c>
      <c r="K293" s="8">
        <f>('Channel wise traffic'!K293/'Channel wise traffic'!K286)-1</f>
        <v>-2.0408173813155628E-2</v>
      </c>
      <c r="L293" s="8">
        <f t="shared" si="55"/>
        <v>9.4032957054515309E-2</v>
      </c>
      <c r="M293" s="8">
        <f t="shared" si="49"/>
        <v>0.25499996498573574</v>
      </c>
      <c r="N293" s="8">
        <f t="shared" si="56"/>
        <v>3.0303038950185268E-2</v>
      </c>
      <c r="O293" s="8">
        <f t="shared" si="50"/>
        <v>0.41199991573251393</v>
      </c>
      <c r="P293" s="8">
        <f t="shared" si="57"/>
        <v>6.1855723083976466E-2</v>
      </c>
      <c r="Q293" s="8">
        <f t="shared" si="51"/>
        <v>0.7153999483189506</v>
      </c>
      <c r="R293" s="8">
        <f t="shared" si="58"/>
        <v>-4.8543770746710235E-2</v>
      </c>
      <c r="S293" s="8">
        <f t="shared" si="52"/>
        <v>0.84460000178687433</v>
      </c>
      <c r="T293" s="15">
        <f t="shared" si="59"/>
        <v>5.1020285447952007E-2</v>
      </c>
    </row>
    <row r="294" spans="2:20" x14ac:dyDescent="0.3">
      <c r="B294" s="3">
        <v>43757</v>
      </c>
      <c r="C294" s="4" t="str">
        <f t="shared" si="53"/>
        <v>Saturday</v>
      </c>
      <c r="D294" s="4">
        <v>46236443</v>
      </c>
      <c r="E294" s="4">
        <v>9418363</v>
      </c>
      <c r="F294" s="4">
        <v>3202243</v>
      </c>
      <c r="G294" s="4">
        <v>2221076</v>
      </c>
      <c r="H294" s="4">
        <v>1697790</v>
      </c>
      <c r="I294" s="8">
        <f t="shared" si="48"/>
        <v>3.671973642090072E-2</v>
      </c>
      <c r="J294" s="8">
        <f t="shared" si="54"/>
        <v>3.177506709190614E-2</v>
      </c>
      <c r="K294" s="8">
        <f>('Channel wise traffic'!K294/'Channel wise traffic'!K287)-1</f>
        <v>1.9801958360160077E-2</v>
      </c>
      <c r="L294" s="8">
        <f t="shared" si="55"/>
        <v>1.1740599986385547E-2</v>
      </c>
      <c r="M294" s="8">
        <f t="shared" si="49"/>
        <v>0.2036999905031622</v>
      </c>
      <c r="N294" s="8">
        <f t="shared" si="56"/>
        <v>2.1052615132040486E-2</v>
      </c>
      <c r="O294" s="8">
        <f t="shared" si="50"/>
        <v>0.33999995540626327</v>
      </c>
      <c r="P294" s="8">
        <f t="shared" si="57"/>
        <v>3.0927972165151196E-2</v>
      </c>
      <c r="Q294" s="8">
        <f t="shared" si="51"/>
        <v>0.69360007969413939</v>
      </c>
      <c r="R294" s="8">
        <f t="shared" si="58"/>
        <v>2.0000016629388995E-2</v>
      </c>
      <c r="S294" s="8">
        <f t="shared" si="52"/>
        <v>0.76439977740518561</v>
      </c>
      <c r="T294" s="15">
        <f t="shared" si="59"/>
        <v>-5.7692703955354419E-2</v>
      </c>
    </row>
    <row r="295" spans="2:20" x14ac:dyDescent="0.3">
      <c r="B295" s="3">
        <v>43758</v>
      </c>
      <c r="C295" s="4" t="str">
        <f t="shared" si="53"/>
        <v>Sunday</v>
      </c>
      <c r="D295" s="4">
        <v>43094160</v>
      </c>
      <c r="E295" s="4">
        <v>9140271</v>
      </c>
      <c r="F295" s="4">
        <v>3169846</v>
      </c>
      <c r="G295" s="4">
        <v>2069275</v>
      </c>
      <c r="H295" s="4">
        <v>1694736</v>
      </c>
      <c r="I295" s="8">
        <f t="shared" si="48"/>
        <v>3.9326349556413211E-2</v>
      </c>
      <c r="J295" s="8">
        <f t="shared" si="54"/>
        <v>9.4961025593371939E-3</v>
      </c>
      <c r="K295" s="8">
        <f>('Channel wise traffic'!K295/'Channel wise traffic'!K288)-1</f>
        <v>-1.0309290188543541E-2</v>
      </c>
      <c r="L295" s="8">
        <f t="shared" si="55"/>
        <v>2.0011698673675582E-2</v>
      </c>
      <c r="M295" s="8">
        <f t="shared" si="49"/>
        <v>0.21209999220311987</v>
      </c>
      <c r="N295" s="8">
        <f t="shared" si="56"/>
        <v>-2.8846100986529732E-2</v>
      </c>
      <c r="O295" s="8">
        <f t="shared" si="50"/>
        <v>0.34680000188178228</v>
      </c>
      <c r="P295" s="8">
        <f t="shared" si="57"/>
        <v>6.249990280134643E-2</v>
      </c>
      <c r="Q295" s="8">
        <f t="shared" si="51"/>
        <v>0.65279985210637992</v>
      </c>
      <c r="R295" s="8">
        <f t="shared" si="58"/>
        <v>-3.03028787458135E-2</v>
      </c>
      <c r="S295" s="8">
        <f t="shared" si="52"/>
        <v>0.81899989126626471</v>
      </c>
      <c r="T295" s="15">
        <f t="shared" si="59"/>
        <v>1.9417510896918788E-2</v>
      </c>
    </row>
    <row r="296" spans="2:20" x14ac:dyDescent="0.3">
      <c r="B296" s="3">
        <v>43759</v>
      </c>
      <c r="C296" s="4" t="str">
        <f t="shared" si="53"/>
        <v>Monday</v>
      </c>
      <c r="D296" s="4">
        <v>22803207</v>
      </c>
      <c r="E296" s="4">
        <v>5700801</v>
      </c>
      <c r="F296" s="4">
        <v>2371533</v>
      </c>
      <c r="G296" s="4">
        <v>1748531</v>
      </c>
      <c r="H296" s="4">
        <v>1462471</v>
      </c>
      <c r="I296" s="8">
        <f t="shared" si="48"/>
        <v>6.4134443896422116E-2</v>
      </c>
      <c r="J296" s="8">
        <f t="shared" si="54"/>
        <v>0.32382903302894461</v>
      </c>
      <c r="K296" s="8">
        <f>('Channel wise traffic'!K296/'Channel wise traffic'!K289)-1</f>
        <v>9.3749977516524474E-2</v>
      </c>
      <c r="L296" s="8">
        <f t="shared" si="55"/>
        <v>0.21035794983323086</v>
      </c>
      <c r="M296" s="8">
        <f t="shared" si="49"/>
        <v>0.24999996710988942</v>
      </c>
      <c r="N296" s="8">
        <f t="shared" si="56"/>
        <v>2.0408082957817264E-2</v>
      </c>
      <c r="O296" s="8">
        <f t="shared" si="50"/>
        <v>0.4159999621105876</v>
      </c>
      <c r="P296" s="8">
        <f t="shared" si="57"/>
        <v>7.2164950341893075E-2</v>
      </c>
      <c r="Q296" s="8">
        <f t="shared" si="51"/>
        <v>0.73729988155340875</v>
      </c>
      <c r="R296" s="8">
        <f t="shared" si="58"/>
        <v>4.1237363999205634E-2</v>
      </c>
      <c r="S296" s="8">
        <f t="shared" si="52"/>
        <v>0.83639981218519999</v>
      </c>
      <c r="T296" s="15">
        <f t="shared" si="59"/>
        <v>6.2499139722772323E-2</v>
      </c>
    </row>
    <row r="297" spans="2:20" x14ac:dyDescent="0.3">
      <c r="B297" s="3">
        <v>43760</v>
      </c>
      <c r="C297" s="4" t="str">
        <f t="shared" si="53"/>
        <v>Tuesday</v>
      </c>
      <c r="D297" s="4">
        <v>21717340</v>
      </c>
      <c r="E297" s="4">
        <v>5429335</v>
      </c>
      <c r="F297" s="4">
        <v>2106582</v>
      </c>
      <c r="G297" s="4">
        <v>1568560</v>
      </c>
      <c r="H297" s="4">
        <v>1350531</v>
      </c>
      <c r="I297" s="8">
        <f t="shared" si="48"/>
        <v>6.2186759520272743E-2</v>
      </c>
      <c r="J297" s="8">
        <f t="shared" si="54"/>
        <v>0.19867558485682779</v>
      </c>
      <c r="K297" s="8">
        <f>('Channel wise traffic'!K297/'Channel wise traffic'!K290)-1</f>
        <v>-9.9009729462398166E-3</v>
      </c>
      <c r="L297" s="8">
        <f t="shared" si="55"/>
        <v>0.21066231862763574</v>
      </c>
      <c r="M297" s="8">
        <f t="shared" si="49"/>
        <v>0.25</v>
      </c>
      <c r="N297" s="8">
        <f t="shared" si="56"/>
        <v>5.2631546112283933E-2</v>
      </c>
      <c r="O297" s="8">
        <f t="shared" si="50"/>
        <v>0.38800000368369236</v>
      </c>
      <c r="P297" s="8">
        <f t="shared" si="57"/>
        <v>1.0417003564739069E-2</v>
      </c>
      <c r="Q297" s="8">
        <f t="shared" si="51"/>
        <v>0.74459954561464969</v>
      </c>
      <c r="R297" s="8">
        <f t="shared" si="58"/>
        <v>5.1546016338329892E-2</v>
      </c>
      <c r="S297" s="8">
        <f t="shared" si="52"/>
        <v>0.86100053552302747</v>
      </c>
      <c r="T297" s="15">
        <f t="shared" si="59"/>
        <v>8.2474603012231862E-2</v>
      </c>
    </row>
    <row r="298" spans="2:20" x14ac:dyDescent="0.3">
      <c r="B298" s="3">
        <v>43761</v>
      </c>
      <c r="C298" s="4" t="str">
        <f t="shared" si="53"/>
        <v>Wednesday</v>
      </c>
      <c r="D298" s="4">
        <v>21717340</v>
      </c>
      <c r="E298" s="4">
        <v>5320748</v>
      </c>
      <c r="F298" s="4">
        <v>2085733</v>
      </c>
      <c r="G298" s="4">
        <v>1568262</v>
      </c>
      <c r="H298" s="4">
        <v>1324554</v>
      </c>
      <c r="I298" s="8">
        <f t="shared" si="48"/>
        <v>6.0990618556416208E-2</v>
      </c>
      <c r="J298" s="8">
        <f t="shared" si="54"/>
        <v>1.2531332152540875E-2</v>
      </c>
      <c r="K298" s="8">
        <f>('Channel wise traffic'!K298/'Channel wise traffic'!K291)-1</f>
        <v>5.2631533028763E-2</v>
      </c>
      <c r="L298" s="8">
        <f t="shared" si="55"/>
        <v>-3.8095234455086113E-2</v>
      </c>
      <c r="M298" s="8">
        <f t="shared" si="49"/>
        <v>0.24499998618615354</v>
      </c>
      <c r="N298" s="8">
        <f t="shared" si="56"/>
        <v>-5.7692364335817814E-2</v>
      </c>
      <c r="O298" s="8">
        <f t="shared" si="50"/>
        <v>0.39199995940420407</v>
      </c>
      <c r="P298" s="8">
        <f t="shared" si="57"/>
        <v>-6.6666407050682941E-2</v>
      </c>
      <c r="Q298" s="8">
        <f t="shared" si="51"/>
        <v>0.75189969185892924</v>
      </c>
      <c r="R298" s="8">
        <f t="shared" si="58"/>
        <v>2.9999502736572481E-2</v>
      </c>
      <c r="S298" s="8">
        <f t="shared" si="52"/>
        <v>0.84459994567234298</v>
      </c>
      <c r="T298" s="15">
        <f t="shared" si="59"/>
        <v>6.1855580046786596E-2</v>
      </c>
    </row>
    <row r="299" spans="2:20" x14ac:dyDescent="0.3">
      <c r="B299" s="3">
        <v>43762</v>
      </c>
      <c r="C299" s="4" t="str">
        <f t="shared" si="53"/>
        <v>Thursday</v>
      </c>
      <c r="D299" s="4">
        <v>21065820</v>
      </c>
      <c r="E299" s="4">
        <v>5319119</v>
      </c>
      <c r="F299" s="4">
        <v>2234030</v>
      </c>
      <c r="G299" s="4">
        <v>1663458</v>
      </c>
      <c r="H299" s="4">
        <v>1309474</v>
      </c>
      <c r="I299" s="8">
        <f t="shared" si="48"/>
        <v>6.2161074195070498E-2</v>
      </c>
      <c r="J299" s="8">
        <f t="shared" si="54"/>
        <v>9.4426795643601791E-2</v>
      </c>
      <c r="K299" s="8">
        <f>('Channel wise traffic'!K299/'Channel wise traffic'!K292)-1</f>
        <v>-4.9019566683076277E-2</v>
      </c>
      <c r="L299" s="8">
        <f t="shared" si="55"/>
        <v>0.15084054746076969</v>
      </c>
      <c r="M299" s="8">
        <f t="shared" si="49"/>
        <v>0.25249997389135576</v>
      </c>
      <c r="N299" s="8">
        <f t="shared" si="56"/>
        <v>-9.8039915255448973E-3</v>
      </c>
      <c r="O299" s="8">
        <f t="shared" si="50"/>
        <v>0.42000000376002117</v>
      </c>
      <c r="P299" s="8">
        <f t="shared" si="57"/>
        <v>0.10526337375537098</v>
      </c>
      <c r="Q299" s="8">
        <f t="shared" si="51"/>
        <v>0.74459966965528668</v>
      </c>
      <c r="R299" s="8">
        <f t="shared" si="58"/>
        <v>6.2499386222738096E-2</v>
      </c>
      <c r="S299" s="8">
        <f t="shared" si="52"/>
        <v>0.7871999172807489</v>
      </c>
      <c r="T299" s="15">
        <f t="shared" si="59"/>
        <v>-1.0309236436616853E-2</v>
      </c>
    </row>
    <row r="300" spans="2:20" x14ac:dyDescent="0.3">
      <c r="B300" s="3">
        <v>43763</v>
      </c>
      <c r="C300" s="4" t="str">
        <f t="shared" si="53"/>
        <v>Friday</v>
      </c>
      <c r="D300" s="4">
        <v>21500167</v>
      </c>
      <c r="E300" s="4">
        <v>5321291</v>
      </c>
      <c r="F300" s="4">
        <v>2107231</v>
      </c>
      <c r="G300" s="4">
        <v>1507513</v>
      </c>
      <c r="H300" s="4">
        <v>1186714</v>
      </c>
      <c r="I300" s="8">
        <f t="shared" si="48"/>
        <v>5.5195571271609192E-2</v>
      </c>
      <c r="J300" s="8">
        <f t="shared" si="54"/>
        <v>-0.10333342652249045</v>
      </c>
      <c r="K300" s="8">
        <f>('Channel wise traffic'!K300/'Channel wise traffic'!K293)-1</f>
        <v>3.1250040470256035E-2</v>
      </c>
      <c r="L300" s="8">
        <f t="shared" si="55"/>
        <v>-0.13050517372885584</v>
      </c>
      <c r="M300" s="8">
        <f t="shared" si="49"/>
        <v>0.24749998453500385</v>
      </c>
      <c r="N300" s="8">
        <f t="shared" si="56"/>
        <v>-2.9411692080629992E-2</v>
      </c>
      <c r="O300" s="8">
        <f t="shared" si="50"/>
        <v>0.39599995564986018</v>
      </c>
      <c r="P300" s="8">
        <f t="shared" si="57"/>
        <v>-3.8834862512548529E-2</v>
      </c>
      <c r="Q300" s="8">
        <f t="shared" si="51"/>
        <v>0.71539997276046152</v>
      </c>
      <c r="R300" s="8">
        <f t="shared" si="58"/>
        <v>3.4164820750248737E-8</v>
      </c>
      <c r="S300" s="8">
        <f t="shared" si="52"/>
        <v>0.78719984504279561</v>
      </c>
      <c r="T300" s="15">
        <f t="shared" si="59"/>
        <v>-6.7961350488562999E-2</v>
      </c>
    </row>
    <row r="301" spans="2:20" x14ac:dyDescent="0.3">
      <c r="B301" s="3">
        <v>43764</v>
      </c>
      <c r="C301" s="4" t="str">
        <f t="shared" si="53"/>
        <v>Saturday</v>
      </c>
      <c r="D301" s="4">
        <v>43991955</v>
      </c>
      <c r="E301" s="4">
        <v>9330693</v>
      </c>
      <c r="F301" s="4">
        <v>3204160</v>
      </c>
      <c r="G301" s="4">
        <v>2069887</v>
      </c>
      <c r="H301" s="4">
        <v>1582222</v>
      </c>
      <c r="I301" s="8">
        <f t="shared" si="48"/>
        <v>3.5966166995760933E-2</v>
      </c>
      <c r="J301" s="8">
        <f t="shared" si="54"/>
        <v>-6.8069667037737314E-2</v>
      </c>
      <c r="K301" s="8">
        <f>('Channel wise traffic'!K301/'Channel wise traffic'!K294)-1</f>
        <v>-4.8543658453296556E-2</v>
      </c>
      <c r="L301" s="8">
        <f t="shared" si="55"/>
        <v>-2.0522190478220792E-2</v>
      </c>
      <c r="M301" s="8">
        <f t="shared" si="49"/>
        <v>0.2120999850995483</v>
      </c>
      <c r="N301" s="8">
        <f t="shared" si="56"/>
        <v>4.1237088797290378E-2</v>
      </c>
      <c r="O301" s="8">
        <f t="shared" si="50"/>
        <v>0.34340000255072156</v>
      </c>
      <c r="P301" s="8">
        <f t="shared" si="57"/>
        <v>1.0000139971770405E-2</v>
      </c>
      <c r="Q301" s="8">
        <f t="shared" si="51"/>
        <v>0.64599988764606009</v>
      </c>
      <c r="R301" s="8">
        <f t="shared" si="58"/>
        <v>-6.8627719981044111E-2</v>
      </c>
      <c r="S301" s="8">
        <f t="shared" si="52"/>
        <v>0.76440018223217021</v>
      </c>
      <c r="T301" s="15">
        <f t="shared" si="59"/>
        <v>5.2960112828515093E-7</v>
      </c>
    </row>
    <row r="302" spans="2:20" x14ac:dyDescent="0.3">
      <c r="B302" s="3">
        <v>43765</v>
      </c>
      <c r="C302" s="4" t="str">
        <f t="shared" si="53"/>
        <v>Sunday</v>
      </c>
      <c r="D302" s="4">
        <v>43094160</v>
      </c>
      <c r="E302" s="4">
        <v>9321266</v>
      </c>
      <c r="F302" s="4">
        <v>3137538</v>
      </c>
      <c r="G302" s="4">
        <v>2154861</v>
      </c>
      <c r="H302" s="4">
        <v>1613560</v>
      </c>
      <c r="I302" s="8">
        <f t="shared" si="48"/>
        <v>3.7442660444013759E-2</v>
      </c>
      <c r="J302" s="8">
        <f t="shared" si="54"/>
        <v>-4.7898905788276158E-2</v>
      </c>
      <c r="K302" s="8">
        <f>('Channel wise traffic'!K302/'Channel wise traffic'!K295)-1</f>
        <v>0</v>
      </c>
      <c r="L302" s="8">
        <f t="shared" si="55"/>
        <v>-4.7898905788276158E-2</v>
      </c>
      <c r="M302" s="8">
        <f t="shared" si="49"/>
        <v>0.21629998125035968</v>
      </c>
      <c r="N302" s="8">
        <f t="shared" si="56"/>
        <v>1.9801929286341613E-2</v>
      </c>
      <c r="O302" s="8">
        <f t="shared" si="50"/>
        <v>0.33659998545261982</v>
      </c>
      <c r="P302" s="8">
        <f t="shared" si="57"/>
        <v>-2.9411811919884179E-2</v>
      </c>
      <c r="Q302" s="8">
        <f t="shared" si="51"/>
        <v>0.68679996863782999</v>
      </c>
      <c r="R302" s="8">
        <f t="shared" si="58"/>
        <v>5.2083523643184693E-2</v>
      </c>
      <c r="S302" s="8">
        <f t="shared" si="52"/>
        <v>0.74880003861037903</v>
      </c>
      <c r="T302" s="15">
        <f t="shared" si="59"/>
        <v>-8.5714117186693306E-2</v>
      </c>
    </row>
    <row r="303" spans="2:20" x14ac:dyDescent="0.3">
      <c r="B303" s="3">
        <v>43766</v>
      </c>
      <c r="C303" s="4" t="str">
        <f t="shared" si="53"/>
        <v>Monday</v>
      </c>
      <c r="D303" s="4">
        <v>21065820</v>
      </c>
      <c r="E303" s="4">
        <v>5424448</v>
      </c>
      <c r="F303" s="4">
        <v>2104686</v>
      </c>
      <c r="G303" s="4">
        <v>1490328</v>
      </c>
      <c r="H303" s="4">
        <v>1222069</v>
      </c>
      <c r="I303" s="8">
        <f t="shared" si="48"/>
        <v>5.8011935922741197E-2</v>
      </c>
      <c r="J303" s="8">
        <f t="shared" si="54"/>
        <v>-0.16438069541208</v>
      </c>
      <c r="K303" s="8">
        <f>('Channel wise traffic'!K303/'Channel wise traffic'!K296)-1</f>
        <v>-7.6190430248730401E-2</v>
      </c>
      <c r="L303" s="8">
        <f t="shared" si="55"/>
        <v>-9.5463647951307462E-2</v>
      </c>
      <c r="M303" s="8">
        <f t="shared" si="49"/>
        <v>0.25749996914432954</v>
      </c>
      <c r="N303" s="8">
        <f t="shared" si="56"/>
        <v>3.0000012084575367E-2</v>
      </c>
      <c r="O303" s="8">
        <f t="shared" si="50"/>
        <v>0.3880000324456977</v>
      </c>
      <c r="P303" s="8">
        <f t="shared" si="57"/>
        <v>-6.7307529363299645E-2</v>
      </c>
      <c r="Q303" s="8">
        <f t="shared" si="51"/>
        <v>0.70809992559460178</v>
      </c>
      <c r="R303" s="8">
        <f t="shared" si="58"/>
        <v>-3.9603907025301477E-2</v>
      </c>
      <c r="S303" s="8">
        <f t="shared" si="52"/>
        <v>0.82000002683972928</v>
      </c>
      <c r="T303" s="15">
        <f t="shared" si="59"/>
        <v>-1.9607590899170857E-2</v>
      </c>
    </row>
    <row r="304" spans="2:20" x14ac:dyDescent="0.3">
      <c r="B304" s="3">
        <v>43767</v>
      </c>
      <c r="C304" s="4" t="str">
        <f t="shared" si="53"/>
        <v>Tuesday</v>
      </c>
      <c r="D304" s="4">
        <v>22151687</v>
      </c>
      <c r="E304" s="4">
        <v>5261025</v>
      </c>
      <c r="F304" s="4">
        <v>2020233</v>
      </c>
      <c r="G304" s="4">
        <v>1430527</v>
      </c>
      <c r="H304" s="4">
        <v>1173032</v>
      </c>
      <c r="I304" s="8">
        <f t="shared" si="48"/>
        <v>5.2954522154452614E-2</v>
      </c>
      <c r="J304" s="8">
        <f t="shared" si="54"/>
        <v>-0.13142904531624966</v>
      </c>
      <c r="K304" s="8">
        <f>('Channel wise traffic'!K304/'Channel wise traffic'!K297)-1</f>
        <v>2.000001105107807E-2</v>
      </c>
      <c r="L304" s="8">
        <f t="shared" si="55"/>
        <v>-0.14845985603752898</v>
      </c>
      <c r="M304" s="8">
        <f t="shared" si="49"/>
        <v>0.23749997009257129</v>
      </c>
      <c r="N304" s="8">
        <f t="shared" si="56"/>
        <v>-5.0000119629714845E-2</v>
      </c>
      <c r="O304" s="8">
        <f t="shared" si="50"/>
        <v>0.38399988595378276</v>
      </c>
      <c r="P304" s="8">
        <f t="shared" si="57"/>
        <v>-1.0309581680237767E-2</v>
      </c>
      <c r="Q304" s="8">
        <f t="shared" si="51"/>
        <v>0.70810000628640357</v>
      </c>
      <c r="R304" s="8">
        <f t="shared" si="58"/>
        <v>-4.9019019073019421E-2</v>
      </c>
      <c r="S304" s="8">
        <f t="shared" si="52"/>
        <v>0.81999990213396878</v>
      </c>
      <c r="T304" s="15">
        <f t="shared" si="59"/>
        <v>-4.7619753644116192E-2</v>
      </c>
    </row>
    <row r="305" spans="2:20" x14ac:dyDescent="0.3">
      <c r="B305" s="3">
        <v>43768</v>
      </c>
      <c r="C305" s="4" t="str">
        <f t="shared" si="53"/>
        <v>Wednesday</v>
      </c>
      <c r="D305" s="4">
        <v>21500167</v>
      </c>
      <c r="E305" s="4">
        <v>5643793</v>
      </c>
      <c r="F305" s="4">
        <v>2325243</v>
      </c>
      <c r="G305" s="4">
        <v>1629530</v>
      </c>
      <c r="H305" s="4">
        <v>1376301</v>
      </c>
      <c r="I305" s="8">
        <f t="shared" si="48"/>
        <v>6.4013502778838882E-2</v>
      </c>
      <c r="J305" s="8">
        <f t="shared" si="54"/>
        <v>3.906748988716191E-2</v>
      </c>
      <c r="K305" s="8">
        <f>('Channel wise traffic'!K305/'Channel wise traffic'!K298)-1</f>
        <v>-9.9999364563004844E-3</v>
      </c>
      <c r="L305" s="8">
        <f t="shared" si="55"/>
        <v>4.9563101571539425E-2</v>
      </c>
      <c r="M305" s="8">
        <f t="shared" si="49"/>
        <v>0.26249996104681417</v>
      </c>
      <c r="N305" s="8">
        <f t="shared" si="56"/>
        <v>7.1428472846377877E-2</v>
      </c>
      <c r="O305" s="8">
        <f t="shared" si="50"/>
        <v>0.41200005032076831</v>
      </c>
      <c r="P305" s="8">
        <f t="shared" si="57"/>
        <v>5.1020645377010121E-2</v>
      </c>
      <c r="Q305" s="8">
        <f t="shared" si="51"/>
        <v>0.70079987338957694</v>
      </c>
      <c r="R305" s="8">
        <f t="shared" si="58"/>
        <v>-6.7960951470824149E-2</v>
      </c>
      <c r="S305" s="8">
        <f t="shared" si="52"/>
        <v>0.84459997668039255</v>
      </c>
      <c r="T305" s="15">
        <f t="shared" si="59"/>
        <v>3.6713298179336107E-8</v>
      </c>
    </row>
    <row r="306" spans="2:20" x14ac:dyDescent="0.3">
      <c r="B306" s="3">
        <v>43769</v>
      </c>
      <c r="C306" s="4" t="str">
        <f t="shared" si="53"/>
        <v>Thursday</v>
      </c>
      <c r="D306" s="4">
        <v>20631473</v>
      </c>
      <c r="E306" s="4">
        <v>5003132</v>
      </c>
      <c r="F306" s="4">
        <v>1921202</v>
      </c>
      <c r="G306" s="4">
        <v>1332354</v>
      </c>
      <c r="H306" s="4">
        <v>1070679</v>
      </c>
      <c r="I306" s="8">
        <f t="shared" si="48"/>
        <v>5.1895422105828315E-2</v>
      </c>
      <c r="J306" s="8">
        <f t="shared" si="54"/>
        <v>-0.18235948174610572</v>
      </c>
      <c r="K306" s="8">
        <f>('Channel wise traffic'!K306/'Channel wise traffic'!K299)-1</f>
        <v>-2.0618566978098496E-2</v>
      </c>
      <c r="L306" s="8">
        <f t="shared" si="55"/>
        <v>-0.16514598922513912</v>
      </c>
      <c r="M306" s="8">
        <f t="shared" si="49"/>
        <v>0.24249999018489857</v>
      </c>
      <c r="N306" s="8">
        <f t="shared" si="56"/>
        <v>-3.9603899962223021E-2</v>
      </c>
      <c r="O306" s="8">
        <f t="shared" si="50"/>
        <v>0.38399986248613871</v>
      </c>
      <c r="P306" s="8">
        <f t="shared" si="57"/>
        <v>-8.5714621313318307E-2</v>
      </c>
      <c r="Q306" s="8">
        <f t="shared" si="51"/>
        <v>0.6935002149695868</v>
      </c>
      <c r="R306" s="8">
        <f t="shared" si="58"/>
        <v>-6.8626749068202542E-2</v>
      </c>
      <c r="S306" s="8">
        <f t="shared" si="52"/>
        <v>0.80359949382821683</v>
      </c>
      <c r="T306" s="15">
        <f t="shared" si="59"/>
        <v>2.0832797600027098E-2</v>
      </c>
    </row>
    <row r="307" spans="2:20" x14ac:dyDescent="0.3">
      <c r="B307" s="3">
        <v>43770</v>
      </c>
      <c r="C307" s="4" t="str">
        <f t="shared" si="53"/>
        <v>Friday</v>
      </c>
      <c r="D307" s="4">
        <v>21065820</v>
      </c>
      <c r="E307" s="4">
        <v>5055796</v>
      </c>
      <c r="F307" s="4">
        <v>2103211</v>
      </c>
      <c r="G307" s="4">
        <v>1581404</v>
      </c>
      <c r="H307" s="4">
        <v>1270816</v>
      </c>
      <c r="I307" s="8">
        <f t="shared" si="48"/>
        <v>6.0325968796847214E-2</v>
      </c>
      <c r="J307" s="8">
        <f t="shared" si="54"/>
        <v>7.0869645087190403E-2</v>
      </c>
      <c r="K307" s="8">
        <f>('Channel wise traffic'!K307/'Channel wise traffic'!K300)-1</f>
        <v>-2.0202030068046883E-2</v>
      </c>
      <c r="L307" s="8">
        <f t="shared" si="55"/>
        <v>9.2949441541099409E-2</v>
      </c>
      <c r="M307" s="8">
        <f t="shared" si="49"/>
        <v>0.2399999620237902</v>
      </c>
      <c r="N307" s="8">
        <f t="shared" si="56"/>
        <v>-3.0303123150914435E-2</v>
      </c>
      <c r="O307" s="8">
        <f t="shared" si="50"/>
        <v>0.41599997310018044</v>
      </c>
      <c r="P307" s="8">
        <f t="shared" si="57"/>
        <v>5.050510022784982E-2</v>
      </c>
      <c r="Q307" s="8">
        <f t="shared" si="51"/>
        <v>0.75189983315986841</v>
      </c>
      <c r="R307" s="8">
        <f t="shared" si="58"/>
        <v>5.1020214969491162E-2</v>
      </c>
      <c r="S307" s="8">
        <f t="shared" si="52"/>
        <v>0.80359983913029187</v>
      </c>
      <c r="T307" s="15">
        <f t="shared" si="59"/>
        <v>2.0833329923489297E-2</v>
      </c>
    </row>
    <row r="308" spans="2:20" x14ac:dyDescent="0.3">
      <c r="B308" s="3">
        <v>43771</v>
      </c>
      <c r="C308" s="4" t="str">
        <f t="shared" si="53"/>
        <v>Saturday</v>
      </c>
      <c r="D308" s="4">
        <v>42645263</v>
      </c>
      <c r="E308" s="4">
        <v>9134615</v>
      </c>
      <c r="F308" s="4">
        <v>2981538</v>
      </c>
      <c r="G308" s="4">
        <v>1926073</v>
      </c>
      <c r="H308" s="4">
        <v>1457267</v>
      </c>
      <c r="I308" s="8">
        <f t="shared" si="48"/>
        <v>3.4171837561419192E-2</v>
      </c>
      <c r="J308" s="8">
        <f t="shared" si="54"/>
        <v>-7.8974379069435274E-2</v>
      </c>
      <c r="K308" s="8">
        <f>('Channel wise traffic'!K308/'Channel wise traffic'!K301)-1</f>
        <v>-3.061227899510266E-2</v>
      </c>
      <c r="L308" s="8">
        <f t="shared" si="55"/>
        <v>-4.9889370600798899E-2</v>
      </c>
      <c r="M308" s="8">
        <f t="shared" si="49"/>
        <v>0.2141999921538765</v>
      </c>
      <c r="N308" s="8">
        <f t="shared" si="56"/>
        <v>9.901024054021379E-3</v>
      </c>
      <c r="O308" s="8">
        <f t="shared" si="50"/>
        <v>0.32639996321684056</v>
      </c>
      <c r="P308" s="8">
        <f t="shared" si="57"/>
        <v>-4.9505064669794319E-2</v>
      </c>
      <c r="Q308" s="8">
        <f t="shared" si="51"/>
        <v>0.64599981620224189</v>
      </c>
      <c r="R308" s="8">
        <f t="shared" si="58"/>
        <v>-1.1059416504810571E-7</v>
      </c>
      <c r="S308" s="8">
        <f t="shared" si="52"/>
        <v>0.75660008732794659</v>
      </c>
      <c r="T308" s="15">
        <f t="shared" si="59"/>
        <v>-1.0204203355166808E-2</v>
      </c>
    </row>
    <row r="309" spans="2:20" x14ac:dyDescent="0.3">
      <c r="B309" s="3">
        <v>43772</v>
      </c>
      <c r="C309" s="4" t="str">
        <f t="shared" si="53"/>
        <v>Sunday</v>
      </c>
      <c r="D309" s="4">
        <v>45787545</v>
      </c>
      <c r="E309" s="4">
        <v>9711538</v>
      </c>
      <c r="F309" s="4">
        <v>3268903</v>
      </c>
      <c r="G309" s="4">
        <v>2156168</v>
      </c>
      <c r="H309" s="4">
        <v>1648175</v>
      </c>
      <c r="I309" s="8">
        <f t="shared" si="48"/>
        <v>3.5996142619133656E-2</v>
      </c>
      <c r="J309" s="8">
        <f t="shared" si="54"/>
        <v>2.14525645157293E-2</v>
      </c>
      <c r="K309" s="8">
        <f>('Channel wise traffic'!K309/'Channel wise traffic'!K302)-1</f>
        <v>6.2500026105626771E-2</v>
      </c>
      <c r="L309" s="8">
        <f t="shared" si="55"/>
        <v>-3.8632880455784169E-2</v>
      </c>
      <c r="M309" s="8">
        <f t="shared" si="49"/>
        <v>0.2120999935681199</v>
      </c>
      <c r="N309" s="8">
        <f t="shared" si="56"/>
        <v>-1.9417420463751389E-2</v>
      </c>
      <c r="O309" s="8">
        <f t="shared" si="50"/>
        <v>0.33659992886811541</v>
      </c>
      <c r="P309" s="8">
        <f t="shared" si="57"/>
        <v>-1.6810608094441903E-7</v>
      </c>
      <c r="Q309" s="8">
        <f t="shared" si="51"/>
        <v>0.65959987188362579</v>
      </c>
      <c r="R309" s="8">
        <f t="shared" si="58"/>
        <v>-3.9604103081355313E-2</v>
      </c>
      <c r="S309" s="8">
        <f t="shared" si="52"/>
        <v>0.76440008385246416</v>
      </c>
      <c r="T309" s="15">
        <f t="shared" si="59"/>
        <v>2.0833392678552221E-2</v>
      </c>
    </row>
    <row r="310" spans="2:20" x14ac:dyDescent="0.3">
      <c r="B310" s="3">
        <v>43773</v>
      </c>
      <c r="C310" s="4" t="str">
        <f t="shared" si="53"/>
        <v>Monday</v>
      </c>
      <c r="D310" s="4">
        <v>21282993</v>
      </c>
      <c r="E310" s="4">
        <v>5107918</v>
      </c>
      <c r="F310" s="4">
        <v>1941009</v>
      </c>
      <c r="G310" s="4">
        <v>1360259</v>
      </c>
      <c r="H310" s="4">
        <v>1070795</v>
      </c>
      <c r="I310" s="8">
        <f t="shared" si="48"/>
        <v>5.0312237569217828E-2</v>
      </c>
      <c r="J310" s="8">
        <f t="shared" si="54"/>
        <v>-0.12378515452073491</v>
      </c>
      <c r="K310" s="8">
        <f>('Channel wise traffic'!K310/'Channel wise traffic'!K303)-1</f>
        <v>1.0309259753916944E-2</v>
      </c>
      <c r="L310" s="8">
        <f t="shared" si="55"/>
        <v>-0.13272610594787992</v>
      </c>
      <c r="M310" s="8">
        <f t="shared" si="49"/>
        <v>0.23999998496452074</v>
      </c>
      <c r="N310" s="8">
        <f t="shared" si="56"/>
        <v>-6.796111175454167E-2</v>
      </c>
      <c r="O310" s="8">
        <f t="shared" si="50"/>
        <v>0.38000003132391708</v>
      </c>
      <c r="P310" s="8">
        <f t="shared" si="57"/>
        <v>-2.0618557868033793E-2</v>
      </c>
      <c r="Q310" s="8">
        <f t="shared" si="51"/>
        <v>0.70079994477099283</v>
      </c>
      <c r="R310" s="8">
        <f t="shared" si="58"/>
        <v>-1.030925235231317E-2</v>
      </c>
      <c r="S310" s="8">
        <f t="shared" si="52"/>
        <v>0.78719934953563986</v>
      </c>
      <c r="T310" s="15">
        <f t="shared" si="59"/>
        <v>-4.0000824671314827E-2</v>
      </c>
    </row>
    <row r="311" spans="2:20" x14ac:dyDescent="0.3">
      <c r="B311" s="3">
        <v>43774</v>
      </c>
      <c r="C311" s="4" t="str">
        <f t="shared" si="53"/>
        <v>Tuesday</v>
      </c>
      <c r="D311" s="4">
        <v>20848646</v>
      </c>
      <c r="E311" s="4">
        <v>5420648</v>
      </c>
      <c r="F311" s="4">
        <v>2168259</v>
      </c>
      <c r="G311" s="4">
        <v>1567000</v>
      </c>
      <c r="H311" s="4">
        <v>1259241</v>
      </c>
      <c r="I311" s="8">
        <f t="shared" si="48"/>
        <v>6.0399174123825596E-2</v>
      </c>
      <c r="J311" s="8">
        <f t="shared" si="54"/>
        <v>7.3492453743802422E-2</v>
      </c>
      <c r="K311" s="8">
        <f>('Channel wise traffic'!K311/'Channel wise traffic'!K304)-1</f>
        <v>-5.8823516134325682E-2</v>
      </c>
      <c r="L311" s="8">
        <f t="shared" si="55"/>
        <v>0.14058576428391034</v>
      </c>
      <c r="M311" s="8">
        <f t="shared" si="49"/>
        <v>0.2600000019185898</v>
      </c>
      <c r="N311" s="8">
        <f t="shared" si="56"/>
        <v>9.4736988039403114E-2</v>
      </c>
      <c r="O311" s="8">
        <f t="shared" si="50"/>
        <v>0.39999996310404218</v>
      </c>
      <c r="P311" s="8">
        <f t="shared" si="57"/>
        <v>4.1666879953670577E-2</v>
      </c>
      <c r="Q311" s="8">
        <f t="shared" si="51"/>
        <v>0.7226996405872177</v>
      </c>
      <c r="R311" s="8">
        <f t="shared" si="58"/>
        <v>2.0618040066658461E-2</v>
      </c>
      <c r="S311" s="8">
        <f t="shared" si="52"/>
        <v>0.80359987236758135</v>
      </c>
      <c r="T311" s="15">
        <f t="shared" si="59"/>
        <v>-2.0000038687453481E-2</v>
      </c>
    </row>
    <row r="312" spans="2:20" x14ac:dyDescent="0.3">
      <c r="B312" s="3">
        <v>43775</v>
      </c>
      <c r="C312" s="4" t="str">
        <f t="shared" si="53"/>
        <v>Wednesday</v>
      </c>
      <c r="D312" s="4">
        <v>21500167</v>
      </c>
      <c r="E312" s="4">
        <v>5106289</v>
      </c>
      <c r="F312" s="4">
        <v>2022090</v>
      </c>
      <c r="G312" s="4">
        <v>1461364</v>
      </c>
      <c r="H312" s="4">
        <v>1162369</v>
      </c>
      <c r="I312" s="8">
        <f t="shared" si="48"/>
        <v>5.4063254485418648E-2</v>
      </c>
      <c r="J312" s="8">
        <f t="shared" si="54"/>
        <v>-0.15543983474545175</v>
      </c>
      <c r="K312" s="8">
        <f>('Channel wise traffic'!K312/'Channel wise traffic'!K305)-1</f>
        <v>0</v>
      </c>
      <c r="L312" s="8">
        <f t="shared" si="55"/>
        <v>-0.15543983474545175</v>
      </c>
      <c r="M312" s="8">
        <f t="shared" si="49"/>
        <v>0.23749996918628585</v>
      </c>
      <c r="N312" s="8">
        <f t="shared" si="56"/>
        <v>-9.5238078363256706E-2</v>
      </c>
      <c r="O312" s="8">
        <f t="shared" si="50"/>
        <v>0.39599991304839971</v>
      </c>
      <c r="P312" s="8">
        <f t="shared" si="57"/>
        <v>-3.8835279898416175E-2</v>
      </c>
      <c r="Q312" s="8">
        <f t="shared" si="51"/>
        <v>0.72269978091974141</v>
      </c>
      <c r="R312" s="8">
        <f t="shared" si="58"/>
        <v>3.1249873696809649E-2</v>
      </c>
      <c r="S312" s="8">
        <f t="shared" si="52"/>
        <v>0.79540005091134036</v>
      </c>
      <c r="T312" s="15">
        <f t="shared" si="59"/>
        <v>-5.8252340903947375E-2</v>
      </c>
    </row>
    <row r="313" spans="2:20" x14ac:dyDescent="0.3">
      <c r="B313" s="3">
        <v>43776</v>
      </c>
      <c r="C313" s="4" t="str">
        <f t="shared" si="53"/>
        <v>Thursday</v>
      </c>
      <c r="D313" s="4">
        <v>20848646</v>
      </c>
      <c r="E313" s="4">
        <v>5264283</v>
      </c>
      <c r="F313" s="4">
        <v>2000427</v>
      </c>
      <c r="G313" s="4">
        <v>1489518</v>
      </c>
      <c r="H313" s="4">
        <v>1209191</v>
      </c>
      <c r="I313" s="8">
        <f t="shared" si="48"/>
        <v>5.7998538610133245E-2</v>
      </c>
      <c r="J313" s="8">
        <f t="shared" si="54"/>
        <v>0.1293683727802637</v>
      </c>
      <c r="K313" s="8">
        <f>('Channel wise traffic'!K313/'Channel wise traffic'!K306)-1</f>
        <v>1.0526296911824717E-2</v>
      </c>
      <c r="L313" s="8">
        <f t="shared" si="55"/>
        <v>0.11760414033937483</v>
      </c>
      <c r="M313" s="8">
        <f t="shared" si="49"/>
        <v>0.25249999448405425</v>
      </c>
      <c r="N313" s="8">
        <f t="shared" si="56"/>
        <v>4.1237132799597287E-2</v>
      </c>
      <c r="O313" s="8">
        <f t="shared" si="50"/>
        <v>0.37999989742192813</v>
      </c>
      <c r="P313" s="8">
        <f t="shared" si="57"/>
        <v>-1.0416579418319305E-2</v>
      </c>
      <c r="Q313" s="8">
        <f t="shared" si="51"/>
        <v>0.74460002789404467</v>
      </c>
      <c r="R313" s="8">
        <f t="shared" si="58"/>
        <v>7.368391793029061E-2</v>
      </c>
      <c r="S313" s="8">
        <f t="shared" si="52"/>
        <v>0.81180019308259455</v>
      </c>
      <c r="T313" s="15">
        <f t="shared" si="59"/>
        <v>1.0204958212841841E-2</v>
      </c>
    </row>
    <row r="314" spans="2:20" x14ac:dyDescent="0.3">
      <c r="B314" s="3">
        <v>43777</v>
      </c>
      <c r="C314" s="4" t="str">
        <f t="shared" si="53"/>
        <v>Friday</v>
      </c>
      <c r="D314" s="4">
        <v>21065820</v>
      </c>
      <c r="E314" s="4">
        <v>5108461</v>
      </c>
      <c r="F314" s="4">
        <v>2084252</v>
      </c>
      <c r="G314" s="4">
        <v>1445428</v>
      </c>
      <c r="H314" s="4">
        <v>1232661</v>
      </c>
      <c r="I314" s="8">
        <f t="shared" si="48"/>
        <v>5.8514740940537803E-2</v>
      </c>
      <c r="J314" s="8">
        <f t="shared" si="54"/>
        <v>-3.0024016065268277E-2</v>
      </c>
      <c r="K314" s="8">
        <f>('Channel wise traffic'!K314/'Channel wise traffic'!K307)-1</f>
        <v>0</v>
      </c>
      <c r="L314" s="8">
        <f t="shared" si="55"/>
        <v>-3.0024016065268277E-2</v>
      </c>
      <c r="M314" s="8">
        <f t="shared" si="49"/>
        <v>0.24249998338540821</v>
      </c>
      <c r="N314" s="8">
        <f t="shared" si="56"/>
        <v>1.041675732169578E-2</v>
      </c>
      <c r="O314" s="8">
        <f t="shared" si="50"/>
        <v>0.40799998277367683</v>
      </c>
      <c r="P314" s="8">
        <f t="shared" si="57"/>
        <v>-1.9230747220690514E-2</v>
      </c>
      <c r="Q314" s="8">
        <f t="shared" si="51"/>
        <v>0.69349963440121443</v>
      </c>
      <c r="R314" s="8">
        <f t="shared" si="58"/>
        <v>-7.7670184488838667E-2</v>
      </c>
      <c r="S314" s="8">
        <f t="shared" si="52"/>
        <v>0.85280000110693854</v>
      </c>
      <c r="T314" s="15">
        <f t="shared" si="59"/>
        <v>6.1224703616036491E-2</v>
      </c>
    </row>
    <row r="315" spans="2:20" x14ac:dyDescent="0.3">
      <c r="B315" s="3">
        <v>43778</v>
      </c>
      <c r="C315" s="4" t="str">
        <f t="shared" si="53"/>
        <v>Saturday</v>
      </c>
      <c r="D315" s="4">
        <v>45787545</v>
      </c>
      <c r="E315" s="4">
        <v>9711538</v>
      </c>
      <c r="F315" s="4">
        <v>3367961</v>
      </c>
      <c r="G315" s="4">
        <v>2290213</v>
      </c>
      <c r="H315" s="4">
        <v>1839957</v>
      </c>
      <c r="I315" s="8">
        <f t="shared" si="48"/>
        <v>4.0184661571176179E-2</v>
      </c>
      <c r="J315" s="8">
        <f t="shared" si="54"/>
        <v>0.26260801898348074</v>
      </c>
      <c r="K315" s="8">
        <f>('Channel wise traffic'!K315/'Channel wise traffic'!K308)-1</f>
        <v>7.3684224842708756E-2</v>
      </c>
      <c r="L315" s="8">
        <f t="shared" si="55"/>
        <v>0.17595846284092165</v>
      </c>
      <c r="M315" s="8">
        <f t="shared" si="49"/>
        <v>0.2120999935681199</v>
      </c>
      <c r="N315" s="8">
        <f t="shared" si="56"/>
        <v>-9.8039153253003386E-3</v>
      </c>
      <c r="O315" s="8">
        <f t="shared" si="50"/>
        <v>0.34679996103603777</v>
      </c>
      <c r="P315" s="8">
        <f t="shared" si="57"/>
        <v>6.2500000361962904E-2</v>
      </c>
      <c r="Q315" s="8">
        <f t="shared" si="51"/>
        <v>0.67999985748053493</v>
      </c>
      <c r="R315" s="8">
        <f t="shared" si="58"/>
        <v>5.2631657820237931E-2</v>
      </c>
      <c r="S315" s="8">
        <f t="shared" si="52"/>
        <v>0.80339994576923635</v>
      </c>
      <c r="T315" s="15">
        <f t="shared" si="59"/>
        <v>6.1855475865157272E-2</v>
      </c>
    </row>
    <row r="316" spans="2:20" x14ac:dyDescent="0.3">
      <c r="B316" s="3">
        <v>43779</v>
      </c>
      <c r="C316" s="4" t="str">
        <f t="shared" si="53"/>
        <v>Sunday</v>
      </c>
      <c r="D316" s="4">
        <v>47134238</v>
      </c>
      <c r="E316" s="4">
        <v>10096153</v>
      </c>
      <c r="F316" s="4">
        <v>3261057</v>
      </c>
      <c r="G316" s="4">
        <v>2173168</v>
      </c>
      <c r="H316" s="4">
        <v>1627268</v>
      </c>
      <c r="I316" s="8">
        <f t="shared" si="48"/>
        <v>3.4524118115582987E-2</v>
      </c>
      <c r="J316" s="8">
        <f t="shared" si="54"/>
        <v>-1.2684939402672679E-2</v>
      </c>
      <c r="K316" s="8">
        <f>('Channel wise traffic'!K316/'Channel wise traffic'!K309)-1</f>
        <v>2.9411754428234849E-2</v>
      </c>
      <c r="L316" s="8">
        <f t="shared" si="55"/>
        <v>-4.0893951308222043E-2</v>
      </c>
      <c r="M316" s="8">
        <f t="shared" si="49"/>
        <v>0.21419998346000629</v>
      </c>
      <c r="N316" s="8">
        <f t="shared" si="56"/>
        <v>9.9009427419523011E-3</v>
      </c>
      <c r="O316" s="8">
        <f t="shared" si="50"/>
        <v>0.32299995849904412</v>
      </c>
      <c r="P316" s="8">
        <f t="shared" si="57"/>
        <v>-4.0403960912302916E-2</v>
      </c>
      <c r="Q316" s="8">
        <f t="shared" si="51"/>
        <v>0.66639988200144917</v>
      </c>
      <c r="R316" s="8">
        <f t="shared" si="58"/>
        <v>1.030929569225747E-2</v>
      </c>
      <c r="S316" s="8">
        <f t="shared" si="52"/>
        <v>0.74879990870471125</v>
      </c>
      <c r="T316" s="15">
        <f t="shared" si="59"/>
        <v>-2.0408390157586442E-2</v>
      </c>
    </row>
    <row r="317" spans="2:20" x14ac:dyDescent="0.3">
      <c r="B317" s="3">
        <v>43780</v>
      </c>
      <c r="C317" s="4" t="str">
        <f t="shared" si="53"/>
        <v>Monday</v>
      </c>
      <c r="D317" s="4">
        <v>21500167</v>
      </c>
      <c r="E317" s="4">
        <v>5482542</v>
      </c>
      <c r="F317" s="4">
        <v>2083366</v>
      </c>
      <c r="G317" s="4">
        <v>1566483</v>
      </c>
      <c r="H317" s="4">
        <v>1245980</v>
      </c>
      <c r="I317" s="8">
        <f t="shared" si="48"/>
        <v>5.79521079999053E-2</v>
      </c>
      <c r="J317" s="8">
        <f t="shared" si="54"/>
        <v>0.16360274375580763</v>
      </c>
      <c r="K317" s="8">
        <f>('Channel wise traffic'!K317/'Channel wise traffic'!K310)-1</f>
        <v>1.0204110399515187E-2</v>
      </c>
      <c r="L317" s="8">
        <f t="shared" si="55"/>
        <v>0.15184914843385378</v>
      </c>
      <c r="M317" s="8">
        <f t="shared" si="49"/>
        <v>0.25499997279090902</v>
      </c>
      <c r="N317" s="8">
        <f t="shared" si="56"/>
        <v>6.2499953192104218E-2</v>
      </c>
      <c r="O317" s="8">
        <f t="shared" si="50"/>
        <v>0.38000000729588573</v>
      </c>
      <c r="P317" s="8">
        <f t="shared" si="57"/>
        <v>-6.3231656244333578E-8</v>
      </c>
      <c r="Q317" s="8">
        <f t="shared" si="51"/>
        <v>0.75190005020721273</v>
      </c>
      <c r="R317" s="8">
        <f t="shared" si="58"/>
        <v>7.2916822864360187E-2</v>
      </c>
      <c r="S317" s="8">
        <f t="shared" si="52"/>
        <v>0.79539963089289833</v>
      </c>
      <c r="T317" s="15">
        <f t="shared" si="59"/>
        <v>1.0417032689490568E-2</v>
      </c>
    </row>
    <row r="318" spans="2:20" x14ac:dyDescent="0.3">
      <c r="B318" s="3">
        <v>43781</v>
      </c>
      <c r="C318" s="4" t="str">
        <f t="shared" si="53"/>
        <v>Tuesday</v>
      </c>
      <c r="D318" s="4">
        <v>20631473</v>
      </c>
      <c r="E318" s="4">
        <v>4899974</v>
      </c>
      <c r="F318" s="4">
        <v>2018789</v>
      </c>
      <c r="G318" s="4">
        <v>1547402</v>
      </c>
      <c r="H318" s="4">
        <v>1230803</v>
      </c>
      <c r="I318" s="8">
        <f t="shared" si="48"/>
        <v>5.9656574205826214E-2</v>
      </c>
      <c r="J318" s="8">
        <f t="shared" si="54"/>
        <v>-2.2583445107012823E-2</v>
      </c>
      <c r="K318" s="8">
        <f>('Channel wise traffic'!K318/'Channel wise traffic'!K311)-1</f>
        <v>-1.0416648180253452E-2</v>
      </c>
      <c r="L318" s="8">
        <f t="shared" si="55"/>
        <v>-1.2294868742359966E-2</v>
      </c>
      <c r="M318" s="8">
        <f t="shared" si="49"/>
        <v>0.23749995940667931</v>
      </c>
      <c r="N318" s="8">
        <f t="shared" si="56"/>
        <v>-8.6538624407224485E-2</v>
      </c>
      <c r="O318" s="8">
        <f t="shared" si="50"/>
        <v>0.41199994122417793</v>
      </c>
      <c r="P318" s="8">
        <f t="shared" si="57"/>
        <v>2.9999948067531479E-2</v>
      </c>
      <c r="Q318" s="8">
        <f t="shared" si="51"/>
        <v>0.76650011467270729</v>
      </c>
      <c r="R318" s="8">
        <f t="shared" si="58"/>
        <v>6.0606746739074291E-2</v>
      </c>
      <c r="S318" s="8">
        <f t="shared" si="52"/>
        <v>0.79539964404854069</v>
      </c>
      <c r="T318" s="15">
        <f t="shared" si="59"/>
        <v>-1.0204367373629619E-2</v>
      </c>
    </row>
    <row r="319" spans="2:20" x14ac:dyDescent="0.3">
      <c r="B319" s="3">
        <v>43782</v>
      </c>
      <c r="C319" s="4" t="str">
        <f t="shared" si="53"/>
        <v>Wednesday</v>
      </c>
      <c r="D319" s="4">
        <v>21500167</v>
      </c>
      <c r="E319" s="4">
        <v>5643793</v>
      </c>
      <c r="F319" s="4">
        <v>2302667</v>
      </c>
      <c r="G319" s="4">
        <v>1748185</v>
      </c>
      <c r="H319" s="4">
        <v>1361836</v>
      </c>
      <c r="I319" s="8">
        <f t="shared" si="48"/>
        <v>6.3340717306986496E-2</v>
      </c>
      <c r="J319" s="8">
        <f t="shared" si="54"/>
        <v>0.17160385385363863</v>
      </c>
      <c r="K319" s="8">
        <f>('Channel wise traffic'!K319/'Channel wise traffic'!K312)-1</f>
        <v>0</v>
      </c>
      <c r="L319" s="8">
        <f t="shared" si="55"/>
        <v>0.17160385385363841</v>
      </c>
      <c r="M319" s="8">
        <f t="shared" si="49"/>
        <v>0.26249996104681417</v>
      </c>
      <c r="N319" s="8">
        <f t="shared" si="56"/>
        <v>0.10526313728032233</v>
      </c>
      <c r="O319" s="8">
        <f t="shared" si="50"/>
        <v>0.40799990361092264</v>
      </c>
      <c r="P319" s="8">
        <f t="shared" si="57"/>
        <v>3.0303013124793887E-2</v>
      </c>
      <c r="Q319" s="8">
        <f t="shared" si="51"/>
        <v>0.75920009276200162</v>
      </c>
      <c r="R319" s="8">
        <f t="shared" si="58"/>
        <v>5.050549731149534E-2</v>
      </c>
      <c r="S319" s="8">
        <f t="shared" si="52"/>
        <v>0.77899993421748848</v>
      </c>
      <c r="T319" s="15">
        <f t="shared" si="59"/>
        <v>-2.0618702092187746E-2</v>
      </c>
    </row>
    <row r="320" spans="2:20" x14ac:dyDescent="0.3">
      <c r="B320" s="3">
        <v>43783</v>
      </c>
      <c r="C320" s="4" t="str">
        <f t="shared" si="53"/>
        <v>Thursday</v>
      </c>
      <c r="D320" s="4">
        <v>20848646</v>
      </c>
      <c r="E320" s="4">
        <v>5160040</v>
      </c>
      <c r="F320" s="4">
        <v>2125936</v>
      </c>
      <c r="G320" s="4">
        <v>1629530</v>
      </c>
      <c r="H320" s="4">
        <v>1349577</v>
      </c>
      <c r="I320" s="8">
        <f t="shared" si="48"/>
        <v>6.4732117375871798E-2</v>
      </c>
      <c r="J320" s="8">
        <f t="shared" si="54"/>
        <v>0.11609911089315084</v>
      </c>
      <c r="K320" s="8">
        <f>('Channel wise traffic'!K320/'Channel wise traffic'!K313)-1</f>
        <v>0</v>
      </c>
      <c r="L320" s="8">
        <f t="shared" si="55"/>
        <v>0.11609911089315084</v>
      </c>
      <c r="M320" s="8">
        <f t="shared" si="49"/>
        <v>0.24750000551594573</v>
      </c>
      <c r="N320" s="8">
        <f t="shared" si="56"/>
        <v>-1.9801936939940368E-2</v>
      </c>
      <c r="O320" s="8">
        <f t="shared" si="50"/>
        <v>0.4119999069774653</v>
      </c>
      <c r="P320" s="8">
        <f t="shared" si="57"/>
        <v>8.4210574193935628E-2</v>
      </c>
      <c r="Q320" s="8">
        <f t="shared" si="51"/>
        <v>0.76650002634133863</v>
      </c>
      <c r="R320" s="8">
        <f t="shared" si="58"/>
        <v>2.9411761518776558E-2</v>
      </c>
      <c r="S320" s="8">
        <f t="shared" si="52"/>
        <v>0.82820015587316587</v>
      </c>
      <c r="T320" s="15">
        <f t="shared" si="59"/>
        <v>2.0201969561373101E-2</v>
      </c>
    </row>
    <row r="321" spans="2:20" x14ac:dyDescent="0.3">
      <c r="B321" s="3">
        <v>43784</v>
      </c>
      <c r="C321" s="4" t="str">
        <f t="shared" si="53"/>
        <v>Friday</v>
      </c>
      <c r="D321" s="4">
        <v>21717340</v>
      </c>
      <c r="E321" s="4">
        <v>5212161</v>
      </c>
      <c r="F321" s="4">
        <v>2126561</v>
      </c>
      <c r="G321" s="4">
        <v>1567914</v>
      </c>
      <c r="H321" s="4">
        <v>1324260</v>
      </c>
      <c r="I321" s="8">
        <f t="shared" si="48"/>
        <v>6.0977080986898025E-2</v>
      </c>
      <c r="J321" s="8">
        <f t="shared" si="54"/>
        <v>7.4309968434143725E-2</v>
      </c>
      <c r="K321" s="8">
        <f>('Channel wise traffic'!K321/'Channel wise traffic'!K314)-1</f>
        <v>3.0927779261751054E-2</v>
      </c>
      <c r="L321" s="8">
        <f t="shared" si="55"/>
        <v>4.2080679274687949E-2</v>
      </c>
      <c r="M321" s="8">
        <f t="shared" si="49"/>
        <v>0.23999997237230711</v>
      </c>
      <c r="N321" s="8">
        <f t="shared" si="56"/>
        <v>-1.0309324471696191E-2</v>
      </c>
      <c r="O321" s="8">
        <f t="shared" si="50"/>
        <v>0.40799986800100763</v>
      </c>
      <c r="P321" s="8">
        <f t="shared" si="57"/>
        <v>-2.8130557361283337E-7</v>
      </c>
      <c r="Q321" s="8">
        <f t="shared" si="51"/>
        <v>0.73730027024853739</v>
      </c>
      <c r="R321" s="8">
        <f t="shared" si="58"/>
        <v>6.3158844899956712E-2</v>
      </c>
      <c r="S321" s="8">
        <f t="shared" si="52"/>
        <v>0.84459989514731038</v>
      </c>
      <c r="T321" s="15">
        <f t="shared" si="59"/>
        <v>-9.6155088519985776E-3</v>
      </c>
    </row>
    <row r="322" spans="2:20" x14ac:dyDescent="0.3">
      <c r="B322" s="3">
        <v>43785</v>
      </c>
      <c r="C322" s="4" t="str">
        <f t="shared" si="53"/>
        <v>Saturday</v>
      </c>
      <c r="D322" s="4">
        <v>47134238</v>
      </c>
      <c r="E322" s="4">
        <v>9403280</v>
      </c>
      <c r="F322" s="4">
        <v>3037259</v>
      </c>
      <c r="G322" s="4">
        <v>2003376</v>
      </c>
      <c r="H322" s="4">
        <v>1547007</v>
      </c>
      <c r="I322" s="8">
        <f t="shared" si="48"/>
        <v>3.2821300728358017E-2</v>
      </c>
      <c r="J322" s="8">
        <f t="shared" si="54"/>
        <v>-0.15921567732289399</v>
      </c>
      <c r="K322" s="8">
        <f>('Channel wise traffic'!K322/'Channel wise traffic'!K315)-1</f>
        <v>2.9411754428234849E-2</v>
      </c>
      <c r="L322" s="8">
        <f t="shared" si="55"/>
        <v>-0.18323809520645018</v>
      </c>
      <c r="M322" s="8">
        <f t="shared" si="49"/>
        <v>0.19949998979510394</v>
      </c>
      <c r="N322" s="8">
        <f t="shared" si="56"/>
        <v>-5.9405960184384599E-2</v>
      </c>
      <c r="O322" s="8">
        <f t="shared" si="50"/>
        <v>0.32299995320781683</v>
      </c>
      <c r="P322" s="8">
        <f t="shared" si="57"/>
        <v>-6.8627481263608847E-2</v>
      </c>
      <c r="Q322" s="8">
        <f t="shared" si="51"/>
        <v>0.65959998801551001</v>
      </c>
      <c r="R322" s="8">
        <f t="shared" si="58"/>
        <v>-2.9999814324385921E-2</v>
      </c>
      <c r="S322" s="8">
        <f t="shared" si="52"/>
        <v>0.77220002635551188</v>
      </c>
      <c r="T322" s="15">
        <f t="shared" si="59"/>
        <v>-3.8834853771182787E-2</v>
      </c>
    </row>
    <row r="323" spans="2:20" x14ac:dyDescent="0.3">
      <c r="B323" s="3">
        <v>43786</v>
      </c>
      <c r="C323" s="4" t="str">
        <f t="shared" si="53"/>
        <v>Sunday</v>
      </c>
      <c r="D323" s="4">
        <v>43991955</v>
      </c>
      <c r="E323" s="4">
        <v>9330693</v>
      </c>
      <c r="F323" s="4">
        <v>1268974</v>
      </c>
      <c r="G323" s="4">
        <v>906047</v>
      </c>
      <c r="H323" s="4">
        <v>699650</v>
      </c>
      <c r="I323" s="8">
        <f t="shared" ref="I323:I368" si="60">H323/D323</f>
        <v>1.5904044273549561E-2</v>
      </c>
      <c r="J323" s="8">
        <f t="shared" si="54"/>
        <v>-0.57004623700582813</v>
      </c>
      <c r="K323" s="8">
        <f>('Channel wise traffic'!K323/'Channel wise traffic'!K316)-1</f>
        <v>-6.6666636964265225E-2</v>
      </c>
      <c r="L323" s="8">
        <f t="shared" si="55"/>
        <v>-0.53933524904808428</v>
      </c>
      <c r="M323" s="8">
        <f t="shared" ref="M323:M368" si="61">E323/D323</f>
        <v>0.2120999850995483</v>
      </c>
      <c r="N323" s="8">
        <f t="shared" si="56"/>
        <v>-9.8039146714037351E-3</v>
      </c>
      <c r="O323" s="8">
        <f t="shared" ref="O323:O368" si="62">F323/E323</f>
        <v>0.13599997342105244</v>
      </c>
      <c r="P323" s="8">
        <f t="shared" si="57"/>
        <v>-0.57894739660948003</v>
      </c>
      <c r="Q323" s="8">
        <f t="shared" ref="Q323:Q368" si="63">G323/F323</f>
        <v>0.71399965641534024</v>
      </c>
      <c r="R323" s="8">
        <f t="shared" si="58"/>
        <v>7.1428245561705461E-2</v>
      </c>
      <c r="S323" s="8">
        <f t="shared" ref="S323:S368" si="64">H323/G323</f>
        <v>0.77220055913214214</v>
      </c>
      <c r="T323" s="15">
        <f t="shared" si="59"/>
        <v>3.125087243654967E-2</v>
      </c>
    </row>
    <row r="324" spans="2:20" x14ac:dyDescent="0.3">
      <c r="B324" s="3">
        <v>43787</v>
      </c>
      <c r="C324" s="4" t="str">
        <f t="shared" ref="C324:C368" si="65">TEXT(WEEKDAY(B324,1),"dddd")</f>
        <v>Monday</v>
      </c>
      <c r="D324" s="4">
        <v>22803207</v>
      </c>
      <c r="E324" s="4">
        <v>5985841</v>
      </c>
      <c r="F324" s="4">
        <v>2298563</v>
      </c>
      <c r="G324" s="4">
        <v>1761848</v>
      </c>
      <c r="H324" s="4">
        <v>1459163</v>
      </c>
      <c r="I324" s="8">
        <f t="shared" si="60"/>
        <v>6.3989376581986918E-2</v>
      </c>
      <c r="J324" s="8">
        <f t="shared" si="54"/>
        <v>0.17109664681616077</v>
      </c>
      <c r="K324" s="8">
        <f>('Channel wise traffic'!K324/'Channel wise traffic'!K317)-1</f>
        <v>6.0605997181603088E-2</v>
      </c>
      <c r="L324" s="8">
        <f t="shared" si="55"/>
        <v>0.10417685896933171</v>
      </c>
      <c r="M324" s="8">
        <f t="shared" si="61"/>
        <v>0.26249996327270986</v>
      </c>
      <c r="N324" s="8">
        <f t="shared" si="56"/>
        <v>2.9411730517910906E-2</v>
      </c>
      <c r="O324" s="8">
        <f t="shared" si="62"/>
        <v>0.38400000935541057</v>
      </c>
      <c r="P324" s="8">
        <f t="shared" si="57"/>
        <v>1.0526321007173767E-2</v>
      </c>
      <c r="Q324" s="8">
        <f t="shared" si="63"/>
        <v>0.76649976528813868</v>
      </c>
      <c r="R324" s="8">
        <f t="shared" si="58"/>
        <v>1.941709549946502E-2</v>
      </c>
      <c r="S324" s="8">
        <f t="shared" si="64"/>
        <v>0.8282002760737589</v>
      </c>
      <c r="T324" s="15">
        <f t="shared" si="59"/>
        <v>4.1237943678750888E-2</v>
      </c>
    </row>
    <row r="325" spans="2:20" x14ac:dyDescent="0.3">
      <c r="B325" s="3">
        <v>43788</v>
      </c>
      <c r="C325" s="4" t="str">
        <f t="shared" si="65"/>
        <v>Tuesday</v>
      </c>
      <c r="D325" s="4">
        <v>21282993</v>
      </c>
      <c r="E325" s="4">
        <v>5373955</v>
      </c>
      <c r="F325" s="4">
        <v>2149582</v>
      </c>
      <c r="G325" s="4">
        <v>1537811</v>
      </c>
      <c r="H325" s="4">
        <v>1197954</v>
      </c>
      <c r="I325" s="8">
        <f t="shared" si="60"/>
        <v>5.6286914157233428E-2</v>
      </c>
      <c r="J325" s="8">
        <f t="shared" si="54"/>
        <v>-2.6689080218361472E-2</v>
      </c>
      <c r="K325" s="8">
        <f>('Channel wise traffic'!K325/'Channel wise traffic'!K318)-1</f>
        <v>3.1578939205113343E-2</v>
      </c>
      <c r="L325" s="8">
        <f t="shared" si="55"/>
        <v>-5.6484303590193408E-2</v>
      </c>
      <c r="M325" s="8">
        <f t="shared" si="61"/>
        <v>0.25249996558284826</v>
      </c>
      <c r="N325" s="8">
        <f t="shared" si="56"/>
        <v>6.3157931536669931E-2</v>
      </c>
      <c r="O325" s="8">
        <f t="shared" si="62"/>
        <v>0.4</v>
      </c>
      <c r="P325" s="8">
        <f t="shared" si="57"/>
        <v>-2.9126075087589576E-2</v>
      </c>
      <c r="Q325" s="8">
        <f t="shared" si="63"/>
        <v>0.71540001730569014</v>
      </c>
      <c r="R325" s="8">
        <f t="shared" si="58"/>
        <v>-6.666678372101309E-2</v>
      </c>
      <c r="S325" s="8">
        <f t="shared" si="64"/>
        <v>0.778999499938549</v>
      </c>
      <c r="T325" s="15">
        <f t="shared" si="59"/>
        <v>-2.061874710744882E-2</v>
      </c>
    </row>
    <row r="326" spans="2:20" x14ac:dyDescent="0.3">
      <c r="B326" s="3">
        <v>43789</v>
      </c>
      <c r="C326" s="4" t="str">
        <f t="shared" si="65"/>
        <v>Wednesday</v>
      </c>
      <c r="D326" s="4">
        <v>22368860</v>
      </c>
      <c r="E326" s="4">
        <v>5648137</v>
      </c>
      <c r="F326" s="4">
        <v>2281847</v>
      </c>
      <c r="G326" s="4">
        <v>1649091</v>
      </c>
      <c r="H326" s="4">
        <v>1338732</v>
      </c>
      <c r="I326" s="8">
        <f t="shared" si="60"/>
        <v>5.9848020864719971E-2</v>
      </c>
      <c r="J326" s="8">
        <f t="shared" si="54"/>
        <v>-1.6965332095788321E-2</v>
      </c>
      <c r="K326" s="8">
        <f>('Channel wise traffic'!K326/'Channel wise traffic'!K319)-1</f>
        <v>4.0403967113556316E-2</v>
      </c>
      <c r="L326" s="8">
        <f t="shared" si="55"/>
        <v>-5.5141409677109565E-2</v>
      </c>
      <c r="M326" s="8">
        <f t="shared" si="61"/>
        <v>0.25249999329424921</v>
      </c>
      <c r="N326" s="8">
        <f t="shared" si="56"/>
        <v>-3.8095120900919155E-2</v>
      </c>
      <c r="O326" s="8">
        <f t="shared" si="62"/>
        <v>0.40399993838676362</v>
      </c>
      <c r="P326" s="8">
        <f t="shared" si="57"/>
        <v>-9.8038386498577879E-3</v>
      </c>
      <c r="Q326" s="8">
        <f t="shared" si="63"/>
        <v>0.72270007585959972</v>
      </c>
      <c r="R326" s="8">
        <f t="shared" si="58"/>
        <v>-4.8076939466133783E-2</v>
      </c>
      <c r="S326" s="8">
        <f t="shared" si="64"/>
        <v>0.81179995524807302</v>
      </c>
      <c r="T326" s="15">
        <f t="shared" si="59"/>
        <v>4.2105293710367864E-2</v>
      </c>
    </row>
    <row r="327" spans="2:20" x14ac:dyDescent="0.3">
      <c r="B327" s="3">
        <v>43790</v>
      </c>
      <c r="C327" s="4" t="str">
        <f t="shared" si="65"/>
        <v>Thursday</v>
      </c>
      <c r="D327" s="4">
        <v>21282993</v>
      </c>
      <c r="E327" s="4">
        <v>5054710</v>
      </c>
      <c r="F327" s="4">
        <v>2102759</v>
      </c>
      <c r="G327" s="4">
        <v>1550364</v>
      </c>
      <c r="H327" s="4">
        <v>1220447</v>
      </c>
      <c r="I327" s="8">
        <f t="shared" si="60"/>
        <v>5.7343767392114449E-2</v>
      </c>
      <c r="J327" s="8">
        <f t="shared" si="54"/>
        <v>-9.5681832159261737E-2</v>
      </c>
      <c r="K327" s="8">
        <f>('Channel wise traffic'!K327/'Channel wise traffic'!K320)-1</f>
        <v>2.0833344325254632E-2</v>
      </c>
      <c r="L327" s="8">
        <f t="shared" si="55"/>
        <v>-0.11413731364380297</v>
      </c>
      <c r="M327" s="8">
        <f t="shared" si="61"/>
        <v>0.2374999606493316</v>
      </c>
      <c r="N327" s="8">
        <f t="shared" si="56"/>
        <v>-4.0404220782814693E-2</v>
      </c>
      <c r="O327" s="8">
        <f t="shared" si="62"/>
        <v>0.41599992877929692</v>
      </c>
      <c r="P327" s="8">
        <f t="shared" si="57"/>
        <v>9.7087929732235789E-3</v>
      </c>
      <c r="Q327" s="8">
        <f t="shared" si="63"/>
        <v>0.73729989979831256</v>
      </c>
      <c r="R327" s="8">
        <f t="shared" si="58"/>
        <v>-3.8095401878072033E-2</v>
      </c>
      <c r="S327" s="8">
        <f t="shared" si="64"/>
        <v>0.78720029618850795</v>
      </c>
      <c r="T327" s="15">
        <f t="shared" si="59"/>
        <v>-4.9504771755846888E-2</v>
      </c>
    </row>
    <row r="328" spans="2:20" x14ac:dyDescent="0.3">
      <c r="B328" s="3">
        <v>43791</v>
      </c>
      <c r="C328" s="4" t="str">
        <f t="shared" si="65"/>
        <v>Friday</v>
      </c>
      <c r="D328" s="4">
        <v>22803207</v>
      </c>
      <c r="E328" s="4">
        <v>5529777</v>
      </c>
      <c r="F328" s="4">
        <v>2300387</v>
      </c>
      <c r="G328" s="4">
        <v>1763247</v>
      </c>
      <c r="H328" s="4">
        <v>1518155</v>
      </c>
      <c r="I328" s="8">
        <f t="shared" si="60"/>
        <v>6.6576381120427491E-2</v>
      </c>
      <c r="J328" s="8">
        <f t="shared" si="54"/>
        <v>0.14641762191714625</v>
      </c>
      <c r="K328" s="8">
        <f>('Channel wise traffic'!K328/'Channel wise traffic'!K321)-1</f>
        <v>5.0000004604615844E-2</v>
      </c>
      <c r="L328" s="8">
        <f t="shared" si="55"/>
        <v>9.1826306587758255E-2</v>
      </c>
      <c r="M328" s="8">
        <f t="shared" si="61"/>
        <v>0.24249996941219715</v>
      </c>
      <c r="N328" s="8">
        <f t="shared" si="56"/>
        <v>1.0416655531992447E-2</v>
      </c>
      <c r="O328" s="8">
        <f t="shared" si="62"/>
        <v>0.41599995804532441</v>
      </c>
      <c r="P328" s="8">
        <f t="shared" si="57"/>
        <v>1.9608070177848713E-2</v>
      </c>
      <c r="Q328" s="8">
        <f t="shared" si="63"/>
        <v>0.76650015845159969</v>
      </c>
      <c r="R328" s="8">
        <f t="shared" si="58"/>
        <v>3.9603794249552182E-2</v>
      </c>
      <c r="S328" s="8">
        <f t="shared" si="64"/>
        <v>0.86099962172060973</v>
      </c>
      <c r="T328" s="15">
        <f t="shared" si="59"/>
        <v>1.9417154403552184E-2</v>
      </c>
    </row>
    <row r="329" spans="2:20" x14ac:dyDescent="0.3">
      <c r="B329" s="3">
        <v>43792</v>
      </c>
      <c r="C329" s="4" t="str">
        <f t="shared" si="65"/>
        <v>Saturday</v>
      </c>
      <c r="D329" s="4">
        <v>45787545</v>
      </c>
      <c r="E329" s="4">
        <v>9519230</v>
      </c>
      <c r="F329" s="4">
        <v>3268903</v>
      </c>
      <c r="G329" s="4">
        <v>2133940</v>
      </c>
      <c r="H329" s="4">
        <v>1631184</v>
      </c>
      <c r="I329" s="8">
        <f t="shared" si="60"/>
        <v>3.5625059172751015E-2</v>
      </c>
      <c r="J329" s="8">
        <f t="shared" si="54"/>
        <v>5.4412811318888643E-2</v>
      </c>
      <c r="K329" s="8">
        <f>('Channel wise traffic'!K329/'Channel wise traffic'!K322)-1</f>
        <v>-2.8571418872685217E-2</v>
      </c>
      <c r="L329" s="8">
        <f t="shared" si="55"/>
        <v>8.5424964342455612E-2</v>
      </c>
      <c r="M329" s="8">
        <f t="shared" si="61"/>
        <v>0.20789998677587979</v>
      </c>
      <c r="N329" s="8">
        <f t="shared" si="56"/>
        <v>4.2105250177721931E-2</v>
      </c>
      <c r="O329" s="8">
        <f t="shared" si="62"/>
        <v>0.34339993886060111</v>
      </c>
      <c r="P329" s="8">
        <f t="shared" si="57"/>
        <v>6.3157859467735111E-2</v>
      </c>
      <c r="Q329" s="8">
        <f t="shared" si="63"/>
        <v>0.65280003719902369</v>
      </c>
      <c r="R329" s="8">
        <f t="shared" si="58"/>
        <v>-1.0309203972160175E-2</v>
      </c>
      <c r="S329" s="8">
        <f t="shared" si="64"/>
        <v>0.76440012371481858</v>
      </c>
      <c r="T329" s="15">
        <f t="shared" si="59"/>
        <v>-1.0100883675834393E-2</v>
      </c>
    </row>
    <row r="330" spans="2:20" x14ac:dyDescent="0.3">
      <c r="B330" s="3">
        <v>43793</v>
      </c>
      <c r="C330" s="4" t="str">
        <f t="shared" si="65"/>
        <v>Sunday</v>
      </c>
      <c r="D330" s="4">
        <v>46236443</v>
      </c>
      <c r="E330" s="4">
        <v>9709653</v>
      </c>
      <c r="F330" s="4">
        <v>3301282</v>
      </c>
      <c r="G330" s="4">
        <v>2177525</v>
      </c>
      <c r="H330" s="4">
        <v>1647515</v>
      </c>
      <c r="I330" s="8">
        <f t="shared" si="60"/>
        <v>3.5632390666384087E-2</v>
      </c>
      <c r="J330" s="8">
        <f t="shared" ref="J330:J368" si="66">(H330/H323)-1</f>
        <v>1.3547702422639891</v>
      </c>
      <c r="K330" s="8">
        <f>('Channel wise traffic'!K330/'Channel wise traffic'!K323)-1</f>
        <v>5.1020374066121921E-2</v>
      </c>
      <c r="L330" s="8">
        <f t="shared" si="55"/>
        <v>1.2404609829743283</v>
      </c>
      <c r="M330" s="8">
        <f t="shared" si="61"/>
        <v>0.20999999935116115</v>
      </c>
      <c r="N330" s="8">
        <f t="shared" si="56"/>
        <v>-9.9009236016756041E-3</v>
      </c>
      <c r="O330" s="8">
        <f t="shared" si="62"/>
        <v>0.33999999794019414</v>
      </c>
      <c r="P330" s="8">
        <f t="shared" si="57"/>
        <v>1.5000004734380563</v>
      </c>
      <c r="Q330" s="8">
        <f t="shared" si="63"/>
        <v>0.65959981607145346</v>
      </c>
      <c r="R330" s="8">
        <f t="shared" si="58"/>
        <v>-7.61902892460804E-2</v>
      </c>
      <c r="S330" s="8">
        <f t="shared" si="64"/>
        <v>0.75659980941665428</v>
      </c>
      <c r="T330" s="15">
        <f t="shared" si="59"/>
        <v>-2.02029764560403E-2</v>
      </c>
    </row>
    <row r="331" spans="2:20" x14ac:dyDescent="0.3">
      <c r="B331" s="3">
        <v>43794</v>
      </c>
      <c r="C331" s="4" t="str">
        <f t="shared" si="65"/>
        <v>Monday</v>
      </c>
      <c r="D331" s="4">
        <v>22151687</v>
      </c>
      <c r="E331" s="4">
        <v>5593301</v>
      </c>
      <c r="F331" s="4">
        <v>2237320</v>
      </c>
      <c r="G331" s="4">
        <v>1698573</v>
      </c>
      <c r="H331" s="4">
        <v>1364973</v>
      </c>
      <c r="I331" s="8">
        <f t="shared" si="60"/>
        <v>6.1619370118402267E-2</v>
      </c>
      <c r="J331" s="8">
        <f t="shared" si="66"/>
        <v>-6.4550704753341459E-2</v>
      </c>
      <c r="K331" s="8">
        <f>('Channel wise traffic'!K331/'Channel wise traffic'!K324)-1</f>
        <v>-2.8571422306645E-2</v>
      </c>
      <c r="L331" s="8">
        <f t="shared" ref="L331:L368" si="67">(I331/I324)-1</f>
        <v>-3.7037498881522302E-2</v>
      </c>
      <c r="M331" s="8">
        <f t="shared" si="61"/>
        <v>0.2525000014671569</v>
      </c>
      <c r="N331" s="8">
        <f t="shared" ref="N331:N368" si="68">(M331/M324)-1</f>
        <v>-3.8095097922600685E-2</v>
      </c>
      <c r="O331" s="8">
        <f t="shared" si="62"/>
        <v>0.39999992848587979</v>
      </c>
      <c r="P331" s="8">
        <f t="shared" ref="P331:P368" si="69">(O331/O324)-1</f>
        <v>4.1666455053808393E-2</v>
      </c>
      <c r="Q331" s="8">
        <f t="shared" si="63"/>
        <v>0.75919984624461412</v>
      </c>
      <c r="R331" s="8">
        <f t="shared" ref="R331:R368" si="70">(Q331/Q324)-1</f>
        <v>-9.5237068217240983E-3</v>
      </c>
      <c r="S331" s="8">
        <f t="shared" si="64"/>
        <v>0.80359984528189254</v>
      </c>
      <c r="T331" s="15">
        <f t="shared" ref="T331:T368" si="71">(S331/S324)-1</f>
        <v>-2.9703480550005823E-2</v>
      </c>
    </row>
    <row r="332" spans="2:20" x14ac:dyDescent="0.3">
      <c r="B332" s="3">
        <v>43795</v>
      </c>
      <c r="C332" s="4" t="str">
        <f t="shared" si="65"/>
        <v>Tuesday</v>
      </c>
      <c r="D332" s="4">
        <v>21065820</v>
      </c>
      <c r="E332" s="4">
        <v>5424448</v>
      </c>
      <c r="F332" s="4">
        <v>2191477</v>
      </c>
      <c r="G332" s="4">
        <v>1519789</v>
      </c>
      <c r="H332" s="4">
        <v>1258689</v>
      </c>
      <c r="I332" s="8">
        <f t="shared" si="60"/>
        <v>5.97502969264904E-2</v>
      </c>
      <c r="J332" s="8">
        <f t="shared" si="66"/>
        <v>5.0698941695590971E-2</v>
      </c>
      <c r="K332" s="8">
        <f>('Channel wise traffic'!K332/'Channel wise traffic'!K325)-1</f>
        <v>-1.020406341364033E-2</v>
      </c>
      <c r="L332" s="8">
        <f t="shared" si="67"/>
        <v>6.1530869494502038E-2</v>
      </c>
      <c r="M332" s="8">
        <f t="shared" si="61"/>
        <v>0.25749996914432954</v>
      </c>
      <c r="N332" s="8">
        <f t="shared" si="68"/>
        <v>1.9801997002018235E-2</v>
      </c>
      <c r="O332" s="8">
        <f t="shared" si="62"/>
        <v>0.40400000147480442</v>
      </c>
      <c r="P332" s="8">
        <f t="shared" si="69"/>
        <v>1.0000003687010928E-2</v>
      </c>
      <c r="Q332" s="8">
        <f t="shared" si="63"/>
        <v>0.69349986333418057</v>
      </c>
      <c r="R332" s="8">
        <f t="shared" si="70"/>
        <v>-3.0612459381800128E-2</v>
      </c>
      <c r="S332" s="8">
        <f t="shared" si="64"/>
        <v>0.82819983563507826</v>
      </c>
      <c r="T332" s="15">
        <f t="shared" si="71"/>
        <v>6.315836621257187E-2</v>
      </c>
    </row>
    <row r="333" spans="2:20" x14ac:dyDescent="0.3">
      <c r="B333" s="3">
        <v>43796</v>
      </c>
      <c r="C333" s="4" t="str">
        <f t="shared" si="65"/>
        <v>Wednesday</v>
      </c>
      <c r="D333" s="4">
        <v>22803207</v>
      </c>
      <c r="E333" s="4">
        <v>5985841</v>
      </c>
      <c r="F333" s="4">
        <v>2442223</v>
      </c>
      <c r="G333" s="4">
        <v>1729338</v>
      </c>
      <c r="H333" s="4">
        <v>1347154</v>
      </c>
      <c r="I333" s="8">
        <f t="shared" si="60"/>
        <v>5.9077392052793276E-2</v>
      </c>
      <c r="J333" s="8">
        <f t="shared" si="66"/>
        <v>6.2910276291296974E-3</v>
      </c>
      <c r="K333" s="8">
        <f>('Channel wise traffic'!K333/'Channel wise traffic'!K326)-1</f>
        <v>1.9417486578885645E-2</v>
      </c>
      <c r="L333" s="8">
        <f t="shared" si="67"/>
        <v>-1.2876429342059903E-2</v>
      </c>
      <c r="M333" s="8">
        <f t="shared" si="61"/>
        <v>0.26249996327270986</v>
      </c>
      <c r="N333" s="8">
        <f t="shared" si="68"/>
        <v>3.9603842550630208E-2</v>
      </c>
      <c r="O333" s="8">
        <f t="shared" si="62"/>
        <v>0.40799997861620446</v>
      </c>
      <c r="P333" s="8">
        <f t="shared" si="69"/>
        <v>9.9010911868295803E-3</v>
      </c>
      <c r="Q333" s="8">
        <f t="shared" si="63"/>
        <v>0.70809995647408119</v>
      </c>
      <c r="R333" s="8">
        <f t="shared" si="70"/>
        <v>-2.0202183275202734E-2</v>
      </c>
      <c r="S333" s="8">
        <f t="shared" si="64"/>
        <v>0.77899982536670098</v>
      </c>
      <c r="T333" s="15">
        <f t="shared" si="71"/>
        <v>-4.0404202623229857E-2</v>
      </c>
    </row>
    <row r="334" spans="2:20" x14ac:dyDescent="0.3">
      <c r="B334" s="3">
        <v>43797</v>
      </c>
      <c r="C334" s="4" t="str">
        <f t="shared" si="65"/>
        <v>Thursday</v>
      </c>
      <c r="D334" s="4">
        <v>22803207</v>
      </c>
      <c r="E334" s="4">
        <v>5472769</v>
      </c>
      <c r="F334" s="4">
        <v>2123434</v>
      </c>
      <c r="G334" s="4">
        <v>1519105</v>
      </c>
      <c r="H334" s="4">
        <v>1295492</v>
      </c>
      <c r="I334" s="8">
        <f t="shared" si="60"/>
        <v>5.6811833528503247E-2</v>
      </c>
      <c r="J334" s="8">
        <f t="shared" si="66"/>
        <v>6.1489765635050153E-2</v>
      </c>
      <c r="K334" s="8">
        <f>('Channel wise traffic'!K334/'Channel wise traffic'!K327)-1</f>
        <v>7.1428537867232134E-2</v>
      </c>
      <c r="L334" s="8">
        <f t="shared" si="67"/>
        <v>-9.2762280506242245E-3</v>
      </c>
      <c r="M334" s="8">
        <f t="shared" si="61"/>
        <v>0.23999997017963307</v>
      </c>
      <c r="N334" s="8">
        <f t="shared" si="68"/>
        <v>1.0526357661139629E-2</v>
      </c>
      <c r="O334" s="8">
        <f t="shared" si="62"/>
        <v>0.38799993202709632</v>
      </c>
      <c r="P334" s="8">
        <f t="shared" si="69"/>
        <v>-6.7307696023802932E-2</v>
      </c>
      <c r="Q334" s="8">
        <f t="shared" si="63"/>
        <v>0.71540014900392479</v>
      </c>
      <c r="R334" s="8">
        <f t="shared" si="70"/>
        <v>-2.9702636336148225E-2</v>
      </c>
      <c r="S334" s="8">
        <f t="shared" si="64"/>
        <v>0.8527995102379361</v>
      </c>
      <c r="T334" s="15">
        <f t="shared" si="71"/>
        <v>8.3332303566256982E-2</v>
      </c>
    </row>
    <row r="335" spans="2:20" x14ac:dyDescent="0.3">
      <c r="B335" s="3">
        <v>43798</v>
      </c>
      <c r="C335" s="4" t="str">
        <f t="shared" si="65"/>
        <v>Friday</v>
      </c>
      <c r="D335" s="4">
        <v>21717340</v>
      </c>
      <c r="E335" s="4">
        <v>5537921</v>
      </c>
      <c r="F335" s="4">
        <v>2170865</v>
      </c>
      <c r="G335" s="4">
        <v>1584731</v>
      </c>
      <c r="H335" s="4">
        <v>1364454</v>
      </c>
      <c r="I335" s="8">
        <f t="shared" si="60"/>
        <v>6.2827860133883806E-2</v>
      </c>
      <c r="J335" s="8">
        <f t="shared" si="66"/>
        <v>-0.1012419680467409</v>
      </c>
      <c r="K335" s="8">
        <f>('Channel wise traffic'!K335/'Channel wise traffic'!K328)-1</f>
        <v>-4.7619051795569911E-2</v>
      </c>
      <c r="L335" s="8">
        <f t="shared" si="67"/>
        <v>-5.6304066449077927E-2</v>
      </c>
      <c r="M335" s="8">
        <f t="shared" si="61"/>
        <v>0.25499996776769163</v>
      </c>
      <c r="N335" s="8">
        <f t="shared" si="68"/>
        <v>5.1546391472929276E-2</v>
      </c>
      <c r="O335" s="8">
        <f t="shared" si="62"/>
        <v>0.39199999422165827</v>
      </c>
      <c r="P335" s="8">
        <f t="shared" si="69"/>
        <v>-5.7692226548376913E-2</v>
      </c>
      <c r="Q335" s="8">
        <f t="shared" si="63"/>
        <v>0.72999979270935778</v>
      </c>
      <c r="R335" s="8">
        <f t="shared" si="70"/>
        <v>-4.7619514933925133E-2</v>
      </c>
      <c r="S335" s="8">
        <f t="shared" si="64"/>
        <v>0.86100038429234993</v>
      </c>
      <c r="T335" s="15">
        <f t="shared" si="71"/>
        <v>8.8568185274695566E-7</v>
      </c>
    </row>
    <row r="336" spans="2:20" x14ac:dyDescent="0.3">
      <c r="B336" s="3">
        <v>43799</v>
      </c>
      <c r="C336" s="4" t="str">
        <f t="shared" si="65"/>
        <v>Saturday</v>
      </c>
      <c r="D336" s="4">
        <v>47134238</v>
      </c>
      <c r="E336" s="4">
        <v>10195135</v>
      </c>
      <c r="F336" s="4">
        <v>3327692</v>
      </c>
      <c r="G336" s="4">
        <v>2308087</v>
      </c>
      <c r="H336" s="4">
        <v>1728295</v>
      </c>
      <c r="I336" s="8">
        <f t="shared" si="60"/>
        <v>3.6667506961712205E-2</v>
      </c>
      <c r="J336" s="8">
        <f t="shared" si="66"/>
        <v>5.9534056243808253E-2</v>
      </c>
      <c r="K336" s="8">
        <f>('Channel wise traffic'!K336/'Channel wise traffic'!K329)-1</f>
        <v>2.9411754428234849E-2</v>
      </c>
      <c r="L336" s="8">
        <f t="shared" si="67"/>
        <v>2.9261643718434538E-2</v>
      </c>
      <c r="M336" s="8">
        <f t="shared" si="61"/>
        <v>0.21629998558584951</v>
      </c>
      <c r="N336" s="8">
        <f t="shared" si="68"/>
        <v>4.0404037250012292E-2</v>
      </c>
      <c r="O336" s="8">
        <f t="shared" si="62"/>
        <v>0.32639999372249606</v>
      </c>
      <c r="P336" s="8">
        <f t="shared" si="69"/>
        <v>-4.9504799548045209E-2</v>
      </c>
      <c r="Q336" s="8">
        <f t="shared" si="63"/>
        <v>0.69359994855293094</v>
      </c>
      <c r="R336" s="8">
        <f t="shared" si="70"/>
        <v>6.2499860644873673E-2</v>
      </c>
      <c r="S336" s="8">
        <f t="shared" si="64"/>
        <v>0.74879976361376321</v>
      </c>
      <c r="T336" s="15">
        <f t="shared" si="71"/>
        <v>-2.0408631052073911E-2</v>
      </c>
    </row>
    <row r="337" spans="2:20" x14ac:dyDescent="0.3">
      <c r="B337" s="3">
        <v>43800</v>
      </c>
      <c r="C337" s="4" t="str">
        <f t="shared" si="65"/>
        <v>Sunday</v>
      </c>
      <c r="D337" s="4">
        <v>46685340</v>
      </c>
      <c r="E337" s="4">
        <v>10196078</v>
      </c>
      <c r="F337" s="4">
        <v>3501333</v>
      </c>
      <c r="G337" s="4">
        <v>2452333</v>
      </c>
      <c r="H337" s="4">
        <v>1989333</v>
      </c>
      <c r="I337" s="8">
        <f t="shared" si="60"/>
        <v>4.2611513592918031E-2</v>
      </c>
      <c r="J337" s="8">
        <f t="shared" si="66"/>
        <v>0.20747489400703478</v>
      </c>
      <c r="K337" s="8">
        <f>('Channel wise traffic'!K337/'Channel wise traffic'!K330)-1</f>
        <v>9.7087489930292037E-3</v>
      </c>
      <c r="L337" s="8">
        <f t="shared" si="67"/>
        <v>0.19586457141979285</v>
      </c>
      <c r="M337" s="8">
        <f t="shared" si="61"/>
        <v>0.2183999945164799</v>
      </c>
      <c r="N337" s="8">
        <f t="shared" si="68"/>
        <v>3.9999977101296658E-2</v>
      </c>
      <c r="O337" s="8">
        <f t="shared" si="62"/>
        <v>0.34339998183615306</v>
      </c>
      <c r="P337" s="8">
        <f t="shared" si="69"/>
        <v>9.9999526957554874E-3</v>
      </c>
      <c r="Q337" s="8">
        <f t="shared" si="63"/>
        <v>0.7003998191545906</v>
      </c>
      <c r="R337" s="8">
        <f t="shared" si="70"/>
        <v>6.1855692025719611E-2</v>
      </c>
      <c r="S337" s="8">
        <f t="shared" si="64"/>
        <v>0.81120019181734293</v>
      </c>
      <c r="T337" s="15">
        <f t="shared" si="71"/>
        <v>7.2165472051580526E-2</v>
      </c>
    </row>
    <row r="338" spans="2:20" x14ac:dyDescent="0.3">
      <c r="B338" s="3">
        <v>43801</v>
      </c>
      <c r="C338" s="4" t="str">
        <f t="shared" si="65"/>
        <v>Monday</v>
      </c>
      <c r="D338" s="4">
        <v>21500167</v>
      </c>
      <c r="E338" s="4">
        <v>5643793</v>
      </c>
      <c r="F338" s="4">
        <v>2212367</v>
      </c>
      <c r="G338" s="4">
        <v>1582727</v>
      </c>
      <c r="H338" s="4">
        <v>1310814</v>
      </c>
      <c r="I338" s="8">
        <f t="shared" si="60"/>
        <v>6.0967619460816282E-2</v>
      </c>
      <c r="J338" s="8">
        <f t="shared" si="66"/>
        <v>-3.9677707910705906E-2</v>
      </c>
      <c r="K338" s="8">
        <f>('Channel wise traffic'!K338/'Channel wise traffic'!K331)-1</f>
        <v>-2.9411712923870126E-2</v>
      </c>
      <c r="L338" s="8">
        <f t="shared" si="67"/>
        <v>-1.0577041867413484E-2</v>
      </c>
      <c r="M338" s="8">
        <f t="shared" si="61"/>
        <v>0.26249996104681417</v>
      </c>
      <c r="N338" s="8">
        <f t="shared" si="68"/>
        <v>3.9603800085355578E-2</v>
      </c>
      <c r="O338" s="8">
        <f t="shared" si="62"/>
        <v>0.39200002551475577</v>
      </c>
      <c r="P338" s="8">
        <f t="shared" si="69"/>
        <v>-1.9999761003473338E-2</v>
      </c>
      <c r="Q338" s="8">
        <f t="shared" si="63"/>
        <v>0.71539984098479137</v>
      </c>
      <c r="R338" s="8">
        <f t="shared" si="70"/>
        <v>-5.7692326304437103E-2</v>
      </c>
      <c r="S338" s="8">
        <f t="shared" si="64"/>
        <v>0.82819968320499993</v>
      </c>
      <c r="T338" s="15">
        <f t="shared" si="71"/>
        <v>3.0612049103217576E-2</v>
      </c>
    </row>
    <row r="339" spans="2:20" x14ac:dyDescent="0.3">
      <c r="B339" s="3">
        <v>43802</v>
      </c>
      <c r="C339" s="4" t="str">
        <f t="shared" si="65"/>
        <v>Tuesday</v>
      </c>
      <c r="D339" s="4">
        <v>20848646</v>
      </c>
      <c r="E339" s="4">
        <v>5420648</v>
      </c>
      <c r="F339" s="4">
        <v>2254989</v>
      </c>
      <c r="G339" s="4">
        <v>1580296</v>
      </c>
      <c r="H339" s="4">
        <v>1282884</v>
      </c>
      <c r="I339" s="8">
        <f t="shared" si="60"/>
        <v>6.1533204602351635E-2</v>
      </c>
      <c r="J339" s="8">
        <f t="shared" si="66"/>
        <v>1.9222381382533626E-2</v>
      </c>
      <c r="K339" s="8">
        <f>('Channel wise traffic'!K339/'Channel wise traffic'!K332)-1</f>
        <v>-1.0309307224181552E-2</v>
      </c>
      <c r="L339" s="8">
        <f t="shared" si="67"/>
        <v>2.9839310724341761E-2</v>
      </c>
      <c r="M339" s="8">
        <f t="shared" si="61"/>
        <v>0.2600000019185898</v>
      </c>
      <c r="N339" s="8">
        <f t="shared" si="68"/>
        <v>9.7088663061508651E-3</v>
      </c>
      <c r="O339" s="8">
        <f t="shared" si="62"/>
        <v>0.41599989521547975</v>
      </c>
      <c r="P339" s="8">
        <f t="shared" si="69"/>
        <v>2.9702707170469411E-2</v>
      </c>
      <c r="Q339" s="8">
        <f t="shared" si="63"/>
        <v>0.7007998708641151</v>
      </c>
      <c r="R339" s="8">
        <f t="shared" si="70"/>
        <v>1.0526328721735867E-2</v>
      </c>
      <c r="S339" s="8">
        <f t="shared" si="64"/>
        <v>0.81179981471825535</v>
      </c>
      <c r="T339" s="15">
        <f t="shared" si="71"/>
        <v>-1.9802009383697916E-2</v>
      </c>
    </row>
    <row r="340" spans="2:20" x14ac:dyDescent="0.3">
      <c r="B340" s="3">
        <v>43803</v>
      </c>
      <c r="C340" s="4" t="str">
        <f t="shared" si="65"/>
        <v>Wednesday</v>
      </c>
      <c r="D340" s="4">
        <v>22368860</v>
      </c>
      <c r="E340" s="4">
        <v>5759981</v>
      </c>
      <c r="F340" s="4">
        <v>2280952</v>
      </c>
      <c r="G340" s="4">
        <v>1581840</v>
      </c>
      <c r="H340" s="4">
        <v>1336022</v>
      </c>
      <c r="I340" s="8">
        <f t="shared" si="60"/>
        <v>5.9726870300945152E-2</v>
      </c>
      <c r="J340" s="8">
        <f t="shared" si="66"/>
        <v>-8.263346284092199E-3</v>
      </c>
      <c r="K340" s="8">
        <f>('Channel wise traffic'!K340/'Channel wise traffic'!K333)-1</f>
        <v>-1.9047629488924911E-2</v>
      </c>
      <c r="L340" s="8">
        <f t="shared" si="67"/>
        <v>1.0993685157453914E-2</v>
      </c>
      <c r="M340" s="8">
        <f t="shared" si="61"/>
        <v>0.2574999798827477</v>
      </c>
      <c r="N340" s="8">
        <f t="shared" si="68"/>
        <v>-1.9047558436294687E-2</v>
      </c>
      <c r="O340" s="8">
        <f t="shared" si="62"/>
        <v>0.3959999173608385</v>
      </c>
      <c r="P340" s="8">
        <f t="shared" si="69"/>
        <v>-2.9411916383098924E-2</v>
      </c>
      <c r="Q340" s="8">
        <f t="shared" si="63"/>
        <v>0.69349990705635189</v>
      </c>
      <c r="R340" s="8">
        <f t="shared" si="70"/>
        <v>-2.0618627757624686E-2</v>
      </c>
      <c r="S340" s="8">
        <f t="shared" si="64"/>
        <v>0.84459995954078793</v>
      </c>
      <c r="T340" s="15">
        <f t="shared" si="71"/>
        <v>8.4210717432711579E-2</v>
      </c>
    </row>
    <row r="341" spans="2:20" x14ac:dyDescent="0.3">
      <c r="B341" s="3">
        <v>43804</v>
      </c>
      <c r="C341" s="4" t="str">
        <f t="shared" si="65"/>
        <v>Thursday</v>
      </c>
      <c r="D341" s="4">
        <v>22586034</v>
      </c>
      <c r="E341" s="4">
        <v>5815903</v>
      </c>
      <c r="F341" s="4">
        <v>2419415</v>
      </c>
      <c r="G341" s="4">
        <v>1783835</v>
      </c>
      <c r="H341" s="4">
        <v>1418862</v>
      </c>
      <c r="I341" s="8">
        <f t="shared" si="60"/>
        <v>6.2820325162000548E-2</v>
      </c>
      <c r="J341" s="8">
        <f t="shared" si="66"/>
        <v>9.5230229133024258E-2</v>
      </c>
      <c r="K341" s="8">
        <f>('Channel wise traffic'!K341/'Channel wise traffic'!K334)-1</f>
        <v>-9.5237928177200892E-3</v>
      </c>
      <c r="L341" s="8">
        <f t="shared" si="67"/>
        <v>0.10576126944543618</v>
      </c>
      <c r="M341" s="8">
        <f t="shared" si="61"/>
        <v>0.25749996657226321</v>
      </c>
      <c r="N341" s="8">
        <f t="shared" si="68"/>
        <v>7.2916660695965474E-2</v>
      </c>
      <c r="O341" s="8">
        <f t="shared" si="62"/>
        <v>0.41599988858136044</v>
      </c>
      <c r="P341" s="8">
        <f t="shared" si="69"/>
        <v>7.2164849122470232E-2</v>
      </c>
      <c r="Q341" s="8">
        <f t="shared" si="63"/>
        <v>0.73730013247003923</v>
      </c>
      <c r="R341" s="8">
        <f t="shared" si="70"/>
        <v>3.0612215410643184E-2</v>
      </c>
      <c r="S341" s="8">
        <f t="shared" si="64"/>
        <v>0.79539979874820266</v>
      </c>
      <c r="T341" s="15">
        <f t="shared" si="71"/>
        <v>-6.7307392652838915E-2</v>
      </c>
    </row>
    <row r="342" spans="2:20" x14ac:dyDescent="0.3">
      <c r="B342" s="3">
        <v>43805</v>
      </c>
      <c r="C342" s="4" t="str">
        <f t="shared" si="65"/>
        <v>Friday</v>
      </c>
      <c r="D342" s="4">
        <v>21065820</v>
      </c>
      <c r="E342" s="4">
        <v>5108461</v>
      </c>
      <c r="F342" s="4">
        <v>2125119</v>
      </c>
      <c r="G342" s="4">
        <v>1582364</v>
      </c>
      <c r="H342" s="4">
        <v>1336464</v>
      </c>
      <c r="I342" s="8">
        <f t="shared" si="60"/>
        <v>6.3442296573311643E-2</v>
      </c>
      <c r="J342" s="8">
        <f t="shared" si="66"/>
        <v>-2.0513699985488687E-2</v>
      </c>
      <c r="K342" s="8">
        <f>('Channel wise traffic'!K342/'Channel wise traffic'!K335)-1</f>
        <v>-2.9999947507378666E-2</v>
      </c>
      <c r="L342" s="8">
        <f t="shared" si="67"/>
        <v>9.7796811497079528E-3</v>
      </c>
      <c r="M342" s="8">
        <f t="shared" si="61"/>
        <v>0.24249998338540821</v>
      </c>
      <c r="N342" s="8">
        <f t="shared" si="68"/>
        <v>-4.9019552793320598E-2</v>
      </c>
      <c r="O342" s="8">
        <f t="shared" si="62"/>
        <v>0.41599984809515039</v>
      </c>
      <c r="P342" s="8">
        <f t="shared" si="69"/>
        <v>6.1224117926699018E-2</v>
      </c>
      <c r="Q342" s="8">
        <f t="shared" si="63"/>
        <v>0.74460018474259559</v>
      </c>
      <c r="R342" s="8">
        <f t="shared" si="70"/>
        <v>2.0000542711182456E-2</v>
      </c>
      <c r="S342" s="8">
        <f t="shared" si="64"/>
        <v>0.8445995990808689</v>
      </c>
      <c r="T342" s="15">
        <f t="shared" si="71"/>
        <v>-1.9048522521811329E-2</v>
      </c>
    </row>
    <row r="343" spans="2:20" x14ac:dyDescent="0.3">
      <c r="B343" s="3">
        <v>43806</v>
      </c>
      <c r="C343" s="4" t="str">
        <f t="shared" si="65"/>
        <v>Saturday</v>
      </c>
      <c r="D343" s="4">
        <v>43991955</v>
      </c>
      <c r="E343" s="4">
        <v>9145927</v>
      </c>
      <c r="F343" s="4">
        <v>3140711</v>
      </c>
      <c r="G343" s="4">
        <v>2157040</v>
      </c>
      <c r="H343" s="4">
        <v>1665666</v>
      </c>
      <c r="I343" s="8">
        <f t="shared" si="60"/>
        <v>3.7862968354100197E-2</v>
      </c>
      <c r="J343" s="8">
        <f t="shared" si="66"/>
        <v>-3.623744788939387E-2</v>
      </c>
      <c r="K343" s="8">
        <f>('Channel wise traffic'!K343/'Channel wise traffic'!K336)-1</f>
        <v>-6.6666636964265225E-2</v>
      </c>
      <c r="L343" s="8">
        <f t="shared" si="67"/>
        <v>3.2602745358070839E-2</v>
      </c>
      <c r="M343" s="8">
        <f t="shared" si="61"/>
        <v>0.20789998989587982</v>
      </c>
      <c r="N343" s="8">
        <f t="shared" si="68"/>
        <v>-3.883493411808725E-2</v>
      </c>
      <c r="O343" s="8">
        <f t="shared" si="62"/>
        <v>0.34339996372155607</v>
      </c>
      <c r="P343" s="8">
        <f t="shared" si="69"/>
        <v>5.2083242420382314E-2</v>
      </c>
      <c r="Q343" s="8">
        <f t="shared" si="63"/>
        <v>0.68679989976791878</v>
      </c>
      <c r="R343" s="8">
        <f t="shared" si="70"/>
        <v>-9.8039926317745607E-3</v>
      </c>
      <c r="S343" s="8">
        <f t="shared" si="64"/>
        <v>0.77219986648369987</v>
      </c>
      <c r="T343" s="15">
        <f t="shared" si="71"/>
        <v>3.1250147244980431E-2</v>
      </c>
    </row>
    <row r="344" spans="2:20" x14ac:dyDescent="0.3">
      <c r="B344" s="3">
        <v>43807</v>
      </c>
      <c r="C344" s="4" t="str">
        <f t="shared" si="65"/>
        <v>Sunday</v>
      </c>
      <c r="D344" s="4">
        <v>43991955</v>
      </c>
      <c r="E344" s="4">
        <v>9238310</v>
      </c>
      <c r="F344" s="4">
        <v>3078205</v>
      </c>
      <c r="G344" s="4">
        <v>2093179</v>
      </c>
      <c r="H344" s="4">
        <v>1632680</v>
      </c>
      <c r="I344" s="8">
        <f t="shared" si="60"/>
        <v>3.711314943834617E-2</v>
      </c>
      <c r="J344" s="8">
        <f t="shared" si="66"/>
        <v>-0.17928270430340221</v>
      </c>
      <c r="K344" s="8">
        <f>('Channel wise traffic'!K344/'Channel wise traffic'!K337)-1</f>
        <v>-5.769228750807609E-2</v>
      </c>
      <c r="L344" s="8">
        <f t="shared" si="67"/>
        <v>-0.12903470660769212</v>
      </c>
      <c r="M344" s="8">
        <f t="shared" si="61"/>
        <v>0.20999998749771406</v>
      </c>
      <c r="N344" s="8">
        <f t="shared" si="68"/>
        <v>-3.8461571564425978E-2</v>
      </c>
      <c r="O344" s="8">
        <f t="shared" si="62"/>
        <v>0.33320001169044988</v>
      </c>
      <c r="P344" s="8">
        <f t="shared" si="69"/>
        <v>-2.9702884930756679E-2</v>
      </c>
      <c r="Q344" s="8">
        <f t="shared" si="63"/>
        <v>0.67999987005413864</v>
      </c>
      <c r="R344" s="8">
        <f t="shared" si="70"/>
        <v>-2.9126148440579924E-2</v>
      </c>
      <c r="S344" s="8">
        <f t="shared" si="64"/>
        <v>0.78000018154204676</v>
      </c>
      <c r="T344" s="15">
        <f t="shared" si="71"/>
        <v>-3.8461542033660479E-2</v>
      </c>
    </row>
    <row r="345" spans="2:20" x14ac:dyDescent="0.3">
      <c r="B345" s="3">
        <v>43808</v>
      </c>
      <c r="C345" s="4" t="str">
        <f t="shared" si="65"/>
        <v>Monday</v>
      </c>
      <c r="D345" s="4">
        <v>22586034</v>
      </c>
      <c r="E345" s="4">
        <v>5533578</v>
      </c>
      <c r="F345" s="4">
        <v>2257699</v>
      </c>
      <c r="G345" s="4">
        <v>1582196</v>
      </c>
      <c r="H345" s="4">
        <v>1245504</v>
      </c>
      <c r="I345" s="8">
        <f t="shared" si="60"/>
        <v>5.5144874040302959E-2</v>
      </c>
      <c r="J345" s="8">
        <f t="shared" si="66"/>
        <v>-4.9824002490055808E-2</v>
      </c>
      <c r="K345" s="8">
        <f>('Channel wise traffic'!K345/'Channel wise traffic'!K338)-1</f>
        <v>5.050500540321412E-2</v>
      </c>
      <c r="L345" s="8">
        <f t="shared" si="67"/>
        <v>-9.5505540022857272E-2</v>
      </c>
      <c r="M345" s="8">
        <f t="shared" si="61"/>
        <v>0.24499998538920112</v>
      </c>
      <c r="N345" s="8">
        <f t="shared" si="68"/>
        <v>-6.6666583826624271E-2</v>
      </c>
      <c r="O345" s="8">
        <f t="shared" si="62"/>
        <v>0.40799985109092163</v>
      </c>
      <c r="P345" s="8">
        <f t="shared" si="69"/>
        <v>4.0815878915200665E-2</v>
      </c>
      <c r="Q345" s="8">
        <f t="shared" si="63"/>
        <v>0.70080023953591686</v>
      </c>
      <c r="R345" s="8">
        <f t="shared" si="70"/>
        <v>-2.0407610698902734E-2</v>
      </c>
      <c r="S345" s="8">
        <f t="shared" si="64"/>
        <v>0.78719956313882733</v>
      </c>
      <c r="T345" s="15">
        <f t="shared" si="71"/>
        <v>-4.95051144037012E-2</v>
      </c>
    </row>
    <row r="346" spans="2:20" x14ac:dyDescent="0.3">
      <c r="B346" s="3">
        <v>43809</v>
      </c>
      <c r="C346" s="4" t="str">
        <f t="shared" si="65"/>
        <v>Tuesday</v>
      </c>
      <c r="D346" s="4">
        <v>21500167</v>
      </c>
      <c r="E346" s="4">
        <v>5213790</v>
      </c>
      <c r="F346" s="4">
        <v>2106371</v>
      </c>
      <c r="G346" s="4">
        <v>1522274</v>
      </c>
      <c r="H346" s="4">
        <v>1235782</v>
      </c>
      <c r="I346" s="8">
        <f t="shared" si="60"/>
        <v>5.7477786102777713E-2</v>
      </c>
      <c r="J346" s="8">
        <f t="shared" si="66"/>
        <v>-3.671571241047511E-2</v>
      </c>
      <c r="K346" s="8">
        <f>('Channel wise traffic'!K346/'Channel wise traffic'!K339)-1</f>
        <v>3.1250040470256035E-2</v>
      </c>
      <c r="L346" s="8">
        <f t="shared" si="67"/>
        <v>-6.5906180667517744E-2</v>
      </c>
      <c r="M346" s="8">
        <f t="shared" si="61"/>
        <v>0.24249997686064484</v>
      </c>
      <c r="N346" s="8">
        <f t="shared" si="68"/>
        <v>-6.7307788187726647E-2</v>
      </c>
      <c r="O346" s="8">
        <f t="shared" si="62"/>
        <v>0.40399996931215104</v>
      </c>
      <c r="P346" s="8">
        <f t="shared" si="69"/>
        <v>-2.8845982995050923E-2</v>
      </c>
      <c r="Q346" s="8">
        <f t="shared" si="63"/>
        <v>0.72269984727286884</v>
      </c>
      <c r="R346" s="8">
        <f t="shared" si="70"/>
        <v>3.124997209510072E-2</v>
      </c>
      <c r="S346" s="8">
        <f t="shared" si="64"/>
        <v>0.81179997819052285</v>
      </c>
      <c r="T346" s="15">
        <f t="shared" si="71"/>
        <v>2.0137017098242893E-7</v>
      </c>
    </row>
    <row r="347" spans="2:20" x14ac:dyDescent="0.3">
      <c r="B347" s="3">
        <v>43810</v>
      </c>
      <c r="C347" s="4" t="str">
        <f t="shared" si="65"/>
        <v>Wednesday</v>
      </c>
      <c r="D347" s="4">
        <v>22586034</v>
      </c>
      <c r="E347" s="4">
        <v>5477113</v>
      </c>
      <c r="F347" s="4">
        <v>2212753</v>
      </c>
      <c r="G347" s="4">
        <v>1566850</v>
      </c>
      <c r="H347" s="4">
        <v>1246273</v>
      </c>
      <c r="I347" s="8">
        <f t="shared" si="60"/>
        <v>5.5178921629180228E-2</v>
      </c>
      <c r="J347" s="8">
        <f t="shared" si="66"/>
        <v>-6.7176289013204826E-2</v>
      </c>
      <c r="K347" s="8">
        <f>('Channel wise traffic'!K347/'Channel wise traffic'!K340)-1</f>
        <v>9.7087656419474477E-3</v>
      </c>
      <c r="L347" s="8">
        <f t="shared" si="67"/>
        <v>-7.6145772394388356E-2</v>
      </c>
      <c r="M347" s="8">
        <f t="shared" si="61"/>
        <v>0.24249998915258872</v>
      </c>
      <c r="N347" s="8">
        <f t="shared" si="68"/>
        <v>-5.8252395736066442E-2</v>
      </c>
      <c r="O347" s="8">
        <f t="shared" si="62"/>
        <v>0.40399988095918415</v>
      </c>
      <c r="P347" s="8">
        <f t="shared" si="69"/>
        <v>2.0201932494485986E-2</v>
      </c>
      <c r="Q347" s="8">
        <f t="shared" si="63"/>
        <v>0.70809981954605872</v>
      </c>
      <c r="R347" s="8">
        <f t="shared" si="70"/>
        <v>2.1052508213992516E-2</v>
      </c>
      <c r="S347" s="8">
        <f t="shared" si="64"/>
        <v>0.79540032549382522</v>
      </c>
      <c r="T347" s="15">
        <f t="shared" si="71"/>
        <v>-5.825199668931158E-2</v>
      </c>
    </row>
    <row r="348" spans="2:20" x14ac:dyDescent="0.3">
      <c r="B348" s="3">
        <v>43811</v>
      </c>
      <c r="C348" s="4" t="str">
        <f t="shared" si="65"/>
        <v>Thursday</v>
      </c>
      <c r="D348" s="4">
        <v>21934513</v>
      </c>
      <c r="E348" s="4">
        <v>5648137</v>
      </c>
      <c r="F348" s="4">
        <v>2259254</v>
      </c>
      <c r="G348" s="4">
        <v>1682241</v>
      </c>
      <c r="H348" s="4">
        <v>1379437</v>
      </c>
      <c r="I348" s="8">
        <f t="shared" si="60"/>
        <v>6.2888882009826244E-2</v>
      </c>
      <c r="J348" s="8">
        <f t="shared" si="66"/>
        <v>-2.7786352724930241E-2</v>
      </c>
      <c r="K348" s="8">
        <f>('Channel wise traffic'!K348/'Channel wise traffic'!K341)-1</f>
        <v>-2.8846191309743974E-2</v>
      </c>
      <c r="L348" s="8">
        <f t="shared" si="67"/>
        <v>1.0913163478365462E-3</v>
      </c>
      <c r="M348" s="8">
        <f t="shared" si="61"/>
        <v>0.25749999555495034</v>
      </c>
      <c r="N348" s="8">
        <f t="shared" si="68"/>
        <v>1.1255413934208036E-7</v>
      </c>
      <c r="O348" s="8">
        <f t="shared" si="62"/>
        <v>0.39999985836037616</v>
      </c>
      <c r="P348" s="8">
        <f t="shared" si="69"/>
        <v>-3.8461621409437097E-2</v>
      </c>
      <c r="Q348" s="8">
        <f t="shared" si="63"/>
        <v>0.74460020874146948</v>
      </c>
      <c r="R348" s="8">
        <f t="shared" si="70"/>
        <v>9.9010917670314669E-3</v>
      </c>
      <c r="S348" s="8">
        <f t="shared" si="64"/>
        <v>0.81999963144400834</v>
      </c>
      <c r="T348" s="15">
        <f t="shared" si="71"/>
        <v>3.0927632537147698E-2</v>
      </c>
    </row>
    <row r="349" spans="2:20" x14ac:dyDescent="0.3">
      <c r="B349" s="3">
        <v>43812</v>
      </c>
      <c r="C349" s="4" t="str">
        <f t="shared" si="65"/>
        <v>Friday</v>
      </c>
      <c r="D349" s="4">
        <v>22803207</v>
      </c>
      <c r="E349" s="4">
        <v>5928833</v>
      </c>
      <c r="F349" s="4">
        <v>2276672</v>
      </c>
      <c r="G349" s="4">
        <v>1661970</v>
      </c>
      <c r="H349" s="4">
        <v>1308303</v>
      </c>
      <c r="I349" s="8">
        <f t="shared" si="60"/>
        <v>5.7373640470833771E-2</v>
      </c>
      <c r="J349" s="8">
        <f t="shared" si="66"/>
        <v>-2.1071274647128546E-2</v>
      </c>
      <c r="K349" s="8">
        <f>('Channel wise traffic'!K349/'Channel wise traffic'!K342)-1</f>
        <v>8.247417297186499E-2</v>
      </c>
      <c r="L349" s="8">
        <f t="shared" si="67"/>
        <v>-9.5656311802413296E-2</v>
      </c>
      <c r="M349" s="8">
        <f t="shared" si="61"/>
        <v>0.25999996404014575</v>
      </c>
      <c r="N349" s="8">
        <f t="shared" si="68"/>
        <v>7.2164873623618453E-2</v>
      </c>
      <c r="O349" s="8">
        <f t="shared" si="62"/>
        <v>0.38400002158940894</v>
      </c>
      <c r="P349" s="8">
        <f t="shared" si="69"/>
        <v>-7.6922687958343228E-2</v>
      </c>
      <c r="Q349" s="8">
        <f t="shared" si="63"/>
        <v>0.72999975402693051</v>
      </c>
      <c r="R349" s="8">
        <f t="shared" si="70"/>
        <v>-1.9608416724624322E-2</v>
      </c>
      <c r="S349" s="8">
        <f t="shared" si="64"/>
        <v>0.78720012996624489</v>
      </c>
      <c r="T349" s="15">
        <f t="shared" si="71"/>
        <v>-6.7960568744158345E-2</v>
      </c>
    </row>
    <row r="350" spans="2:20" x14ac:dyDescent="0.3">
      <c r="B350" s="3">
        <v>43813</v>
      </c>
      <c r="C350" s="4" t="str">
        <f t="shared" si="65"/>
        <v>Saturday</v>
      </c>
      <c r="D350" s="4">
        <v>45787545</v>
      </c>
      <c r="E350" s="4">
        <v>9230769</v>
      </c>
      <c r="F350" s="4">
        <v>3232615</v>
      </c>
      <c r="G350" s="4">
        <v>2220160</v>
      </c>
      <c r="H350" s="4">
        <v>1783676</v>
      </c>
      <c r="I350" s="8">
        <f t="shared" si="60"/>
        <v>3.8955484510034333E-2</v>
      </c>
      <c r="J350" s="8">
        <f t="shared" si="66"/>
        <v>7.0848537461892125E-2</v>
      </c>
      <c r="K350" s="8">
        <f>('Channel wise traffic'!K350/'Channel wise traffic'!K343)-1</f>
        <v>4.0816303799183329E-2</v>
      </c>
      <c r="L350" s="8">
        <f t="shared" si="67"/>
        <v>2.8854477169268922E-2</v>
      </c>
      <c r="M350" s="8">
        <f t="shared" si="61"/>
        <v>0.20159999842751997</v>
      </c>
      <c r="N350" s="8">
        <f t="shared" si="68"/>
        <v>-3.0302990738551805E-2</v>
      </c>
      <c r="O350" s="8">
        <f t="shared" si="62"/>
        <v>0.35019996708833251</v>
      </c>
      <c r="P350" s="8">
        <f t="shared" si="69"/>
        <v>1.9801992094239607E-2</v>
      </c>
      <c r="Q350" s="8">
        <f t="shared" si="63"/>
        <v>0.68680000556824738</v>
      </c>
      <c r="R350" s="8">
        <f t="shared" si="70"/>
        <v>1.5404825859377524E-7</v>
      </c>
      <c r="S350" s="8">
        <f t="shared" si="64"/>
        <v>0.80339975497261462</v>
      </c>
      <c r="T350" s="15">
        <f t="shared" si="71"/>
        <v>4.0403902983028317E-2</v>
      </c>
    </row>
    <row r="351" spans="2:20" x14ac:dyDescent="0.3">
      <c r="B351" s="3">
        <v>43814</v>
      </c>
      <c r="C351" s="4" t="str">
        <f t="shared" si="65"/>
        <v>Sunday</v>
      </c>
      <c r="D351" s="4">
        <v>43094160</v>
      </c>
      <c r="E351" s="4">
        <v>8687782</v>
      </c>
      <c r="F351" s="4">
        <v>2806153</v>
      </c>
      <c r="G351" s="4">
        <v>1812775</v>
      </c>
      <c r="H351" s="4">
        <v>1385685</v>
      </c>
      <c r="I351" s="8">
        <f t="shared" si="60"/>
        <v>3.2154820978062923E-2</v>
      </c>
      <c r="J351" s="8">
        <f t="shared" si="66"/>
        <v>-0.1512819413479678</v>
      </c>
      <c r="K351" s="8">
        <f>('Channel wise traffic'!K351/'Channel wise traffic'!K344)-1</f>
        <v>-2.0408208728164068E-2</v>
      </c>
      <c r="L351" s="8">
        <f t="shared" si="67"/>
        <v>-0.13360031512605031</v>
      </c>
      <c r="M351" s="8">
        <f t="shared" si="61"/>
        <v>0.20159998477751973</v>
      </c>
      <c r="N351" s="8">
        <f t="shared" si="68"/>
        <v>-4.0000015334695105E-2</v>
      </c>
      <c r="O351" s="8">
        <f t="shared" si="62"/>
        <v>0.3229999325489521</v>
      </c>
      <c r="P351" s="8">
        <f t="shared" si="69"/>
        <v>-3.0612481343409659E-2</v>
      </c>
      <c r="Q351" s="8">
        <f t="shared" si="63"/>
        <v>0.64600005773028057</v>
      </c>
      <c r="R351" s="8">
        <f t="shared" si="70"/>
        <v>-4.9999733560465498E-2</v>
      </c>
      <c r="S351" s="8">
        <f t="shared" si="64"/>
        <v>0.76439988415550741</v>
      </c>
      <c r="T351" s="15">
        <f t="shared" si="71"/>
        <v>-2.0000376609782045E-2</v>
      </c>
    </row>
    <row r="352" spans="2:20" x14ac:dyDescent="0.3">
      <c r="B352" s="3">
        <v>43815</v>
      </c>
      <c r="C352" s="4" t="str">
        <f t="shared" si="65"/>
        <v>Monday</v>
      </c>
      <c r="D352" s="4">
        <v>21282993</v>
      </c>
      <c r="E352" s="4">
        <v>5427163</v>
      </c>
      <c r="F352" s="4">
        <v>2214282</v>
      </c>
      <c r="G352" s="4">
        <v>1584097</v>
      </c>
      <c r="H352" s="4">
        <v>1324939</v>
      </c>
      <c r="I352" s="8">
        <f t="shared" si="60"/>
        <v>6.2253415203397382E-2</v>
      </c>
      <c r="J352" s="8">
        <f t="shared" si="66"/>
        <v>6.3777394532654963E-2</v>
      </c>
      <c r="K352" s="8">
        <f>('Channel wise traffic'!K352/'Channel wise traffic'!K345)-1</f>
        <v>-5.7692294069183969E-2</v>
      </c>
      <c r="L352" s="8">
        <f t="shared" si="67"/>
        <v>0.12890665337088447</v>
      </c>
      <c r="M352" s="8">
        <f t="shared" si="61"/>
        <v>0.25499998989803735</v>
      </c>
      <c r="N352" s="8">
        <f t="shared" si="68"/>
        <v>4.0816347368145545E-2</v>
      </c>
      <c r="O352" s="8">
        <f t="shared" si="62"/>
        <v>0.40799990713380085</v>
      </c>
      <c r="P352" s="8">
        <f t="shared" si="69"/>
        <v>1.3736004822462178E-7</v>
      </c>
      <c r="Q352" s="8">
        <f t="shared" si="63"/>
        <v>0.71539984518683708</v>
      </c>
      <c r="R352" s="8">
        <f t="shared" si="70"/>
        <v>2.0832763499893048E-2</v>
      </c>
      <c r="S352" s="8">
        <f t="shared" si="64"/>
        <v>0.83640016993908828</v>
      </c>
      <c r="T352" s="15">
        <f t="shared" si="71"/>
        <v>6.2500805518846736E-2</v>
      </c>
    </row>
    <row r="353" spans="2:20" x14ac:dyDescent="0.3">
      <c r="B353" s="3">
        <v>43816</v>
      </c>
      <c r="C353" s="4" t="str">
        <f t="shared" si="65"/>
        <v>Tuesday</v>
      </c>
      <c r="D353" s="4">
        <v>21065820</v>
      </c>
      <c r="E353" s="4">
        <v>5108461</v>
      </c>
      <c r="F353" s="4">
        <v>2022950</v>
      </c>
      <c r="G353" s="4">
        <v>1402916</v>
      </c>
      <c r="H353" s="4">
        <v>1104375</v>
      </c>
      <c r="I353" s="8">
        <f t="shared" si="60"/>
        <v>5.2424970876994104E-2</v>
      </c>
      <c r="J353" s="8">
        <f t="shared" si="66"/>
        <v>-0.10633509793798579</v>
      </c>
      <c r="K353" s="8">
        <f>('Channel wise traffic'!K353/'Channel wise traffic'!K346)-1</f>
        <v>-2.0202030068046883E-2</v>
      </c>
      <c r="L353" s="8">
        <f t="shared" si="67"/>
        <v>-8.7909009173535724E-2</v>
      </c>
      <c r="M353" s="8">
        <f t="shared" si="61"/>
        <v>0.24249998338540821</v>
      </c>
      <c r="N353" s="8">
        <f t="shared" si="68"/>
        <v>2.6906243233426608E-8</v>
      </c>
      <c r="O353" s="8">
        <f t="shared" si="62"/>
        <v>0.39599989116095824</v>
      </c>
      <c r="P353" s="8">
        <f t="shared" si="69"/>
        <v>-1.9802175145740009E-2</v>
      </c>
      <c r="Q353" s="8">
        <f t="shared" si="63"/>
        <v>0.69350008650732842</v>
      </c>
      <c r="R353" s="8">
        <f t="shared" si="70"/>
        <v>-4.040371791377384E-2</v>
      </c>
      <c r="S353" s="8">
        <f t="shared" si="64"/>
        <v>0.7871996612769403</v>
      </c>
      <c r="T353" s="15">
        <f t="shared" si="71"/>
        <v>-3.030342150096621E-2</v>
      </c>
    </row>
    <row r="354" spans="2:20" x14ac:dyDescent="0.3">
      <c r="B354" s="3">
        <v>43817</v>
      </c>
      <c r="C354" s="4" t="str">
        <f t="shared" si="65"/>
        <v>Wednesday</v>
      </c>
      <c r="D354" s="4">
        <v>22368860</v>
      </c>
      <c r="E354" s="4">
        <v>5424448</v>
      </c>
      <c r="F354" s="4">
        <v>2104686</v>
      </c>
      <c r="G354" s="4">
        <v>1597877</v>
      </c>
      <c r="H354" s="4">
        <v>1284054</v>
      </c>
      <c r="I354" s="8">
        <f t="shared" si="60"/>
        <v>5.7403640596793933E-2</v>
      </c>
      <c r="J354" s="8">
        <f t="shared" si="66"/>
        <v>3.0315187763836571E-2</v>
      </c>
      <c r="K354" s="8">
        <f>('Channel wise traffic'!K354/'Channel wise traffic'!K347)-1</f>
        <v>-9.6154118616319506E-3</v>
      </c>
      <c r="L354" s="8">
        <f t="shared" si="67"/>
        <v>4.0318275564798389E-2</v>
      </c>
      <c r="M354" s="8">
        <f t="shared" si="61"/>
        <v>0.24249997541224722</v>
      </c>
      <c r="N354" s="8">
        <f t="shared" si="68"/>
        <v>-5.6661204617114436E-8</v>
      </c>
      <c r="O354" s="8">
        <f t="shared" si="62"/>
        <v>0.3880000324456977</v>
      </c>
      <c r="P354" s="8">
        <f t="shared" si="69"/>
        <v>-3.9603597098838983E-2</v>
      </c>
      <c r="Q354" s="8">
        <f t="shared" si="63"/>
        <v>0.75919970960038696</v>
      </c>
      <c r="R354" s="8">
        <f t="shared" si="70"/>
        <v>7.216481157569965E-2</v>
      </c>
      <c r="S354" s="8">
        <f t="shared" si="64"/>
        <v>0.8036000267855411</v>
      </c>
      <c r="T354" s="15">
        <f t="shared" si="71"/>
        <v>1.0308898587167548E-2</v>
      </c>
    </row>
    <row r="355" spans="2:20" x14ac:dyDescent="0.3">
      <c r="B355" s="3">
        <v>43818</v>
      </c>
      <c r="C355" s="4" t="str">
        <f t="shared" si="65"/>
        <v>Thursday</v>
      </c>
      <c r="D355" s="4">
        <v>21065820</v>
      </c>
      <c r="E355" s="4">
        <v>5213790</v>
      </c>
      <c r="F355" s="4">
        <v>2064661</v>
      </c>
      <c r="G355" s="4">
        <v>1507202</v>
      </c>
      <c r="H355" s="4">
        <v>1211187</v>
      </c>
      <c r="I355" s="8">
        <f t="shared" si="60"/>
        <v>5.7495364528890876E-2</v>
      </c>
      <c r="J355" s="8">
        <f t="shared" si="66"/>
        <v>-0.12197005010014961</v>
      </c>
      <c r="K355" s="8">
        <f>('Channel wise traffic'!K355/'Channel wise traffic'!K348)-1</f>
        <v>-3.9603891784959377E-2</v>
      </c>
      <c r="L355" s="8">
        <f t="shared" si="67"/>
        <v>-8.5762654837664987E-2</v>
      </c>
      <c r="M355" s="8">
        <f t="shared" si="61"/>
        <v>0.247499978638382</v>
      </c>
      <c r="N355" s="8">
        <f t="shared" si="68"/>
        <v>-3.8835017822104634E-2</v>
      </c>
      <c r="O355" s="8">
        <f t="shared" si="62"/>
        <v>0.39600003068784895</v>
      </c>
      <c r="P355" s="8">
        <f t="shared" si="69"/>
        <v>-9.999572722157346E-3</v>
      </c>
      <c r="Q355" s="8">
        <f t="shared" si="63"/>
        <v>0.7299997432992632</v>
      </c>
      <c r="R355" s="8">
        <f t="shared" si="70"/>
        <v>-1.9608462730468679E-2</v>
      </c>
      <c r="S355" s="8">
        <f t="shared" si="64"/>
        <v>0.80359965021277835</v>
      </c>
      <c r="T355" s="15">
        <f t="shared" si="71"/>
        <v>-1.9999986100420308E-2</v>
      </c>
    </row>
    <row r="356" spans="2:20" x14ac:dyDescent="0.3">
      <c r="B356" s="3">
        <v>43819</v>
      </c>
      <c r="C356" s="4" t="str">
        <f t="shared" si="65"/>
        <v>Friday</v>
      </c>
      <c r="D356" s="4">
        <v>22151687</v>
      </c>
      <c r="E356" s="4">
        <v>5261025</v>
      </c>
      <c r="F356" s="4">
        <v>2062322</v>
      </c>
      <c r="G356" s="4">
        <v>1430220</v>
      </c>
      <c r="H356" s="4">
        <v>1231419</v>
      </c>
      <c r="I356" s="8">
        <f t="shared" si="60"/>
        <v>5.5590303348002343E-2</v>
      </c>
      <c r="J356" s="8">
        <f t="shared" si="66"/>
        <v>-5.8766203241909509E-2</v>
      </c>
      <c r="K356" s="8">
        <f>('Channel wise traffic'!K356/'Channel wise traffic'!K349)-1</f>
        <v>-2.8571422306645E-2</v>
      </c>
      <c r="L356" s="8">
        <f t="shared" si="67"/>
        <v>-3.1082865026457518E-2</v>
      </c>
      <c r="M356" s="8">
        <f t="shared" si="61"/>
        <v>0.23749997009257129</v>
      </c>
      <c r="N356" s="8">
        <f t="shared" si="68"/>
        <v>-8.653845022878659E-2</v>
      </c>
      <c r="O356" s="8">
        <f t="shared" si="62"/>
        <v>0.39200003801540573</v>
      </c>
      <c r="P356" s="8">
        <f t="shared" si="69"/>
        <v>2.0833374938063809E-2</v>
      </c>
      <c r="Q356" s="8">
        <f t="shared" si="63"/>
        <v>0.69349985113866797</v>
      </c>
      <c r="R356" s="8">
        <f t="shared" si="70"/>
        <v>-4.9999883817654078E-2</v>
      </c>
      <c r="S356" s="8">
        <f t="shared" si="64"/>
        <v>0.8609997063388849</v>
      </c>
      <c r="T356" s="15">
        <f t="shared" si="71"/>
        <v>9.3749446377510814E-2</v>
      </c>
    </row>
    <row r="357" spans="2:20" x14ac:dyDescent="0.3">
      <c r="B357" s="3">
        <v>43820</v>
      </c>
      <c r="C357" s="4" t="str">
        <f t="shared" si="65"/>
        <v>Saturday</v>
      </c>
      <c r="D357" s="4">
        <v>46236443</v>
      </c>
      <c r="E357" s="4">
        <v>9321266</v>
      </c>
      <c r="F357" s="4">
        <v>3042461</v>
      </c>
      <c r="G357" s="4">
        <v>1965430</v>
      </c>
      <c r="H357" s="4">
        <v>1502374</v>
      </c>
      <c r="I357" s="8">
        <f t="shared" si="60"/>
        <v>3.2493286734881402E-2</v>
      </c>
      <c r="J357" s="8">
        <f t="shared" si="66"/>
        <v>-0.15770913551564303</v>
      </c>
      <c r="K357" s="8">
        <f>('Channel wise traffic'!K357/'Channel wise traffic'!K350)-1</f>
        <v>9.8039108627445692E-3</v>
      </c>
      <c r="L357" s="8">
        <f t="shared" si="67"/>
        <v>-0.16588672574431385</v>
      </c>
      <c r="M357" s="8">
        <f t="shared" si="61"/>
        <v>0.20159998034450877</v>
      </c>
      <c r="N357" s="8">
        <f t="shared" si="68"/>
        <v>-8.969747689047125E-8</v>
      </c>
      <c r="O357" s="8">
        <f t="shared" si="62"/>
        <v>0.32639997614058003</v>
      </c>
      <c r="P357" s="8">
        <f t="shared" si="69"/>
        <v>-6.7961145586713623E-2</v>
      </c>
      <c r="Q357" s="8">
        <f t="shared" si="63"/>
        <v>0.64600006376416985</v>
      </c>
      <c r="R357" s="8">
        <f t="shared" si="70"/>
        <v>-5.9405855377534955E-2</v>
      </c>
      <c r="S357" s="8">
        <f t="shared" si="64"/>
        <v>0.7643996479141969</v>
      </c>
      <c r="T357" s="15">
        <f t="shared" si="71"/>
        <v>-4.8543837382359012E-2</v>
      </c>
    </row>
    <row r="358" spans="2:20" x14ac:dyDescent="0.3">
      <c r="B358" s="3">
        <v>43821</v>
      </c>
      <c r="C358" s="4" t="str">
        <f t="shared" si="65"/>
        <v>Sunday</v>
      </c>
      <c r="D358" s="4">
        <v>43094160</v>
      </c>
      <c r="E358" s="4">
        <v>9140271</v>
      </c>
      <c r="F358" s="4">
        <v>3263076</v>
      </c>
      <c r="G358" s="4">
        <v>2107947</v>
      </c>
      <c r="H358" s="4">
        <v>1677083</v>
      </c>
      <c r="I358" s="8">
        <f t="shared" si="60"/>
        <v>3.8916711684367444E-2</v>
      </c>
      <c r="J358" s="8">
        <f t="shared" si="66"/>
        <v>0.21029166080314066</v>
      </c>
      <c r="K358" s="8">
        <f>('Channel wise traffic'!K358/'Channel wise traffic'!K351)-1</f>
        <v>0</v>
      </c>
      <c r="L358" s="8">
        <f t="shared" si="67"/>
        <v>0.21029166080314066</v>
      </c>
      <c r="M358" s="8">
        <f t="shared" si="61"/>
        <v>0.21209999220311987</v>
      </c>
      <c r="N358" s="8">
        <f t="shared" si="68"/>
        <v>5.2083374099396229E-2</v>
      </c>
      <c r="O358" s="8">
        <f t="shared" si="62"/>
        <v>0.35699991827375799</v>
      </c>
      <c r="P358" s="8">
        <f t="shared" si="69"/>
        <v>0.10526313568085044</v>
      </c>
      <c r="Q358" s="8">
        <f t="shared" si="63"/>
        <v>0.64599997057990677</v>
      </c>
      <c r="R358" s="8">
        <f t="shared" si="70"/>
        <v>-1.3490768735469061E-7</v>
      </c>
      <c r="S358" s="8">
        <f t="shared" si="64"/>
        <v>0.79560017400817007</v>
      </c>
      <c r="T358" s="15">
        <f t="shared" si="71"/>
        <v>4.0816711906140668E-2</v>
      </c>
    </row>
    <row r="359" spans="2:20" x14ac:dyDescent="0.3">
      <c r="B359" s="3">
        <v>43822</v>
      </c>
      <c r="C359" s="4" t="str">
        <f t="shared" si="65"/>
        <v>Monday</v>
      </c>
      <c r="D359" s="4">
        <v>21500167</v>
      </c>
      <c r="E359" s="4">
        <v>5106289</v>
      </c>
      <c r="F359" s="4">
        <v>1940390</v>
      </c>
      <c r="G359" s="4">
        <v>1430649</v>
      </c>
      <c r="H359" s="4">
        <v>1196595</v>
      </c>
      <c r="I359" s="8">
        <f t="shared" si="60"/>
        <v>5.5655149097213988E-2</v>
      </c>
      <c r="J359" s="8">
        <f t="shared" si="66"/>
        <v>-9.6867855803172809E-2</v>
      </c>
      <c r="K359" s="8">
        <f>('Channel wise traffic'!K359/'Channel wise traffic'!K352)-1</f>
        <v>1.0204110399515187E-2</v>
      </c>
      <c r="L359" s="8">
        <f t="shared" si="67"/>
        <v>-0.10599042774802347</v>
      </c>
      <c r="M359" s="8">
        <f t="shared" si="61"/>
        <v>0.23749996918628585</v>
      </c>
      <c r="N359" s="8">
        <f t="shared" si="68"/>
        <v>-6.8627534921663846E-2</v>
      </c>
      <c r="O359" s="8">
        <f t="shared" si="62"/>
        <v>0.38000003525064874</v>
      </c>
      <c r="P359" s="8">
        <f t="shared" si="69"/>
        <v>-6.8627152588958129E-2</v>
      </c>
      <c r="Q359" s="8">
        <f t="shared" si="63"/>
        <v>0.73729971809790817</v>
      </c>
      <c r="R359" s="8">
        <f t="shared" si="70"/>
        <v>3.0612073875067258E-2</v>
      </c>
      <c r="S359" s="8">
        <f t="shared" si="64"/>
        <v>0.83640012330068381</v>
      </c>
      <c r="T359" s="15">
        <f t="shared" si="71"/>
        <v>-5.5760874029253671E-8</v>
      </c>
    </row>
    <row r="360" spans="2:20" x14ac:dyDescent="0.3">
      <c r="B360" s="3">
        <v>43823</v>
      </c>
      <c r="C360" s="4" t="str">
        <f t="shared" si="65"/>
        <v>Tuesday</v>
      </c>
      <c r="D360" s="4">
        <v>21282993</v>
      </c>
      <c r="E360" s="4">
        <v>5320748</v>
      </c>
      <c r="F360" s="4">
        <v>2107016</v>
      </c>
      <c r="G360" s="4">
        <v>1568884</v>
      </c>
      <c r="H360" s="4">
        <v>1312214</v>
      </c>
      <c r="I360" s="8">
        <f t="shared" si="60"/>
        <v>6.1655519973154153E-2</v>
      </c>
      <c r="J360" s="8">
        <f t="shared" si="66"/>
        <v>0.18819603848330502</v>
      </c>
      <c r="K360" s="8">
        <f>('Channel wise traffic'!K360/'Channel wise traffic'!K353)-1</f>
        <v>1.0309259753916944E-2</v>
      </c>
      <c r="L360" s="8">
        <f t="shared" si="67"/>
        <v>0.17607161132846216</v>
      </c>
      <c r="M360" s="8">
        <f t="shared" si="61"/>
        <v>0.24999998825353181</v>
      </c>
      <c r="N360" s="8">
        <f t="shared" si="68"/>
        <v>3.0927857245267365E-2</v>
      </c>
      <c r="O360" s="8">
        <f t="shared" si="62"/>
        <v>0.39599996090775208</v>
      </c>
      <c r="P360" s="8">
        <f t="shared" si="69"/>
        <v>1.7612831570978926E-7</v>
      </c>
      <c r="Q360" s="8">
        <f t="shared" si="63"/>
        <v>0.74459994608488977</v>
      </c>
      <c r="R360" s="8">
        <f t="shared" si="70"/>
        <v>7.3683998851269639E-2</v>
      </c>
      <c r="S360" s="8">
        <f t="shared" si="64"/>
        <v>0.83639963184021249</v>
      </c>
      <c r="T360" s="15">
        <f t="shared" si="71"/>
        <v>6.2499989498805641E-2</v>
      </c>
    </row>
    <row r="361" spans="2:20" x14ac:dyDescent="0.3">
      <c r="B361" s="3">
        <v>43824</v>
      </c>
      <c r="C361" s="4" t="str">
        <f t="shared" si="65"/>
        <v>Wednesday</v>
      </c>
      <c r="D361" s="4">
        <v>20631473</v>
      </c>
      <c r="E361" s="4">
        <v>5261025</v>
      </c>
      <c r="F361" s="4">
        <v>2167542</v>
      </c>
      <c r="G361" s="4">
        <v>1582306</v>
      </c>
      <c r="H361" s="4">
        <v>1258566</v>
      </c>
      <c r="I361" s="8">
        <f t="shared" si="60"/>
        <v>6.1002236728322792E-2</v>
      </c>
      <c r="J361" s="8">
        <f t="shared" si="66"/>
        <v>-1.9849632492091485E-2</v>
      </c>
      <c r="K361" s="8">
        <f>('Channel wise traffic'!K361/'Channel wise traffic'!K354)-1</f>
        <v>-7.7669856905524637E-2</v>
      </c>
      <c r="L361" s="8">
        <f t="shared" si="67"/>
        <v>6.2689336322857558E-2</v>
      </c>
      <c r="M361" s="8">
        <f t="shared" si="61"/>
        <v>0.25499997019117343</v>
      </c>
      <c r="N361" s="8">
        <f t="shared" si="68"/>
        <v>5.1546375448807247E-2</v>
      </c>
      <c r="O361" s="8">
        <f t="shared" si="62"/>
        <v>0.41199994297689141</v>
      </c>
      <c r="P361" s="8">
        <f t="shared" si="69"/>
        <v>6.1855434340853055E-2</v>
      </c>
      <c r="Q361" s="8">
        <f t="shared" si="63"/>
        <v>0.73000015685970565</v>
      </c>
      <c r="R361" s="8">
        <f t="shared" si="70"/>
        <v>-3.8460964053912527E-2</v>
      </c>
      <c r="S361" s="8">
        <f t="shared" si="64"/>
        <v>0.79539987840531479</v>
      </c>
      <c r="T361" s="15">
        <f t="shared" si="71"/>
        <v>-1.0204265936908374E-2</v>
      </c>
    </row>
    <row r="362" spans="2:20" x14ac:dyDescent="0.3">
      <c r="B362" s="3">
        <v>43825</v>
      </c>
      <c r="C362" s="4" t="str">
        <f t="shared" si="65"/>
        <v>Thursday</v>
      </c>
      <c r="D362" s="4">
        <v>20631473</v>
      </c>
      <c r="E362" s="4">
        <v>5209447</v>
      </c>
      <c r="F362" s="4">
        <v>2146292</v>
      </c>
      <c r="G362" s="4">
        <v>1645132</v>
      </c>
      <c r="H362" s="4">
        <v>1295048</v>
      </c>
      <c r="I362" s="8">
        <f t="shared" si="60"/>
        <v>6.2770506012828076E-2</v>
      </c>
      <c r="J362" s="8">
        <f t="shared" si="66"/>
        <v>6.9238688988570773E-2</v>
      </c>
      <c r="K362" s="8">
        <f>('Channel wise traffic'!K362/'Channel wise traffic'!K355)-1</f>
        <v>-2.0618566978098496E-2</v>
      </c>
      <c r="L362" s="8">
        <f t="shared" si="67"/>
        <v>9.1748987542926042E-2</v>
      </c>
      <c r="M362" s="8">
        <f t="shared" si="61"/>
        <v>0.25250000327170047</v>
      </c>
      <c r="N362" s="8">
        <f t="shared" si="68"/>
        <v>2.0202121474216073E-2</v>
      </c>
      <c r="O362" s="8">
        <f t="shared" si="62"/>
        <v>0.41199996851873144</v>
      </c>
      <c r="P362" s="8">
        <f t="shared" si="69"/>
        <v>4.0403880280238225E-2</v>
      </c>
      <c r="Q362" s="8">
        <f t="shared" si="63"/>
        <v>0.76649961887758045</v>
      </c>
      <c r="R362" s="8">
        <f t="shared" si="70"/>
        <v>4.9999847141527276E-2</v>
      </c>
      <c r="S362" s="8">
        <f t="shared" si="64"/>
        <v>0.78720005446371477</v>
      </c>
      <c r="T362" s="15">
        <f t="shared" si="71"/>
        <v>-2.0407669098314374E-2</v>
      </c>
    </row>
    <row r="363" spans="2:20" x14ac:dyDescent="0.3">
      <c r="B363" s="3">
        <v>43826</v>
      </c>
      <c r="C363" s="4" t="str">
        <f t="shared" si="65"/>
        <v>Friday</v>
      </c>
      <c r="D363" s="4">
        <v>22368860</v>
      </c>
      <c r="E363" s="4">
        <v>5648137</v>
      </c>
      <c r="F363" s="4">
        <v>2349625</v>
      </c>
      <c r="G363" s="4">
        <v>1629465</v>
      </c>
      <c r="H363" s="4">
        <v>1309438</v>
      </c>
      <c r="I363" s="8">
        <f t="shared" si="60"/>
        <v>5.8538432445819771E-2</v>
      </c>
      <c r="J363" s="8">
        <f t="shared" si="66"/>
        <v>6.335698896963593E-2</v>
      </c>
      <c r="K363" s="8">
        <f>('Channel wise traffic'!K363/'Channel wise traffic'!K356)-1</f>
        <v>9.8039043079567456E-3</v>
      </c>
      <c r="L363" s="8">
        <f t="shared" si="67"/>
        <v>5.3033153630440921E-2</v>
      </c>
      <c r="M363" s="8">
        <f t="shared" si="61"/>
        <v>0.25249999329424921</v>
      </c>
      <c r="N363" s="8">
        <f t="shared" si="68"/>
        <v>6.3158000381352997E-2</v>
      </c>
      <c r="O363" s="8">
        <f t="shared" si="62"/>
        <v>0.41600000141639626</v>
      </c>
      <c r="P363" s="8">
        <f t="shared" si="69"/>
        <v>6.1224390493674674E-2</v>
      </c>
      <c r="Q363" s="8">
        <f t="shared" si="63"/>
        <v>0.69350002659998933</v>
      </c>
      <c r="R363" s="8">
        <f t="shared" si="70"/>
        <v>2.5300844841424919E-7</v>
      </c>
      <c r="S363" s="8">
        <f t="shared" si="64"/>
        <v>0.80359995458632127</v>
      </c>
      <c r="T363" s="15">
        <f t="shared" si="71"/>
        <v>-6.6666401080015425E-2</v>
      </c>
    </row>
    <row r="364" spans="2:20" x14ac:dyDescent="0.3">
      <c r="B364" s="3">
        <v>43827</v>
      </c>
      <c r="C364" s="4" t="str">
        <f t="shared" si="65"/>
        <v>Saturday</v>
      </c>
      <c r="D364" s="4">
        <v>45338648</v>
      </c>
      <c r="E364" s="4">
        <v>9521116</v>
      </c>
      <c r="F364" s="4">
        <v>3269551</v>
      </c>
      <c r="G364" s="4">
        <v>2201061</v>
      </c>
      <c r="H364" s="4">
        <v>1768333</v>
      </c>
      <c r="I364" s="8">
        <f t="shared" si="60"/>
        <v>3.9002773086661079E-2</v>
      </c>
      <c r="J364" s="8">
        <f t="shared" si="66"/>
        <v>0.17702582712427128</v>
      </c>
      <c r="K364" s="8">
        <f>('Channel wise traffic'!K364/'Channel wise traffic'!K357)-1</f>
        <v>-1.9417454730133787E-2</v>
      </c>
      <c r="L364" s="8">
        <f t="shared" si="67"/>
        <v>0.2003332689885069</v>
      </c>
      <c r="M364" s="8">
        <f t="shared" si="61"/>
        <v>0.20999999823550097</v>
      </c>
      <c r="N364" s="8">
        <f t="shared" si="68"/>
        <v>4.1666759474071613E-2</v>
      </c>
      <c r="O364" s="8">
        <f t="shared" si="62"/>
        <v>0.34339997538103728</v>
      </c>
      <c r="P364" s="8">
        <f t="shared" si="69"/>
        <v>5.2083334813527671E-2</v>
      </c>
      <c r="Q364" s="8">
        <f t="shared" si="63"/>
        <v>0.6731997757490249</v>
      </c>
      <c r="R364" s="8">
        <f t="shared" si="70"/>
        <v>4.2104813158013288E-2</v>
      </c>
      <c r="S364" s="8">
        <f t="shared" si="64"/>
        <v>0.80340026923379226</v>
      </c>
      <c r="T364" s="15">
        <f t="shared" si="71"/>
        <v>5.1021244483845152E-2</v>
      </c>
    </row>
    <row r="365" spans="2:20" x14ac:dyDescent="0.3">
      <c r="B365" s="3">
        <v>43828</v>
      </c>
      <c r="C365" s="4" t="str">
        <f t="shared" si="65"/>
        <v>Sunday</v>
      </c>
      <c r="D365" s="4">
        <v>43543058</v>
      </c>
      <c r="E365" s="4">
        <v>8778280</v>
      </c>
      <c r="F365" s="4">
        <v>3133846</v>
      </c>
      <c r="G365" s="4">
        <v>2109705</v>
      </c>
      <c r="H365" s="4">
        <v>1596202</v>
      </c>
      <c r="I365" s="8">
        <f t="shared" si="60"/>
        <v>3.6658013316382146E-2</v>
      </c>
      <c r="J365" s="8">
        <f t="shared" si="66"/>
        <v>-4.8227189709752039E-2</v>
      </c>
      <c r="K365" s="8">
        <f>('Channel wise traffic'!K365/'Channel wise traffic'!K358)-1</f>
        <v>1.0416678752604991E-2</v>
      </c>
      <c r="L365" s="8">
        <f t="shared" si="67"/>
        <v>-5.8039291353914724E-2</v>
      </c>
      <c r="M365" s="8">
        <f t="shared" si="61"/>
        <v>0.2015999886824669</v>
      </c>
      <c r="N365" s="8">
        <f t="shared" si="68"/>
        <v>-4.9504968913895664E-2</v>
      </c>
      <c r="O365" s="8">
        <f t="shared" si="62"/>
        <v>0.35700000455670133</v>
      </c>
      <c r="P365" s="8">
        <f t="shared" si="69"/>
        <v>2.4168897216902963E-7</v>
      </c>
      <c r="Q365" s="8">
        <f t="shared" si="63"/>
        <v>0.67319995941089639</v>
      </c>
      <c r="R365" s="8">
        <f t="shared" si="70"/>
        <v>4.2105247785959588E-2</v>
      </c>
      <c r="S365" s="8">
        <f t="shared" si="64"/>
        <v>0.75659961937806475</v>
      </c>
      <c r="T365" s="15">
        <f t="shared" si="71"/>
        <v>-4.9020294243556584E-2</v>
      </c>
    </row>
    <row r="366" spans="2:20" x14ac:dyDescent="0.3">
      <c r="B366" s="3">
        <v>43829</v>
      </c>
      <c r="C366" s="4" t="str">
        <f t="shared" si="65"/>
        <v>Monday</v>
      </c>
      <c r="D366" s="4">
        <v>22151687</v>
      </c>
      <c r="E366" s="4">
        <v>5316404</v>
      </c>
      <c r="F366" s="4">
        <v>2041499</v>
      </c>
      <c r="G366" s="4">
        <v>1415779</v>
      </c>
      <c r="H366" s="4">
        <v>1172548</v>
      </c>
      <c r="I366" s="8">
        <f t="shared" si="60"/>
        <v>5.2932672802753128E-2</v>
      </c>
      <c r="J366" s="8">
        <f t="shared" si="66"/>
        <v>-2.0096189604669967E-2</v>
      </c>
      <c r="K366" s="8">
        <f>('Channel wise traffic'!K366/'Channel wise traffic'!K359)-1</f>
        <v>3.0302975335167126E-2</v>
      </c>
      <c r="L366" s="8">
        <f t="shared" si="67"/>
        <v>-4.8916880802986507E-2</v>
      </c>
      <c r="M366" s="8">
        <f t="shared" si="61"/>
        <v>0.23999996027390599</v>
      </c>
      <c r="N366" s="8">
        <f t="shared" si="68"/>
        <v>1.0526279629363922E-2</v>
      </c>
      <c r="O366" s="8">
        <f t="shared" si="62"/>
        <v>0.38399997441879885</v>
      </c>
      <c r="P366" s="8">
        <f t="shared" si="69"/>
        <v>1.0526154729200821E-2</v>
      </c>
      <c r="Q366" s="8">
        <f t="shared" si="63"/>
        <v>0.69349972740618537</v>
      </c>
      <c r="R366" s="8">
        <f t="shared" si="70"/>
        <v>-5.940595068274046E-2</v>
      </c>
      <c r="S366" s="8">
        <f t="shared" si="64"/>
        <v>0.82819988147867707</v>
      </c>
      <c r="T366" s="15">
        <f t="shared" si="71"/>
        <v>-9.8042092457448771E-3</v>
      </c>
    </row>
    <row r="367" spans="2:20" x14ac:dyDescent="0.3">
      <c r="B367" s="3">
        <v>43830</v>
      </c>
      <c r="C367" s="4" t="str">
        <f t="shared" si="65"/>
        <v>Tuesday</v>
      </c>
      <c r="D367" s="4">
        <v>21934513</v>
      </c>
      <c r="E367" s="4">
        <v>5319119</v>
      </c>
      <c r="F367" s="4">
        <v>2106371</v>
      </c>
      <c r="G367" s="4">
        <v>1491521</v>
      </c>
      <c r="H367" s="4">
        <v>1284200</v>
      </c>
      <c r="I367" s="8">
        <f t="shared" si="60"/>
        <v>5.854700307228157E-2</v>
      </c>
      <c r="J367" s="8">
        <f t="shared" si="66"/>
        <v>-2.1348651972925126E-2</v>
      </c>
      <c r="K367" s="8">
        <f>('Channel wise traffic'!K367/'Channel wise traffic'!K360)-1</f>
        <v>3.06121902409211E-2</v>
      </c>
      <c r="L367" s="8">
        <f t="shared" si="67"/>
        <v>-5.0417495501231424E-2</v>
      </c>
      <c r="M367" s="8">
        <f t="shared" si="61"/>
        <v>0.24249998164992312</v>
      </c>
      <c r="N367" s="8">
        <f t="shared" si="68"/>
        <v>-3.0000027824012232E-2</v>
      </c>
      <c r="O367" s="8">
        <f t="shared" si="62"/>
        <v>0.39599997668786879</v>
      </c>
      <c r="P367" s="8">
        <f t="shared" si="69"/>
        <v>3.9848783606188931E-8</v>
      </c>
      <c r="Q367" s="8">
        <f t="shared" si="63"/>
        <v>0.70809985515372176</v>
      </c>
      <c r="R367" s="8">
        <f t="shared" si="70"/>
        <v>-4.9019733513392949E-2</v>
      </c>
      <c r="S367" s="8">
        <f t="shared" si="64"/>
        <v>0.86100028092128778</v>
      </c>
      <c r="T367" s="15">
        <f t="shared" si="71"/>
        <v>2.941255369392004E-2</v>
      </c>
    </row>
    <row r="368" spans="2:20" x14ac:dyDescent="0.3">
      <c r="B368" s="3">
        <v>43831</v>
      </c>
      <c r="C368" s="4" t="str">
        <f t="shared" si="65"/>
        <v>Wednesday</v>
      </c>
      <c r="D368" s="4">
        <v>21717340</v>
      </c>
      <c r="E368" s="4">
        <v>5375041</v>
      </c>
      <c r="F368" s="4">
        <v>2042515</v>
      </c>
      <c r="G368" s="4">
        <v>1520857</v>
      </c>
      <c r="H368" s="4">
        <v>1284516</v>
      </c>
      <c r="I368" s="8">
        <f t="shared" si="60"/>
        <v>5.914702260958294E-2</v>
      </c>
      <c r="J368" s="8">
        <f t="shared" si="66"/>
        <v>2.0618704144240274E-2</v>
      </c>
      <c r="K368" s="8">
        <f>('Channel wise traffic'!K368/'Channel wise traffic'!K361)-1</f>
        <v>5.2631533028763E-2</v>
      </c>
      <c r="L368" s="8">
        <f t="shared" si="67"/>
        <v>-3.0412231062971751E-2</v>
      </c>
      <c r="M368" s="8">
        <f t="shared" si="61"/>
        <v>0.24749997006999935</v>
      </c>
      <c r="N368" s="8">
        <f t="shared" si="68"/>
        <v>-2.9411768619232892E-2</v>
      </c>
      <c r="O368" s="8">
        <f t="shared" si="62"/>
        <v>0.37999989209384638</v>
      </c>
      <c r="P368" s="8">
        <f t="shared" si="69"/>
        <v>-7.7670037165126216E-2</v>
      </c>
      <c r="Q368" s="8">
        <f t="shared" si="63"/>
        <v>0.74460016205511348</v>
      </c>
      <c r="R368" s="8">
        <f t="shared" si="70"/>
        <v>2.0000002819470231E-2</v>
      </c>
      <c r="S368" s="8">
        <f t="shared" si="64"/>
        <v>0.84460011690776982</v>
      </c>
      <c r="T368" s="15">
        <f t="shared" si="71"/>
        <v>6.1855979411382211E-2</v>
      </c>
    </row>
  </sheetData>
  <conditionalFormatting sqref="J10:L32 K33:L33 J34:L368">
    <cfRule type="cellIs" dxfId="27" priority="9" operator="lessThan">
      <formula>-0.2</formula>
    </cfRule>
    <cfRule type="cellIs" dxfId="26" priority="10" operator="greaterThan">
      <formula>0.2</formula>
    </cfRule>
  </conditionalFormatting>
  <conditionalFormatting sqref="N10:N368">
    <cfRule type="cellIs" dxfId="25" priority="7" operator="lessThan">
      <formula>-0.2</formula>
    </cfRule>
    <cfRule type="cellIs" dxfId="24" priority="8" operator="greaterThan">
      <formula>0.2</formula>
    </cfRule>
  </conditionalFormatting>
  <conditionalFormatting sqref="P10:P368">
    <cfRule type="cellIs" dxfId="23" priority="5" operator="lessThan">
      <formula>-0.2</formula>
    </cfRule>
    <cfRule type="cellIs" dxfId="22" priority="6" operator="greaterThan">
      <formula>0.2</formula>
    </cfRule>
  </conditionalFormatting>
  <conditionalFormatting sqref="R10:R368">
    <cfRule type="cellIs" dxfId="21" priority="3" operator="lessThan">
      <formula>-0.2</formula>
    </cfRule>
    <cfRule type="cellIs" dxfId="20" priority="4" operator="greaterThan">
      <formula>0.2</formula>
    </cfRule>
  </conditionalFormatting>
  <conditionalFormatting sqref="T10:T368">
    <cfRule type="cellIs" dxfId="19" priority="1" operator="lessThan">
      <formula>-0.2</formula>
    </cfRule>
    <cfRule type="cellIs" dxfId="18" priority="2" operator="greaterThan">
      <formula>0.2</formula>
    </cfRule>
  </conditionalFormatting>
  <pageMargins left="0.7" right="0.7" top="0.75" bottom="0.75" header="0.3" footer="0.3"/>
  <ignoredErrors>
    <ignoredError sqref="Q10 O10 S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sheetPr>
    <tabColor rgb="FFFFFF00"/>
  </sheetPr>
  <dimension ref="B2:K368"/>
  <sheetViews>
    <sheetView zoomScale="74" workbookViewId="0">
      <selection activeCell="D19" sqref="D19"/>
    </sheetView>
  </sheetViews>
  <sheetFormatPr defaultColWidth="11.19921875" defaultRowHeight="15.6" x14ac:dyDescent="0.3"/>
  <cols>
    <col min="2" max="2" width="10.09765625" bestFit="1" customWidth="1"/>
    <col min="3" max="3" width="8.8984375" bestFit="1" customWidth="1"/>
    <col min="4" max="4" width="15.69921875" bestFit="1" customWidth="1"/>
    <col min="5" max="5" width="8.8984375" bestFit="1" customWidth="1"/>
    <col min="6" max="6" width="14.796875" bestFit="1" customWidth="1"/>
    <col min="7" max="7" width="8.8984375" bestFit="1" customWidth="1"/>
    <col min="8" max="8" width="13.796875" bestFit="1" customWidth="1"/>
    <col min="9" max="9" width="8.8984375" bestFit="1" customWidth="1"/>
    <col min="10" max="10" width="13.3984375" bestFit="1" customWidth="1"/>
    <col min="11" max="11" width="8.8984375" bestFit="1" customWidth="1"/>
  </cols>
  <sheetData>
    <row r="2" spans="2:11" x14ac:dyDescent="0.3">
      <c r="B2" s="1" t="s">
        <v>0</v>
      </c>
      <c r="C2" s="2" t="s">
        <v>6</v>
      </c>
      <c r="D2" s="2" t="s">
        <v>40</v>
      </c>
      <c r="E2" s="2" t="s">
        <v>7</v>
      </c>
      <c r="F2" s="2" t="s">
        <v>39</v>
      </c>
      <c r="G2" s="2" t="s">
        <v>8</v>
      </c>
      <c r="H2" s="2" t="s">
        <v>38</v>
      </c>
      <c r="I2" s="2" t="s">
        <v>9</v>
      </c>
      <c r="J2" s="9" t="s">
        <v>37</v>
      </c>
      <c r="K2" s="9" t="s">
        <v>34</v>
      </c>
    </row>
    <row r="3" spans="2:11" x14ac:dyDescent="0.3">
      <c r="B3" s="3">
        <v>43466</v>
      </c>
      <c r="C3" s="4">
        <v>7505512</v>
      </c>
      <c r="D3" s="4"/>
      <c r="E3" s="4">
        <v>5629134</v>
      </c>
      <c r="F3" s="4"/>
      <c r="G3" s="4">
        <v>2293351</v>
      </c>
      <c r="H3" s="4"/>
      <c r="I3" s="4">
        <v>5420648</v>
      </c>
      <c r="K3">
        <f>C3+E3+G3+I3</f>
        <v>20848645</v>
      </c>
    </row>
    <row r="4" spans="2:11" x14ac:dyDescent="0.3">
      <c r="B4" s="3">
        <v>43467</v>
      </c>
      <c r="C4" s="4">
        <v>7896424</v>
      </c>
      <c r="D4" s="4"/>
      <c r="E4" s="4">
        <v>5922318</v>
      </c>
      <c r="F4" s="4"/>
      <c r="G4" s="4">
        <v>2412796</v>
      </c>
      <c r="H4" s="4"/>
      <c r="I4" s="4">
        <v>5702973</v>
      </c>
      <c r="K4">
        <f t="shared" ref="K4:K67" si="0">C4+E4+G4+I4</f>
        <v>21934511</v>
      </c>
    </row>
    <row r="5" spans="2:11" x14ac:dyDescent="0.3">
      <c r="B5" s="3">
        <v>43468</v>
      </c>
      <c r="C5" s="4">
        <v>7505512</v>
      </c>
      <c r="D5" s="4"/>
      <c r="E5" s="4">
        <v>5629134</v>
      </c>
      <c r="F5" s="4"/>
      <c r="G5" s="4">
        <v>2293351</v>
      </c>
      <c r="H5" s="4"/>
      <c r="I5" s="4">
        <v>5420648</v>
      </c>
      <c r="K5">
        <f t="shared" si="0"/>
        <v>20848645</v>
      </c>
    </row>
    <row r="6" spans="2:11" x14ac:dyDescent="0.3">
      <c r="B6" s="3">
        <v>43469</v>
      </c>
      <c r="C6" s="4">
        <v>7818242</v>
      </c>
      <c r="D6" s="4"/>
      <c r="E6" s="4">
        <v>5863681</v>
      </c>
      <c r="F6" s="4"/>
      <c r="G6" s="4">
        <v>2388907</v>
      </c>
      <c r="H6" s="4"/>
      <c r="I6" s="4">
        <v>5646508</v>
      </c>
      <c r="K6">
        <f t="shared" si="0"/>
        <v>21717338</v>
      </c>
    </row>
    <row r="7" spans="2:11" x14ac:dyDescent="0.3">
      <c r="B7" s="3">
        <v>43470</v>
      </c>
      <c r="C7" s="4">
        <v>15352294</v>
      </c>
      <c r="D7" s="4"/>
      <c r="E7" s="4">
        <v>11514221</v>
      </c>
      <c r="F7" s="4"/>
      <c r="G7" s="4">
        <v>4690978</v>
      </c>
      <c r="H7" s="4"/>
      <c r="I7" s="4">
        <v>11087768</v>
      </c>
      <c r="K7">
        <f t="shared" si="0"/>
        <v>42645261</v>
      </c>
    </row>
    <row r="8" spans="2:11" x14ac:dyDescent="0.3">
      <c r="B8" s="3">
        <v>43471</v>
      </c>
      <c r="C8" s="4">
        <v>15675500</v>
      </c>
      <c r="D8" s="4"/>
      <c r="E8" s="4">
        <v>11756625</v>
      </c>
      <c r="F8" s="4"/>
      <c r="G8" s="4">
        <v>4789736</v>
      </c>
      <c r="H8" s="4"/>
      <c r="I8" s="4">
        <v>11321195</v>
      </c>
      <c r="K8">
        <f t="shared" si="0"/>
        <v>43543056</v>
      </c>
    </row>
    <row r="9" spans="2:11" x14ac:dyDescent="0.3">
      <c r="B9" s="3">
        <v>43472</v>
      </c>
      <c r="C9" s="4">
        <v>8209154</v>
      </c>
      <c r="D9" s="4"/>
      <c r="E9" s="4">
        <v>6156866</v>
      </c>
      <c r="F9" s="4"/>
      <c r="G9" s="4">
        <v>2508352</v>
      </c>
      <c r="H9" s="4"/>
      <c r="I9" s="4">
        <v>5928833</v>
      </c>
      <c r="K9">
        <f t="shared" si="0"/>
        <v>22803205</v>
      </c>
    </row>
    <row r="10" spans="2:11" x14ac:dyDescent="0.3">
      <c r="B10" s="3">
        <v>43473</v>
      </c>
      <c r="C10" s="4">
        <v>7818242</v>
      </c>
      <c r="D10" s="13">
        <f>(C10/C3)-1</f>
        <v>4.1666711078471419E-2</v>
      </c>
      <c r="E10" s="4">
        <v>5863681</v>
      </c>
      <c r="F10" s="5">
        <f>(E10/E3)-1</f>
        <v>4.166662225486184E-2</v>
      </c>
      <c r="G10" s="4">
        <v>2388907</v>
      </c>
      <c r="H10" s="5">
        <f>(G10/G3)-1</f>
        <v>4.1666539487413834E-2</v>
      </c>
      <c r="I10" s="4">
        <v>5646508</v>
      </c>
      <c r="J10" s="14">
        <f>(I10/I3)-1</f>
        <v>4.1666605173403592E-2</v>
      </c>
      <c r="K10">
        <f t="shared" si="0"/>
        <v>21717338</v>
      </c>
    </row>
    <row r="11" spans="2:11" x14ac:dyDescent="0.3">
      <c r="B11" s="3">
        <v>43474</v>
      </c>
      <c r="C11" s="4">
        <v>8130972</v>
      </c>
      <c r="D11" s="13">
        <f t="shared" ref="D11:D74" si="1">(C11/C4)-1</f>
        <v>2.9703065590196198E-2</v>
      </c>
      <c r="E11" s="4">
        <v>6098229</v>
      </c>
      <c r="F11" s="5">
        <f t="shared" ref="F11:F74" si="2">(E11/E4)-1</f>
        <v>2.9703065590196198E-2</v>
      </c>
      <c r="G11" s="4">
        <v>2484463</v>
      </c>
      <c r="H11" s="5">
        <f t="shared" ref="H11:H74" si="3">(G11/G4)-1</f>
        <v>2.9702884122818407E-2</v>
      </c>
      <c r="I11" s="4">
        <v>5872368</v>
      </c>
      <c r="J11" s="14">
        <f t="shared" ref="J11:J74" si="4">(I11/I4)-1</f>
        <v>2.9702928630382708E-2</v>
      </c>
      <c r="K11">
        <f t="shared" si="0"/>
        <v>22586032</v>
      </c>
    </row>
    <row r="12" spans="2:11" x14ac:dyDescent="0.3">
      <c r="B12" s="3">
        <v>43475</v>
      </c>
      <c r="C12" s="4">
        <v>387156</v>
      </c>
      <c r="D12" s="13">
        <f t="shared" si="1"/>
        <v>-0.94841710998530149</v>
      </c>
      <c r="E12" s="4">
        <v>2873204</v>
      </c>
      <c r="F12" s="5">
        <f t="shared" si="2"/>
        <v>-0.48958330002447981</v>
      </c>
      <c r="G12" s="4">
        <v>1170564</v>
      </c>
      <c r="H12" s="5">
        <f t="shared" si="3"/>
        <v>-0.48958358314972283</v>
      </c>
      <c r="I12" s="4">
        <v>6210572</v>
      </c>
      <c r="J12" s="14">
        <f t="shared" si="4"/>
        <v>0.14572501295048124</v>
      </c>
      <c r="K12">
        <f t="shared" si="0"/>
        <v>10641496</v>
      </c>
    </row>
    <row r="13" spans="2:11" x14ac:dyDescent="0.3">
      <c r="B13" s="3">
        <v>43476</v>
      </c>
      <c r="C13" s="4">
        <v>7427330</v>
      </c>
      <c r="D13" s="13">
        <f t="shared" si="1"/>
        <v>-4.9999987209400798E-2</v>
      </c>
      <c r="E13" s="4">
        <v>5570497</v>
      </c>
      <c r="F13" s="5">
        <f t="shared" si="2"/>
        <v>-4.9999991472933103E-2</v>
      </c>
      <c r="G13" s="4">
        <v>2269462</v>
      </c>
      <c r="H13" s="5">
        <f t="shared" si="3"/>
        <v>-4.9999853489482882E-2</v>
      </c>
      <c r="I13" s="4">
        <v>5364183</v>
      </c>
      <c r="J13" s="14">
        <f t="shared" si="4"/>
        <v>-4.9999929159756817E-2</v>
      </c>
      <c r="K13">
        <f t="shared" si="0"/>
        <v>20631472</v>
      </c>
    </row>
    <row r="14" spans="2:11" x14ac:dyDescent="0.3">
      <c r="B14" s="3">
        <v>43477</v>
      </c>
      <c r="C14" s="4">
        <v>15352294</v>
      </c>
      <c r="D14" s="13">
        <f t="shared" si="1"/>
        <v>0</v>
      </c>
      <c r="E14" s="4">
        <v>11514221</v>
      </c>
      <c r="F14" s="5">
        <f t="shared" si="2"/>
        <v>0</v>
      </c>
      <c r="G14" s="4">
        <v>4690978</v>
      </c>
      <c r="H14" s="5">
        <f t="shared" si="3"/>
        <v>0</v>
      </c>
      <c r="I14" s="4">
        <v>11087768</v>
      </c>
      <c r="J14" s="14">
        <f t="shared" si="4"/>
        <v>0</v>
      </c>
      <c r="K14">
        <f t="shared" si="0"/>
        <v>42645261</v>
      </c>
    </row>
    <row r="15" spans="2:11" x14ac:dyDescent="0.3">
      <c r="B15" s="3">
        <v>43478</v>
      </c>
      <c r="C15" s="4">
        <v>16645119</v>
      </c>
      <c r="D15" s="13">
        <f t="shared" si="1"/>
        <v>6.1855698382826674E-2</v>
      </c>
      <c r="E15" s="4">
        <v>12483839</v>
      </c>
      <c r="F15" s="5">
        <f t="shared" si="2"/>
        <v>6.1855677118220598E-2</v>
      </c>
      <c r="G15" s="4">
        <v>5086008</v>
      </c>
      <c r="H15" s="5">
        <f t="shared" si="3"/>
        <v>6.1855601227291057E-2</v>
      </c>
      <c r="I15" s="4">
        <v>12021475</v>
      </c>
      <c r="J15" s="14">
        <f t="shared" si="4"/>
        <v>6.1855660996917639E-2</v>
      </c>
      <c r="K15">
        <f t="shared" si="0"/>
        <v>46236441</v>
      </c>
    </row>
    <row r="16" spans="2:11" x14ac:dyDescent="0.3">
      <c r="B16" s="3">
        <v>43479</v>
      </c>
      <c r="C16" s="4">
        <v>7583695</v>
      </c>
      <c r="D16" s="13">
        <f t="shared" si="1"/>
        <v>-7.6190433265108659E-2</v>
      </c>
      <c r="E16" s="4">
        <v>5687771</v>
      </c>
      <c r="F16" s="5">
        <f t="shared" si="2"/>
        <v>-7.6190548892894561E-2</v>
      </c>
      <c r="G16" s="4">
        <v>2317240</v>
      </c>
      <c r="H16" s="5">
        <f t="shared" si="3"/>
        <v>-7.6190263567473826E-2</v>
      </c>
      <c r="I16" s="4">
        <v>5477113</v>
      </c>
      <c r="J16" s="14">
        <f t="shared" si="4"/>
        <v>-7.6190373383767107E-2</v>
      </c>
      <c r="K16">
        <f t="shared" si="0"/>
        <v>21065819</v>
      </c>
    </row>
    <row r="17" spans="2:11" x14ac:dyDescent="0.3">
      <c r="B17" s="3">
        <v>43480</v>
      </c>
      <c r="C17" s="4">
        <v>7661877</v>
      </c>
      <c r="D17" s="13">
        <f t="shared" si="1"/>
        <v>-2.0000020464958745E-2</v>
      </c>
      <c r="E17" s="4">
        <v>5746408</v>
      </c>
      <c r="F17" s="5">
        <f t="shared" si="2"/>
        <v>-1.9999894264370766E-2</v>
      </c>
      <c r="G17" s="4">
        <v>2341129</v>
      </c>
      <c r="H17" s="5">
        <f t="shared" si="3"/>
        <v>-1.9999941395793086E-2</v>
      </c>
      <c r="I17" s="4">
        <v>5533578</v>
      </c>
      <c r="J17" s="14">
        <f t="shared" si="4"/>
        <v>-1.9999971663902771E-2</v>
      </c>
      <c r="K17">
        <f t="shared" si="0"/>
        <v>21282992</v>
      </c>
    </row>
    <row r="18" spans="2:11" x14ac:dyDescent="0.3">
      <c r="B18" s="3">
        <v>43481</v>
      </c>
      <c r="C18" s="4">
        <v>7583695</v>
      </c>
      <c r="D18" s="13">
        <f t="shared" si="1"/>
        <v>-6.7307697037943259E-2</v>
      </c>
      <c r="E18" s="4">
        <v>5687771</v>
      </c>
      <c r="F18" s="5">
        <f t="shared" si="2"/>
        <v>-6.7307738033452025E-2</v>
      </c>
      <c r="G18" s="4">
        <v>2317240</v>
      </c>
      <c r="H18" s="5">
        <f t="shared" si="3"/>
        <v>-6.7307502667578456E-2</v>
      </c>
      <c r="I18" s="4">
        <v>5477113</v>
      </c>
      <c r="J18" s="14">
        <f t="shared" si="4"/>
        <v>-6.7307600613585539E-2</v>
      </c>
      <c r="K18">
        <f t="shared" si="0"/>
        <v>21065819</v>
      </c>
    </row>
    <row r="19" spans="2:11" x14ac:dyDescent="0.3">
      <c r="B19" s="3">
        <v>43482</v>
      </c>
      <c r="C19" s="4">
        <v>8052789</v>
      </c>
      <c r="D19" s="13">
        <f t="shared" si="1"/>
        <v>19.799855872051577</v>
      </c>
      <c r="E19" s="4">
        <v>6039592</v>
      </c>
      <c r="F19" s="5">
        <f t="shared" si="2"/>
        <v>1.1020407879148157</v>
      </c>
      <c r="G19" s="4">
        <v>2460574</v>
      </c>
      <c r="H19" s="5">
        <f t="shared" si="3"/>
        <v>1.1020414090985202</v>
      </c>
      <c r="I19" s="4">
        <v>5815903</v>
      </c>
      <c r="J19" s="14">
        <f t="shared" si="4"/>
        <v>-6.3547930850813783E-2</v>
      </c>
      <c r="K19">
        <f t="shared" si="0"/>
        <v>22368858</v>
      </c>
    </row>
    <row r="20" spans="2:11" x14ac:dyDescent="0.3">
      <c r="B20" s="3">
        <v>43483</v>
      </c>
      <c r="C20" s="4">
        <v>7974607</v>
      </c>
      <c r="D20" s="13">
        <f t="shared" si="1"/>
        <v>7.3684217612520309E-2</v>
      </c>
      <c r="E20" s="4">
        <v>5980955</v>
      </c>
      <c r="F20" s="5">
        <f t="shared" si="2"/>
        <v>7.3684269105611211E-2</v>
      </c>
      <c r="G20" s="4">
        <v>2436685</v>
      </c>
      <c r="H20" s="5">
        <f t="shared" si="3"/>
        <v>7.3683983252418317E-2</v>
      </c>
      <c r="I20" s="4">
        <v>5759438</v>
      </c>
      <c r="J20" s="14">
        <f t="shared" si="4"/>
        <v>7.3684100635641903E-2</v>
      </c>
      <c r="K20">
        <f t="shared" si="0"/>
        <v>22151685</v>
      </c>
    </row>
    <row r="21" spans="2:11" x14ac:dyDescent="0.3">
      <c r="B21" s="3">
        <v>43484</v>
      </c>
      <c r="C21" s="4">
        <v>15352294</v>
      </c>
      <c r="D21" s="13">
        <f t="shared" si="1"/>
        <v>0</v>
      </c>
      <c r="E21" s="4">
        <v>11514221</v>
      </c>
      <c r="F21" s="5">
        <f t="shared" si="2"/>
        <v>0</v>
      </c>
      <c r="G21" s="4">
        <v>4690978</v>
      </c>
      <c r="H21" s="5">
        <f t="shared" si="3"/>
        <v>0</v>
      </c>
      <c r="I21" s="4">
        <v>11087768</v>
      </c>
      <c r="J21" s="14">
        <f t="shared" si="4"/>
        <v>0</v>
      </c>
      <c r="K21">
        <f t="shared" si="0"/>
        <v>42645261</v>
      </c>
    </row>
    <row r="22" spans="2:11" x14ac:dyDescent="0.3">
      <c r="B22" s="3">
        <v>43485</v>
      </c>
      <c r="C22" s="4">
        <v>15998707</v>
      </c>
      <c r="D22" s="13">
        <f t="shared" si="1"/>
        <v>-3.883492812517586E-2</v>
      </c>
      <c r="E22" s="4">
        <v>11999030</v>
      </c>
      <c r="F22" s="5">
        <f t="shared" si="2"/>
        <v>-3.8834928902879984E-2</v>
      </c>
      <c r="G22" s="4">
        <v>4888493</v>
      </c>
      <c r="H22" s="5">
        <f t="shared" si="3"/>
        <v>-3.8834976272156818E-2</v>
      </c>
      <c r="I22" s="4">
        <v>11554621</v>
      </c>
      <c r="J22" s="14">
        <f t="shared" si="4"/>
        <v>-3.8835001528514601E-2</v>
      </c>
      <c r="K22">
        <f t="shared" si="0"/>
        <v>44440851</v>
      </c>
    </row>
    <row r="23" spans="2:11" x14ac:dyDescent="0.3">
      <c r="B23" s="3">
        <v>43486</v>
      </c>
      <c r="C23" s="4">
        <v>7974607</v>
      </c>
      <c r="D23" s="13">
        <f t="shared" si="1"/>
        <v>5.15463767991724E-2</v>
      </c>
      <c r="E23" s="4">
        <v>5980955</v>
      </c>
      <c r="F23" s="5">
        <f t="shared" si="2"/>
        <v>5.1546379064839387E-2</v>
      </c>
      <c r="G23" s="4">
        <v>2436685</v>
      </c>
      <c r="H23" s="5">
        <f t="shared" si="3"/>
        <v>5.1546236039426319E-2</v>
      </c>
      <c r="I23" s="4">
        <v>5759438</v>
      </c>
      <c r="J23" s="14">
        <f t="shared" si="4"/>
        <v>5.154631646270591E-2</v>
      </c>
      <c r="K23">
        <f t="shared" si="0"/>
        <v>22151685</v>
      </c>
    </row>
    <row r="24" spans="2:11" x14ac:dyDescent="0.3">
      <c r="B24" s="3">
        <v>43487</v>
      </c>
      <c r="C24" s="4">
        <v>13525559</v>
      </c>
      <c r="D24" s="13">
        <f t="shared" si="1"/>
        <v>0.76530620368873059</v>
      </c>
      <c r="E24" s="4">
        <v>2028833</v>
      </c>
      <c r="F24" s="5">
        <f t="shared" si="2"/>
        <v>-0.64693892254082896</v>
      </c>
      <c r="G24" s="4">
        <v>19827367</v>
      </c>
      <c r="H24" s="5">
        <f t="shared" si="3"/>
        <v>7.4691475779420955</v>
      </c>
      <c r="I24" s="4">
        <v>2189238</v>
      </c>
      <c r="J24" s="14">
        <f t="shared" si="4"/>
        <v>-0.60437207174092422</v>
      </c>
      <c r="K24">
        <f t="shared" si="0"/>
        <v>37570997</v>
      </c>
    </row>
    <row r="25" spans="2:11" x14ac:dyDescent="0.3">
      <c r="B25" s="3">
        <v>43488</v>
      </c>
      <c r="C25" s="4">
        <v>7740060</v>
      </c>
      <c r="D25" s="13">
        <f t="shared" si="1"/>
        <v>2.0618577092037516E-2</v>
      </c>
      <c r="E25" s="4">
        <v>5805045</v>
      </c>
      <c r="F25" s="5">
        <f t="shared" si="2"/>
        <v>2.0618621952255056E-2</v>
      </c>
      <c r="G25" s="4">
        <v>2365018</v>
      </c>
      <c r="H25" s="5">
        <f t="shared" si="3"/>
        <v>2.0618494415770572E-2</v>
      </c>
      <c r="I25" s="4">
        <v>5590043</v>
      </c>
      <c r="J25" s="14">
        <f t="shared" si="4"/>
        <v>2.0618526585082231E-2</v>
      </c>
      <c r="K25">
        <f t="shared" si="0"/>
        <v>21500166</v>
      </c>
    </row>
    <row r="26" spans="2:11" x14ac:dyDescent="0.3">
      <c r="B26" s="3">
        <v>43489</v>
      </c>
      <c r="C26" s="4">
        <v>7427330</v>
      </c>
      <c r="D26" s="13">
        <f t="shared" si="1"/>
        <v>-7.7669860715337213E-2</v>
      </c>
      <c r="E26" s="4">
        <v>5570497</v>
      </c>
      <c r="F26" s="5">
        <f t="shared" si="2"/>
        <v>-7.7669981680881794E-2</v>
      </c>
      <c r="G26" s="4">
        <v>2269462</v>
      </c>
      <c r="H26" s="5">
        <f t="shared" si="3"/>
        <v>-7.7669681952259872E-2</v>
      </c>
      <c r="I26" s="4">
        <v>5364183</v>
      </c>
      <c r="J26" s="14">
        <f t="shared" si="4"/>
        <v>-7.7669796074659403E-2</v>
      </c>
      <c r="K26">
        <f t="shared" si="0"/>
        <v>20631472</v>
      </c>
    </row>
    <row r="27" spans="2:11" x14ac:dyDescent="0.3">
      <c r="B27" s="3">
        <v>43490</v>
      </c>
      <c r="C27" s="4">
        <v>7427330</v>
      </c>
      <c r="D27" s="13">
        <f t="shared" si="1"/>
        <v>-6.8627457127354408E-2</v>
      </c>
      <c r="E27" s="4">
        <v>5570497</v>
      </c>
      <c r="F27" s="5">
        <f t="shared" si="2"/>
        <v>-6.8627501795281876E-2</v>
      </c>
      <c r="G27" s="4">
        <v>2269462</v>
      </c>
      <c r="H27" s="5">
        <f t="shared" si="3"/>
        <v>-6.8627253830511492E-2</v>
      </c>
      <c r="I27" s="4">
        <v>5364183</v>
      </c>
      <c r="J27" s="14">
        <f t="shared" si="4"/>
        <v>-6.8627355655187183E-2</v>
      </c>
      <c r="K27">
        <f t="shared" si="0"/>
        <v>20631472</v>
      </c>
    </row>
    <row r="28" spans="2:11" x14ac:dyDescent="0.3">
      <c r="B28" s="3">
        <v>43491</v>
      </c>
      <c r="C28" s="4">
        <v>16968325</v>
      </c>
      <c r="D28" s="13">
        <f t="shared" si="1"/>
        <v>0.10526316132299196</v>
      </c>
      <c r="E28" s="4">
        <v>12726244</v>
      </c>
      <c r="F28" s="5">
        <f t="shared" si="2"/>
        <v>0.10526313503970441</v>
      </c>
      <c r="G28" s="4">
        <v>5184766</v>
      </c>
      <c r="H28" s="5">
        <f t="shared" si="3"/>
        <v>0.10526333741066352</v>
      </c>
      <c r="I28" s="4">
        <v>12254901</v>
      </c>
      <c r="J28" s="14">
        <f t="shared" si="4"/>
        <v>0.10526311517340559</v>
      </c>
      <c r="K28">
        <f t="shared" si="0"/>
        <v>47134236</v>
      </c>
    </row>
    <row r="29" spans="2:11" x14ac:dyDescent="0.3">
      <c r="B29" s="3">
        <v>43492</v>
      </c>
      <c r="C29" s="4">
        <v>16321913</v>
      </c>
      <c r="D29" s="13">
        <f t="shared" si="1"/>
        <v>2.0202007574737113E-2</v>
      </c>
      <c r="E29" s="4">
        <v>12241435</v>
      </c>
      <c r="F29" s="5">
        <f t="shared" si="2"/>
        <v>2.0202049665681399E-2</v>
      </c>
      <c r="G29" s="4">
        <v>4987251</v>
      </c>
      <c r="H29" s="5">
        <f t="shared" si="3"/>
        <v>2.0202135913869546E-2</v>
      </c>
      <c r="I29" s="4">
        <v>11788048</v>
      </c>
      <c r="J29" s="14">
        <f t="shared" si="4"/>
        <v>2.0202047302114057E-2</v>
      </c>
      <c r="K29">
        <f t="shared" si="0"/>
        <v>45338647</v>
      </c>
    </row>
    <row r="30" spans="2:11" x14ac:dyDescent="0.3">
      <c r="B30" s="3">
        <v>43493</v>
      </c>
      <c r="C30" s="4">
        <v>7661877</v>
      </c>
      <c r="D30" s="13">
        <f t="shared" si="1"/>
        <v>-3.921572561506792E-2</v>
      </c>
      <c r="E30" s="4">
        <v>5746408</v>
      </c>
      <c r="F30" s="5">
        <f t="shared" si="2"/>
        <v>-3.9215643655570065E-2</v>
      </c>
      <c r="G30" s="4">
        <v>2341129</v>
      </c>
      <c r="H30" s="5">
        <f t="shared" si="3"/>
        <v>-3.9215573617435218E-2</v>
      </c>
      <c r="I30" s="4">
        <v>5533578</v>
      </c>
      <c r="J30" s="14">
        <f t="shared" si="4"/>
        <v>-3.9215631802964057E-2</v>
      </c>
      <c r="K30">
        <f t="shared" si="0"/>
        <v>21282992</v>
      </c>
    </row>
    <row r="31" spans="2:11" x14ac:dyDescent="0.3">
      <c r="B31" s="3">
        <v>43494</v>
      </c>
      <c r="C31" s="4">
        <v>8052789</v>
      </c>
      <c r="D31" s="13">
        <f t="shared" si="1"/>
        <v>-0.40462431164582546</v>
      </c>
      <c r="E31" s="4">
        <v>6039592</v>
      </c>
      <c r="F31" s="5">
        <f t="shared" si="2"/>
        <v>1.9768798121875975</v>
      </c>
      <c r="G31" s="4">
        <v>2460574</v>
      </c>
      <c r="H31" s="5">
        <f t="shared" si="3"/>
        <v>-0.87590011321220818</v>
      </c>
      <c r="I31" s="4">
        <v>5815903</v>
      </c>
      <c r="J31" s="14">
        <f t="shared" si="4"/>
        <v>1.6565878173136039</v>
      </c>
      <c r="K31">
        <f t="shared" si="0"/>
        <v>22368858</v>
      </c>
    </row>
    <row r="32" spans="2:11" x14ac:dyDescent="0.3">
      <c r="B32" s="3">
        <v>43495</v>
      </c>
      <c r="C32" s="4">
        <v>8052789</v>
      </c>
      <c r="D32" s="13">
        <f t="shared" si="1"/>
        <v>4.0403950356973972E-2</v>
      </c>
      <c r="E32" s="4">
        <v>6039592</v>
      </c>
      <c r="F32" s="5">
        <f t="shared" si="2"/>
        <v>4.0403993422962303E-2</v>
      </c>
      <c r="G32" s="4">
        <v>2460574</v>
      </c>
      <c r="H32" s="5">
        <f t="shared" si="3"/>
        <v>4.0403920815824668E-2</v>
      </c>
      <c r="I32" s="4">
        <v>5815903</v>
      </c>
      <c r="J32" s="14">
        <f t="shared" si="4"/>
        <v>4.0403982581171505E-2</v>
      </c>
      <c r="K32">
        <f t="shared" si="0"/>
        <v>22368858</v>
      </c>
    </row>
    <row r="33" spans="2:11" x14ac:dyDescent="0.3">
      <c r="B33" s="3">
        <v>43496</v>
      </c>
      <c r="C33" s="4">
        <v>7505512</v>
      </c>
      <c r="D33" s="13">
        <f t="shared" si="1"/>
        <v>1.0526259099838065E-2</v>
      </c>
      <c r="E33" s="4">
        <v>5629134</v>
      </c>
      <c r="F33" s="5">
        <f t="shared" si="2"/>
        <v>1.0526349803258173E-2</v>
      </c>
      <c r="G33" s="4">
        <v>2293351</v>
      </c>
      <c r="H33" s="5">
        <f t="shared" si="3"/>
        <v>1.0526283321774077E-2</v>
      </c>
      <c r="I33" s="4">
        <v>5420648</v>
      </c>
      <c r="J33" s="14">
        <f t="shared" si="4"/>
        <v>1.0526300090806018E-2</v>
      </c>
      <c r="K33">
        <f t="shared" si="0"/>
        <v>20848645</v>
      </c>
    </row>
    <row r="34" spans="2:11" x14ac:dyDescent="0.3">
      <c r="B34" s="3">
        <v>43497</v>
      </c>
      <c r="C34" s="4">
        <v>7427330</v>
      </c>
      <c r="D34" s="13">
        <f t="shared" si="1"/>
        <v>0</v>
      </c>
      <c r="E34" s="4">
        <v>5570497</v>
      </c>
      <c r="F34" s="5">
        <f t="shared" si="2"/>
        <v>0</v>
      </c>
      <c r="G34" s="4">
        <v>2269462</v>
      </c>
      <c r="H34" s="5">
        <f t="shared" si="3"/>
        <v>0</v>
      </c>
      <c r="I34" s="4">
        <v>5364183</v>
      </c>
      <c r="J34" s="14">
        <f t="shared" si="4"/>
        <v>0</v>
      </c>
      <c r="K34">
        <f t="shared" si="0"/>
        <v>20631472</v>
      </c>
    </row>
    <row r="35" spans="2:11" x14ac:dyDescent="0.3">
      <c r="B35" s="3">
        <v>43498</v>
      </c>
      <c r="C35" s="4">
        <v>15675500</v>
      </c>
      <c r="D35" s="13">
        <f t="shared" si="1"/>
        <v>-7.6190490222222906E-2</v>
      </c>
      <c r="E35" s="4">
        <v>11756625</v>
      </c>
      <c r="F35" s="5">
        <f t="shared" si="2"/>
        <v>-7.6190508369948007E-2</v>
      </c>
      <c r="G35" s="4">
        <v>4789736</v>
      </c>
      <c r="H35" s="5">
        <f t="shared" si="3"/>
        <v>-7.6190516601906455E-2</v>
      </c>
      <c r="I35" s="4">
        <v>11321195</v>
      </c>
      <c r="J35" s="14">
        <f t="shared" si="4"/>
        <v>-7.6190415573328618E-2</v>
      </c>
      <c r="K35">
        <f t="shared" si="0"/>
        <v>43543056</v>
      </c>
    </row>
    <row r="36" spans="2:11" x14ac:dyDescent="0.3">
      <c r="B36" s="3">
        <v>43499</v>
      </c>
      <c r="C36" s="4">
        <v>16160310</v>
      </c>
      <c r="D36" s="13">
        <f t="shared" si="1"/>
        <v>-9.9009840329378207E-3</v>
      </c>
      <c r="E36" s="4">
        <v>12120232</v>
      </c>
      <c r="F36" s="5">
        <f t="shared" si="2"/>
        <v>-9.9010450980624443E-3</v>
      </c>
      <c r="G36" s="4">
        <v>4937872</v>
      </c>
      <c r="H36" s="5">
        <f t="shared" si="3"/>
        <v>-9.9010456862909102E-3</v>
      </c>
      <c r="I36" s="4">
        <v>11671335</v>
      </c>
      <c r="J36" s="14">
        <f t="shared" si="4"/>
        <v>-9.9009607018906154E-3</v>
      </c>
      <c r="K36">
        <f t="shared" si="0"/>
        <v>44889749</v>
      </c>
    </row>
    <row r="37" spans="2:11" x14ac:dyDescent="0.3">
      <c r="B37" s="3">
        <v>43500</v>
      </c>
      <c r="C37" s="4">
        <v>7661877</v>
      </c>
      <c r="D37" s="13">
        <f t="shared" si="1"/>
        <v>0</v>
      </c>
      <c r="E37" s="4">
        <v>5746408</v>
      </c>
      <c r="F37" s="5">
        <f t="shared" si="2"/>
        <v>0</v>
      </c>
      <c r="G37" s="4">
        <v>2341129</v>
      </c>
      <c r="H37" s="5">
        <f t="shared" si="3"/>
        <v>0</v>
      </c>
      <c r="I37" s="4">
        <v>5533578</v>
      </c>
      <c r="J37" s="14">
        <f t="shared" si="4"/>
        <v>0</v>
      </c>
      <c r="K37">
        <f t="shared" si="0"/>
        <v>21282992</v>
      </c>
    </row>
    <row r="38" spans="2:11" x14ac:dyDescent="0.3">
      <c r="B38" s="3">
        <v>43501</v>
      </c>
      <c r="C38" s="4">
        <v>8052789</v>
      </c>
      <c r="D38" s="13">
        <f t="shared" si="1"/>
        <v>0</v>
      </c>
      <c r="E38" s="4">
        <v>6039592</v>
      </c>
      <c r="F38" s="5">
        <f t="shared" si="2"/>
        <v>0</v>
      </c>
      <c r="G38" s="4">
        <v>2460574</v>
      </c>
      <c r="H38" s="5">
        <f t="shared" si="3"/>
        <v>0</v>
      </c>
      <c r="I38" s="4">
        <v>5815903</v>
      </c>
      <c r="J38" s="14">
        <f t="shared" si="4"/>
        <v>0</v>
      </c>
      <c r="K38">
        <f t="shared" si="0"/>
        <v>22368858</v>
      </c>
    </row>
    <row r="39" spans="2:11" x14ac:dyDescent="0.3">
      <c r="B39" s="3">
        <v>43502</v>
      </c>
      <c r="C39" s="4">
        <v>7427330</v>
      </c>
      <c r="D39" s="13">
        <f t="shared" si="1"/>
        <v>-7.7669860715337213E-2</v>
      </c>
      <c r="E39" s="4">
        <v>5570497</v>
      </c>
      <c r="F39" s="5">
        <f t="shared" si="2"/>
        <v>-7.7669981680881794E-2</v>
      </c>
      <c r="G39" s="4">
        <v>2269462</v>
      </c>
      <c r="H39" s="5">
        <f t="shared" si="3"/>
        <v>-7.7669681952259872E-2</v>
      </c>
      <c r="I39" s="4">
        <v>5364183</v>
      </c>
      <c r="J39" s="14">
        <f t="shared" si="4"/>
        <v>-7.7669796074659403E-2</v>
      </c>
      <c r="K39">
        <f t="shared" si="0"/>
        <v>20631472</v>
      </c>
    </row>
    <row r="40" spans="2:11" x14ac:dyDescent="0.3">
      <c r="B40" s="3">
        <v>43503</v>
      </c>
      <c r="C40" s="4">
        <v>7974607</v>
      </c>
      <c r="D40" s="13">
        <f t="shared" si="1"/>
        <v>6.2500066617707128E-2</v>
      </c>
      <c r="E40" s="4">
        <v>5980955</v>
      </c>
      <c r="F40" s="5">
        <f t="shared" si="2"/>
        <v>6.250002220590245E-2</v>
      </c>
      <c r="G40" s="4">
        <v>2436685</v>
      </c>
      <c r="H40" s="5">
        <f t="shared" si="3"/>
        <v>6.249980923112064E-2</v>
      </c>
      <c r="I40" s="4">
        <v>5759438</v>
      </c>
      <c r="J40" s="14">
        <f t="shared" si="4"/>
        <v>6.2499907760105389E-2</v>
      </c>
      <c r="K40">
        <f t="shared" si="0"/>
        <v>22151685</v>
      </c>
    </row>
    <row r="41" spans="2:11" x14ac:dyDescent="0.3">
      <c r="B41" s="3">
        <v>43504</v>
      </c>
      <c r="C41" s="4">
        <v>7896424</v>
      </c>
      <c r="D41" s="13">
        <f t="shared" si="1"/>
        <v>6.3157823874797625E-2</v>
      </c>
      <c r="E41" s="4">
        <v>5922318</v>
      </c>
      <c r="F41" s="5">
        <f t="shared" si="2"/>
        <v>6.3157919302353038E-2</v>
      </c>
      <c r="G41" s="4">
        <v>2412796</v>
      </c>
      <c r="H41" s="5">
        <f t="shared" si="3"/>
        <v>6.3157699930644462E-2</v>
      </c>
      <c r="I41" s="4">
        <v>5702973</v>
      </c>
      <c r="J41" s="14">
        <f t="shared" si="4"/>
        <v>6.3157800544836107E-2</v>
      </c>
      <c r="K41">
        <f t="shared" si="0"/>
        <v>21934511</v>
      </c>
    </row>
    <row r="42" spans="2:11" x14ac:dyDescent="0.3">
      <c r="B42" s="3">
        <v>43505</v>
      </c>
      <c r="C42" s="4">
        <v>15837104</v>
      </c>
      <c r="D42" s="13">
        <f t="shared" si="1"/>
        <v>1.030933622531971E-2</v>
      </c>
      <c r="E42" s="4">
        <v>11877828</v>
      </c>
      <c r="F42" s="5">
        <f t="shared" si="2"/>
        <v>1.030933622531971E-2</v>
      </c>
      <c r="G42" s="4">
        <v>4839115</v>
      </c>
      <c r="H42" s="5">
        <f t="shared" si="3"/>
        <v>1.0309336464473295E-2</v>
      </c>
      <c r="I42" s="4">
        <v>11437908</v>
      </c>
      <c r="J42" s="14">
        <f t="shared" si="4"/>
        <v>1.0309247389520326E-2</v>
      </c>
      <c r="K42">
        <f t="shared" si="0"/>
        <v>43991955</v>
      </c>
    </row>
    <row r="43" spans="2:11" x14ac:dyDescent="0.3">
      <c r="B43" s="3">
        <v>43506</v>
      </c>
      <c r="C43" s="4">
        <v>16645119</v>
      </c>
      <c r="D43" s="13">
        <f t="shared" si="1"/>
        <v>2.999998143599969E-2</v>
      </c>
      <c r="E43" s="4">
        <v>12483839</v>
      </c>
      <c r="F43" s="5">
        <f t="shared" si="2"/>
        <v>3.0000003300266753E-2</v>
      </c>
      <c r="G43" s="4">
        <v>5086008</v>
      </c>
      <c r="H43" s="5">
        <f t="shared" si="3"/>
        <v>2.9999967597377886E-2</v>
      </c>
      <c r="I43" s="4">
        <v>12021475</v>
      </c>
      <c r="J43" s="14">
        <f t="shared" si="4"/>
        <v>2.9999995715999983E-2</v>
      </c>
      <c r="K43">
        <f t="shared" si="0"/>
        <v>46236441</v>
      </c>
    </row>
    <row r="44" spans="2:11" x14ac:dyDescent="0.3">
      <c r="B44" s="3">
        <v>43507</v>
      </c>
      <c r="C44" s="4">
        <v>8052789</v>
      </c>
      <c r="D44" s="13">
        <f t="shared" si="1"/>
        <v>5.1020396177072547E-2</v>
      </c>
      <c r="E44" s="4">
        <v>6039592</v>
      </c>
      <c r="F44" s="5">
        <f t="shared" si="2"/>
        <v>5.1020393957407872E-2</v>
      </c>
      <c r="G44" s="4">
        <v>2460574</v>
      </c>
      <c r="H44" s="5">
        <f t="shared" si="3"/>
        <v>5.1020255611715637E-2</v>
      </c>
      <c r="I44" s="4">
        <v>5815903</v>
      </c>
      <c r="J44" s="14">
        <f t="shared" si="4"/>
        <v>5.1020334402081202E-2</v>
      </c>
      <c r="K44">
        <f t="shared" si="0"/>
        <v>22368858</v>
      </c>
    </row>
    <row r="45" spans="2:11" x14ac:dyDescent="0.3">
      <c r="B45" s="3">
        <v>43508</v>
      </c>
      <c r="C45" s="4">
        <v>8209154</v>
      </c>
      <c r="D45" s="13">
        <f t="shared" si="1"/>
        <v>1.9417496223979036E-2</v>
      </c>
      <c r="E45" s="4">
        <v>6156866</v>
      </c>
      <c r="F45" s="5">
        <f t="shared" si="2"/>
        <v>1.9417536813745029E-2</v>
      </c>
      <c r="G45" s="4">
        <v>2508352</v>
      </c>
      <c r="H45" s="5">
        <f t="shared" si="3"/>
        <v>1.9417420488065051E-2</v>
      </c>
      <c r="I45" s="4">
        <v>5928833</v>
      </c>
      <c r="J45" s="14">
        <f t="shared" si="4"/>
        <v>1.9417449018664934E-2</v>
      </c>
      <c r="K45">
        <f t="shared" si="0"/>
        <v>22803205</v>
      </c>
    </row>
    <row r="46" spans="2:11" x14ac:dyDescent="0.3">
      <c r="B46" s="3">
        <v>43509</v>
      </c>
      <c r="C46" s="4">
        <v>7818242</v>
      </c>
      <c r="D46" s="13">
        <f t="shared" si="1"/>
        <v>5.2631564774959561E-2</v>
      </c>
      <c r="E46" s="4">
        <v>5863681</v>
      </c>
      <c r="F46" s="5">
        <f t="shared" si="2"/>
        <v>5.2631569499094866E-2</v>
      </c>
      <c r="G46" s="4">
        <v>2388907</v>
      </c>
      <c r="H46" s="5">
        <f t="shared" si="3"/>
        <v>5.2631416608870385E-2</v>
      </c>
      <c r="I46" s="4">
        <v>5646508</v>
      </c>
      <c r="J46" s="14">
        <f t="shared" si="4"/>
        <v>5.2631500454030089E-2</v>
      </c>
      <c r="K46">
        <f t="shared" si="0"/>
        <v>21717338</v>
      </c>
    </row>
    <row r="47" spans="2:11" x14ac:dyDescent="0.3">
      <c r="B47" s="3">
        <v>43510</v>
      </c>
      <c r="C47" s="4">
        <v>7740060</v>
      </c>
      <c r="D47" s="13">
        <f t="shared" si="1"/>
        <v>-2.9411731512286488E-2</v>
      </c>
      <c r="E47" s="4">
        <v>5805045</v>
      </c>
      <c r="F47" s="5">
        <f t="shared" si="2"/>
        <v>-2.9411690942332758E-2</v>
      </c>
      <c r="G47" s="4">
        <v>2365018</v>
      </c>
      <c r="H47" s="5">
        <f t="shared" si="3"/>
        <v>-2.9411680213076385E-2</v>
      </c>
      <c r="I47" s="4">
        <v>5590043</v>
      </c>
      <c r="J47" s="14">
        <f t="shared" si="4"/>
        <v>-2.9411723852223126E-2</v>
      </c>
      <c r="K47">
        <f t="shared" si="0"/>
        <v>21500166</v>
      </c>
    </row>
    <row r="48" spans="2:11" x14ac:dyDescent="0.3">
      <c r="B48" s="3">
        <v>43511</v>
      </c>
      <c r="C48" s="4">
        <v>7740060</v>
      </c>
      <c r="D48" s="13">
        <f t="shared" si="1"/>
        <v>-1.9801874873993541E-2</v>
      </c>
      <c r="E48" s="4">
        <v>5805045</v>
      </c>
      <c r="F48" s="5">
        <f t="shared" si="2"/>
        <v>-1.9801874873993541E-2</v>
      </c>
      <c r="G48" s="4">
        <v>2365018</v>
      </c>
      <c r="H48" s="5">
        <f t="shared" si="3"/>
        <v>-1.9801922748545642E-2</v>
      </c>
      <c r="I48" s="4">
        <v>5590043</v>
      </c>
      <c r="J48" s="14">
        <f t="shared" si="4"/>
        <v>-1.9801952420255176E-2</v>
      </c>
      <c r="K48">
        <f t="shared" si="0"/>
        <v>21500166</v>
      </c>
    </row>
    <row r="49" spans="2:11" x14ac:dyDescent="0.3">
      <c r="B49" s="3">
        <v>43512</v>
      </c>
      <c r="C49" s="4">
        <v>16483516</v>
      </c>
      <c r="D49" s="13">
        <f t="shared" si="1"/>
        <v>4.0816300758017343E-2</v>
      </c>
      <c r="E49" s="4">
        <v>12362637</v>
      </c>
      <c r="F49" s="5">
        <f t="shared" si="2"/>
        <v>4.0816300758017343E-2</v>
      </c>
      <c r="G49" s="4">
        <v>5036630</v>
      </c>
      <c r="H49" s="5">
        <f t="shared" si="3"/>
        <v>4.0816347617281368E-2</v>
      </c>
      <c r="I49" s="4">
        <v>11904761</v>
      </c>
      <c r="J49" s="14">
        <f t="shared" si="4"/>
        <v>4.0816292629736184E-2</v>
      </c>
      <c r="K49">
        <f t="shared" si="0"/>
        <v>45787544</v>
      </c>
    </row>
    <row r="50" spans="2:11" x14ac:dyDescent="0.3">
      <c r="B50" s="3">
        <v>43513</v>
      </c>
      <c r="C50" s="4">
        <v>16321913</v>
      </c>
      <c r="D50" s="13">
        <f t="shared" si="1"/>
        <v>-1.941746406258793E-2</v>
      </c>
      <c r="E50" s="4">
        <v>12241435</v>
      </c>
      <c r="F50" s="5">
        <f t="shared" si="2"/>
        <v>-1.9417424399657879E-2</v>
      </c>
      <c r="G50" s="4">
        <v>4987251</v>
      </c>
      <c r="H50" s="5">
        <f t="shared" si="3"/>
        <v>-1.9417389827149356E-2</v>
      </c>
      <c r="I50" s="4">
        <v>11788048</v>
      </c>
      <c r="J50" s="14">
        <f t="shared" si="4"/>
        <v>-1.9417500764257301E-2</v>
      </c>
      <c r="K50">
        <f t="shared" si="0"/>
        <v>45338647</v>
      </c>
    </row>
    <row r="51" spans="2:11" x14ac:dyDescent="0.3">
      <c r="B51" s="3">
        <v>43514</v>
      </c>
      <c r="C51" s="4">
        <v>7818242</v>
      </c>
      <c r="D51" s="13">
        <f t="shared" si="1"/>
        <v>-2.9126182245679089E-2</v>
      </c>
      <c r="E51" s="4">
        <v>5863681</v>
      </c>
      <c r="F51" s="5">
        <f t="shared" si="2"/>
        <v>-2.9126305220617543E-2</v>
      </c>
      <c r="G51" s="4">
        <v>2388907</v>
      </c>
      <c r="H51" s="5">
        <f t="shared" si="3"/>
        <v>-2.9126130732097466E-2</v>
      </c>
      <c r="I51" s="4">
        <v>5646508</v>
      </c>
      <c r="J51" s="14">
        <f t="shared" si="4"/>
        <v>-2.912617352799729E-2</v>
      </c>
      <c r="K51">
        <f t="shared" si="0"/>
        <v>21717338</v>
      </c>
    </row>
    <row r="52" spans="2:11" x14ac:dyDescent="0.3">
      <c r="B52" s="3">
        <v>43515</v>
      </c>
      <c r="C52" s="4">
        <v>7896424</v>
      </c>
      <c r="D52" s="13">
        <f t="shared" si="1"/>
        <v>-3.8095277540170391E-2</v>
      </c>
      <c r="E52" s="4">
        <v>5922318</v>
      </c>
      <c r="F52" s="5">
        <f t="shared" si="2"/>
        <v>-3.8095355656595387E-2</v>
      </c>
      <c r="G52" s="4">
        <v>2412796</v>
      </c>
      <c r="H52" s="5">
        <f t="shared" si="3"/>
        <v>-3.8095131783736913E-2</v>
      </c>
      <c r="I52" s="4">
        <v>5702973</v>
      </c>
      <c r="J52" s="14">
        <f t="shared" si="4"/>
        <v>-3.8095186691883498E-2</v>
      </c>
      <c r="K52">
        <f t="shared" si="0"/>
        <v>21934511</v>
      </c>
    </row>
    <row r="53" spans="2:11" x14ac:dyDescent="0.3">
      <c r="B53" s="3">
        <v>43516</v>
      </c>
      <c r="C53" s="4">
        <v>7974607</v>
      </c>
      <c r="D53" s="13">
        <f t="shared" si="1"/>
        <v>2.0000020464958856E-2</v>
      </c>
      <c r="E53" s="4">
        <v>5980955</v>
      </c>
      <c r="F53" s="5">
        <f t="shared" si="2"/>
        <v>2.0000064805708151E-2</v>
      </c>
      <c r="G53" s="4">
        <v>2436685</v>
      </c>
      <c r="H53" s="5">
        <f t="shared" si="3"/>
        <v>1.9999941395793197E-2</v>
      </c>
      <c r="I53" s="4">
        <v>5759438</v>
      </c>
      <c r="J53" s="14">
        <f t="shared" si="4"/>
        <v>1.9999971663902771E-2</v>
      </c>
      <c r="K53">
        <f t="shared" si="0"/>
        <v>22151685</v>
      </c>
    </row>
    <row r="54" spans="2:11" x14ac:dyDescent="0.3">
      <c r="B54" s="3">
        <v>43517</v>
      </c>
      <c r="C54" s="4">
        <v>7505512</v>
      </c>
      <c r="D54" s="13">
        <f t="shared" si="1"/>
        <v>-3.0303124265186554E-2</v>
      </c>
      <c r="E54" s="4">
        <v>5629134</v>
      </c>
      <c r="F54" s="5">
        <f t="shared" si="2"/>
        <v>-3.0303124265186554E-2</v>
      </c>
      <c r="G54" s="4">
        <v>2293351</v>
      </c>
      <c r="H54" s="5">
        <f t="shared" si="3"/>
        <v>-3.0302940611868445E-2</v>
      </c>
      <c r="I54" s="4">
        <v>5420648</v>
      </c>
      <c r="J54" s="14">
        <f t="shared" si="4"/>
        <v>-3.0302986935878629E-2</v>
      </c>
      <c r="K54">
        <f t="shared" si="0"/>
        <v>20848645</v>
      </c>
    </row>
    <row r="55" spans="2:11" x14ac:dyDescent="0.3">
      <c r="B55" s="3">
        <v>43518</v>
      </c>
      <c r="C55" s="4">
        <v>7974607</v>
      </c>
      <c r="D55" s="13">
        <f t="shared" si="1"/>
        <v>3.0302995067221783E-2</v>
      </c>
      <c r="E55" s="4">
        <v>5980955</v>
      </c>
      <c r="F55" s="5">
        <f t="shared" si="2"/>
        <v>3.0302952001233452E-2</v>
      </c>
      <c r="G55" s="4">
        <v>2436685</v>
      </c>
      <c r="H55" s="5">
        <f t="shared" si="3"/>
        <v>3.0302940611868445E-2</v>
      </c>
      <c r="I55" s="4">
        <v>5759438</v>
      </c>
      <c r="J55" s="14">
        <f t="shared" si="4"/>
        <v>3.0302986935878629E-2</v>
      </c>
      <c r="K55">
        <f t="shared" si="0"/>
        <v>22151685</v>
      </c>
    </row>
    <row r="56" spans="2:11" x14ac:dyDescent="0.3">
      <c r="B56" s="3">
        <v>43519</v>
      </c>
      <c r="C56" s="4">
        <v>15513897</v>
      </c>
      <c r="D56" s="13">
        <f t="shared" si="1"/>
        <v>-5.8823554392157584E-2</v>
      </c>
      <c r="E56" s="4">
        <v>11635423</v>
      </c>
      <c r="F56" s="5">
        <f t="shared" si="2"/>
        <v>-5.8823534169934799E-2</v>
      </c>
      <c r="G56" s="4">
        <v>4740357</v>
      </c>
      <c r="H56" s="5">
        <f t="shared" si="3"/>
        <v>-5.8823657882353886E-2</v>
      </c>
      <c r="I56" s="4">
        <v>11204481</v>
      </c>
      <c r="J56" s="14">
        <f t="shared" si="4"/>
        <v>-5.8823524470587807E-2</v>
      </c>
      <c r="K56">
        <f t="shared" si="0"/>
        <v>43094158</v>
      </c>
    </row>
    <row r="57" spans="2:11" x14ac:dyDescent="0.3">
      <c r="B57" s="3">
        <v>43520</v>
      </c>
      <c r="C57" s="4">
        <v>15998707</v>
      </c>
      <c r="D57" s="13">
        <f t="shared" si="1"/>
        <v>-1.9801968065875641E-2</v>
      </c>
      <c r="E57" s="4">
        <v>11999030</v>
      </c>
      <c r="F57" s="5">
        <f t="shared" si="2"/>
        <v>-1.9802008506355717E-2</v>
      </c>
      <c r="G57" s="4">
        <v>4888493</v>
      </c>
      <c r="H57" s="5">
        <f t="shared" si="3"/>
        <v>-1.980209137258182E-2</v>
      </c>
      <c r="I57" s="4">
        <v>11554621</v>
      </c>
      <c r="J57" s="14">
        <f t="shared" si="4"/>
        <v>-1.980200623546835E-2</v>
      </c>
      <c r="K57">
        <f t="shared" si="0"/>
        <v>44440851</v>
      </c>
    </row>
    <row r="58" spans="2:11" x14ac:dyDescent="0.3">
      <c r="B58" s="3">
        <v>43521</v>
      </c>
      <c r="C58" s="4">
        <v>7583695</v>
      </c>
      <c r="D58" s="13">
        <f t="shared" si="1"/>
        <v>-2.9999966744442053E-2</v>
      </c>
      <c r="E58" s="4">
        <v>5687771</v>
      </c>
      <c r="F58" s="5">
        <f t="shared" si="2"/>
        <v>-2.9999926667224952E-2</v>
      </c>
      <c r="G58" s="4">
        <v>2317240</v>
      </c>
      <c r="H58" s="5">
        <f t="shared" si="3"/>
        <v>-2.9999912093689685E-2</v>
      </c>
      <c r="I58" s="4">
        <v>5477113</v>
      </c>
      <c r="J58" s="14">
        <f t="shared" si="4"/>
        <v>-2.9999957495854046E-2</v>
      </c>
      <c r="K58">
        <f t="shared" si="0"/>
        <v>21065819</v>
      </c>
    </row>
    <row r="59" spans="2:11" x14ac:dyDescent="0.3">
      <c r="B59" s="3">
        <v>43522</v>
      </c>
      <c r="C59" s="4">
        <v>8052789</v>
      </c>
      <c r="D59" s="13">
        <f t="shared" si="1"/>
        <v>1.9802001513596457E-2</v>
      </c>
      <c r="E59" s="4">
        <v>6039592</v>
      </c>
      <c r="F59" s="5">
        <f t="shared" si="2"/>
        <v>1.9802043726797613E-2</v>
      </c>
      <c r="G59" s="4">
        <v>2460574</v>
      </c>
      <c r="H59" s="5">
        <f t="shared" si="3"/>
        <v>1.9801922748545753E-2</v>
      </c>
      <c r="I59" s="4">
        <v>5815903</v>
      </c>
      <c r="J59" s="14">
        <f t="shared" si="4"/>
        <v>1.9801952420255287E-2</v>
      </c>
      <c r="K59">
        <f t="shared" si="0"/>
        <v>22368858</v>
      </c>
    </row>
    <row r="60" spans="2:11" x14ac:dyDescent="0.3">
      <c r="B60" s="3">
        <v>43523</v>
      </c>
      <c r="C60" s="4">
        <v>7740060</v>
      </c>
      <c r="D60" s="13">
        <f t="shared" si="1"/>
        <v>-2.9411731512286488E-2</v>
      </c>
      <c r="E60" s="4">
        <v>5805045</v>
      </c>
      <c r="F60" s="5">
        <f t="shared" si="2"/>
        <v>-2.9411690942332758E-2</v>
      </c>
      <c r="G60" s="4">
        <v>2365018</v>
      </c>
      <c r="H60" s="5">
        <f t="shared" si="3"/>
        <v>-2.9411680213076385E-2</v>
      </c>
      <c r="I60" s="4">
        <v>5590043</v>
      </c>
      <c r="J60" s="14">
        <f t="shared" si="4"/>
        <v>-2.9411723852223126E-2</v>
      </c>
      <c r="K60">
        <f t="shared" si="0"/>
        <v>21500166</v>
      </c>
    </row>
    <row r="61" spans="2:11" x14ac:dyDescent="0.3">
      <c r="B61" s="3">
        <v>43524</v>
      </c>
      <c r="C61" s="4">
        <v>8130972</v>
      </c>
      <c r="D61" s="13">
        <f t="shared" si="1"/>
        <v>8.3333422156942838E-2</v>
      </c>
      <c r="E61" s="4">
        <v>6098229</v>
      </c>
      <c r="F61" s="5">
        <f t="shared" si="2"/>
        <v>8.3333422156942838E-2</v>
      </c>
      <c r="G61" s="4">
        <v>2484463</v>
      </c>
      <c r="H61" s="5">
        <f t="shared" si="3"/>
        <v>8.3333078974827668E-2</v>
      </c>
      <c r="I61" s="4">
        <v>5872368</v>
      </c>
      <c r="J61" s="14">
        <f t="shared" si="4"/>
        <v>8.3333210346807185E-2</v>
      </c>
      <c r="K61">
        <f t="shared" si="0"/>
        <v>22586032</v>
      </c>
    </row>
    <row r="62" spans="2:11" x14ac:dyDescent="0.3">
      <c r="B62" s="3">
        <v>43525</v>
      </c>
      <c r="C62" s="4">
        <v>8052789</v>
      </c>
      <c r="D62" s="13">
        <f t="shared" si="1"/>
        <v>9.803868704752583E-3</v>
      </c>
      <c r="E62" s="4">
        <v>6039592</v>
      </c>
      <c r="F62" s="5">
        <f t="shared" si="2"/>
        <v>9.8039527132371962E-3</v>
      </c>
      <c r="G62" s="4">
        <v>2460574</v>
      </c>
      <c r="H62" s="5">
        <f t="shared" si="3"/>
        <v>9.8038934043587211E-3</v>
      </c>
      <c r="I62" s="4">
        <v>5815903</v>
      </c>
      <c r="J62" s="14">
        <f t="shared" si="4"/>
        <v>9.803907950741042E-3</v>
      </c>
      <c r="K62">
        <f t="shared" si="0"/>
        <v>22368858</v>
      </c>
    </row>
    <row r="63" spans="2:11" x14ac:dyDescent="0.3">
      <c r="B63" s="3">
        <v>43526</v>
      </c>
      <c r="C63" s="4">
        <v>16806722</v>
      </c>
      <c r="D63" s="13">
        <f t="shared" si="1"/>
        <v>8.3333349447917593E-2</v>
      </c>
      <c r="E63" s="4">
        <v>12605042</v>
      </c>
      <c r="F63" s="5">
        <f t="shared" si="2"/>
        <v>8.3333369143519853E-2</v>
      </c>
      <c r="G63" s="4">
        <v>5135387</v>
      </c>
      <c r="H63" s="5">
        <f t="shared" si="3"/>
        <v>8.3333386071977378E-2</v>
      </c>
      <c r="I63" s="4">
        <v>12138188</v>
      </c>
      <c r="J63" s="14">
        <f t="shared" si="4"/>
        <v>8.3333355645834883E-2</v>
      </c>
      <c r="K63">
        <f t="shared" si="0"/>
        <v>46685339</v>
      </c>
    </row>
    <row r="64" spans="2:11" x14ac:dyDescent="0.3">
      <c r="B64" s="3">
        <v>43527</v>
      </c>
      <c r="C64" s="4">
        <v>15837104</v>
      </c>
      <c r="D64" s="13">
        <f t="shared" si="1"/>
        <v>-1.0101003787368557E-2</v>
      </c>
      <c r="E64" s="4">
        <v>11877828</v>
      </c>
      <c r="F64" s="5">
        <f t="shared" si="2"/>
        <v>-1.010098316280561E-2</v>
      </c>
      <c r="G64" s="4">
        <v>4839115</v>
      </c>
      <c r="H64" s="5">
        <f t="shared" si="3"/>
        <v>-1.0100863394915338E-2</v>
      </c>
      <c r="I64" s="4">
        <v>11437908</v>
      </c>
      <c r="J64" s="14">
        <f t="shared" si="4"/>
        <v>-1.0100980378326518E-2</v>
      </c>
      <c r="K64">
        <f t="shared" si="0"/>
        <v>43991955</v>
      </c>
    </row>
    <row r="65" spans="2:11" x14ac:dyDescent="0.3">
      <c r="B65" s="3">
        <v>43528</v>
      </c>
      <c r="C65" s="4">
        <v>7818242</v>
      </c>
      <c r="D65" s="13">
        <f t="shared" si="1"/>
        <v>3.0927799707134884E-2</v>
      </c>
      <c r="E65" s="4">
        <v>5863681</v>
      </c>
      <c r="F65" s="5">
        <f t="shared" si="2"/>
        <v>3.0927757112584109E-2</v>
      </c>
      <c r="G65" s="4">
        <v>2388907</v>
      </c>
      <c r="H65" s="5">
        <f t="shared" si="3"/>
        <v>3.0927741623655747E-2</v>
      </c>
      <c r="I65" s="4">
        <v>5646508</v>
      </c>
      <c r="J65" s="14">
        <f t="shared" si="4"/>
        <v>3.0927789877623457E-2</v>
      </c>
      <c r="K65">
        <f t="shared" si="0"/>
        <v>21717338</v>
      </c>
    </row>
    <row r="66" spans="2:11" x14ac:dyDescent="0.3">
      <c r="B66" s="3">
        <v>43529</v>
      </c>
      <c r="C66" s="4">
        <v>7818242</v>
      </c>
      <c r="D66" s="13">
        <f t="shared" si="1"/>
        <v>-2.9126182245679089E-2</v>
      </c>
      <c r="E66" s="4">
        <v>5863681</v>
      </c>
      <c r="F66" s="5">
        <f t="shared" si="2"/>
        <v>-2.9126305220617543E-2</v>
      </c>
      <c r="G66" s="4">
        <v>2388907</v>
      </c>
      <c r="H66" s="5">
        <f t="shared" si="3"/>
        <v>-2.9126130732097466E-2</v>
      </c>
      <c r="I66" s="4">
        <v>5646508</v>
      </c>
      <c r="J66" s="14">
        <f t="shared" si="4"/>
        <v>-2.912617352799729E-2</v>
      </c>
      <c r="K66">
        <f t="shared" si="0"/>
        <v>21717338</v>
      </c>
    </row>
    <row r="67" spans="2:11" x14ac:dyDescent="0.3">
      <c r="B67" s="3">
        <v>43530</v>
      </c>
      <c r="C67" s="4">
        <v>7583695</v>
      </c>
      <c r="D67" s="13">
        <f t="shared" si="1"/>
        <v>-2.0202039777469372E-2</v>
      </c>
      <c r="E67" s="4">
        <v>5687771</v>
      </c>
      <c r="F67" s="5">
        <f t="shared" si="2"/>
        <v>-2.0202082843457703E-2</v>
      </c>
      <c r="G67" s="4">
        <v>2317240</v>
      </c>
      <c r="H67" s="5">
        <f t="shared" si="3"/>
        <v>-2.0201960407912334E-2</v>
      </c>
      <c r="I67" s="4">
        <v>5477113</v>
      </c>
      <c r="J67" s="14">
        <f t="shared" si="4"/>
        <v>-2.0201991290585752E-2</v>
      </c>
      <c r="K67">
        <f t="shared" si="0"/>
        <v>21065819</v>
      </c>
    </row>
    <row r="68" spans="2:11" x14ac:dyDescent="0.3">
      <c r="B68" s="3">
        <v>43531</v>
      </c>
      <c r="C68" s="4">
        <v>7818242</v>
      </c>
      <c r="D68" s="13">
        <f t="shared" si="1"/>
        <v>-3.8461576303546519E-2</v>
      </c>
      <c r="E68" s="4">
        <v>5863681</v>
      </c>
      <c r="F68" s="5">
        <f t="shared" si="2"/>
        <v>-3.8461658294563827E-2</v>
      </c>
      <c r="G68" s="4">
        <v>2388907</v>
      </c>
      <c r="H68" s="5">
        <f t="shared" si="3"/>
        <v>-3.8461430095759086E-2</v>
      </c>
      <c r="I68" s="4">
        <v>5646508</v>
      </c>
      <c r="J68" s="14">
        <f t="shared" si="4"/>
        <v>-3.8461486064905959E-2</v>
      </c>
      <c r="K68">
        <f t="shared" ref="K68:K131" si="5">C68+E68+G68+I68</f>
        <v>21717338</v>
      </c>
    </row>
    <row r="69" spans="2:11" x14ac:dyDescent="0.3">
      <c r="B69" s="3">
        <v>43532</v>
      </c>
      <c r="C69" s="4">
        <v>7818242</v>
      </c>
      <c r="D69" s="13">
        <f t="shared" si="1"/>
        <v>-2.9126182245679089E-2</v>
      </c>
      <c r="E69" s="4">
        <v>5863681</v>
      </c>
      <c r="F69" s="5">
        <f t="shared" si="2"/>
        <v>-2.9126305220617543E-2</v>
      </c>
      <c r="G69" s="4">
        <v>2388907</v>
      </c>
      <c r="H69" s="5">
        <f t="shared" si="3"/>
        <v>-2.9126130732097466E-2</v>
      </c>
      <c r="I69" s="4">
        <v>5646508</v>
      </c>
      <c r="J69" s="14">
        <f t="shared" si="4"/>
        <v>-2.912617352799729E-2</v>
      </c>
      <c r="K69">
        <f t="shared" si="5"/>
        <v>21717338</v>
      </c>
    </row>
    <row r="70" spans="2:11" x14ac:dyDescent="0.3">
      <c r="B70" s="3">
        <v>43533</v>
      </c>
      <c r="C70" s="4">
        <v>16806722</v>
      </c>
      <c r="D70" s="13">
        <f t="shared" si="1"/>
        <v>0</v>
      </c>
      <c r="E70" s="4">
        <v>12605042</v>
      </c>
      <c r="F70" s="5">
        <f t="shared" si="2"/>
        <v>0</v>
      </c>
      <c r="G70" s="4">
        <v>5135387</v>
      </c>
      <c r="H70" s="5">
        <f t="shared" si="3"/>
        <v>0</v>
      </c>
      <c r="I70" s="4">
        <v>12138188</v>
      </c>
      <c r="J70" s="14">
        <f t="shared" si="4"/>
        <v>0</v>
      </c>
      <c r="K70">
        <f t="shared" si="5"/>
        <v>46685339</v>
      </c>
    </row>
    <row r="71" spans="2:11" x14ac:dyDescent="0.3">
      <c r="B71" s="3">
        <v>43534</v>
      </c>
      <c r="C71" s="4">
        <v>16645119</v>
      </c>
      <c r="D71" s="13">
        <f t="shared" si="1"/>
        <v>5.1020375947521623E-2</v>
      </c>
      <c r="E71" s="4">
        <v>12483839</v>
      </c>
      <c r="F71" s="5">
        <f t="shared" si="2"/>
        <v>5.1020354899902642E-2</v>
      </c>
      <c r="G71" s="4">
        <v>5086008</v>
      </c>
      <c r="H71" s="5">
        <f t="shared" si="3"/>
        <v>5.1020279534584212E-2</v>
      </c>
      <c r="I71" s="4">
        <v>12021475</v>
      </c>
      <c r="J71" s="14">
        <f t="shared" si="4"/>
        <v>5.102043135860157E-2</v>
      </c>
      <c r="K71">
        <f t="shared" si="5"/>
        <v>46236441</v>
      </c>
    </row>
    <row r="72" spans="2:11" x14ac:dyDescent="0.3">
      <c r="B72" s="3">
        <v>43535</v>
      </c>
      <c r="C72" s="4">
        <v>7661877</v>
      </c>
      <c r="D72" s="13">
        <f t="shared" si="1"/>
        <v>-2.0000020464958745E-2</v>
      </c>
      <c r="E72" s="4">
        <v>5746408</v>
      </c>
      <c r="F72" s="5">
        <f t="shared" si="2"/>
        <v>-1.9999894264370766E-2</v>
      </c>
      <c r="G72" s="4">
        <v>2341129</v>
      </c>
      <c r="H72" s="5">
        <f t="shared" si="3"/>
        <v>-1.9999941395793086E-2</v>
      </c>
      <c r="I72" s="4">
        <v>5533578</v>
      </c>
      <c r="J72" s="14">
        <f t="shared" si="4"/>
        <v>-1.9999971663902771E-2</v>
      </c>
      <c r="K72">
        <f t="shared" si="5"/>
        <v>21282992</v>
      </c>
    </row>
    <row r="73" spans="2:11" x14ac:dyDescent="0.3">
      <c r="B73" s="3">
        <v>43536</v>
      </c>
      <c r="C73" s="4">
        <v>7740060</v>
      </c>
      <c r="D73" s="13">
        <f t="shared" si="1"/>
        <v>-9.9999462794833072E-3</v>
      </c>
      <c r="E73" s="4">
        <v>5805045</v>
      </c>
      <c r="F73" s="5">
        <f t="shared" si="2"/>
        <v>-9.9998618615166901E-3</v>
      </c>
      <c r="G73" s="4">
        <v>2365018</v>
      </c>
      <c r="H73" s="5">
        <f t="shared" si="3"/>
        <v>-9.9999706978965985E-3</v>
      </c>
      <c r="I73" s="4">
        <v>5590043</v>
      </c>
      <c r="J73" s="14">
        <f t="shared" si="4"/>
        <v>-9.9999858319513857E-3</v>
      </c>
      <c r="K73">
        <f t="shared" si="5"/>
        <v>21500166</v>
      </c>
    </row>
    <row r="74" spans="2:11" x14ac:dyDescent="0.3">
      <c r="B74" s="3">
        <v>43537</v>
      </c>
      <c r="C74" s="4">
        <v>7818242</v>
      </c>
      <c r="D74" s="13">
        <f t="shared" si="1"/>
        <v>3.0927799707134884E-2</v>
      </c>
      <c r="E74" s="4">
        <v>5863681</v>
      </c>
      <c r="F74" s="5">
        <f t="shared" si="2"/>
        <v>3.0927757112584109E-2</v>
      </c>
      <c r="G74" s="4">
        <v>2388907</v>
      </c>
      <c r="H74" s="5">
        <f t="shared" si="3"/>
        <v>3.0927741623655747E-2</v>
      </c>
      <c r="I74" s="4">
        <v>5646508</v>
      </c>
      <c r="J74" s="14">
        <f t="shared" si="4"/>
        <v>3.0927789877623457E-2</v>
      </c>
      <c r="K74">
        <f t="shared" si="5"/>
        <v>21717338</v>
      </c>
    </row>
    <row r="75" spans="2:11" x14ac:dyDescent="0.3">
      <c r="B75" s="3">
        <v>43538</v>
      </c>
      <c r="C75" s="4">
        <v>8209154</v>
      </c>
      <c r="D75" s="13">
        <f t="shared" ref="D75:D138" si="6">(C75/C68)-1</f>
        <v>4.9999987209400798E-2</v>
      </c>
      <c r="E75" s="4">
        <v>6156866</v>
      </c>
      <c r="F75" s="5">
        <f t="shared" ref="F75:F138" si="7">(E75/E68)-1</f>
        <v>5.0000162014270488E-2</v>
      </c>
      <c r="G75" s="4">
        <v>2508352</v>
      </c>
      <c r="H75" s="5">
        <f t="shared" ref="H75:H138" si="8">(G75/G68)-1</f>
        <v>4.9999853489482771E-2</v>
      </c>
      <c r="I75" s="4">
        <v>5928833</v>
      </c>
      <c r="J75" s="14">
        <f t="shared" ref="J75:J138" si="9">(I75/I68)-1</f>
        <v>4.9999929159756817E-2</v>
      </c>
      <c r="K75">
        <f t="shared" si="5"/>
        <v>22803205</v>
      </c>
    </row>
    <row r="76" spans="2:11" x14ac:dyDescent="0.3">
      <c r="B76" s="3">
        <v>43539</v>
      </c>
      <c r="C76" s="4">
        <v>7740060</v>
      </c>
      <c r="D76" s="13">
        <f t="shared" si="6"/>
        <v>-9.9999462794833072E-3</v>
      </c>
      <c r="E76" s="4">
        <v>5805045</v>
      </c>
      <c r="F76" s="5">
        <f t="shared" si="7"/>
        <v>-9.9998618615166901E-3</v>
      </c>
      <c r="G76" s="4">
        <v>2365018</v>
      </c>
      <c r="H76" s="5">
        <f t="shared" si="8"/>
        <v>-9.9999706978965985E-3</v>
      </c>
      <c r="I76" s="4">
        <v>5590043</v>
      </c>
      <c r="J76" s="14">
        <f t="shared" si="9"/>
        <v>-9.9999858319513857E-3</v>
      </c>
      <c r="K76">
        <f t="shared" si="5"/>
        <v>21500166</v>
      </c>
    </row>
    <row r="77" spans="2:11" x14ac:dyDescent="0.3">
      <c r="B77" s="3">
        <v>43540</v>
      </c>
      <c r="C77" s="4">
        <v>15352294</v>
      </c>
      <c r="D77" s="13">
        <f t="shared" si="6"/>
        <v>-8.6538469548077201E-2</v>
      </c>
      <c r="E77" s="4">
        <v>11514221</v>
      </c>
      <c r="F77" s="5">
        <f t="shared" si="7"/>
        <v>-8.6538466115384627E-2</v>
      </c>
      <c r="G77" s="4">
        <v>4690978</v>
      </c>
      <c r="H77" s="5">
        <f t="shared" si="8"/>
        <v>-8.6538560774484963E-2</v>
      </c>
      <c r="I77" s="4">
        <v>11087768</v>
      </c>
      <c r="J77" s="14">
        <f t="shared" si="9"/>
        <v>-8.6538452032543955E-2</v>
      </c>
      <c r="K77">
        <f t="shared" si="5"/>
        <v>42645261</v>
      </c>
    </row>
    <row r="78" spans="2:11" x14ac:dyDescent="0.3">
      <c r="B78" s="3">
        <v>43541</v>
      </c>
      <c r="C78" s="4">
        <v>15352294</v>
      </c>
      <c r="D78" s="13">
        <f t="shared" si="6"/>
        <v>-7.7669916328023891E-2</v>
      </c>
      <c r="E78" s="4">
        <v>11514221</v>
      </c>
      <c r="F78" s="5">
        <f t="shared" si="7"/>
        <v>-7.7669857805759857E-2</v>
      </c>
      <c r="G78" s="4">
        <v>4690978</v>
      </c>
      <c r="H78" s="5">
        <f t="shared" si="8"/>
        <v>-7.7669952544313747E-2</v>
      </c>
      <c r="I78" s="4">
        <v>11087768</v>
      </c>
      <c r="J78" s="14">
        <f t="shared" si="9"/>
        <v>-7.7669919872561444E-2</v>
      </c>
      <c r="K78">
        <f t="shared" si="5"/>
        <v>42645261</v>
      </c>
    </row>
    <row r="79" spans="2:11" x14ac:dyDescent="0.3">
      <c r="B79" s="3">
        <v>43542</v>
      </c>
      <c r="C79" s="4">
        <v>8052789</v>
      </c>
      <c r="D79" s="13">
        <f t="shared" si="6"/>
        <v>5.1020396177072547E-2</v>
      </c>
      <c r="E79" s="4">
        <v>6039592</v>
      </c>
      <c r="F79" s="5">
        <f t="shared" si="7"/>
        <v>5.1020393957407872E-2</v>
      </c>
      <c r="G79" s="4">
        <v>2460574</v>
      </c>
      <c r="H79" s="5">
        <f t="shared" si="8"/>
        <v>5.1020255611715637E-2</v>
      </c>
      <c r="I79" s="4">
        <v>5815903</v>
      </c>
      <c r="J79" s="14">
        <f t="shared" si="9"/>
        <v>5.1020334402081202E-2</v>
      </c>
      <c r="K79">
        <f t="shared" si="5"/>
        <v>22368858</v>
      </c>
    </row>
    <row r="80" spans="2:11" x14ac:dyDescent="0.3">
      <c r="B80" s="3">
        <v>43543</v>
      </c>
      <c r="C80" s="4">
        <v>7896424</v>
      </c>
      <c r="D80" s="13">
        <f t="shared" si="6"/>
        <v>2.0201910579504601E-2</v>
      </c>
      <c r="E80" s="4">
        <v>5922318</v>
      </c>
      <c r="F80" s="5">
        <f t="shared" si="7"/>
        <v>2.0201910579504601E-2</v>
      </c>
      <c r="G80" s="4">
        <v>2412796</v>
      </c>
      <c r="H80" s="5">
        <f t="shared" si="8"/>
        <v>2.0201960407912223E-2</v>
      </c>
      <c r="I80" s="4">
        <v>5702973</v>
      </c>
      <c r="J80" s="14">
        <f t="shared" si="9"/>
        <v>2.0201991290585752E-2</v>
      </c>
      <c r="K80">
        <f t="shared" si="5"/>
        <v>21934511</v>
      </c>
    </row>
    <row r="81" spans="2:11" x14ac:dyDescent="0.3">
      <c r="B81" s="3">
        <v>43544</v>
      </c>
      <c r="C81" s="4">
        <v>7661877</v>
      </c>
      <c r="D81" s="13">
        <f t="shared" si="6"/>
        <v>-2.0000020464958745E-2</v>
      </c>
      <c r="E81" s="4">
        <v>5746408</v>
      </c>
      <c r="F81" s="5">
        <f t="shared" si="7"/>
        <v>-1.9999894264370766E-2</v>
      </c>
      <c r="G81" s="4">
        <v>2341129</v>
      </c>
      <c r="H81" s="5">
        <f t="shared" si="8"/>
        <v>-1.9999941395793086E-2</v>
      </c>
      <c r="I81" s="4">
        <v>5533578</v>
      </c>
      <c r="J81" s="14">
        <f t="shared" si="9"/>
        <v>-1.9999971663902771E-2</v>
      </c>
      <c r="K81">
        <f t="shared" si="5"/>
        <v>21282992</v>
      </c>
    </row>
    <row r="82" spans="2:11" x14ac:dyDescent="0.3">
      <c r="B82" s="3">
        <v>43545</v>
      </c>
      <c r="C82" s="4">
        <v>7818242</v>
      </c>
      <c r="D82" s="13">
        <f t="shared" si="6"/>
        <v>-4.7619036017596983E-2</v>
      </c>
      <c r="E82" s="4">
        <v>5863681</v>
      </c>
      <c r="F82" s="5">
        <f t="shared" si="7"/>
        <v>-4.7619194570744261E-2</v>
      </c>
      <c r="G82" s="4">
        <v>2388907</v>
      </c>
      <c r="H82" s="5">
        <f t="shared" si="8"/>
        <v>-4.7618914729671169E-2</v>
      </c>
      <c r="I82" s="4">
        <v>5646508</v>
      </c>
      <c r="J82" s="14">
        <f t="shared" si="9"/>
        <v>-4.7618983364854484E-2</v>
      </c>
      <c r="K82">
        <f t="shared" si="5"/>
        <v>21717338</v>
      </c>
    </row>
    <row r="83" spans="2:11" x14ac:dyDescent="0.3">
      <c r="B83" s="3">
        <v>43546</v>
      </c>
      <c r="C83" s="4">
        <v>7583695</v>
      </c>
      <c r="D83" s="13">
        <f t="shared" si="6"/>
        <v>-2.0202039777469372E-2</v>
      </c>
      <c r="E83" s="4">
        <v>5687771</v>
      </c>
      <c r="F83" s="5">
        <f t="shared" si="7"/>
        <v>-2.0202082843457703E-2</v>
      </c>
      <c r="G83" s="4">
        <v>2317240</v>
      </c>
      <c r="H83" s="5">
        <f t="shared" si="8"/>
        <v>-2.0201960407912334E-2</v>
      </c>
      <c r="I83" s="4">
        <v>5477113</v>
      </c>
      <c r="J83" s="14">
        <f t="shared" si="9"/>
        <v>-2.0201991290585752E-2</v>
      </c>
      <c r="K83">
        <f t="shared" si="5"/>
        <v>21065819</v>
      </c>
    </row>
    <row r="84" spans="2:11" x14ac:dyDescent="0.3">
      <c r="B84" s="3">
        <v>43547</v>
      </c>
      <c r="C84" s="4">
        <v>15998707</v>
      </c>
      <c r="D84" s="13">
        <f t="shared" si="6"/>
        <v>4.2105303611303935E-2</v>
      </c>
      <c r="E84" s="4">
        <v>11999030</v>
      </c>
      <c r="F84" s="5">
        <f t="shared" si="7"/>
        <v>4.2105236646057032E-2</v>
      </c>
      <c r="G84" s="4">
        <v>4888493</v>
      </c>
      <c r="H84" s="5">
        <f t="shared" si="8"/>
        <v>4.210529232923288E-2</v>
      </c>
      <c r="I84" s="4">
        <v>11554621</v>
      </c>
      <c r="J84" s="14">
        <f t="shared" si="9"/>
        <v>4.2105228031466657E-2</v>
      </c>
      <c r="K84">
        <f t="shared" si="5"/>
        <v>44440851</v>
      </c>
    </row>
    <row r="85" spans="2:11" x14ac:dyDescent="0.3">
      <c r="B85" s="3">
        <v>43548</v>
      </c>
      <c r="C85" s="4">
        <v>16321913</v>
      </c>
      <c r="D85" s="13">
        <f t="shared" si="6"/>
        <v>6.3157922848533277E-2</v>
      </c>
      <c r="E85" s="4">
        <v>12241435</v>
      </c>
      <c r="F85" s="5">
        <f t="shared" si="7"/>
        <v>6.3157898393647383E-2</v>
      </c>
      <c r="G85" s="4">
        <v>4987251</v>
      </c>
      <c r="H85" s="5">
        <f t="shared" si="8"/>
        <v>6.3158045081430858E-2</v>
      </c>
      <c r="I85" s="4">
        <v>11788048</v>
      </c>
      <c r="J85" s="14">
        <f t="shared" si="9"/>
        <v>6.3157887141938707E-2</v>
      </c>
      <c r="K85">
        <f t="shared" si="5"/>
        <v>45338647</v>
      </c>
    </row>
    <row r="86" spans="2:11" x14ac:dyDescent="0.3">
      <c r="B86" s="3">
        <v>43549</v>
      </c>
      <c r="C86" s="4">
        <v>8052789</v>
      </c>
      <c r="D86" s="13">
        <f t="shared" si="6"/>
        <v>0</v>
      </c>
      <c r="E86" s="4">
        <v>6039592</v>
      </c>
      <c r="F86" s="5">
        <f t="shared" si="7"/>
        <v>0</v>
      </c>
      <c r="G86" s="4">
        <v>2460574</v>
      </c>
      <c r="H86" s="5">
        <f t="shared" si="8"/>
        <v>0</v>
      </c>
      <c r="I86" s="4">
        <v>5815903</v>
      </c>
      <c r="J86" s="14">
        <f t="shared" si="9"/>
        <v>0</v>
      </c>
      <c r="K86">
        <f t="shared" si="5"/>
        <v>22368858</v>
      </c>
    </row>
    <row r="87" spans="2:11" x14ac:dyDescent="0.3">
      <c r="B87" s="3">
        <v>43550</v>
      </c>
      <c r="C87" s="4">
        <v>7505512</v>
      </c>
      <c r="D87" s="13">
        <f t="shared" si="6"/>
        <v>-4.9504940464189851E-2</v>
      </c>
      <c r="E87" s="4">
        <v>5629134</v>
      </c>
      <c r="F87" s="5">
        <f t="shared" si="7"/>
        <v>-4.9504940464189851E-2</v>
      </c>
      <c r="G87" s="4">
        <v>2293351</v>
      </c>
      <c r="H87" s="5">
        <f t="shared" si="8"/>
        <v>-4.950480687136416E-2</v>
      </c>
      <c r="I87" s="4">
        <v>5420648</v>
      </c>
      <c r="J87" s="14">
        <f t="shared" si="9"/>
        <v>-4.9504881050637994E-2</v>
      </c>
      <c r="K87">
        <f t="shared" si="5"/>
        <v>20848645</v>
      </c>
    </row>
    <row r="88" spans="2:11" x14ac:dyDescent="0.3">
      <c r="B88" s="3">
        <v>43551</v>
      </c>
      <c r="C88" s="4">
        <v>7505512</v>
      </c>
      <c r="D88" s="13">
        <f t="shared" si="6"/>
        <v>-2.0408184574093213E-2</v>
      </c>
      <c r="E88" s="4">
        <v>5629134</v>
      </c>
      <c r="F88" s="5">
        <f t="shared" si="7"/>
        <v>-2.0408227191664796E-2</v>
      </c>
      <c r="G88" s="4">
        <v>2293351</v>
      </c>
      <c r="H88" s="5">
        <f t="shared" si="8"/>
        <v>-2.0408102244686255E-2</v>
      </c>
      <c r="I88" s="4">
        <v>5420648</v>
      </c>
      <c r="J88" s="14">
        <f t="shared" si="9"/>
        <v>-2.0408133760832503E-2</v>
      </c>
      <c r="K88">
        <f t="shared" si="5"/>
        <v>20848645</v>
      </c>
    </row>
    <row r="89" spans="2:11" x14ac:dyDescent="0.3">
      <c r="B89" s="3">
        <v>43552</v>
      </c>
      <c r="C89" s="4">
        <v>7740060</v>
      </c>
      <c r="D89" s="13">
        <f t="shared" si="6"/>
        <v>-9.9999462794833072E-3</v>
      </c>
      <c r="E89" s="4">
        <v>5805045</v>
      </c>
      <c r="F89" s="5">
        <f t="shared" si="7"/>
        <v>-9.9998618615166901E-3</v>
      </c>
      <c r="G89" s="4">
        <v>2365018</v>
      </c>
      <c r="H89" s="5">
        <f t="shared" si="8"/>
        <v>-9.9999706978965985E-3</v>
      </c>
      <c r="I89" s="4">
        <v>5590043</v>
      </c>
      <c r="J89" s="14">
        <f t="shared" si="9"/>
        <v>-9.9999858319513857E-3</v>
      </c>
      <c r="K89">
        <f t="shared" si="5"/>
        <v>21500166</v>
      </c>
    </row>
    <row r="90" spans="2:11" x14ac:dyDescent="0.3">
      <c r="B90" s="3">
        <v>43553</v>
      </c>
      <c r="C90" s="4">
        <v>8209154</v>
      </c>
      <c r="D90" s="13">
        <f t="shared" si="6"/>
        <v>8.2474176506307284E-2</v>
      </c>
      <c r="E90" s="4">
        <v>6156866</v>
      </c>
      <c r="F90" s="5">
        <f t="shared" si="7"/>
        <v>8.247431199322186E-2</v>
      </c>
      <c r="G90" s="4">
        <v>2508352</v>
      </c>
      <c r="H90" s="5">
        <f t="shared" si="8"/>
        <v>8.2473977663081843E-2</v>
      </c>
      <c r="I90" s="4">
        <v>5928833</v>
      </c>
      <c r="J90" s="14">
        <f t="shared" si="9"/>
        <v>8.2474106340329367E-2</v>
      </c>
      <c r="K90">
        <f t="shared" si="5"/>
        <v>22803205</v>
      </c>
    </row>
    <row r="91" spans="2:11" x14ac:dyDescent="0.3">
      <c r="B91" s="3">
        <v>43554</v>
      </c>
      <c r="C91" s="4">
        <v>16160310</v>
      </c>
      <c r="D91" s="13">
        <f t="shared" si="6"/>
        <v>1.0101003787368557E-2</v>
      </c>
      <c r="E91" s="4">
        <v>12120232</v>
      </c>
      <c r="F91" s="5">
        <f t="shared" si="7"/>
        <v>1.010098316280561E-2</v>
      </c>
      <c r="G91" s="4">
        <v>4937872</v>
      </c>
      <c r="H91" s="5">
        <f t="shared" si="8"/>
        <v>1.0101067956934884E-2</v>
      </c>
      <c r="I91" s="4">
        <v>11671335</v>
      </c>
      <c r="J91" s="14">
        <f t="shared" si="9"/>
        <v>1.0101066923787538E-2</v>
      </c>
      <c r="K91">
        <f t="shared" si="5"/>
        <v>44889749</v>
      </c>
    </row>
    <row r="92" spans="2:11" x14ac:dyDescent="0.3">
      <c r="B92" s="3">
        <v>43555</v>
      </c>
      <c r="C92" s="4">
        <v>15352294</v>
      </c>
      <c r="D92" s="13">
        <f t="shared" si="6"/>
        <v>-5.9405965464955024E-2</v>
      </c>
      <c r="E92" s="4">
        <v>11514221</v>
      </c>
      <c r="F92" s="5">
        <f t="shared" si="7"/>
        <v>-5.9405943829297758E-2</v>
      </c>
      <c r="G92" s="4">
        <v>4690978</v>
      </c>
      <c r="H92" s="5">
        <f t="shared" si="8"/>
        <v>-5.9406073606481757E-2</v>
      </c>
      <c r="I92" s="4">
        <v>11087768</v>
      </c>
      <c r="J92" s="14">
        <f t="shared" si="9"/>
        <v>-5.940593387471782E-2</v>
      </c>
      <c r="K92">
        <f t="shared" si="5"/>
        <v>42645261</v>
      </c>
    </row>
    <row r="93" spans="2:11" x14ac:dyDescent="0.3">
      <c r="B93" s="3">
        <v>43556</v>
      </c>
      <c r="C93" s="4">
        <v>7583695</v>
      </c>
      <c r="D93" s="13">
        <f t="shared" si="6"/>
        <v>-5.8252364491358177E-2</v>
      </c>
      <c r="E93" s="4">
        <v>5687771</v>
      </c>
      <c r="F93" s="5">
        <f t="shared" si="7"/>
        <v>-5.8252444867136766E-2</v>
      </c>
      <c r="G93" s="4">
        <v>2317240</v>
      </c>
      <c r="H93" s="5">
        <f t="shared" si="8"/>
        <v>-5.8252261464194932E-2</v>
      </c>
      <c r="I93" s="4">
        <v>5477113</v>
      </c>
      <c r="J93" s="14">
        <f t="shared" si="9"/>
        <v>-5.825234705599458E-2</v>
      </c>
      <c r="K93">
        <f t="shared" si="5"/>
        <v>21065819</v>
      </c>
    </row>
    <row r="94" spans="2:11" x14ac:dyDescent="0.3">
      <c r="B94" s="3">
        <v>43557</v>
      </c>
      <c r="C94" s="4">
        <v>8209154</v>
      </c>
      <c r="D94" s="13">
        <f t="shared" si="6"/>
        <v>9.3750033308853453E-2</v>
      </c>
      <c r="E94" s="4">
        <v>6156866</v>
      </c>
      <c r="F94" s="5">
        <f t="shared" si="7"/>
        <v>9.3750122132463032E-2</v>
      </c>
      <c r="G94" s="4">
        <v>2508352</v>
      </c>
      <c r="H94" s="5">
        <f t="shared" si="8"/>
        <v>9.3749713846681182E-2</v>
      </c>
      <c r="I94" s="4">
        <v>5928833</v>
      </c>
      <c r="J94" s="14">
        <f t="shared" si="9"/>
        <v>9.3749861640158194E-2</v>
      </c>
      <c r="K94">
        <f t="shared" si="5"/>
        <v>22803205</v>
      </c>
    </row>
    <row r="95" spans="2:11" x14ac:dyDescent="0.3">
      <c r="B95" s="3">
        <v>43558</v>
      </c>
      <c r="C95" s="4">
        <v>8052789</v>
      </c>
      <c r="D95" s="13">
        <f t="shared" si="6"/>
        <v>7.2916677769617744E-2</v>
      </c>
      <c r="E95" s="4">
        <v>6039592</v>
      </c>
      <c r="F95" s="5">
        <f t="shared" si="7"/>
        <v>7.2916722181422644E-2</v>
      </c>
      <c r="G95" s="4">
        <v>2460574</v>
      </c>
      <c r="H95" s="5">
        <f t="shared" si="8"/>
        <v>7.2916444102974154E-2</v>
      </c>
      <c r="I95" s="4">
        <v>5815903</v>
      </c>
      <c r="J95" s="14">
        <f t="shared" si="9"/>
        <v>7.2916559053456398E-2</v>
      </c>
      <c r="K95">
        <f t="shared" si="5"/>
        <v>22368858</v>
      </c>
    </row>
    <row r="96" spans="2:11" x14ac:dyDescent="0.3">
      <c r="B96" s="3">
        <v>43559</v>
      </c>
      <c r="C96" s="4">
        <v>7974607</v>
      </c>
      <c r="D96" s="13">
        <f t="shared" si="6"/>
        <v>3.0302995067221783E-2</v>
      </c>
      <c r="E96" s="4">
        <v>5980955</v>
      </c>
      <c r="F96" s="5">
        <f t="shared" si="7"/>
        <v>3.0302952001233452E-2</v>
      </c>
      <c r="G96" s="4">
        <v>2436685</v>
      </c>
      <c r="H96" s="5">
        <f t="shared" si="8"/>
        <v>3.0302940611868445E-2</v>
      </c>
      <c r="I96" s="4">
        <v>5759438</v>
      </c>
      <c r="J96" s="14">
        <f t="shared" si="9"/>
        <v>3.0302986935878629E-2</v>
      </c>
      <c r="K96">
        <f t="shared" si="5"/>
        <v>22151685</v>
      </c>
    </row>
    <row r="97" spans="2:11" x14ac:dyDescent="0.3">
      <c r="B97" s="3">
        <v>43560</v>
      </c>
      <c r="C97" s="4">
        <v>8130972</v>
      </c>
      <c r="D97" s="13">
        <f t="shared" si="6"/>
        <v>-9.5237584774265915E-3</v>
      </c>
      <c r="E97" s="4">
        <v>6098229</v>
      </c>
      <c r="F97" s="5">
        <f t="shared" si="7"/>
        <v>-9.5238389141488744E-3</v>
      </c>
      <c r="G97" s="4">
        <v>2484463</v>
      </c>
      <c r="H97" s="5">
        <f t="shared" si="8"/>
        <v>-9.523782945934256E-3</v>
      </c>
      <c r="I97" s="4">
        <v>5872368</v>
      </c>
      <c r="J97" s="14">
        <f t="shared" si="9"/>
        <v>-9.5237966729708745E-3</v>
      </c>
      <c r="K97">
        <f t="shared" si="5"/>
        <v>22586032</v>
      </c>
    </row>
    <row r="98" spans="2:11" x14ac:dyDescent="0.3">
      <c r="B98" s="3">
        <v>43561</v>
      </c>
      <c r="C98" s="4">
        <v>16806722</v>
      </c>
      <c r="D98" s="13">
        <f t="shared" si="6"/>
        <v>3.9999975247999586E-2</v>
      </c>
      <c r="E98" s="4">
        <v>12605042</v>
      </c>
      <c r="F98" s="5">
        <f t="shared" si="7"/>
        <v>4.0000059404803556E-2</v>
      </c>
      <c r="G98" s="4">
        <v>5135387</v>
      </c>
      <c r="H98" s="5">
        <f t="shared" si="8"/>
        <v>4.0000024301966475E-2</v>
      </c>
      <c r="I98" s="4">
        <v>12138188</v>
      </c>
      <c r="J98" s="14">
        <f t="shared" si="9"/>
        <v>3.9999965727999465E-2</v>
      </c>
      <c r="K98">
        <f t="shared" si="5"/>
        <v>46685339</v>
      </c>
    </row>
    <row r="99" spans="2:11" x14ac:dyDescent="0.3">
      <c r="B99" s="3">
        <v>43562</v>
      </c>
      <c r="C99" s="4">
        <v>15513897</v>
      </c>
      <c r="D99" s="13">
        <f t="shared" si="6"/>
        <v>1.052630961861456E-2</v>
      </c>
      <c r="E99" s="4">
        <v>11635423</v>
      </c>
      <c r="F99" s="5">
        <f t="shared" si="7"/>
        <v>1.052628744923334E-2</v>
      </c>
      <c r="G99" s="4">
        <v>4740357</v>
      </c>
      <c r="H99" s="5">
        <f t="shared" si="8"/>
        <v>1.0526376376098989E-2</v>
      </c>
      <c r="I99" s="4">
        <v>11204481</v>
      </c>
      <c r="J99" s="14">
        <f t="shared" si="9"/>
        <v>1.0526284460497415E-2</v>
      </c>
      <c r="K99">
        <f t="shared" si="5"/>
        <v>43094158</v>
      </c>
    </row>
    <row r="100" spans="2:11" x14ac:dyDescent="0.3">
      <c r="B100" s="3">
        <v>43563</v>
      </c>
      <c r="C100" s="4">
        <v>7740060</v>
      </c>
      <c r="D100" s="13">
        <f t="shared" si="6"/>
        <v>2.0618577092037516E-2</v>
      </c>
      <c r="E100" s="4">
        <v>5805045</v>
      </c>
      <c r="F100" s="5">
        <f t="shared" si="7"/>
        <v>2.0618621952255056E-2</v>
      </c>
      <c r="G100" s="4">
        <v>2365018</v>
      </c>
      <c r="H100" s="5">
        <f t="shared" si="8"/>
        <v>2.0618494415770572E-2</v>
      </c>
      <c r="I100" s="4">
        <v>5590043</v>
      </c>
      <c r="J100" s="14">
        <f t="shared" si="9"/>
        <v>2.0618526585082231E-2</v>
      </c>
      <c r="K100">
        <f t="shared" si="5"/>
        <v>21500166</v>
      </c>
    </row>
    <row r="101" spans="2:11" x14ac:dyDescent="0.3">
      <c r="B101" s="3">
        <v>43564</v>
      </c>
      <c r="C101" s="4">
        <v>7818242</v>
      </c>
      <c r="D101" s="13">
        <f t="shared" si="6"/>
        <v>-4.7619036017596983E-2</v>
      </c>
      <c r="E101" s="4">
        <v>5863681</v>
      </c>
      <c r="F101" s="5">
        <f t="shared" si="7"/>
        <v>-4.7619194570744261E-2</v>
      </c>
      <c r="G101" s="4">
        <v>2388907</v>
      </c>
      <c r="H101" s="5">
        <f t="shared" si="8"/>
        <v>-4.7618914729671169E-2</v>
      </c>
      <c r="I101" s="4">
        <v>5646508</v>
      </c>
      <c r="J101" s="14">
        <f t="shared" si="9"/>
        <v>-4.7618983364854484E-2</v>
      </c>
      <c r="K101">
        <f t="shared" si="5"/>
        <v>21717338</v>
      </c>
    </row>
    <row r="102" spans="2:11" x14ac:dyDescent="0.3">
      <c r="B102" s="3">
        <v>43565</v>
      </c>
      <c r="C102" s="4">
        <v>7740060</v>
      </c>
      <c r="D102" s="13">
        <f t="shared" si="6"/>
        <v>-3.8834868267379141E-2</v>
      </c>
      <c r="E102" s="4">
        <v>5805045</v>
      </c>
      <c r="F102" s="5">
        <f t="shared" si="7"/>
        <v>-3.8834908053391737E-2</v>
      </c>
      <c r="G102" s="4">
        <v>2365018</v>
      </c>
      <c r="H102" s="5">
        <f t="shared" si="8"/>
        <v>-3.8834840976129992E-2</v>
      </c>
      <c r="I102" s="4">
        <v>5590043</v>
      </c>
      <c r="J102" s="14">
        <f t="shared" si="9"/>
        <v>-3.8834898037329757E-2</v>
      </c>
      <c r="K102">
        <f t="shared" si="5"/>
        <v>21500166</v>
      </c>
    </row>
    <row r="103" spans="2:11" x14ac:dyDescent="0.3">
      <c r="B103" s="3">
        <v>43566</v>
      </c>
      <c r="C103" s="4">
        <v>7427330</v>
      </c>
      <c r="D103" s="13">
        <f t="shared" si="6"/>
        <v>-6.8627457127354408E-2</v>
      </c>
      <c r="E103" s="4">
        <v>5570497</v>
      </c>
      <c r="F103" s="5">
        <f t="shared" si="7"/>
        <v>-6.8627501795281876E-2</v>
      </c>
      <c r="G103" s="4">
        <v>2269462</v>
      </c>
      <c r="H103" s="5">
        <f t="shared" si="8"/>
        <v>-6.8627253830511492E-2</v>
      </c>
      <c r="I103" s="4">
        <v>5364183</v>
      </c>
      <c r="J103" s="14">
        <f t="shared" si="9"/>
        <v>-6.8627355655187183E-2</v>
      </c>
      <c r="K103">
        <f t="shared" si="5"/>
        <v>20631472</v>
      </c>
    </row>
    <row r="104" spans="2:11" x14ac:dyDescent="0.3">
      <c r="B104" s="3">
        <v>43567</v>
      </c>
      <c r="C104" s="4">
        <v>7427330</v>
      </c>
      <c r="D104" s="13">
        <f t="shared" si="6"/>
        <v>-8.6538485189716519E-2</v>
      </c>
      <c r="E104" s="4">
        <v>5570497</v>
      </c>
      <c r="F104" s="5">
        <f t="shared" si="7"/>
        <v>-8.6538567180733938E-2</v>
      </c>
      <c r="G104" s="4">
        <v>2269462</v>
      </c>
      <c r="H104" s="5">
        <f t="shared" si="8"/>
        <v>-8.6538217715457999E-2</v>
      </c>
      <c r="I104" s="4">
        <v>5364183</v>
      </c>
      <c r="J104" s="14">
        <f t="shared" si="9"/>
        <v>-8.6538343646038518E-2</v>
      </c>
      <c r="K104">
        <f t="shared" si="5"/>
        <v>20631472</v>
      </c>
    </row>
    <row r="105" spans="2:11" x14ac:dyDescent="0.3">
      <c r="B105" s="3">
        <v>43568</v>
      </c>
      <c r="C105" s="4">
        <v>15513897</v>
      </c>
      <c r="D105" s="13">
        <f t="shared" si="6"/>
        <v>-7.6923090653846726E-2</v>
      </c>
      <c r="E105" s="4">
        <v>11635423</v>
      </c>
      <c r="F105" s="5">
        <f t="shared" si="7"/>
        <v>-7.6923107435897475E-2</v>
      </c>
      <c r="G105" s="4">
        <v>4740357</v>
      </c>
      <c r="H105" s="5">
        <f t="shared" si="8"/>
        <v>-7.6923121860144161E-2</v>
      </c>
      <c r="I105" s="4">
        <v>11204481</v>
      </c>
      <c r="J105" s="14">
        <f t="shared" si="9"/>
        <v>-7.69230959349122E-2</v>
      </c>
      <c r="K105">
        <f t="shared" si="5"/>
        <v>43094158</v>
      </c>
    </row>
    <row r="106" spans="2:11" x14ac:dyDescent="0.3">
      <c r="B106" s="3">
        <v>43569</v>
      </c>
      <c r="C106" s="4">
        <v>16806722</v>
      </c>
      <c r="D106" s="13">
        <f t="shared" si="6"/>
        <v>8.3333349447917593E-2</v>
      </c>
      <c r="E106" s="4">
        <v>12605042</v>
      </c>
      <c r="F106" s="5">
        <f t="shared" si="7"/>
        <v>8.3333369143519853E-2</v>
      </c>
      <c r="G106" s="4">
        <v>5135387</v>
      </c>
      <c r="H106" s="5">
        <f t="shared" si="8"/>
        <v>8.3333386071977378E-2</v>
      </c>
      <c r="I106" s="4">
        <v>12138188</v>
      </c>
      <c r="J106" s="14">
        <f t="shared" si="9"/>
        <v>8.3333355645834883E-2</v>
      </c>
      <c r="K106">
        <f t="shared" si="5"/>
        <v>46685339</v>
      </c>
    </row>
    <row r="107" spans="2:11" x14ac:dyDescent="0.3">
      <c r="B107" s="3">
        <v>43570</v>
      </c>
      <c r="C107" s="4">
        <v>7583695</v>
      </c>
      <c r="D107" s="13">
        <f t="shared" si="6"/>
        <v>-2.0202039777469372E-2</v>
      </c>
      <c r="E107" s="4">
        <v>5687771</v>
      </c>
      <c r="F107" s="5">
        <f t="shared" si="7"/>
        <v>-2.0202082843457703E-2</v>
      </c>
      <c r="G107" s="4">
        <v>2317240</v>
      </c>
      <c r="H107" s="5">
        <f t="shared" si="8"/>
        <v>-2.0201960407912334E-2</v>
      </c>
      <c r="I107" s="4">
        <v>5477113</v>
      </c>
      <c r="J107" s="14">
        <f t="shared" si="9"/>
        <v>-2.0201991290585752E-2</v>
      </c>
      <c r="K107">
        <f t="shared" si="5"/>
        <v>21065819</v>
      </c>
    </row>
    <row r="108" spans="2:11" x14ac:dyDescent="0.3">
      <c r="B108" s="3">
        <v>43571</v>
      </c>
      <c r="C108" s="4">
        <v>8130972</v>
      </c>
      <c r="D108" s="13">
        <f t="shared" si="6"/>
        <v>4.0000040929917491E-2</v>
      </c>
      <c r="E108" s="4">
        <v>6098229</v>
      </c>
      <c r="F108" s="5">
        <f t="shared" si="7"/>
        <v>4.0000129611416524E-2</v>
      </c>
      <c r="G108" s="4">
        <v>2484463</v>
      </c>
      <c r="H108" s="5">
        <f t="shared" si="8"/>
        <v>3.9999882791586172E-2</v>
      </c>
      <c r="I108" s="4">
        <v>5872368</v>
      </c>
      <c r="J108" s="14">
        <f t="shared" si="9"/>
        <v>3.9999943327805543E-2</v>
      </c>
      <c r="K108">
        <f t="shared" si="5"/>
        <v>22586032</v>
      </c>
    </row>
    <row r="109" spans="2:11" x14ac:dyDescent="0.3">
      <c r="B109" s="3">
        <v>43572</v>
      </c>
      <c r="C109" s="4">
        <v>7896424</v>
      </c>
      <c r="D109" s="13">
        <f t="shared" si="6"/>
        <v>2.0201910579504601E-2</v>
      </c>
      <c r="E109" s="4">
        <v>5922318</v>
      </c>
      <c r="F109" s="5">
        <f t="shared" si="7"/>
        <v>2.0201910579504601E-2</v>
      </c>
      <c r="G109" s="4">
        <v>2412796</v>
      </c>
      <c r="H109" s="5">
        <f t="shared" si="8"/>
        <v>2.0201960407912223E-2</v>
      </c>
      <c r="I109" s="4">
        <v>5702973</v>
      </c>
      <c r="J109" s="14">
        <f t="shared" si="9"/>
        <v>2.0201991290585752E-2</v>
      </c>
      <c r="K109">
        <f t="shared" si="5"/>
        <v>21934511</v>
      </c>
    </row>
    <row r="110" spans="2:11" x14ac:dyDescent="0.3">
      <c r="B110" s="3">
        <v>43573</v>
      </c>
      <c r="C110" s="4">
        <v>8209154</v>
      </c>
      <c r="D110" s="13">
        <f t="shared" si="6"/>
        <v>0.10526312954991912</v>
      </c>
      <c r="E110" s="4">
        <v>6156866</v>
      </c>
      <c r="F110" s="5">
        <f t="shared" si="7"/>
        <v>0.10526331851538551</v>
      </c>
      <c r="G110" s="4">
        <v>2508352</v>
      </c>
      <c r="H110" s="5">
        <f t="shared" si="8"/>
        <v>0.10526283321774055</v>
      </c>
      <c r="I110" s="4">
        <v>5928833</v>
      </c>
      <c r="J110" s="14">
        <f t="shared" si="9"/>
        <v>0.10526300090805996</v>
      </c>
      <c r="K110">
        <f t="shared" si="5"/>
        <v>22803205</v>
      </c>
    </row>
    <row r="111" spans="2:11" x14ac:dyDescent="0.3">
      <c r="B111" s="3">
        <v>43574</v>
      </c>
      <c r="C111" s="4">
        <v>7974607</v>
      </c>
      <c r="D111" s="13">
        <f t="shared" si="6"/>
        <v>7.3684217612520309E-2</v>
      </c>
      <c r="E111" s="4">
        <v>5980955</v>
      </c>
      <c r="F111" s="5">
        <f t="shared" si="7"/>
        <v>7.3684269105611211E-2</v>
      </c>
      <c r="G111" s="4">
        <v>2436685</v>
      </c>
      <c r="H111" s="5">
        <f t="shared" si="8"/>
        <v>7.3683983252418317E-2</v>
      </c>
      <c r="I111" s="4">
        <v>5759438</v>
      </c>
      <c r="J111" s="14">
        <f t="shared" si="9"/>
        <v>7.3684100635641903E-2</v>
      </c>
      <c r="K111">
        <f t="shared" si="5"/>
        <v>22151685</v>
      </c>
    </row>
    <row r="112" spans="2:11" x14ac:dyDescent="0.3">
      <c r="B112" s="3">
        <v>43575</v>
      </c>
      <c r="C112" s="4">
        <v>15998707</v>
      </c>
      <c r="D112" s="13">
        <f t="shared" si="6"/>
        <v>3.1250046329429626E-2</v>
      </c>
      <c r="E112" s="4">
        <v>11999030</v>
      </c>
      <c r="F112" s="5">
        <f t="shared" si="7"/>
        <v>3.1250002685764056E-2</v>
      </c>
      <c r="G112" s="4">
        <v>4888493</v>
      </c>
      <c r="H112" s="5">
        <f t="shared" si="8"/>
        <v>3.1249967038347481E-2</v>
      </c>
      <c r="I112" s="4">
        <v>11554621</v>
      </c>
      <c r="J112" s="14">
        <f t="shared" si="9"/>
        <v>3.1249997210937241E-2</v>
      </c>
      <c r="K112">
        <f t="shared" si="5"/>
        <v>44440851</v>
      </c>
    </row>
    <row r="113" spans="2:11" x14ac:dyDescent="0.3">
      <c r="B113" s="3">
        <v>43576</v>
      </c>
      <c r="C113" s="4">
        <v>16806722</v>
      </c>
      <c r="D113" s="13">
        <f t="shared" si="6"/>
        <v>0</v>
      </c>
      <c r="E113" s="4">
        <v>12605042</v>
      </c>
      <c r="F113" s="5">
        <f t="shared" si="7"/>
        <v>0</v>
      </c>
      <c r="G113" s="4">
        <v>5135387</v>
      </c>
      <c r="H113" s="5">
        <f t="shared" si="8"/>
        <v>0</v>
      </c>
      <c r="I113" s="4">
        <v>12138188</v>
      </c>
      <c r="J113" s="14">
        <f t="shared" si="9"/>
        <v>0</v>
      </c>
      <c r="K113">
        <f t="shared" si="5"/>
        <v>46685339</v>
      </c>
    </row>
    <row r="114" spans="2:11" x14ac:dyDescent="0.3">
      <c r="B114" s="3">
        <v>43577</v>
      </c>
      <c r="C114" s="4">
        <v>7505512</v>
      </c>
      <c r="D114" s="13">
        <f t="shared" si="6"/>
        <v>-1.0309354476940369E-2</v>
      </c>
      <c r="E114" s="4">
        <v>5629134</v>
      </c>
      <c r="F114" s="5">
        <f t="shared" si="7"/>
        <v>-1.0309310976127528E-2</v>
      </c>
      <c r="G114" s="4">
        <v>2293351</v>
      </c>
      <c r="H114" s="5">
        <f t="shared" si="8"/>
        <v>-1.0309247207885286E-2</v>
      </c>
      <c r="I114" s="4">
        <v>5420648</v>
      </c>
      <c r="J114" s="14">
        <f t="shared" si="9"/>
        <v>-1.0309263292541115E-2</v>
      </c>
      <c r="K114">
        <f t="shared" si="5"/>
        <v>20848645</v>
      </c>
    </row>
    <row r="115" spans="2:11" x14ac:dyDescent="0.3">
      <c r="B115" s="3">
        <v>43578</v>
      </c>
      <c r="C115" s="4">
        <v>7427330</v>
      </c>
      <c r="D115" s="13">
        <f t="shared" si="6"/>
        <v>-8.6538485189716519E-2</v>
      </c>
      <c r="E115" s="4">
        <v>5570497</v>
      </c>
      <c r="F115" s="5">
        <f t="shared" si="7"/>
        <v>-8.6538567180733938E-2</v>
      </c>
      <c r="G115" s="4">
        <v>2269462</v>
      </c>
      <c r="H115" s="5">
        <f t="shared" si="8"/>
        <v>-8.6538217715457999E-2</v>
      </c>
      <c r="I115" s="4">
        <v>5364183</v>
      </c>
      <c r="J115" s="14">
        <f t="shared" si="9"/>
        <v>-8.6538343646038518E-2</v>
      </c>
      <c r="K115">
        <f t="shared" si="5"/>
        <v>20631472</v>
      </c>
    </row>
    <row r="116" spans="2:11" x14ac:dyDescent="0.3">
      <c r="B116" s="3">
        <v>43579</v>
      </c>
      <c r="C116" s="4">
        <v>7818242</v>
      </c>
      <c r="D116" s="13">
        <f t="shared" si="6"/>
        <v>-9.9009374369968262E-3</v>
      </c>
      <c r="E116" s="4">
        <v>5863681</v>
      </c>
      <c r="F116" s="5">
        <f t="shared" si="7"/>
        <v>-9.9010218633988067E-3</v>
      </c>
      <c r="G116" s="4">
        <v>2388907</v>
      </c>
      <c r="H116" s="5">
        <f t="shared" si="8"/>
        <v>-9.9009613742728764E-3</v>
      </c>
      <c r="I116" s="4">
        <v>5646508</v>
      </c>
      <c r="J116" s="14">
        <f t="shared" si="9"/>
        <v>-9.9009762101276433E-3</v>
      </c>
      <c r="K116">
        <f t="shared" si="5"/>
        <v>21717338</v>
      </c>
    </row>
    <row r="117" spans="2:11" x14ac:dyDescent="0.3">
      <c r="B117" s="3">
        <v>43580</v>
      </c>
      <c r="C117" s="4">
        <v>8209154</v>
      </c>
      <c r="D117" s="13">
        <f t="shared" si="6"/>
        <v>0</v>
      </c>
      <c r="E117" s="4">
        <v>6156866</v>
      </c>
      <c r="F117" s="5">
        <f t="shared" si="7"/>
        <v>0</v>
      </c>
      <c r="G117" s="4">
        <v>2508352</v>
      </c>
      <c r="H117" s="5">
        <f t="shared" si="8"/>
        <v>0</v>
      </c>
      <c r="I117" s="4">
        <v>5928833</v>
      </c>
      <c r="J117" s="14">
        <f t="shared" si="9"/>
        <v>0</v>
      </c>
      <c r="K117">
        <f t="shared" si="5"/>
        <v>22803205</v>
      </c>
    </row>
    <row r="118" spans="2:11" x14ac:dyDescent="0.3">
      <c r="B118" s="3">
        <v>43581</v>
      </c>
      <c r="C118" s="4">
        <v>7974607</v>
      </c>
      <c r="D118" s="13">
        <f t="shared" si="6"/>
        <v>0</v>
      </c>
      <c r="E118" s="4">
        <v>5980955</v>
      </c>
      <c r="F118" s="5">
        <f t="shared" si="7"/>
        <v>0</v>
      </c>
      <c r="G118" s="4">
        <v>2436685</v>
      </c>
      <c r="H118" s="5">
        <f t="shared" si="8"/>
        <v>0</v>
      </c>
      <c r="I118" s="4">
        <v>5759438</v>
      </c>
      <c r="J118" s="14">
        <f t="shared" si="9"/>
        <v>0</v>
      </c>
      <c r="K118">
        <f t="shared" si="5"/>
        <v>22151685</v>
      </c>
    </row>
    <row r="119" spans="2:11" x14ac:dyDescent="0.3">
      <c r="B119" s="3">
        <v>43582</v>
      </c>
      <c r="C119" s="4">
        <v>16968325</v>
      </c>
      <c r="D119" s="13">
        <f t="shared" si="6"/>
        <v>6.0606022724211339E-2</v>
      </c>
      <c r="E119" s="4">
        <v>12726244</v>
      </c>
      <c r="F119" s="5">
        <f t="shared" si="7"/>
        <v>6.0606065656974017E-2</v>
      </c>
      <c r="G119" s="4">
        <v>5184766</v>
      </c>
      <c r="H119" s="5">
        <f t="shared" si="8"/>
        <v>6.0606203179589313E-2</v>
      </c>
      <c r="I119" s="4">
        <v>12254901</v>
      </c>
      <c r="J119" s="14">
        <f t="shared" si="9"/>
        <v>6.060605536088115E-2</v>
      </c>
      <c r="K119">
        <f t="shared" si="5"/>
        <v>47134236</v>
      </c>
    </row>
    <row r="120" spans="2:11" x14ac:dyDescent="0.3">
      <c r="B120" s="3">
        <v>43583</v>
      </c>
      <c r="C120" s="4">
        <v>16645119</v>
      </c>
      <c r="D120" s="13">
        <f t="shared" si="6"/>
        <v>-9.6153788942305862E-3</v>
      </c>
      <c r="E120" s="4">
        <v>12483839</v>
      </c>
      <c r="F120" s="5">
        <f t="shared" si="7"/>
        <v>-9.6154380128206096E-3</v>
      </c>
      <c r="G120" s="4">
        <v>5086008</v>
      </c>
      <c r="H120" s="5">
        <f t="shared" si="8"/>
        <v>-9.6154389143408014E-3</v>
      </c>
      <c r="I120" s="4">
        <v>12021475</v>
      </c>
      <c r="J120" s="14">
        <f t="shared" si="9"/>
        <v>-9.6153560976317554E-3</v>
      </c>
      <c r="K120">
        <f t="shared" si="5"/>
        <v>46236441</v>
      </c>
    </row>
    <row r="121" spans="2:11" x14ac:dyDescent="0.3">
      <c r="B121" s="3">
        <v>43584</v>
      </c>
      <c r="C121" s="4">
        <v>7427330</v>
      </c>
      <c r="D121" s="13">
        <f t="shared" si="6"/>
        <v>-1.0416611151910726E-2</v>
      </c>
      <c r="E121" s="4">
        <v>5570497</v>
      </c>
      <c r="F121" s="5">
        <f t="shared" si="7"/>
        <v>-1.0416699975520194E-2</v>
      </c>
      <c r="G121" s="4">
        <v>2269462</v>
      </c>
      <c r="H121" s="5">
        <f t="shared" si="8"/>
        <v>-1.0416634871853403E-2</v>
      </c>
      <c r="I121" s="4">
        <v>5364183</v>
      </c>
      <c r="J121" s="14">
        <f t="shared" si="9"/>
        <v>-1.0416651293350898E-2</v>
      </c>
      <c r="K121">
        <f t="shared" si="5"/>
        <v>20631472</v>
      </c>
    </row>
    <row r="122" spans="2:11" x14ac:dyDescent="0.3">
      <c r="B122" s="3">
        <v>43585</v>
      </c>
      <c r="C122" s="4">
        <v>7583695</v>
      </c>
      <c r="D122" s="13">
        <f t="shared" si="6"/>
        <v>2.1052652837560748E-2</v>
      </c>
      <c r="E122" s="4">
        <v>5687771</v>
      </c>
      <c r="F122" s="5">
        <f t="shared" si="7"/>
        <v>2.1052699606516345E-2</v>
      </c>
      <c r="G122" s="4">
        <v>2317240</v>
      </c>
      <c r="H122" s="5">
        <f t="shared" si="8"/>
        <v>2.1052566643548154E-2</v>
      </c>
      <c r="I122" s="4">
        <v>5477113</v>
      </c>
      <c r="J122" s="14">
        <f t="shared" si="9"/>
        <v>2.1052600181612036E-2</v>
      </c>
      <c r="K122">
        <f t="shared" si="5"/>
        <v>21065819</v>
      </c>
    </row>
    <row r="123" spans="2:11" x14ac:dyDescent="0.3">
      <c r="B123" s="3">
        <v>43586</v>
      </c>
      <c r="C123" s="4">
        <v>8209154</v>
      </c>
      <c r="D123" s="13">
        <f t="shared" si="6"/>
        <v>4.9999987209400798E-2</v>
      </c>
      <c r="E123" s="4">
        <v>6156866</v>
      </c>
      <c r="F123" s="5">
        <f t="shared" si="7"/>
        <v>5.0000162014270488E-2</v>
      </c>
      <c r="G123" s="4">
        <v>2508352</v>
      </c>
      <c r="H123" s="5">
        <f t="shared" si="8"/>
        <v>4.9999853489482771E-2</v>
      </c>
      <c r="I123" s="4">
        <v>5928833</v>
      </c>
      <c r="J123" s="14">
        <f t="shared" si="9"/>
        <v>4.9999929159756817E-2</v>
      </c>
      <c r="K123">
        <f t="shared" si="5"/>
        <v>22803205</v>
      </c>
    </row>
    <row r="124" spans="2:11" x14ac:dyDescent="0.3">
      <c r="B124" s="3">
        <v>43587</v>
      </c>
      <c r="C124" s="4">
        <v>7661877</v>
      </c>
      <c r="D124" s="13">
        <f t="shared" si="6"/>
        <v>-6.6666674787682179E-2</v>
      </c>
      <c r="E124" s="4">
        <v>5746408</v>
      </c>
      <c r="F124" s="5">
        <f t="shared" si="7"/>
        <v>-6.6666709978745686E-2</v>
      </c>
      <c r="G124" s="4">
        <v>2341129</v>
      </c>
      <c r="H124" s="5">
        <f t="shared" si="8"/>
        <v>-6.666648062153957E-2</v>
      </c>
      <c r="I124" s="4">
        <v>5533578</v>
      </c>
      <c r="J124" s="14">
        <f t="shared" si="9"/>
        <v>-6.6666576710796233E-2</v>
      </c>
      <c r="K124">
        <f t="shared" si="5"/>
        <v>21282992</v>
      </c>
    </row>
    <row r="125" spans="2:11" x14ac:dyDescent="0.3">
      <c r="B125" s="3">
        <v>43588</v>
      </c>
      <c r="C125" s="4">
        <v>7505512</v>
      </c>
      <c r="D125" s="13">
        <f t="shared" si="6"/>
        <v>-5.8823588422601936E-2</v>
      </c>
      <c r="E125" s="4">
        <v>5629134</v>
      </c>
      <c r="F125" s="5">
        <f t="shared" si="7"/>
        <v>-5.8823549082044568E-2</v>
      </c>
      <c r="G125" s="4">
        <v>2293351</v>
      </c>
      <c r="H125" s="5">
        <f t="shared" si="8"/>
        <v>-5.8823360426152771E-2</v>
      </c>
      <c r="I125" s="4">
        <v>5420648</v>
      </c>
      <c r="J125" s="14">
        <f t="shared" si="9"/>
        <v>-5.8823447704446141E-2</v>
      </c>
      <c r="K125">
        <f t="shared" si="5"/>
        <v>20848645</v>
      </c>
    </row>
    <row r="126" spans="2:11" x14ac:dyDescent="0.3">
      <c r="B126" s="3">
        <v>43589</v>
      </c>
      <c r="C126" s="4">
        <v>15513897</v>
      </c>
      <c r="D126" s="13">
        <f t="shared" si="6"/>
        <v>-8.5714294133333757E-2</v>
      </c>
      <c r="E126" s="4">
        <v>11635423</v>
      </c>
      <c r="F126" s="5">
        <f t="shared" si="7"/>
        <v>-8.5714292449523999E-2</v>
      </c>
      <c r="G126" s="4">
        <v>4740357</v>
      </c>
      <c r="H126" s="5">
        <f t="shared" si="8"/>
        <v>-8.5714379395328555E-2</v>
      </c>
      <c r="I126" s="4">
        <v>11204481</v>
      </c>
      <c r="J126" s="14">
        <f t="shared" si="9"/>
        <v>-8.5714278719999482E-2</v>
      </c>
      <c r="K126">
        <f t="shared" si="5"/>
        <v>43094158</v>
      </c>
    </row>
    <row r="127" spans="2:11" x14ac:dyDescent="0.3">
      <c r="B127" s="3">
        <v>43590</v>
      </c>
      <c r="C127" s="4">
        <v>15837104</v>
      </c>
      <c r="D127" s="13">
        <f t="shared" si="6"/>
        <v>-4.8543660156469937E-2</v>
      </c>
      <c r="E127" s="4">
        <v>11877828</v>
      </c>
      <c r="F127" s="5">
        <f t="shared" si="7"/>
        <v>-4.8543641102708923E-2</v>
      </c>
      <c r="G127" s="4">
        <v>4839115</v>
      </c>
      <c r="H127" s="5">
        <f t="shared" si="8"/>
        <v>-4.8543572876802443E-2</v>
      </c>
      <c r="I127" s="4">
        <v>11437908</v>
      </c>
      <c r="J127" s="14">
        <f t="shared" si="9"/>
        <v>-4.8543710318409317E-2</v>
      </c>
      <c r="K127">
        <f t="shared" si="5"/>
        <v>43991955</v>
      </c>
    </row>
    <row r="128" spans="2:11" x14ac:dyDescent="0.3">
      <c r="B128" s="3">
        <v>43591</v>
      </c>
      <c r="C128" s="4">
        <v>7818242</v>
      </c>
      <c r="D128" s="13">
        <f t="shared" si="6"/>
        <v>5.2631564774959561E-2</v>
      </c>
      <c r="E128" s="4">
        <v>5863681</v>
      </c>
      <c r="F128" s="5">
        <f t="shared" si="7"/>
        <v>5.2631569499094866E-2</v>
      </c>
      <c r="G128" s="4">
        <v>2388907</v>
      </c>
      <c r="H128" s="5">
        <f t="shared" si="8"/>
        <v>5.2631416608870385E-2</v>
      </c>
      <c r="I128" s="4">
        <v>5646508</v>
      </c>
      <c r="J128" s="14">
        <f t="shared" si="9"/>
        <v>5.2631500454030089E-2</v>
      </c>
      <c r="K128">
        <f t="shared" si="5"/>
        <v>21717338</v>
      </c>
    </row>
    <row r="129" spans="2:11" x14ac:dyDescent="0.3">
      <c r="B129" s="3">
        <v>43592</v>
      </c>
      <c r="C129" s="4">
        <v>7974607</v>
      </c>
      <c r="D129" s="13">
        <f t="shared" si="6"/>
        <v>5.15463767991724E-2</v>
      </c>
      <c r="E129" s="4">
        <v>5980955</v>
      </c>
      <c r="F129" s="5">
        <f t="shared" si="7"/>
        <v>5.1546379064839387E-2</v>
      </c>
      <c r="G129" s="4">
        <v>2436685</v>
      </c>
      <c r="H129" s="5">
        <f t="shared" si="8"/>
        <v>5.1546236039426319E-2</v>
      </c>
      <c r="I129" s="4">
        <v>5759438</v>
      </c>
      <c r="J129" s="14">
        <f t="shared" si="9"/>
        <v>5.154631646270591E-2</v>
      </c>
      <c r="K129">
        <f t="shared" si="5"/>
        <v>22151685</v>
      </c>
    </row>
    <row r="130" spans="2:11" x14ac:dyDescent="0.3">
      <c r="B130" s="3">
        <v>43593</v>
      </c>
      <c r="C130" s="4">
        <v>8209154</v>
      </c>
      <c r="D130" s="13">
        <f t="shared" si="6"/>
        <v>0</v>
      </c>
      <c r="E130" s="4">
        <v>6156866</v>
      </c>
      <c r="F130" s="5">
        <f t="shared" si="7"/>
        <v>0</v>
      </c>
      <c r="G130" s="4">
        <v>2508352</v>
      </c>
      <c r="H130" s="5">
        <f t="shared" si="8"/>
        <v>0</v>
      </c>
      <c r="I130" s="4">
        <v>5928833</v>
      </c>
      <c r="J130" s="14">
        <f t="shared" si="9"/>
        <v>0</v>
      </c>
      <c r="K130">
        <f t="shared" si="5"/>
        <v>22803205</v>
      </c>
    </row>
    <row r="131" spans="2:11" x14ac:dyDescent="0.3">
      <c r="B131" s="3">
        <v>43594</v>
      </c>
      <c r="C131" s="4">
        <v>7583695</v>
      </c>
      <c r="D131" s="13">
        <f t="shared" si="6"/>
        <v>-1.0204027028886009E-2</v>
      </c>
      <c r="E131" s="4">
        <v>5687771</v>
      </c>
      <c r="F131" s="5">
        <f t="shared" si="7"/>
        <v>-1.0204113595832398E-2</v>
      </c>
      <c r="G131" s="4">
        <v>2317240</v>
      </c>
      <c r="H131" s="5">
        <f t="shared" si="8"/>
        <v>-1.0204051122343127E-2</v>
      </c>
      <c r="I131" s="4">
        <v>5477113</v>
      </c>
      <c r="J131" s="14">
        <f t="shared" si="9"/>
        <v>-1.0204066880416196E-2</v>
      </c>
      <c r="K131">
        <f t="shared" si="5"/>
        <v>21065819</v>
      </c>
    </row>
    <row r="132" spans="2:11" x14ac:dyDescent="0.3">
      <c r="B132" s="3">
        <v>43595</v>
      </c>
      <c r="C132" s="4">
        <v>7583695</v>
      </c>
      <c r="D132" s="13">
        <f t="shared" si="6"/>
        <v>1.0416744387324872E-2</v>
      </c>
      <c r="E132" s="4">
        <v>5687771</v>
      </c>
      <c r="F132" s="5">
        <f t="shared" si="7"/>
        <v>1.0416699975520194E-2</v>
      </c>
      <c r="G132" s="4">
        <v>2317240</v>
      </c>
      <c r="H132" s="5">
        <f t="shared" si="8"/>
        <v>1.0416634871853514E-2</v>
      </c>
      <c r="I132" s="4">
        <v>5477113</v>
      </c>
      <c r="J132" s="14">
        <f t="shared" si="9"/>
        <v>1.0416651293351009E-2</v>
      </c>
      <c r="K132">
        <f t="shared" ref="K132:K195" si="10">C132+E132+G132+I132</f>
        <v>21065819</v>
      </c>
    </row>
    <row r="133" spans="2:11" x14ac:dyDescent="0.3">
      <c r="B133" s="3">
        <v>43596</v>
      </c>
      <c r="C133" s="4">
        <v>16483516</v>
      </c>
      <c r="D133" s="13">
        <f t="shared" si="6"/>
        <v>6.2500028200522362E-2</v>
      </c>
      <c r="E133" s="4">
        <v>12362637</v>
      </c>
      <c r="F133" s="5">
        <f t="shared" si="7"/>
        <v>6.2500005371527889E-2</v>
      </c>
      <c r="G133" s="4">
        <v>5036630</v>
      </c>
      <c r="H133" s="5">
        <f t="shared" si="8"/>
        <v>6.2500145031270771E-2</v>
      </c>
      <c r="I133" s="4">
        <v>11904761</v>
      </c>
      <c r="J133" s="14">
        <f t="shared" si="9"/>
        <v>6.2499994421874705E-2</v>
      </c>
      <c r="K133">
        <f t="shared" si="10"/>
        <v>45787544</v>
      </c>
    </row>
    <row r="134" spans="2:11" x14ac:dyDescent="0.3">
      <c r="B134" s="3">
        <v>43597</v>
      </c>
      <c r="C134" s="4">
        <v>15352294</v>
      </c>
      <c r="D134" s="13">
        <f t="shared" si="6"/>
        <v>-3.061228871137045E-2</v>
      </c>
      <c r="E134" s="4">
        <v>11514221</v>
      </c>
      <c r="F134" s="5">
        <f t="shared" si="7"/>
        <v>-3.0612246616132155E-2</v>
      </c>
      <c r="G134" s="4">
        <v>4690978</v>
      </c>
      <c r="H134" s="5">
        <f t="shared" si="8"/>
        <v>-3.061241569997819E-2</v>
      </c>
      <c r="I134" s="4">
        <v>11087768</v>
      </c>
      <c r="J134" s="14">
        <f t="shared" si="9"/>
        <v>-3.0612241329445955E-2</v>
      </c>
      <c r="K134">
        <f t="shared" si="10"/>
        <v>42645261</v>
      </c>
    </row>
    <row r="135" spans="2:11" x14ac:dyDescent="0.3">
      <c r="B135" s="3">
        <v>43598</v>
      </c>
      <c r="C135" s="4">
        <v>7505512</v>
      </c>
      <c r="D135" s="13">
        <f t="shared" si="6"/>
        <v>-4.0000040929917491E-2</v>
      </c>
      <c r="E135" s="4">
        <v>5629134</v>
      </c>
      <c r="F135" s="5">
        <f t="shared" si="7"/>
        <v>-3.9999959070079028E-2</v>
      </c>
      <c r="G135" s="4">
        <v>2293351</v>
      </c>
      <c r="H135" s="5">
        <f t="shared" si="8"/>
        <v>-3.9999882791586283E-2</v>
      </c>
      <c r="I135" s="4">
        <v>5420648</v>
      </c>
      <c r="J135" s="14">
        <f t="shared" si="9"/>
        <v>-3.9999943327805432E-2</v>
      </c>
      <c r="K135">
        <f t="shared" si="10"/>
        <v>20848645</v>
      </c>
    </row>
    <row r="136" spans="2:11" x14ac:dyDescent="0.3">
      <c r="B136" s="3">
        <v>43599</v>
      </c>
      <c r="C136" s="4">
        <v>8209154</v>
      </c>
      <c r="D136" s="13">
        <f t="shared" si="6"/>
        <v>2.9411731512286376E-2</v>
      </c>
      <c r="E136" s="4">
        <v>6156866</v>
      </c>
      <c r="F136" s="5">
        <f t="shared" si="7"/>
        <v>2.9411858139711811E-2</v>
      </c>
      <c r="G136" s="4">
        <v>2508352</v>
      </c>
      <c r="H136" s="5">
        <f t="shared" si="8"/>
        <v>2.9411680213076385E-2</v>
      </c>
      <c r="I136" s="4">
        <v>5928833</v>
      </c>
      <c r="J136" s="14">
        <f t="shared" si="9"/>
        <v>2.9411723852223126E-2</v>
      </c>
      <c r="K136">
        <f t="shared" si="10"/>
        <v>22803205</v>
      </c>
    </row>
    <row r="137" spans="2:11" x14ac:dyDescent="0.3">
      <c r="B137" s="3">
        <v>43600</v>
      </c>
      <c r="C137" s="4">
        <v>7896424</v>
      </c>
      <c r="D137" s="13">
        <f t="shared" si="6"/>
        <v>-3.8095277540170391E-2</v>
      </c>
      <c r="E137" s="4">
        <v>5922318</v>
      </c>
      <c r="F137" s="5">
        <f t="shared" si="7"/>
        <v>-3.8095355656595387E-2</v>
      </c>
      <c r="G137" s="4">
        <v>2412796</v>
      </c>
      <c r="H137" s="5">
        <f t="shared" si="8"/>
        <v>-3.8095131783736913E-2</v>
      </c>
      <c r="I137" s="4">
        <v>5702973</v>
      </c>
      <c r="J137" s="14">
        <f t="shared" si="9"/>
        <v>-3.8095186691883498E-2</v>
      </c>
      <c r="K137">
        <f t="shared" si="10"/>
        <v>21934511</v>
      </c>
    </row>
    <row r="138" spans="2:11" x14ac:dyDescent="0.3">
      <c r="B138" s="3">
        <v>43601</v>
      </c>
      <c r="C138" s="4">
        <v>7583695</v>
      </c>
      <c r="D138" s="13">
        <f t="shared" si="6"/>
        <v>0</v>
      </c>
      <c r="E138" s="4">
        <v>5687771</v>
      </c>
      <c r="F138" s="5">
        <f t="shared" si="7"/>
        <v>0</v>
      </c>
      <c r="G138" s="4">
        <v>2317240</v>
      </c>
      <c r="H138" s="5">
        <f t="shared" si="8"/>
        <v>0</v>
      </c>
      <c r="I138" s="4">
        <v>5477113</v>
      </c>
      <c r="J138" s="14">
        <f t="shared" si="9"/>
        <v>0</v>
      </c>
      <c r="K138">
        <f t="shared" si="10"/>
        <v>21065819</v>
      </c>
    </row>
    <row r="139" spans="2:11" x14ac:dyDescent="0.3">
      <c r="B139" s="3">
        <v>43602</v>
      </c>
      <c r="C139" s="4">
        <v>7427330</v>
      </c>
      <c r="D139" s="13">
        <f t="shared" ref="D139:D202" si="11">(C139/C132)-1</f>
        <v>-2.0618577092037627E-2</v>
      </c>
      <c r="E139" s="4">
        <v>5570497</v>
      </c>
      <c r="F139" s="5">
        <f t="shared" ref="F139:F202" si="12">(E139/E132)-1</f>
        <v>-2.0618621952255056E-2</v>
      </c>
      <c r="G139" s="4">
        <v>2269462</v>
      </c>
      <c r="H139" s="5">
        <f t="shared" ref="H139:H202" si="13">(G139/G132)-1</f>
        <v>-2.0618494415770461E-2</v>
      </c>
      <c r="I139" s="4">
        <v>5364183</v>
      </c>
      <c r="J139" s="14">
        <f t="shared" ref="J139:J202" si="14">(I139/I132)-1</f>
        <v>-2.0618526585082342E-2</v>
      </c>
      <c r="K139">
        <f t="shared" si="10"/>
        <v>20631472</v>
      </c>
    </row>
    <row r="140" spans="2:11" x14ac:dyDescent="0.3">
      <c r="B140" s="3">
        <v>43603</v>
      </c>
      <c r="C140" s="4">
        <v>16160310</v>
      </c>
      <c r="D140" s="13">
        <f t="shared" si="11"/>
        <v>-1.9607831241829743E-2</v>
      </c>
      <c r="E140" s="4">
        <v>12120232</v>
      </c>
      <c r="F140" s="5">
        <f t="shared" si="12"/>
        <v>-1.9607871686275313E-2</v>
      </c>
      <c r="G140" s="4">
        <v>4937872</v>
      </c>
      <c r="H140" s="5">
        <f t="shared" si="13"/>
        <v>-1.9607952142603247E-2</v>
      </c>
      <c r="I140" s="4">
        <v>11671335</v>
      </c>
      <c r="J140" s="14">
        <f t="shared" si="14"/>
        <v>-1.9607785490191709E-2</v>
      </c>
      <c r="K140">
        <f t="shared" si="10"/>
        <v>44889749</v>
      </c>
    </row>
    <row r="141" spans="2:11" x14ac:dyDescent="0.3">
      <c r="B141" s="3">
        <v>43604</v>
      </c>
      <c r="C141" s="4">
        <v>16968325</v>
      </c>
      <c r="D141" s="13">
        <f t="shared" si="11"/>
        <v>0.10526316132299196</v>
      </c>
      <c r="E141" s="4">
        <v>12726244</v>
      </c>
      <c r="F141" s="5">
        <f t="shared" si="12"/>
        <v>0.10526313503970441</v>
      </c>
      <c r="G141" s="4">
        <v>5184766</v>
      </c>
      <c r="H141" s="5">
        <f t="shared" si="13"/>
        <v>0.10526333741066352</v>
      </c>
      <c r="I141" s="4">
        <v>12254901</v>
      </c>
      <c r="J141" s="14">
        <f t="shared" si="14"/>
        <v>0.10526311517340559</v>
      </c>
      <c r="K141">
        <f t="shared" si="10"/>
        <v>47134236</v>
      </c>
    </row>
    <row r="142" spans="2:11" x14ac:dyDescent="0.3">
      <c r="B142" s="3">
        <v>43605</v>
      </c>
      <c r="C142" s="4">
        <v>8052789</v>
      </c>
      <c r="D142" s="13">
        <f t="shared" si="11"/>
        <v>7.2916677769617744E-2</v>
      </c>
      <c r="E142" s="4">
        <v>6039592</v>
      </c>
      <c r="F142" s="5">
        <f t="shared" si="12"/>
        <v>7.2916722181422644E-2</v>
      </c>
      <c r="G142" s="4">
        <v>2460574</v>
      </c>
      <c r="H142" s="5">
        <f t="shared" si="13"/>
        <v>7.2916444102974154E-2</v>
      </c>
      <c r="I142" s="4">
        <v>5815903</v>
      </c>
      <c r="J142" s="14">
        <f t="shared" si="14"/>
        <v>7.2916559053456398E-2</v>
      </c>
      <c r="K142">
        <f t="shared" si="10"/>
        <v>22368858</v>
      </c>
    </row>
    <row r="143" spans="2:11" x14ac:dyDescent="0.3">
      <c r="B143" s="3">
        <v>43606</v>
      </c>
      <c r="C143" s="4">
        <v>8052789</v>
      </c>
      <c r="D143" s="13">
        <f t="shared" si="11"/>
        <v>-1.9047638770085196E-2</v>
      </c>
      <c r="E143" s="4">
        <v>6039592</v>
      </c>
      <c r="F143" s="5">
        <f t="shared" si="12"/>
        <v>-1.9047677828297749E-2</v>
      </c>
      <c r="G143" s="4">
        <v>2460574</v>
      </c>
      <c r="H143" s="5">
        <f t="shared" si="13"/>
        <v>-1.9047565891868401E-2</v>
      </c>
      <c r="I143" s="4">
        <v>5815903</v>
      </c>
      <c r="J143" s="14">
        <f t="shared" si="14"/>
        <v>-1.9047593345941749E-2</v>
      </c>
      <c r="K143">
        <f t="shared" si="10"/>
        <v>22368858</v>
      </c>
    </row>
    <row r="144" spans="2:11" x14ac:dyDescent="0.3">
      <c r="B144" s="3">
        <v>43607</v>
      </c>
      <c r="C144" s="4">
        <v>7896424</v>
      </c>
      <c r="D144" s="13">
        <f t="shared" si="11"/>
        <v>0</v>
      </c>
      <c r="E144" s="4">
        <v>5922318</v>
      </c>
      <c r="F144" s="5">
        <f t="shared" si="12"/>
        <v>0</v>
      </c>
      <c r="G144" s="4">
        <v>2412796</v>
      </c>
      <c r="H144" s="5">
        <f t="shared" si="13"/>
        <v>0</v>
      </c>
      <c r="I144" s="4">
        <v>5702973</v>
      </c>
      <c r="J144" s="14">
        <f t="shared" si="14"/>
        <v>0</v>
      </c>
      <c r="K144">
        <f t="shared" si="10"/>
        <v>21934511</v>
      </c>
    </row>
    <row r="145" spans="2:11" x14ac:dyDescent="0.3">
      <c r="B145" s="3">
        <v>43608</v>
      </c>
      <c r="C145" s="4">
        <v>7583695</v>
      </c>
      <c r="D145" s="13">
        <f t="shared" si="11"/>
        <v>0</v>
      </c>
      <c r="E145" s="4">
        <v>5687771</v>
      </c>
      <c r="F145" s="5">
        <f t="shared" si="12"/>
        <v>0</v>
      </c>
      <c r="G145" s="4">
        <v>2317240</v>
      </c>
      <c r="H145" s="5">
        <f t="shared" si="13"/>
        <v>0</v>
      </c>
      <c r="I145" s="4">
        <v>5477113</v>
      </c>
      <c r="J145" s="14">
        <f t="shared" si="14"/>
        <v>0</v>
      </c>
      <c r="K145">
        <f t="shared" si="10"/>
        <v>21065819</v>
      </c>
    </row>
    <row r="146" spans="2:11" x14ac:dyDescent="0.3">
      <c r="B146" s="3">
        <v>43609</v>
      </c>
      <c r="C146" s="4">
        <v>8052789</v>
      </c>
      <c r="D146" s="13">
        <f t="shared" si="11"/>
        <v>8.4210476712358373E-2</v>
      </c>
      <c r="E146" s="4">
        <v>6039592</v>
      </c>
      <c r="F146" s="5">
        <f t="shared" si="12"/>
        <v>8.4210618908869384E-2</v>
      </c>
      <c r="G146" s="4">
        <v>2460574</v>
      </c>
      <c r="H146" s="5">
        <f t="shared" si="13"/>
        <v>8.4210266574192394E-2</v>
      </c>
      <c r="I146" s="4">
        <v>5815903</v>
      </c>
      <c r="J146" s="14">
        <f t="shared" si="14"/>
        <v>8.421040072644792E-2</v>
      </c>
      <c r="K146">
        <f t="shared" si="10"/>
        <v>22368858</v>
      </c>
    </row>
    <row r="147" spans="2:11" x14ac:dyDescent="0.3">
      <c r="B147" s="3">
        <v>43610</v>
      </c>
      <c r="C147" s="4">
        <v>16968325</v>
      </c>
      <c r="D147" s="13">
        <f t="shared" si="11"/>
        <v>4.9999969059999483E-2</v>
      </c>
      <c r="E147" s="4">
        <v>12726244</v>
      </c>
      <c r="F147" s="5">
        <f t="shared" si="12"/>
        <v>5.0000033002668642E-2</v>
      </c>
      <c r="G147" s="4">
        <v>5184766</v>
      </c>
      <c r="H147" s="5">
        <f t="shared" si="13"/>
        <v>5.0000081006555064E-2</v>
      </c>
      <c r="I147" s="4">
        <v>12254901</v>
      </c>
      <c r="J147" s="14">
        <f t="shared" si="14"/>
        <v>4.9999935739998946E-2</v>
      </c>
      <c r="K147">
        <f t="shared" si="10"/>
        <v>47134236</v>
      </c>
    </row>
    <row r="148" spans="2:11" x14ac:dyDescent="0.3">
      <c r="B148" s="3">
        <v>43611</v>
      </c>
      <c r="C148" s="4">
        <v>16968325</v>
      </c>
      <c r="D148" s="13">
        <f t="shared" si="11"/>
        <v>0</v>
      </c>
      <c r="E148" s="4">
        <v>12726244</v>
      </c>
      <c r="F148" s="5">
        <f t="shared" si="12"/>
        <v>0</v>
      </c>
      <c r="G148" s="4">
        <v>5184766</v>
      </c>
      <c r="H148" s="5">
        <f t="shared" si="13"/>
        <v>0</v>
      </c>
      <c r="I148" s="4">
        <v>12254901</v>
      </c>
      <c r="J148" s="14">
        <f t="shared" si="14"/>
        <v>0</v>
      </c>
      <c r="K148">
        <f t="shared" si="10"/>
        <v>47134236</v>
      </c>
    </row>
    <row r="149" spans="2:11" x14ac:dyDescent="0.3">
      <c r="B149" s="3">
        <v>43612</v>
      </c>
      <c r="C149" s="4">
        <v>7583695</v>
      </c>
      <c r="D149" s="13">
        <f t="shared" si="11"/>
        <v>-5.8252364491358177E-2</v>
      </c>
      <c r="E149" s="4">
        <v>5687771</v>
      </c>
      <c r="F149" s="5">
        <f t="shared" si="12"/>
        <v>-5.8252444867136766E-2</v>
      </c>
      <c r="G149" s="4">
        <v>2317240</v>
      </c>
      <c r="H149" s="5">
        <f t="shared" si="13"/>
        <v>-5.8252261464194932E-2</v>
      </c>
      <c r="I149" s="4">
        <v>5477113</v>
      </c>
      <c r="J149" s="14">
        <f t="shared" si="14"/>
        <v>-5.825234705599458E-2</v>
      </c>
      <c r="K149">
        <f t="shared" si="10"/>
        <v>21065819</v>
      </c>
    </row>
    <row r="150" spans="2:11" x14ac:dyDescent="0.3">
      <c r="B150" s="3">
        <v>43613</v>
      </c>
      <c r="C150" s="4">
        <v>8130972</v>
      </c>
      <c r="D150" s="13">
        <f t="shared" si="11"/>
        <v>9.7088102022790945E-3</v>
      </c>
      <c r="E150" s="4">
        <v>6098229</v>
      </c>
      <c r="F150" s="5">
        <f t="shared" si="12"/>
        <v>9.7087684068726254E-3</v>
      </c>
      <c r="G150" s="4">
        <v>2484463</v>
      </c>
      <c r="H150" s="5">
        <f t="shared" si="13"/>
        <v>9.7087102440325257E-3</v>
      </c>
      <c r="I150" s="4">
        <v>5872368</v>
      </c>
      <c r="J150" s="14">
        <f t="shared" si="14"/>
        <v>9.708724509332356E-3</v>
      </c>
      <c r="K150">
        <f t="shared" si="10"/>
        <v>22586032</v>
      </c>
    </row>
    <row r="151" spans="2:11" x14ac:dyDescent="0.3">
      <c r="B151" s="3">
        <v>43614</v>
      </c>
      <c r="C151" s="4">
        <v>7427330</v>
      </c>
      <c r="D151" s="13">
        <f t="shared" si="11"/>
        <v>-5.9405877901186677E-2</v>
      </c>
      <c r="E151" s="4">
        <v>5570497</v>
      </c>
      <c r="F151" s="5">
        <f t="shared" si="12"/>
        <v>-5.9405962327588657E-2</v>
      </c>
      <c r="G151" s="4">
        <v>2269462</v>
      </c>
      <c r="H151" s="5">
        <f t="shared" si="13"/>
        <v>-5.9405768245637036E-2</v>
      </c>
      <c r="I151" s="4">
        <v>5364183</v>
      </c>
      <c r="J151" s="14">
        <f t="shared" si="14"/>
        <v>-5.9405857260765527E-2</v>
      </c>
      <c r="K151">
        <f t="shared" si="10"/>
        <v>20631472</v>
      </c>
    </row>
    <row r="152" spans="2:11" x14ac:dyDescent="0.3">
      <c r="B152" s="3">
        <v>43615</v>
      </c>
      <c r="C152" s="4">
        <v>7740060</v>
      </c>
      <c r="D152" s="13">
        <f t="shared" si="11"/>
        <v>2.0618577092037516E-2</v>
      </c>
      <c r="E152" s="4">
        <v>5805045</v>
      </c>
      <c r="F152" s="5">
        <f t="shared" si="12"/>
        <v>2.0618621952255056E-2</v>
      </c>
      <c r="G152" s="4">
        <v>2365018</v>
      </c>
      <c r="H152" s="5">
        <f t="shared" si="13"/>
        <v>2.0618494415770572E-2</v>
      </c>
      <c r="I152" s="4">
        <v>5590043</v>
      </c>
      <c r="J152" s="14">
        <f t="shared" si="14"/>
        <v>2.0618526585082231E-2</v>
      </c>
      <c r="K152">
        <f t="shared" si="10"/>
        <v>21500166</v>
      </c>
    </row>
    <row r="153" spans="2:11" x14ac:dyDescent="0.3">
      <c r="B153" s="3">
        <v>43616</v>
      </c>
      <c r="C153" s="4">
        <v>8052789</v>
      </c>
      <c r="D153" s="13">
        <f t="shared" si="11"/>
        <v>0</v>
      </c>
      <c r="E153" s="4">
        <v>6039592</v>
      </c>
      <c r="F153" s="5">
        <f t="shared" si="12"/>
        <v>0</v>
      </c>
      <c r="G153" s="4">
        <v>2460574</v>
      </c>
      <c r="H153" s="5">
        <f t="shared" si="13"/>
        <v>0</v>
      </c>
      <c r="I153" s="4">
        <v>5815903</v>
      </c>
      <c r="J153" s="14">
        <f t="shared" si="14"/>
        <v>0</v>
      </c>
      <c r="K153">
        <f t="shared" si="10"/>
        <v>22368858</v>
      </c>
    </row>
    <row r="154" spans="2:11" x14ac:dyDescent="0.3">
      <c r="B154" s="3">
        <v>43617</v>
      </c>
      <c r="C154" s="4">
        <v>16806722</v>
      </c>
      <c r="D154" s="13">
        <f t="shared" si="11"/>
        <v>-9.5238039111108508E-3</v>
      </c>
      <c r="E154" s="4">
        <v>12605042</v>
      </c>
      <c r="F154" s="5">
        <f t="shared" si="12"/>
        <v>-9.523784079575992E-3</v>
      </c>
      <c r="G154" s="4">
        <v>5135387</v>
      </c>
      <c r="H154" s="5">
        <f t="shared" si="13"/>
        <v>-9.5238627934220998E-3</v>
      </c>
      <c r="I154" s="4">
        <v>12138188</v>
      </c>
      <c r="J154" s="14">
        <f t="shared" si="14"/>
        <v>-9.5237815466644449E-3</v>
      </c>
      <c r="K154">
        <f t="shared" si="10"/>
        <v>46685339</v>
      </c>
    </row>
    <row r="155" spans="2:11" x14ac:dyDescent="0.3">
      <c r="B155" s="3">
        <v>43618</v>
      </c>
      <c r="C155" s="4">
        <v>15675500</v>
      </c>
      <c r="D155" s="13">
        <f t="shared" si="11"/>
        <v>-7.6190490222222906E-2</v>
      </c>
      <c r="E155" s="4">
        <v>11756625</v>
      </c>
      <c r="F155" s="5">
        <f t="shared" si="12"/>
        <v>-7.6190508369948007E-2</v>
      </c>
      <c r="G155" s="4">
        <v>4789736</v>
      </c>
      <c r="H155" s="5">
        <f t="shared" si="13"/>
        <v>-7.6190516601906455E-2</v>
      </c>
      <c r="I155" s="4">
        <v>11321195</v>
      </c>
      <c r="J155" s="14">
        <f t="shared" si="14"/>
        <v>-7.6190415573328618E-2</v>
      </c>
      <c r="K155">
        <f t="shared" si="10"/>
        <v>43543056</v>
      </c>
    </row>
    <row r="156" spans="2:11" x14ac:dyDescent="0.3">
      <c r="B156" s="3">
        <v>43619</v>
      </c>
      <c r="C156" s="4">
        <v>7740060</v>
      </c>
      <c r="D156" s="13">
        <f t="shared" si="11"/>
        <v>2.0618577092037516E-2</v>
      </c>
      <c r="E156" s="4">
        <v>5805045</v>
      </c>
      <c r="F156" s="5">
        <f t="shared" si="12"/>
        <v>2.0618621952255056E-2</v>
      </c>
      <c r="G156" s="4">
        <v>2365018</v>
      </c>
      <c r="H156" s="5">
        <f t="shared" si="13"/>
        <v>2.0618494415770572E-2</v>
      </c>
      <c r="I156" s="4">
        <v>5590043</v>
      </c>
      <c r="J156" s="14">
        <f t="shared" si="14"/>
        <v>2.0618526585082231E-2</v>
      </c>
      <c r="K156">
        <f t="shared" si="10"/>
        <v>21500166</v>
      </c>
    </row>
    <row r="157" spans="2:11" x14ac:dyDescent="0.3">
      <c r="B157" s="3">
        <v>43620</v>
      </c>
      <c r="C157" s="4">
        <v>8052789</v>
      </c>
      <c r="D157" s="13">
        <f t="shared" si="11"/>
        <v>-9.6154555691496668E-3</v>
      </c>
      <c r="E157" s="4">
        <v>6039592</v>
      </c>
      <c r="F157" s="5">
        <f t="shared" si="12"/>
        <v>-9.6154145736410124E-3</v>
      </c>
      <c r="G157" s="4">
        <v>2460574</v>
      </c>
      <c r="H157" s="5">
        <f t="shared" si="13"/>
        <v>-9.615357523939827E-3</v>
      </c>
      <c r="I157" s="4">
        <v>5815903</v>
      </c>
      <c r="J157" s="14">
        <f t="shared" si="14"/>
        <v>-9.6153715162264897E-3</v>
      </c>
      <c r="K157">
        <f t="shared" si="10"/>
        <v>22368858</v>
      </c>
    </row>
    <row r="158" spans="2:11" x14ac:dyDescent="0.3">
      <c r="B158" s="3">
        <v>43621</v>
      </c>
      <c r="C158" s="4">
        <v>8052789</v>
      </c>
      <c r="D158" s="13">
        <f t="shared" si="11"/>
        <v>8.4210476712358373E-2</v>
      </c>
      <c r="E158" s="4">
        <v>6039592</v>
      </c>
      <c r="F158" s="5">
        <f t="shared" si="12"/>
        <v>8.4210618908869384E-2</v>
      </c>
      <c r="G158" s="4">
        <v>2460574</v>
      </c>
      <c r="H158" s="5">
        <f t="shared" si="13"/>
        <v>8.4210266574192394E-2</v>
      </c>
      <c r="I158" s="4">
        <v>5815903</v>
      </c>
      <c r="J158" s="14">
        <f t="shared" si="14"/>
        <v>8.421040072644792E-2</v>
      </c>
      <c r="K158">
        <f t="shared" si="10"/>
        <v>22368858</v>
      </c>
    </row>
    <row r="159" spans="2:11" x14ac:dyDescent="0.3">
      <c r="B159" s="3">
        <v>43622</v>
      </c>
      <c r="C159" s="4">
        <v>8052789</v>
      </c>
      <c r="D159" s="13">
        <f t="shared" si="11"/>
        <v>4.0403950356973972E-2</v>
      </c>
      <c r="E159" s="4">
        <v>6039592</v>
      </c>
      <c r="F159" s="5">
        <f t="shared" si="12"/>
        <v>4.0403993422962303E-2</v>
      </c>
      <c r="G159" s="4">
        <v>2460574</v>
      </c>
      <c r="H159" s="5">
        <f t="shared" si="13"/>
        <v>4.0403920815824668E-2</v>
      </c>
      <c r="I159" s="4">
        <v>5815903</v>
      </c>
      <c r="J159" s="14">
        <f t="shared" si="14"/>
        <v>4.0403982581171505E-2</v>
      </c>
      <c r="K159">
        <f t="shared" si="10"/>
        <v>22368858</v>
      </c>
    </row>
    <row r="160" spans="2:11" x14ac:dyDescent="0.3">
      <c r="B160" s="3">
        <v>43623</v>
      </c>
      <c r="C160" s="4">
        <v>7583695</v>
      </c>
      <c r="D160" s="13">
        <f t="shared" si="11"/>
        <v>-5.8252364491358177E-2</v>
      </c>
      <c r="E160" s="4">
        <v>5687771</v>
      </c>
      <c r="F160" s="5">
        <f t="shared" si="12"/>
        <v>-5.8252444867136766E-2</v>
      </c>
      <c r="G160" s="4">
        <v>2317240</v>
      </c>
      <c r="H160" s="5">
        <f t="shared" si="13"/>
        <v>-5.8252261464194932E-2</v>
      </c>
      <c r="I160" s="4">
        <v>5477113</v>
      </c>
      <c r="J160" s="14">
        <f t="shared" si="14"/>
        <v>-5.825234705599458E-2</v>
      </c>
      <c r="K160">
        <f t="shared" si="10"/>
        <v>21065819</v>
      </c>
    </row>
    <row r="161" spans="2:11" x14ac:dyDescent="0.3">
      <c r="B161" s="3">
        <v>43624</v>
      </c>
      <c r="C161" s="4">
        <v>15352294</v>
      </c>
      <c r="D161" s="13">
        <f t="shared" si="11"/>
        <v>-8.6538469548077201E-2</v>
      </c>
      <c r="E161" s="4">
        <v>11514221</v>
      </c>
      <c r="F161" s="5">
        <f t="shared" si="12"/>
        <v>-8.6538466115384627E-2</v>
      </c>
      <c r="G161" s="4">
        <v>4690978</v>
      </c>
      <c r="H161" s="5">
        <f t="shared" si="13"/>
        <v>-8.6538560774484963E-2</v>
      </c>
      <c r="I161" s="4">
        <v>11087768</v>
      </c>
      <c r="J161" s="14">
        <f t="shared" si="14"/>
        <v>-8.6538452032543955E-2</v>
      </c>
      <c r="K161">
        <f t="shared" si="10"/>
        <v>42645261</v>
      </c>
    </row>
    <row r="162" spans="2:11" x14ac:dyDescent="0.3">
      <c r="B162" s="3">
        <v>43625</v>
      </c>
      <c r="C162" s="4">
        <v>16160310</v>
      </c>
      <c r="D162" s="13">
        <f t="shared" si="11"/>
        <v>3.0927881088322451E-2</v>
      </c>
      <c r="E162" s="4">
        <v>12120232</v>
      </c>
      <c r="F162" s="5">
        <f t="shared" si="12"/>
        <v>3.0927838559110299E-2</v>
      </c>
      <c r="G162" s="4">
        <v>4937872</v>
      </c>
      <c r="H162" s="5">
        <f t="shared" si="13"/>
        <v>3.0927800613645529E-2</v>
      </c>
      <c r="I162" s="4">
        <v>11671335</v>
      </c>
      <c r="J162" s="14">
        <f t="shared" si="14"/>
        <v>3.0927830498458819E-2</v>
      </c>
      <c r="K162">
        <f t="shared" si="10"/>
        <v>44889749</v>
      </c>
    </row>
    <row r="163" spans="2:11" x14ac:dyDescent="0.3">
      <c r="B163" s="3">
        <v>43626</v>
      </c>
      <c r="C163" s="4">
        <v>7896424</v>
      </c>
      <c r="D163" s="13">
        <f t="shared" si="11"/>
        <v>2.0201910579504601E-2</v>
      </c>
      <c r="E163" s="4">
        <v>5922318</v>
      </c>
      <c r="F163" s="5">
        <f t="shared" si="12"/>
        <v>2.0201910579504601E-2</v>
      </c>
      <c r="G163" s="4">
        <v>2412796</v>
      </c>
      <c r="H163" s="5">
        <f t="shared" si="13"/>
        <v>2.0201960407912223E-2</v>
      </c>
      <c r="I163" s="4">
        <v>5702973</v>
      </c>
      <c r="J163" s="14">
        <f t="shared" si="14"/>
        <v>2.0201991290585752E-2</v>
      </c>
      <c r="K163">
        <f t="shared" si="10"/>
        <v>21934511</v>
      </c>
    </row>
    <row r="164" spans="2:11" x14ac:dyDescent="0.3">
      <c r="B164" s="3">
        <v>43627</v>
      </c>
      <c r="C164" s="4">
        <v>8052789</v>
      </c>
      <c r="D164" s="13">
        <f t="shared" si="11"/>
        <v>0</v>
      </c>
      <c r="E164" s="4">
        <v>6039592</v>
      </c>
      <c r="F164" s="5">
        <f t="shared" si="12"/>
        <v>0</v>
      </c>
      <c r="G164" s="4">
        <v>2460574</v>
      </c>
      <c r="H164" s="5">
        <f t="shared" si="13"/>
        <v>0</v>
      </c>
      <c r="I164" s="4">
        <v>5815903</v>
      </c>
      <c r="J164" s="14">
        <f t="shared" si="14"/>
        <v>0</v>
      </c>
      <c r="K164">
        <f t="shared" si="10"/>
        <v>22368858</v>
      </c>
    </row>
    <row r="165" spans="2:11" x14ac:dyDescent="0.3">
      <c r="B165" s="3">
        <v>43628</v>
      </c>
      <c r="C165" s="4">
        <v>7896424</v>
      </c>
      <c r="D165" s="13">
        <f t="shared" si="11"/>
        <v>-1.9417496223979036E-2</v>
      </c>
      <c r="E165" s="4">
        <v>5922318</v>
      </c>
      <c r="F165" s="5">
        <f t="shared" si="12"/>
        <v>-1.9417536813745029E-2</v>
      </c>
      <c r="G165" s="4">
        <v>2412796</v>
      </c>
      <c r="H165" s="5">
        <f t="shared" si="13"/>
        <v>-1.941742048806494E-2</v>
      </c>
      <c r="I165" s="4">
        <v>5702973</v>
      </c>
      <c r="J165" s="14">
        <f t="shared" si="14"/>
        <v>-1.9417449018664823E-2</v>
      </c>
      <c r="K165">
        <f t="shared" si="10"/>
        <v>21934511</v>
      </c>
    </row>
    <row r="166" spans="2:11" x14ac:dyDescent="0.3">
      <c r="B166" s="3">
        <v>43629</v>
      </c>
      <c r="C166" s="4">
        <v>7818242</v>
      </c>
      <c r="D166" s="13">
        <f t="shared" si="11"/>
        <v>-2.9126182245679089E-2</v>
      </c>
      <c r="E166" s="4">
        <v>5863681</v>
      </c>
      <c r="F166" s="5">
        <f t="shared" si="12"/>
        <v>-2.9126305220617543E-2</v>
      </c>
      <c r="G166" s="4">
        <v>2388907</v>
      </c>
      <c r="H166" s="5">
        <f t="shared" si="13"/>
        <v>-2.9126130732097466E-2</v>
      </c>
      <c r="I166" s="4">
        <v>5646508</v>
      </c>
      <c r="J166" s="14">
        <f t="shared" si="14"/>
        <v>-2.912617352799729E-2</v>
      </c>
      <c r="K166">
        <f t="shared" si="10"/>
        <v>21717338</v>
      </c>
    </row>
    <row r="167" spans="2:11" x14ac:dyDescent="0.3">
      <c r="B167" s="3">
        <v>43630</v>
      </c>
      <c r="C167" s="4">
        <v>8052789</v>
      </c>
      <c r="D167" s="13">
        <f t="shared" si="11"/>
        <v>6.1855599414269768E-2</v>
      </c>
      <c r="E167" s="4">
        <v>6039592</v>
      </c>
      <c r="F167" s="5">
        <f t="shared" si="12"/>
        <v>6.1855690040966804E-2</v>
      </c>
      <c r="G167" s="4">
        <v>2460574</v>
      </c>
      <c r="H167" s="5">
        <f t="shared" si="13"/>
        <v>6.1855483247311493E-2</v>
      </c>
      <c r="I167" s="4">
        <v>5815903</v>
      </c>
      <c r="J167" s="14">
        <f t="shared" si="14"/>
        <v>6.1855579755246914E-2</v>
      </c>
      <c r="K167">
        <f t="shared" si="10"/>
        <v>22368858</v>
      </c>
    </row>
    <row r="168" spans="2:11" x14ac:dyDescent="0.3">
      <c r="B168" s="3">
        <v>43631</v>
      </c>
      <c r="C168" s="4">
        <v>15998707</v>
      </c>
      <c r="D168" s="13">
        <f t="shared" si="11"/>
        <v>4.2105303611303935E-2</v>
      </c>
      <c r="E168" s="4">
        <v>11999030</v>
      </c>
      <c r="F168" s="5">
        <f t="shared" si="12"/>
        <v>4.2105236646057032E-2</v>
      </c>
      <c r="G168" s="4">
        <v>4888493</v>
      </c>
      <c r="H168" s="5">
        <f t="shared" si="13"/>
        <v>4.210529232923288E-2</v>
      </c>
      <c r="I168" s="4">
        <v>11554621</v>
      </c>
      <c r="J168" s="14">
        <f t="shared" si="14"/>
        <v>4.2105228031466657E-2</v>
      </c>
      <c r="K168">
        <f t="shared" si="10"/>
        <v>44440851</v>
      </c>
    </row>
    <row r="169" spans="2:11" x14ac:dyDescent="0.3">
      <c r="B169" s="3">
        <v>43632</v>
      </c>
      <c r="C169" s="4">
        <v>16483516</v>
      </c>
      <c r="D169" s="13">
        <f t="shared" si="11"/>
        <v>1.9999987623999793E-2</v>
      </c>
      <c r="E169" s="4">
        <v>12362637</v>
      </c>
      <c r="F169" s="5">
        <f t="shared" si="12"/>
        <v>2.0000029702401667E-2</v>
      </c>
      <c r="G169" s="4">
        <v>5036630</v>
      </c>
      <c r="H169" s="5">
        <f t="shared" si="13"/>
        <v>2.0000113409177178E-2</v>
      </c>
      <c r="I169" s="4">
        <v>11904761</v>
      </c>
      <c r="J169" s="14">
        <f t="shared" si="14"/>
        <v>1.9999940023998963E-2</v>
      </c>
      <c r="K169">
        <f t="shared" si="10"/>
        <v>45787544</v>
      </c>
    </row>
    <row r="170" spans="2:11" x14ac:dyDescent="0.3">
      <c r="B170" s="3">
        <v>43633</v>
      </c>
      <c r="C170" s="4">
        <v>8130972</v>
      </c>
      <c r="D170" s="13">
        <f t="shared" si="11"/>
        <v>2.9703065590196198E-2</v>
      </c>
      <c r="E170" s="4">
        <v>6098229</v>
      </c>
      <c r="F170" s="5">
        <f t="shared" si="12"/>
        <v>2.9703065590196198E-2</v>
      </c>
      <c r="G170" s="4">
        <v>2484463</v>
      </c>
      <c r="H170" s="5">
        <f t="shared" si="13"/>
        <v>2.9702884122818407E-2</v>
      </c>
      <c r="I170" s="4">
        <v>5872368</v>
      </c>
      <c r="J170" s="14">
        <f t="shared" si="14"/>
        <v>2.9702928630382708E-2</v>
      </c>
      <c r="K170">
        <f t="shared" si="10"/>
        <v>22586032</v>
      </c>
    </row>
    <row r="171" spans="2:11" x14ac:dyDescent="0.3">
      <c r="B171" s="3">
        <v>43634</v>
      </c>
      <c r="C171" s="4">
        <v>7583695</v>
      </c>
      <c r="D171" s="13">
        <f t="shared" si="11"/>
        <v>-5.8252364491358177E-2</v>
      </c>
      <c r="E171" s="4">
        <v>5687771</v>
      </c>
      <c r="F171" s="5">
        <f t="shared" si="12"/>
        <v>-5.8252444867136766E-2</v>
      </c>
      <c r="G171" s="4">
        <v>2317240</v>
      </c>
      <c r="H171" s="5">
        <f t="shared" si="13"/>
        <v>-5.8252261464194932E-2</v>
      </c>
      <c r="I171" s="4">
        <v>5477113</v>
      </c>
      <c r="J171" s="14">
        <f t="shared" si="14"/>
        <v>-5.825234705599458E-2</v>
      </c>
      <c r="K171">
        <f t="shared" si="10"/>
        <v>21065819</v>
      </c>
    </row>
    <row r="172" spans="2:11" x14ac:dyDescent="0.3">
      <c r="B172" s="3">
        <v>43635</v>
      </c>
      <c r="C172" s="4">
        <v>7974607</v>
      </c>
      <c r="D172" s="13">
        <f t="shared" si="11"/>
        <v>9.9010640765997415E-3</v>
      </c>
      <c r="E172" s="4">
        <v>5980955</v>
      </c>
      <c r="F172" s="5">
        <f t="shared" si="12"/>
        <v>9.9010218633988067E-3</v>
      </c>
      <c r="G172" s="4">
        <v>2436685</v>
      </c>
      <c r="H172" s="5">
        <f t="shared" si="13"/>
        <v>9.9009613742728764E-3</v>
      </c>
      <c r="I172" s="4">
        <v>5759438</v>
      </c>
      <c r="J172" s="14">
        <f t="shared" si="14"/>
        <v>9.9009762101276433E-3</v>
      </c>
      <c r="K172">
        <f t="shared" si="10"/>
        <v>22151685</v>
      </c>
    </row>
    <row r="173" spans="2:11" x14ac:dyDescent="0.3">
      <c r="B173" s="3">
        <v>43636</v>
      </c>
      <c r="C173" s="4">
        <v>3674574</v>
      </c>
      <c r="D173" s="13">
        <f t="shared" si="11"/>
        <v>-0.52999996674444205</v>
      </c>
      <c r="E173" s="4">
        <v>2755930</v>
      </c>
      <c r="F173" s="5">
        <f t="shared" si="12"/>
        <v>-0.53000001193789359</v>
      </c>
      <c r="G173" s="4">
        <v>1122786</v>
      </c>
      <c r="H173" s="5">
        <f t="shared" si="13"/>
        <v>-0.53000012139442854</v>
      </c>
      <c r="I173" s="4">
        <v>2653859</v>
      </c>
      <c r="J173" s="14">
        <f t="shared" si="14"/>
        <v>-0.52999995749585405</v>
      </c>
      <c r="K173">
        <f t="shared" si="10"/>
        <v>10207149</v>
      </c>
    </row>
    <row r="174" spans="2:11" x14ac:dyDescent="0.3">
      <c r="B174" s="3">
        <v>43637</v>
      </c>
      <c r="C174" s="4">
        <v>7583695</v>
      </c>
      <c r="D174" s="13">
        <f t="shared" si="11"/>
        <v>-5.8252364491358177E-2</v>
      </c>
      <c r="E174" s="4">
        <v>5687771</v>
      </c>
      <c r="F174" s="5">
        <f t="shared" si="12"/>
        <v>-5.8252444867136766E-2</v>
      </c>
      <c r="G174" s="4">
        <v>2317240</v>
      </c>
      <c r="H174" s="5">
        <f t="shared" si="13"/>
        <v>-5.8252261464194932E-2</v>
      </c>
      <c r="I174" s="4">
        <v>5477113</v>
      </c>
      <c r="J174" s="14">
        <f t="shared" si="14"/>
        <v>-5.825234705599458E-2</v>
      </c>
      <c r="K174">
        <f t="shared" si="10"/>
        <v>21065819</v>
      </c>
    </row>
    <row r="175" spans="2:11" x14ac:dyDescent="0.3">
      <c r="B175" s="3">
        <v>43638</v>
      </c>
      <c r="C175" s="4">
        <v>16160310</v>
      </c>
      <c r="D175" s="13">
        <f t="shared" si="11"/>
        <v>1.0101003787368557E-2</v>
      </c>
      <c r="E175" s="4">
        <v>12120232</v>
      </c>
      <c r="F175" s="5">
        <f t="shared" si="12"/>
        <v>1.010098316280561E-2</v>
      </c>
      <c r="G175" s="4">
        <v>4937872</v>
      </c>
      <c r="H175" s="5">
        <f t="shared" si="13"/>
        <v>1.0101067956934884E-2</v>
      </c>
      <c r="I175" s="4">
        <v>11671335</v>
      </c>
      <c r="J175" s="14">
        <f t="shared" si="14"/>
        <v>1.0101066923787538E-2</v>
      </c>
      <c r="K175">
        <f t="shared" si="10"/>
        <v>44889749</v>
      </c>
    </row>
    <row r="176" spans="2:11" x14ac:dyDescent="0.3">
      <c r="B176" s="3">
        <v>43639</v>
      </c>
      <c r="C176" s="4">
        <v>15675500</v>
      </c>
      <c r="D176" s="13">
        <f t="shared" si="11"/>
        <v>-4.9019638771242713E-2</v>
      </c>
      <c r="E176" s="4">
        <v>11756625</v>
      </c>
      <c r="F176" s="5">
        <f t="shared" si="12"/>
        <v>-4.9019638771242713E-2</v>
      </c>
      <c r="G176" s="4">
        <v>4789736</v>
      </c>
      <c r="H176" s="5">
        <f t="shared" si="13"/>
        <v>-4.9019681811052207E-2</v>
      </c>
      <c r="I176" s="4">
        <v>11321195</v>
      </c>
      <c r="J176" s="14">
        <f t="shared" si="14"/>
        <v>-4.9019547725485668E-2</v>
      </c>
      <c r="K176">
        <f t="shared" si="10"/>
        <v>43543056</v>
      </c>
    </row>
    <row r="177" spans="2:11" x14ac:dyDescent="0.3">
      <c r="B177" s="3">
        <v>43640</v>
      </c>
      <c r="C177" s="4">
        <v>7661877</v>
      </c>
      <c r="D177" s="13">
        <f t="shared" si="11"/>
        <v>-5.7692364455319778E-2</v>
      </c>
      <c r="E177" s="4">
        <v>5746408</v>
      </c>
      <c r="F177" s="5">
        <f t="shared" si="12"/>
        <v>-5.7692323459811012E-2</v>
      </c>
      <c r="G177" s="4">
        <v>2341129</v>
      </c>
      <c r="H177" s="5">
        <f t="shared" si="13"/>
        <v>-5.769214514363874E-2</v>
      </c>
      <c r="I177" s="4">
        <v>5533578</v>
      </c>
      <c r="J177" s="14">
        <f t="shared" si="14"/>
        <v>-5.7692229097359049E-2</v>
      </c>
      <c r="K177">
        <f t="shared" si="10"/>
        <v>21282992</v>
      </c>
    </row>
    <row r="178" spans="2:11" x14ac:dyDescent="0.3">
      <c r="B178" s="3">
        <v>43641</v>
      </c>
      <c r="C178" s="4">
        <v>8130972</v>
      </c>
      <c r="D178" s="13">
        <f t="shared" si="11"/>
        <v>7.2164953891209915E-2</v>
      </c>
      <c r="E178" s="4">
        <v>6098229</v>
      </c>
      <c r="F178" s="5">
        <f t="shared" si="12"/>
        <v>7.2165001017094443E-2</v>
      </c>
      <c r="G178" s="4">
        <v>2484463</v>
      </c>
      <c r="H178" s="5">
        <f t="shared" si="13"/>
        <v>7.2164730455196668E-2</v>
      </c>
      <c r="I178" s="4">
        <v>5872368</v>
      </c>
      <c r="J178" s="14">
        <f t="shared" si="14"/>
        <v>7.2164843047788141E-2</v>
      </c>
      <c r="K178">
        <f t="shared" si="10"/>
        <v>22586032</v>
      </c>
    </row>
    <row r="179" spans="2:11" x14ac:dyDescent="0.3">
      <c r="B179" s="3">
        <v>43642</v>
      </c>
      <c r="C179" s="4">
        <v>8052789</v>
      </c>
      <c r="D179" s="13">
        <f t="shared" si="11"/>
        <v>9.803868704752583E-3</v>
      </c>
      <c r="E179" s="4">
        <v>6039592</v>
      </c>
      <c r="F179" s="5">
        <f t="shared" si="12"/>
        <v>9.8039527132371962E-3</v>
      </c>
      <c r="G179" s="4">
        <v>2460574</v>
      </c>
      <c r="H179" s="5">
        <f t="shared" si="13"/>
        <v>9.8038934043587211E-3</v>
      </c>
      <c r="I179" s="4">
        <v>5815903</v>
      </c>
      <c r="J179" s="14">
        <f t="shared" si="14"/>
        <v>9.803907950741042E-3</v>
      </c>
      <c r="K179">
        <f t="shared" si="10"/>
        <v>22368858</v>
      </c>
    </row>
    <row r="180" spans="2:11" x14ac:dyDescent="0.3">
      <c r="B180" s="3">
        <v>43643</v>
      </c>
      <c r="C180" s="4">
        <v>8052789</v>
      </c>
      <c r="D180" s="13">
        <f t="shared" si="11"/>
        <v>1.1914891358835065</v>
      </c>
      <c r="E180" s="4">
        <v>6039592</v>
      </c>
      <c r="F180" s="5">
        <f t="shared" si="12"/>
        <v>1.1914896241921964</v>
      </c>
      <c r="G180" s="4">
        <v>2460574</v>
      </c>
      <c r="H180" s="5">
        <f t="shared" si="13"/>
        <v>1.1914897406985836</v>
      </c>
      <c r="I180" s="4">
        <v>5815903</v>
      </c>
      <c r="J180" s="14">
        <f t="shared" si="14"/>
        <v>1.1914890730818781</v>
      </c>
      <c r="K180">
        <f t="shared" si="10"/>
        <v>22368858</v>
      </c>
    </row>
    <row r="181" spans="2:11" x14ac:dyDescent="0.3">
      <c r="B181" s="3">
        <v>43644</v>
      </c>
      <c r="C181" s="4">
        <v>7661877</v>
      </c>
      <c r="D181" s="13">
        <f t="shared" si="11"/>
        <v>1.0309222615097369E-2</v>
      </c>
      <c r="E181" s="4">
        <v>5746408</v>
      </c>
      <c r="F181" s="5">
        <f t="shared" si="12"/>
        <v>1.0309310976127639E-2</v>
      </c>
      <c r="G181" s="4">
        <v>2341129</v>
      </c>
      <c r="H181" s="5">
        <f t="shared" si="13"/>
        <v>1.0309247207885175E-2</v>
      </c>
      <c r="I181" s="4">
        <v>5533578</v>
      </c>
      <c r="J181" s="14">
        <f t="shared" si="14"/>
        <v>1.0309263292541226E-2</v>
      </c>
      <c r="K181">
        <f t="shared" si="10"/>
        <v>21282992</v>
      </c>
    </row>
    <row r="182" spans="2:11" x14ac:dyDescent="0.3">
      <c r="B182" s="3">
        <v>43645</v>
      </c>
      <c r="C182" s="4">
        <v>16806722</v>
      </c>
      <c r="D182" s="13">
        <f t="shared" si="11"/>
        <v>3.9999975247999586E-2</v>
      </c>
      <c r="E182" s="4">
        <v>12605042</v>
      </c>
      <c r="F182" s="5">
        <f t="shared" si="12"/>
        <v>4.0000059404803556E-2</v>
      </c>
      <c r="G182" s="4">
        <v>5135387</v>
      </c>
      <c r="H182" s="5">
        <f t="shared" si="13"/>
        <v>4.0000024301966475E-2</v>
      </c>
      <c r="I182" s="4">
        <v>12138188</v>
      </c>
      <c r="J182" s="14">
        <f t="shared" si="14"/>
        <v>3.9999965727999465E-2</v>
      </c>
      <c r="K182">
        <f t="shared" si="10"/>
        <v>46685339</v>
      </c>
    </row>
    <row r="183" spans="2:11" x14ac:dyDescent="0.3">
      <c r="B183" s="3">
        <v>43646</v>
      </c>
      <c r="C183" s="4">
        <v>15837104</v>
      </c>
      <c r="D183" s="13">
        <f t="shared" si="11"/>
        <v>1.030933622531971E-2</v>
      </c>
      <c r="E183" s="4">
        <v>11877828</v>
      </c>
      <c r="F183" s="5">
        <f t="shared" si="12"/>
        <v>1.030933622531971E-2</v>
      </c>
      <c r="G183" s="4">
        <v>4839115</v>
      </c>
      <c r="H183" s="5">
        <f t="shared" si="13"/>
        <v>1.0309336464473295E-2</v>
      </c>
      <c r="I183" s="4">
        <v>11437908</v>
      </c>
      <c r="J183" s="14">
        <f t="shared" si="14"/>
        <v>1.0309247389520326E-2</v>
      </c>
      <c r="K183">
        <f t="shared" si="10"/>
        <v>43991955</v>
      </c>
    </row>
    <row r="184" spans="2:11" x14ac:dyDescent="0.3">
      <c r="B184" s="3">
        <v>43647</v>
      </c>
      <c r="C184" s="4">
        <v>7740060</v>
      </c>
      <c r="D184" s="13">
        <f t="shared" si="11"/>
        <v>1.0204157545207204E-2</v>
      </c>
      <c r="E184" s="4">
        <v>5805045</v>
      </c>
      <c r="F184" s="5">
        <f t="shared" si="12"/>
        <v>1.0204113595832398E-2</v>
      </c>
      <c r="G184" s="4">
        <v>2365018</v>
      </c>
      <c r="H184" s="5">
        <f t="shared" si="13"/>
        <v>1.0204051122343127E-2</v>
      </c>
      <c r="I184" s="4">
        <v>5590043</v>
      </c>
      <c r="J184" s="14">
        <f t="shared" si="14"/>
        <v>1.0204066880416196E-2</v>
      </c>
      <c r="K184">
        <f t="shared" si="10"/>
        <v>21500166</v>
      </c>
    </row>
    <row r="185" spans="2:11" x14ac:dyDescent="0.3">
      <c r="B185" s="3">
        <v>43648</v>
      </c>
      <c r="C185" s="4">
        <v>7896424</v>
      </c>
      <c r="D185" s="13">
        <f t="shared" si="11"/>
        <v>-2.8846243720922926E-2</v>
      </c>
      <c r="E185" s="4">
        <v>5922318</v>
      </c>
      <c r="F185" s="5">
        <f t="shared" si="12"/>
        <v>-2.8846243720922926E-2</v>
      </c>
      <c r="G185" s="4">
        <v>2412796</v>
      </c>
      <c r="H185" s="5">
        <f t="shared" si="13"/>
        <v>-2.884607257181937E-2</v>
      </c>
      <c r="I185" s="4">
        <v>5702973</v>
      </c>
      <c r="J185" s="14">
        <f t="shared" si="14"/>
        <v>-2.8846114548679469E-2</v>
      </c>
      <c r="K185">
        <f t="shared" si="10"/>
        <v>21934511</v>
      </c>
    </row>
    <row r="186" spans="2:11" x14ac:dyDescent="0.3">
      <c r="B186" s="3">
        <v>43649</v>
      </c>
      <c r="C186" s="4">
        <v>7974607</v>
      </c>
      <c r="D186" s="13">
        <f t="shared" si="11"/>
        <v>-9.7086860217000526E-3</v>
      </c>
      <c r="E186" s="4">
        <v>5980955</v>
      </c>
      <c r="F186" s="5">
        <f t="shared" si="12"/>
        <v>-9.7087684068725144E-3</v>
      </c>
      <c r="G186" s="4">
        <v>2436685</v>
      </c>
      <c r="H186" s="5">
        <f t="shared" si="13"/>
        <v>-9.7087102440325257E-3</v>
      </c>
      <c r="I186" s="4">
        <v>5759438</v>
      </c>
      <c r="J186" s="14">
        <f t="shared" si="14"/>
        <v>-9.708724509332467E-3</v>
      </c>
      <c r="K186">
        <f t="shared" si="10"/>
        <v>22151685</v>
      </c>
    </row>
    <row r="187" spans="2:11" x14ac:dyDescent="0.3">
      <c r="B187" s="3">
        <v>43650</v>
      </c>
      <c r="C187" s="4">
        <v>8052789</v>
      </c>
      <c r="D187" s="13">
        <f t="shared" si="11"/>
        <v>0</v>
      </c>
      <c r="E187" s="4">
        <v>6039592</v>
      </c>
      <c r="F187" s="5">
        <f t="shared" si="12"/>
        <v>0</v>
      </c>
      <c r="G187" s="4">
        <v>2460574</v>
      </c>
      <c r="H187" s="5">
        <f t="shared" si="13"/>
        <v>0</v>
      </c>
      <c r="I187" s="4">
        <v>5815903</v>
      </c>
      <c r="J187" s="14">
        <f t="shared" si="14"/>
        <v>0</v>
      </c>
      <c r="K187">
        <f t="shared" si="10"/>
        <v>22368858</v>
      </c>
    </row>
    <row r="188" spans="2:11" x14ac:dyDescent="0.3">
      <c r="B188" s="3">
        <v>43651</v>
      </c>
      <c r="C188" s="4">
        <v>7427330</v>
      </c>
      <c r="D188" s="13">
        <f t="shared" si="11"/>
        <v>-3.0612211602979222E-2</v>
      </c>
      <c r="E188" s="4">
        <v>5570497</v>
      </c>
      <c r="F188" s="5">
        <f t="shared" si="12"/>
        <v>-3.0612340787497194E-2</v>
      </c>
      <c r="G188" s="4">
        <v>2269462</v>
      </c>
      <c r="H188" s="5">
        <f t="shared" si="13"/>
        <v>-3.0612153367029271E-2</v>
      </c>
      <c r="I188" s="4">
        <v>5364183</v>
      </c>
      <c r="J188" s="14">
        <f t="shared" si="14"/>
        <v>-3.0612200641248699E-2</v>
      </c>
      <c r="K188">
        <f t="shared" si="10"/>
        <v>20631472</v>
      </c>
    </row>
    <row r="189" spans="2:11" x14ac:dyDescent="0.3">
      <c r="B189" s="3">
        <v>43652</v>
      </c>
      <c r="C189" s="4">
        <v>16160310</v>
      </c>
      <c r="D189" s="13">
        <f t="shared" si="11"/>
        <v>-3.8461515576922123E-2</v>
      </c>
      <c r="E189" s="4">
        <v>12120232</v>
      </c>
      <c r="F189" s="5">
        <f t="shared" si="12"/>
        <v>-3.8461593384615411E-2</v>
      </c>
      <c r="G189" s="4">
        <v>4937872</v>
      </c>
      <c r="H189" s="5">
        <f t="shared" si="13"/>
        <v>-3.8461560930072025E-2</v>
      </c>
      <c r="I189" s="4">
        <v>11671335</v>
      </c>
      <c r="J189" s="14">
        <f t="shared" si="14"/>
        <v>-3.846150677514637E-2</v>
      </c>
      <c r="K189">
        <f t="shared" si="10"/>
        <v>44889749</v>
      </c>
    </row>
    <row r="190" spans="2:11" x14ac:dyDescent="0.3">
      <c r="B190" s="3">
        <v>43653</v>
      </c>
      <c r="C190" s="4">
        <v>15675500</v>
      </c>
      <c r="D190" s="13">
        <f t="shared" si="11"/>
        <v>-1.0204138332361778E-2</v>
      </c>
      <c r="E190" s="4">
        <v>11756625</v>
      </c>
      <c r="F190" s="5">
        <f t="shared" si="12"/>
        <v>-1.0204138332361778E-2</v>
      </c>
      <c r="G190" s="4">
        <v>4789736</v>
      </c>
      <c r="H190" s="5">
        <f t="shared" si="13"/>
        <v>-1.020413856665936E-2</v>
      </c>
      <c r="I190" s="4">
        <v>11321195</v>
      </c>
      <c r="J190" s="14">
        <f t="shared" si="14"/>
        <v>-1.0204051300290229E-2</v>
      </c>
      <c r="K190">
        <f t="shared" si="10"/>
        <v>43543056</v>
      </c>
    </row>
    <row r="191" spans="2:11" x14ac:dyDescent="0.3">
      <c r="B191" s="3">
        <v>43654</v>
      </c>
      <c r="C191" s="4">
        <v>7661877</v>
      </c>
      <c r="D191" s="13">
        <f t="shared" si="11"/>
        <v>-1.0101084487717182E-2</v>
      </c>
      <c r="E191" s="4">
        <v>5746408</v>
      </c>
      <c r="F191" s="5">
        <f t="shared" si="12"/>
        <v>-1.0101041421728851E-2</v>
      </c>
      <c r="G191" s="4">
        <v>2341129</v>
      </c>
      <c r="H191" s="5">
        <f t="shared" si="13"/>
        <v>-1.0100980203956111E-2</v>
      </c>
      <c r="I191" s="4">
        <v>5533578</v>
      </c>
      <c r="J191" s="14">
        <f t="shared" si="14"/>
        <v>-1.0100995645292876E-2</v>
      </c>
      <c r="K191">
        <f t="shared" si="10"/>
        <v>21282992</v>
      </c>
    </row>
    <row r="192" spans="2:11" x14ac:dyDescent="0.3">
      <c r="B192" s="3">
        <v>43655</v>
      </c>
      <c r="C192" s="4">
        <v>8209154</v>
      </c>
      <c r="D192" s="13">
        <f t="shared" si="11"/>
        <v>3.9604003027193135E-2</v>
      </c>
      <c r="E192" s="4">
        <v>6156866</v>
      </c>
      <c r="F192" s="5">
        <f t="shared" si="12"/>
        <v>3.9604087453595005E-2</v>
      </c>
      <c r="G192" s="4">
        <v>2508352</v>
      </c>
      <c r="H192" s="5">
        <f t="shared" si="13"/>
        <v>3.9603845497091283E-2</v>
      </c>
      <c r="I192" s="4">
        <v>5928833</v>
      </c>
      <c r="J192" s="14">
        <f t="shared" si="14"/>
        <v>3.9603904840510351E-2</v>
      </c>
      <c r="K192">
        <f t="shared" si="10"/>
        <v>22803205</v>
      </c>
    </row>
    <row r="193" spans="2:11" x14ac:dyDescent="0.3">
      <c r="B193" s="3">
        <v>43656</v>
      </c>
      <c r="C193" s="4">
        <v>8209154</v>
      </c>
      <c r="D193" s="13">
        <f t="shared" si="11"/>
        <v>2.9411731512286376E-2</v>
      </c>
      <c r="E193" s="4">
        <v>6156866</v>
      </c>
      <c r="F193" s="5">
        <f t="shared" si="12"/>
        <v>2.9411858139711811E-2</v>
      </c>
      <c r="G193" s="4">
        <v>2508352</v>
      </c>
      <c r="H193" s="5">
        <f t="shared" si="13"/>
        <v>2.9411680213076385E-2</v>
      </c>
      <c r="I193" s="4">
        <v>5928833</v>
      </c>
      <c r="J193" s="14">
        <f t="shared" si="14"/>
        <v>2.9411723852223126E-2</v>
      </c>
      <c r="K193">
        <f t="shared" si="10"/>
        <v>22803205</v>
      </c>
    </row>
    <row r="194" spans="2:11" x14ac:dyDescent="0.3">
      <c r="B194" s="3">
        <v>43657</v>
      </c>
      <c r="C194" s="4">
        <v>7740060</v>
      </c>
      <c r="D194" s="13">
        <f t="shared" si="11"/>
        <v>-3.8834868267379141E-2</v>
      </c>
      <c r="E194" s="4">
        <v>5805045</v>
      </c>
      <c r="F194" s="5">
        <f t="shared" si="12"/>
        <v>-3.8834908053391737E-2</v>
      </c>
      <c r="G194" s="4">
        <v>2365018</v>
      </c>
      <c r="H194" s="5">
        <f t="shared" si="13"/>
        <v>-3.8834840976129992E-2</v>
      </c>
      <c r="I194" s="4">
        <v>5590043</v>
      </c>
      <c r="J194" s="14">
        <f t="shared" si="14"/>
        <v>-3.8834898037329757E-2</v>
      </c>
      <c r="K194">
        <f t="shared" si="10"/>
        <v>21500166</v>
      </c>
    </row>
    <row r="195" spans="2:11" x14ac:dyDescent="0.3">
      <c r="B195" s="3">
        <v>43658</v>
      </c>
      <c r="C195" s="4">
        <v>7505512</v>
      </c>
      <c r="D195" s="13">
        <f t="shared" si="11"/>
        <v>1.0526259099838065E-2</v>
      </c>
      <c r="E195" s="4">
        <v>5629134</v>
      </c>
      <c r="F195" s="5">
        <f t="shared" si="12"/>
        <v>1.0526349803258173E-2</v>
      </c>
      <c r="G195" s="4">
        <v>2293351</v>
      </c>
      <c r="H195" s="5">
        <f t="shared" si="13"/>
        <v>1.0526283321774077E-2</v>
      </c>
      <c r="I195" s="4">
        <v>5420648</v>
      </c>
      <c r="J195" s="14">
        <f t="shared" si="14"/>
        <v>1.0526300090806018E-2</v>
      </c>
      <c r="K195">
        <f t="shared" si="10"/>
        <v>20848645</v>
      </c>
    </row>
    <row r="196" spans="2:11" x14ac:dyDescent="0.3">
      <c r="B196" s="3">
        <v>43659</v>
      </c>
      <c r="C196" s="4">
        <v>16160310</v>
      </c>
      <c r="D196" s="13">
        <f t="shared" si="11"/>
        <v>0</v>
      </c>
      <c r="E196" s="4">
        <v>12120232</v>
      </c>
      <c r="F196" s="5">
        <f t="shared" si="12"/>
        <v>0</v>
      </c>
      <c r="G196" s="4">
        <v>4937872</v>
      </c>
      <c r="H196" s="5">
        <f t="shared" si="13"/>
        <v>0</v>
      </c>
      <c r="I196" s="4">
        <v>11671335</v>
      </c>
      <c r="J196" s="14">
        <f t="shared" si="14"/>
        <v>0</v>
      </c>
      <c r="K196">
        <f t="shared" ref="K196:K259" si="15">C196+E196+G196+I196</f>
        <v>44889749</v>
      </c>
    </row>
    <row r="197" spans="2:11" x14ac:dyDescent="0.3">
      <c r="B197" s="3">
        <v>43660</v>
      </c>
      <c r="C197" s="4">
        <v>15513897</v>
      </c>
      <c r="D197" s="13">
        <f t="shared" si="11"/>
        <v>-1.0309272431501371E-2</v>
      </c>
      <c r="E197" s="4">
        <v>11635423</v>
      </c>
      <c r="F197" s="5">
        <f t="shared" si="12"/>
        <v>-1.0309251166895295E-2</v>
      </c>
      <c r="G197" s="4">
        <v>4740357</v>
      </c>
      <c r="H197" s="5">
        <f t="shared" si="13"/>
        <v>-1.0309336464473184E-2</v>
      </c>
      <c r="I197" s="4">
        <v>11204481</v>
      </c>
      <c r="J197" s="14">
        <f t="shared" si="14"/>
        <v>-1.0309335719418278E-2</v>
      </c>
      <c r="K197">
        <f t="shared" si="15"/>
        <v>43094158</v>
      </c>
    </row>
    <row r="198" spans="2:11" x14ac:dyDescent="0.3">
      <c r="B198" s="3">
        <v>43661</v>
      </c>
      <c r="C198" s="4">
        <v>7740060</v>
      </c>
      <c r="D198" s="13">
        <f t="shared" si="11"/>
        <v>1.0204157545207204E-2</v>
      </c>
      <c r="E198" s="4">
        <v>5805045</v>
      </c>
      <c r="F198" s="5">
        <f t="shared" si="12"/>
        <v>1.0204113595832398E-2</v>
      </c>
      <c r="G198" s="4">
        <v>2365018</v>
      </c>
      <c r="H198" s="5">
        <f t="shared" si="13"/>
        <v>1.0204051122343127E-2</v>
      </c>
      <c r="I198" s="4">
        <v>5590043</v>
      </c>
      <c r="J198" s="14">
        <f t="shared" si="14"/>
        <v>1.0204066880416196E-2</v>
      </c>
      <c r="K198">
        <f t="shared" si="15"/>
        <v>21500166</v>
      </c>
    </row>
    <row r="199" spans="2:11" x14ac:dyDescent="0.3">
      <c r="B199" s="3">
        <v>43662</v>
      </c>
      <c r="C199" s="4">
        <v>7427330</v>
      </c>
      <c r="D199" s="13">
        <f t="shared" si="11"/>
        <v>-9.5238072035193855E-2</v>
      </c>
      <c r="E199" s="4">
        <v>5570497</v>
      </c>
      <c r="F199" s="5">
        <f t="shared" si="12"/>
        <v>-9.5238226721192198E-2</v>
      </c>
      <c r="G199" s="4">
        <v>2269462</v>
      </c>
      <c r="H199" s="5">
        <f t="shared" si="13"/>
        <v>-9.5237829459342227E-2</v>
      </c>
      <c r="I199" s="4">
        <v>5364183</v>
      </c>
      <c r="J199" s="14">
        <f t="shared" si="14"/>
        <v>-9.5237966729708856E-2</v>
      </c>
      <c r="K199">
        <f t="shared" si="15"/>
        <v>20631472</v>
      </c>
    </row>
    <row r="200" spans="2:11" x14ac:dyDescent="0.3">
      <c r="B200" s="3">
        <v>43663</v>
      </c>
      <c r="C200" s="4">
        <v>7740060</v>
      </c>
      <c r="D200" s="13">
        <f t="shared" si="11"/>
        <v>-5.7142794495023463E-2</v>
      </c>
      <c r="E200" s="4">
        <v>5805045</v>
      </c>
      <c r="F200" s="5">
        <f t="shared" si="12"/>
        <v>-5.7142871064596812E-2</v>
      </c>
      <c r="G200" s="4">
        <v>2365018</v>
      </c>
      <c r="H200" s="5">
        <f t="shared" si="13"/>
        <v>-5.7142697675605314E-2</v>
      </c>
      <c r="I200" s="4">
        <v>5590043</v>
      </c>
      <c r="J200" s="14">
        <f t="shared" si="14"/>
        <v>-5.7142780037825358E-2</v>
      </c>
      <c r="K200">
        <f t="shared" si="15"/>
        <v>21500166</v>
      </c>
    </row>
    <row r="201" spans="2:11" x14ac:dyDescent="0.3">
      <c r="B201" s="3">
        <v>43664</v>
      </c>
      <c r="C201" s="4">
        <v>7974607</v>
      </c>
      <c r="D201" s="13">
        <f t="shared" si="11"/>
        <v>3.0302995067221783E-2</v>
      </c>
      <c r="E201" s="4">
        <v>5980955</v>
      </c>
      <c r="F201" s="5">
        <f t="shared" si="12"/>
        <v>3.0302952001233452E-2</v>
      </c>
      <c r="G201" s="4">
        <v>2436685</v>
      </c>
      <c r="H201" s="5">
        <f t="shared" si="13"/>
        <v>3.0302940611868445E-2</v>
      </c>
      <c r="I201" s="4">
        <v>5759438</v>
      </c>
      <c r="J201" s="14">
        <f t="shared" si="14"/>
        <v>3.0302986935878629E-2</v>
      </c>
      <c r="K201">
        <f t="shared" si="15"/>
        <v>22151685</v>
      </c>
    </row>
    <row r="202" spans="2:11" x14ac:dyDescent="0.3">
      <c r="B202" s="3">
        <v>43665</v>
      </c>
      <c r="C202" s="4">
        <v>8130972</v>
      </c>
      <c r="D202" s="13">
        <f t="shared" si="11"/>
        <v>8.3333422156942838E-2</v>
      </c>
      <c r="E202" s="4">
        <v>6098229</v>
      </c>
      <c r="F202" s="5">
        <f t="shared" si="12"/>
        <v>8.3333422156942838E-2</v>
      </c>
      <c r="G202" s="4">
        <v>2484463</v>
      </c>
      <c r="H202" s="5">
        <f t="shared" si="13"/>
        <v>8.3333078974827668E-2</v>
      </c>
      <c r="I202" s="4">
        <v>5872368</v>
      </c>
      <c r="J202" s="14">
        <f t="shared" si="14"/>
        <v>8.3333210346807185E-2</v>
      </c>
      <c r="K202">
        <f t="shared" si="15"/>
        <v>22586032</v>
      </c>
    </row>
    <row r="203" spans="2:11" x14ac:dyDescent="0.3">
      <c r="B203" s="3">
        <v>43666</v>
      </c>
      <c r="C203" s="4">
        <v>15998707</v>
      </c>
      <c r="D203" s="13">
        <f t="shared" ref="D203:D266" si="16">(C203/C196)-1</f>
        <v>-9.9999938119998966E-3</v>
      </c>
      <c r="E203" s="4">
        <v>11999030</v>
      </c>
      <c r="F203" s="5">
        <f t="shared" ref="F203:F266" si="17">(E203/E196)-1</f>
        <v>-9.9999735978650861E-3</v>
      </c>
      <c r="G203" s="4">
        <v>4888493</v>
      </c>
      <c r="H203" s="5">
        <f t="shared" ref="H203:H266" si="18">(G203/G196)-1</f>
        <v>-1.0000056704588589E-2</v>
      </c>
      <c r="I203" s="4">
        <v>11554621</v>
      </c>
      <c r="J203" s="14">
        <f t="shared" ref="J203:J266" si="19">(I203/I196)-1</f>
        <v>-1.0000055692000909E-2</v>
      </c>
      <c r="K203">
        <f t="shared" si="15"/>
        <v>44440851</v>
      </c>
    </row>
    <row r="204" spans="2:11" x14ac:dyDescent="0.3">
      <c r="B204" s="3">
        <v>43667</v>
      </c>
      <c r="C204" s="4">
        <v>15352294</v>
      </c>
      <c r="D204" s="13">
        <f t="shared" si="16"/>
        <v>-1.0416660623697616E-2</v>
      </c>
      <c r="E204" s="4">
        <v>11514221</v>
      </c>
      <c r="F204" s="5">
        <f t="shared" si="17"/>
        <v>-1.0416638913772203E-2</v>
      </c>
      <c r="G204" s="4">
        <v>4690978</v>
      </c>
      <c r="H204" s="5">
        <f t="shared" si="18"/>
        <v>-1.0416725997641096E-2</v>
      </c>
      <c r="I204" s="4">
        <v>11087768</v>
      </c>
      <c r="J204" s="14">
        <f t="shared" si="19"/>
        <v>-1.0416635986976952E-2</v>
      </c>
      <c r="K204">
        <f t="shared" si="15"/>
        <v>42645261</v>
      </c>
    </row>
    <row r="205" spans="2:11" x14ac:dyDescent="0.3">
      <c r="B205" s="3">
        <v>43668</v>
      </c>
      <c r="C205" s="4">
        <v>7740060</v>
      </c>
      <c r="D205" s="13">
        <f t="shared" si="16"/>
        <v>0</v>
      </c>
      <c r="E205" s="4">
        <v>5805045</v>
      </c>
      <c r="F205" s="5">
        <f t="shared" si="17"/>
        <v>0</v>
      </c>
      <c r="G205" s="4">
        <v>2365018</v>
      </c>
      <c r="H205" s="5">
        <f t="shared" si="18"/>
        <v>0</v>
      </c>
      <c r="I205" s="4">
        <v>5590043</v>
      </c>
      <c r="J205" s="14">
        <f t="shared" si="19"/>
        <v>0</v>
      </c>
      <c r="K205">
        <f t="shared" si="15"/>
        <v>21500166</v>
      </c>
    </row>
    <row r="206" spans="2:11" x14ac:dyDescent="0.3">
      <c r="B206" s="3">
        <v>43669</v>
      </c>
      <c r="C206" s="4">
        <v>7661877</v>
      </c>
      <c r="D206" s="13">
        <f t="shared" si="16"/>
        <v>3.1578911937398813E-2</v>
      </c>
      <c r="E206" s="4">
        <v>5746408</v>
      </c>
      <c r="F206" s="5">
        <f t="shared" si="17"/>
        <v>3.1579049409774296E-2</v>
      </c>
      <c r="G206" s="4">
        <v>2341129</v>
      </c>
      <c r="H206" s="5">
        <f t="shared" si="18"/>
        <v>3.1578849965322231E-2</v>
      </c>
      <c r="I206" s="4">
        <v>5533578</v>
      </c>
      <c r="J206" s="14">
        <f t="shared" si="19"/>
        <v>3.1578900272418053E-2</v>
      </c>
      <c r="K206">
        <f t="shared" si="15"/>
        <v>21282992</v>
      </c>
    </row>
    <row r="207" spans="2:11" x14ac:dyDescent="0.3">
      <c r="B207" s="3">
        <v>43670</v>
      </c>
      <c r="C207" s="4">
        <v>7896424</v>
      </c>
      <c r="D207" s="13">
        <f t="shared" si="16"/>
        <v>2.0201910579504601E-2</v>
      </c>
      <c r="E207" s="4">
        <v>5922318</v>
      </c>
      <c r="F207" s="5">
        <f t="shared" si="17"/>
        <v>2.0201910579504601E-2</v>
      </c>
      <c r="G207" s="4">
        <v>2412796</v>
      </c>
      <c r="H207" s="5">
        <f t="shared" si="18"/>
        <v>2.0201960407912223E-2</v>
      </c>
      <c r="I207" s="4">
        <v>5702973</v>
      </c>
      <c r="J207" s="14">
        <f t="shared" si="19"/>
        <v>2.0201991290585752E-2</v>
      </c>
      <c r="K207">
        <f t="shared" si="15"/>
        <v>21934511</v>
      </c>
    </row>
    <row r="208" spans="2:11" x14ac:dyDescent="0.3">
      <c r="B208" s="3">
        <v>43671</v>
      </c>
      <c r="C208" s="4">
        <v>7427330</v>
      </c>
      <c r="D208" s="13">
        <f t="shared" si="16"/>
        <v>-6.8627457127354408E-2</v>
      </c>
      <c r="E208" s="4">
        <v>5570497</v>
      </c>
      <c r="F208" s="5">
        <f t="shared" si="17"/>
        <v>-6.8627501795281876E-2</v>
      </c>
      <c r="G208" s="4">
        <v>2269462</v>
      </c>
      <c r="H208" s="5">
        <f t="shared" si="18"/>
        <v>-6.8627253830511492E-2</v>
      </c>
      <c r="I208" s="4">
        <v>5364183</v>
      </c>
      <c r="J208" s="14">
        <f t="shared" si="19"/>
        <v>-6.8627355655187183E-2</v>
      </c>
      <c r="K208">
        <f t="shared" si="15"/>
        <v>20631472</v>
      </c>
    </row>
    <row r="209" spans="2:11" x14ac:dyDescent="0.3">
      <c r="B209" s="3">
        <v>43672</v>
      </c>
      <c r="C209" s="4">
        <v>7583695</v>
      </c>
      <c r="D209" s="13">
        <f t="shared" si="16"/>
        <v>-6.7307697037943259E-2</v>
      </c>
      <c r="E209" s="4">
        <v>5687771</v>
      </c>
      <c r="F209" s="5">
        <f t="shared" si="17"/>
        <v>-6.7307738033452025E-2</v>
      </c>
      <c r="G209" s="4">
        <v>2317240</v>
      </c>
      <c r="H209" s="5">
        <f t="shared" si="18"/>
        <v>-6.7307502667578456E-2</v>
      </c>
      <c r="I209" s="4">
        <v>5477113</v>
      </c>
      <c r="J209" s="14">
        <f t="shared" si="19"/>
        <v>-6.7307600613585539E-2</v>
      </c>
      <c r="K209">
        <f t="shared" si="15"/>
        <v>21065819</v>
      </c>
    </row>
    <row r="210" spans="2:11" x14ac:dyDescent="0.3">
      <c r="B210" s="3">
        <v>43673</v>
      </c>
      <c r="C210" s="4">
        <v>16160310</v>
      </c>
      <c r="D210" s="13">
        <f t="shared" si="16"/>
        <v>1.0101003787368557E-2</v>
      </c>
      <c r="E210" s="4">
        <v>12120232</v>
      </c>
      <c r="F210" s="5">
        <f t="shared" si="17"/>
        <v>1.010098316280561E-2</v>
      </c>
      <c r="G210" s="4">
        <v>4937872</v>
      </c>
      <c r="H210" s="5">
        <f t="shared" si="18"/>
        <v>1.0101067956934884E-2</v>
      </c>
      <c r="I210" s="4">
        <v>11671335</v>
      </c>
      <c r="J210" s="14">
        <f t="shared" si="19"/>
        <v>1.0101066923787538E-2</v>
      </c>
      <c r="K210">
        <f t="shared" si="15"/>
        <v>44889749</v>
      </c>
    </row>
    <row r="211" spans="2:11" x14ac:dyDescent="0.3">
      <c r="B211" s="3">
        <v>43674</v>
      </c>
      <c r="C211" s="4">
        <v>15675500</v>
      </c>
      <c r="D211" s="13">
        <f t="shared" si="16"/>
        <v>2.1052619237229342E-2</v>
      </c>
      <c r="E211" s="4">
        <v>11756625</v>
      </c>
      <c r="F211" s="5">
        <f t="shared" si="17"/>
        <v>2.1052574898466903E-2</v>
      </c>
      <c r="G211" s="4">
        <v>4789736</v>
      </c>
      <c r="H211" s="5">
        <f t="shared" si="18"/>
        <v>2.1052752752197978E-2</v>
      </c>
      <c r="I211" s="4">
        <v>11321195</v>
      </c>
      <c r="J211" s="14">
        <f t="shared" si="19"/>
        <v>2.105265911047205E-2</v>
      </c>
      <c r="K211">
        <f t="shared" si="15"/>
        <v>43543056</v>
      </c>
    </row>
    <row r="212" spans="2:11" x14ac:dyDescent="0.3">
      <c r="B212" s="3">
        <v>43675</v>
      </c>
      <c r="C212" s="4">
        <v>7740060</v>
      </c>
      <c r="D212" s="13">
        <f t="shared" si="16"/>
        <v>0</v>
      </c>
      <c r="E212" s="4">
        <v>5805045</v>
      </c>
      <c r="F212" s="5">
        <f t="shared" si="17"/>
        <v>0</v>
      </c>
      <c r="G212" s="4">
        <v>2365018</v>
      </c>
      <c r="H212" s="5">
        <f t="shared" si="18"/>
        <v>0</v>
      </c>
      <c r="I212" s="4">
        <v>5590043</v>
      </c>
      <c r="J212" s="14">
        <f t="shared" si="19"/>
        <v>0</v>
      </c>
      <c r="K212">
        <f t="shared" si="15"/>
        <v>21500166</v>
      </c>
    </row>
    <row r="213" spans="2:11" x14ac:dyDescent="0.3">
      <c r="B213" s="3">
        <v>43676</v>
      </c>
      <c r="C213" s="4">
        <v>7505512</v>
      </c>
      <c r="D213" s="13">
        <f t="shared" si="16"/>
        <v>-2.0408184574093213E-2</v>
      </c>
      <c r="E213" s="4">
        <v>5629134</v>
      </c>
      <c r="F213" s="5">
        <f t="shared" si="17"/>
        <v>-2.0408227191664796E-2</v>
      </c>
      <c r="G213" s="4">
        <v>2293351</v>
      </c>
      <c r="H213" s="5">
        <f t="shared" si="18"/>
        <v>-2.0408102244686255E-2</v>
      </c>
      <c r="I213" s="4">
        <v>5420648</v>
      </c>
      <c r="J213" s="14">
        <f t="shared" si="19"/>
        <v>-2.0408133760832503E-2</v>
      </c>
      <c r="K213">
        <f t="shared" si="15"/>
        <v>20848645</v>
      </c>
    </row>
    <row r="214" spans="2:11" x14ac:dyDescent="0.3">
      <c r="B214" s="3">
        <v>43677</v>
      </c>
      <c r="C214" s="4">
        <v>8052789</v>
      </c>
      <c r="D214" s="13">
        <f t="shared" si="16"/>
        <v>1.9802001513596457E-2</v>
      </c>
      <c r="E214" s="4">
        <v>6039592</v>
      </c>
      <c r="F214" s="5">
        <f t="shared" si="17"/>
        <v>1.9802043726797613E-2</v>
      </c>
      <c r="G214" s="4">
        <v>2460574</v>
      </c>
      <c r="H214" s="5">
        <f t="shared" si="18"/>
        <v>1.9801922748545753E-2</v>
      </c>
      <c r="I214" s="4">
        <v>5815903</v>
      </c>
      <c r="J214" s="14">
        <f t="shared" si="19"/>
        <v>1.9801952420255287E-2</v>
      </c>
      <c r="K214">
        <f t="shared" si="15"/>
        <v>22368858</v>
      </c>
    </row>
    <row r="215" spans="2:11" x14ac:dyDescent="0.3">
      <c r="B215" s="3">
        <v>43678</v>
      </c>
      <c r="C215" s="4">
        <v>7974607</v>
      </c>
      <c r="D215" s="13">
        <f t="shared" si="16"/>
        <v>7.3684217612520309E-2</v>
      </c>
      <c r="E215" s="4">
        <v>5980955</v>
      </c>
      <c r="F215" s="5">
        <f t="shared" si="17"/>
        <v>7.3684269105611211E-2</v>
      </c>
      <c r="G215" s="4">
        <v>2436685</v>
      </c>
      <c r="H215" s="5">
        <f t="shared" si="18"/>
        <v>7.3683983252418317E-2</v>
      </c>
      <c r="I215" s="4">
        <v>5759438</v>
      </c>
      <c r="J215" s="14">
        <f t="shared" si="19"/>
        <v>7.3684100635641903E-2</v>
      </c>
      <c r="K215">
        <f t="shared" si="15"/>
        <v>22151685</v>
      </c>
    </row>
    <row r="216" spans="2:11" x14ac:dyDescent="0.3">
      <c r="B216" s="3">
        <v>43679</v>
      </c>
      <c r="C216" s="4">
        <v>8209154</v>
      </c>
      <c r="D216" s="13">
        <f t="shared" si="16"/>
        <v>8.2474176506307284E-2</v>
      </c>
      <c r="E216" s="4">
        <v>6156866</v>
      </c>
      <c r="F216" s="5">
        <f t="shared" si="17"/>
        <v>8.247431199322186E-2</v>
      </c>
      <c r="G216" s="4">
        <v>2508352</v>
      </c>
      <c r="H216" s="5">
        <f t="shared" si="18"/>
        <v>8.2473977663081843E-2</v>
      </c>
      <c r="I216" s="4">
        <v>5928833</v>
      </c>
      <c r="J216" s="14">
        <f t="shared" si="19"/>
        <v>8.2474106340329367E-2</v>
      </c>
      <c r="K216">
        <f t="shared" si="15"/>
        <v>22803205</v>
      </c>
    </row>
    <row r="217" spans="2:11" x14ac:dyDescent="0.3">
      <c r="B217" s="3">
        <v>43680</v>
      </c>
      <c r="C217" s="4">
        <v>16321913</v>
      </c>
      <c r="D217" s="13">
        <f t="shared" si="16"/>
        <v>9.9999938119998966E-3</v>
      </c>
      <c r="E217" s="4">
        <v>12241435</v>
      </c>
      <c r="F217" s="5">
        <f t="shared" si="17"/>
        <v>1.0000056104536581E-2</v>
      </c>
      <c r="G217" s="4">
        <v>4987251</v>
      </c>
      <c r="H217" s="5">
        <f t="shared" si="18"/>
        <v>1.0000056704588589E-2</v>
      </c>
      <c r="I217" s="4">
        <v>11788048</v>
      </c>
      <c r="J217" s="14">
        <f t="shared" si="19"/>
        <v>9.9999700119994817E-3</v>
      </c>
      <c r="K217">
        <f t="shared" si="15"/>
        <v>45338647</v>
      </c>
    </row>
    <row r="218" spans="2:11" x14ac:dyDescent="0.3">
      <c r="B218" s="3">
        <v>43681</v>
      </c>
      <c r="C218" s="4">
        <v>15837104</v>
      </c>
      <c r="D218" s="13">
        <f t="shared" si="16"/>
        <v>1.030933622531971E-2</v>
      </c>
      <c r="E218" s="4">
        <v>11877828</v>
      </c>
      <c r="F218" s="5">
        <f t="shared" si="17"/>
        <v>1.030933622531971E-2</v>
      </c>
      <c r="G218" s="4">
        <v>4839115</v>
      </c>
      <c r="H218" s="5">
        <f t="shared" si="18"/>
        <v>1.0309336464473295E-2</v>
      </c>
      <c r="I218" s="4">
        <v>11437908</v>
      </c>
      <c r="J218" s="14">
        <f t="shared" si="19"/>
        <v>1.0309247389520326E-2</v>
      </c>
      <c r="K218">
        <f t="shared" si="15"/>
        <v>43991955</v>
      </c>
    </row>
    <row r="219" spans="2:11" x14ac:dyDescent="0.3">
      <c r="B219" s="3">
        <v>43682</v>
      </c>
      <c r="C219" s="4">
        <v>8052789</v>
      </c>
      <c r="D219" s="13">
        <f t="shared" si="16"/>
        <v>4.0403950356973972E-2</v>
      </c>
      <c r="E219" s="4">
        <v>6039592</v>
      </c>
      <c r="F219" s="5">
        <f t="shared" si="17"/>
        <v>4.0403993422962303E-2</v>
      </c>
      <c r="G219" s="4">
        <v>2460574</v>
      </c>
      <c r="H219" s="5">
        <f t="shared" si="18"/>
        <v>4.0403920815824668E-2</v>
      </c>
      <c r="I219" s="4">
        <v>5815903</v>
      </c>
      <c r="J219" s="14">
        <f t="shared" si="19"/>
        <v>4.0403982581171505E-2</v>
      </c>
      <c r="K219">
        <f t="shared" si="15"/>
        <v>22368858</v>
      </c>
    </row>
    <row r="220" spans="2:11" x14ac:dyDescent="0.3">
      <c r="B220" s="3">
        <v>43683</v>
      </c>
      <c r="C220" s="4">
        <v>8130972</v>
      </c>
      <c r="D220" s="13">
        <f t="shared" si="16"/>
        <v>8.3333422156942838E-2</v>
      </c>
      <c r="E220" s="4">
        <v>6098229</v>
      </c>
      <c r="F220" s="5">
        <f t="shared" si="17"/>
        <v>8.3333422156942838E-2</v>
      </c>
      <c r="G220" s="4">
        <v>2484463</v>
      </c>
      <c r="H220" s="5">
        <f t="shared" si="18"/>
        <v>8.3333078974827668E-2</v>
      </c>
      <c r="I220" s="4">
        <v>5872368</v>
      </c>
      <c r="J220" s="14">
        <f t="shared" si="19"/>
        <v>8.3333210346807185E-2</v>
      </c>
      <c r="K220">
        <f t="shared" si="15"/>
        <v>22586032</v>
      </c>
    </row>
    <row r="221" spans="2:11" x14ac:dyDescent="0.3">
      <c r="B221" s="3">
        <v>43684</v>
      </c>
      <c r="C221" s="4">
        <v>8130972</v>
      </c>
      <c r="D221" s="13">
        <f t="shared" si="16"/>
        <v>9.7088102022790945E-3</v>
      </c>
      <c r="E221" s="4">
        <v>6098229</v>
      </c>
      <c r="F221" s="5">
        <f t="shared" si="17"/>
        <v>9.7087684068726254E-3</v>
      </c>
      <c r="G221" s="4">
        <v>2484463</v>
      </c>
      <c r="H221" s="5">
        <f t="shared" si="18"/>
        <v>9.7087102440325257E-3</v>
      </c>
      <c r="I221" s="4">
        <v>5872368</v>
      </c>
      <c r="J221" s="14">
        <f t="shared" si="19"/>
        <v>9.708724509332356E-3</v>
      </c>
      <c r="K221">
        <f t="shared" si="15"/>
        <v>22586032</v>
      </c>
    </row>
    <row r="222" spans="2:11" x14ac:dyDescent="0.3">
      <c r="B222" s="3">
        <v>43685</v>
      </c>
      <c r="C222" s="4">
        <v>7505512</v>
      </c>
      <c r="D222" s="13">
        <f t="shared" si="16"/>
        <v>-5.8823588422601936E-2</v>
      </c>
      <c r="E222" s="4">
        <v>5629134</v>
      </c>
      <c r="F222" s="5">
        <f t="shared" si="17"/>
        <v>-5.8823549082044568E-2</v>
      </c>
      <c r="G222" s="4">
        <v>2293351</v>
      </c>
      <c r="H222" s="5">
        <f t="shared" si="18"/>
        <v>-5.8823360426152771E-2</v>
      </c>
      <c r="I222" s="4">
        <v>5420648</v>
      </c>
      <c r="J222" s="14">
        <f t="shared" si="19"/>
        <v>-5.8823447704446141E-2</v>
      </c>
      <c r="K222">
        <f t="shared" si="15"/>
        <v>20848645</v>
      </c>
    </row>
    <row r="223" spans="2:11" x14ac:dyDescent="0.3">
      <c r="B223" s="3">
        <v>43686</v>
      </c>
      <c r="C223" s="4">
        <v>8130972</v>
      </c>
      <c r="D223" s="13">
        <f t="shared" si="16"/>
        <v>-9.5237584774265915E-3</v>
      </c>
      <c r="E223" s="4">
        <v>6098229</v>
      </c>
      <c r="F223" s="5">
        <f t="shared" si="17"/>
        <v>-9.5238389141488744E-3</v>
      </c>
      <c r="G223" s="4">
        <v>2484463</v>
      </c>
      <c r="H223" s="5">
        <f t="shared" si="18"/>
        <v>-9.523782945934256E-3</v>
      </c>
      <c r="I223" s="4">
        <v>5872368</v>
      </c>
      <c r="J223" s="14">
        <f t="shared" si="19"/>
        <v>-9.5237966729708745E-3</v>
      </c>
      <c r="K223">
        <f t="shared" si="15"/>
        <v>22586032</v>
      </c>
    </row>
    <row r="224" spans="2:11" x14ac:dyDescent="0.3">
      <c r="B224" s="3">
        <v>43687</v>
      </c>
      <c r="C224" s="4">
        <v>16806722</v>
      </c>
      <c r="D224" s="13">
        <f t="shared" si="16"/>
        <v>2.9702952098813462E-2</v>
      </c>
      <c r="E224" s="4">
        <v>12605042</v>
      </c>
      <c r="F224" s="5">
        <f t="shared" si="17"/>
        <v>2.9702971914648879E-2</v>
      </c>
      <c r="G224" s="4">
        <v>5135387</v>
      </c>
      <c r="H224" s="5">
        <f t="shared" si="18"/>
        <v>2.9702936547609138E-2</v>
      </c>
      <c r="I224" s="4">
        <v>12138188</v>
      </c>
      <c r="J224" s="14">
        <f t="shared" si="19"/>
        <v>2.9702966937358966E-2</v>
      </c>
      <c r="K224">
        <f t="shared" si="15"/>
        <v>46685339</v>
      </c>
    </row>
    <row r="225" spans="2:11" x14ac:dyDescent="0.3">
      <c r="B225" s="3">
        <v>43688</v>
      </c>
      <c r="C225" s="4">
        <v>15837104</v>
      </c>
      <c r="D225" s="13">
        <f t="shared" si="16"/>
        <v>0</v>
      </c>
      <c r="E225" s="4">
        <v>11877828</v>
      </c>
      <c r="F225" s="5">
        <f t="shared" si="17"/>
        <v>0</v>
      </c>
      <c r="G225" s="4">
        <v>4839115</v>
      </c>
      <c r="H225" s="5">
        <f t="shared" si="18"/>
        <v>0</v>
      </c>
      <c r="I225" s="4">
        <v>11437908</v>
      </c>
      <c r="J225" s="14">
        <f t="shared" si="19"/>
        <v>0</v>
      </c>
      <c r="K225">
        <f t="shared" si="15"/>
        <v>43991955</v>
      </c>
    </row>
    <row r="226" spans="2:11" x14ac:dyDescent="0.3">
      <c r="B226" s="3">
        <v>43689</v>
      </c>
      <c r="C226" s="4">
        <v>7427330</v>
      </c>
      <c r="D226" s="13">
        <f t="shared" si="16"/>
        <v>-7.7669860715337213E-2</v>
      </c>
      <c r="E226" s="4">
        <v>5570497</v>
      </c>
      <c r="F226" s="5">
        <f t="shared" si="17"/>
        <v>-7.7669981680881794E-2</v>
      </c>
      <c r="G226" s="4">
        <v>2269462</v>
      </c>
      <c r="H226" s="5">
        <f t="shared" si="18"/>
        <v>-7.7669681952259872E-2</v>
      </c>
      <c r="I226" s="4">
        <v>5364183</v>
      </c>
      <c r="J226" s="14">
        <f t="shared" si="19"/>
        <v>-7.7669796074659403E-2</v>
      </c>
      <c r="K226">
        <f t="shared" si="15"/>
        <v>20631472</v>
      </c>
    </row>
    <row r="227" spans="2:11" x14ac:dyDescent="0.3">
      <c r="B227" s="3">
        <v>43690</v>
      </c>
      <c r="C227" s="4">
        <v>7505512</v>
      </c>
      <c r="D227" s="13">
        <f t="shared" si="16"/>
        <v>-7.6923152607092926E-2</v>
      </c>
      <c r="E227" s="4">
        <v>5629134</v>
      </c>
      <c r="F227" s="5">
        <f t="shared" si="17"/>
        <v>-7.6923152607092926E-2</v>
      </c>
      <c r="G227" s="4">
        <v>2293351</v>
      </c>
      <c r="H227" s="5">
        <f t="shared" si="18"/>
        <v>-7.6922860191518283E-2</v>
      </c>
      <c r="I227" s="4">
        <v>5420648</v>
      </c>
      <c r="J227" s="14">
        <f t="shared" si="19"/>
        <v>-7.6922972129812028E-2</v>
      </c>
      <c r="K227">
        <f t="shared" si="15"/>
        <v>20848645</v>
      </c>
    </row>
    <row r="228" spans="2:11" x14ac:dyDescent="0.3">
      <c r="B228" s="3">
        <v>43691</v>
      </c>
      <c r="C228" s="4">
        <v>8130972</v>
      </c>
      <c r="D228" s="13">
        <f t="shared" si="16"/>
        <v>0</v>
      </c>
      <c r="E228" s="4">
        <v>6098229</v>
      </c>
      <c r="F228" s="5">
        <f t="shared" si="17"/>
        <v>0</v>
      </c>
      <c r="G228" s="4">
        <v>2484463</v>
      </c>
      <c r="H228" s="5">
        <f t="shared" si="18"/>
        <v>0</v>
      </c>
      <c r="I228" s="4">
        <v>5872368</v>
      </c>
      <c r="J228" s="14">
        <f t="shared" si="19"/>
        <v>0</v>
      </c>
      <c r="K228">
        <f t="shared" si="15"/>
        <v>22586032</v>
      </c>
    </row>
    <row r="229" spans="2:11" x14ac:dyDescent="0.3">
      <c r="B229" s="3">
        <v>43692</v>
      </c>
      <c r="C229" s="4">
        <v>7896424</v>
      </c>
      <c r="D229" s="13">
        <f t="shared" si="16"/>
        <v>5.2083322230382256E-2</v>
      </c>
      <c r="E229" s="4">
        <v>5922318</v>
      </c>
      <c r="F229" s="5">
        <f t="shared" si="17"/>
        <v>5.2083322230382256E-2</v>
      </c>
      <c r="G229" s="4">
        <v>2412796</v>
      </c>
      <c r="H229" s="5">
        <f t="shared" si="18"/>
        <v>5.2083174359267348E-2</v>
      </c>
      <c r="I229" s="4">
        <v>5702973</v>
      </c>
      <c r="J229" s="14">
        <f t="shared" si="19"/>
        <v>5.2083256466754602E-2</v>
      </c>
      <c r="K229">
        <f t="shared" si="15"/>
        <v>21934511</v>
      </c>
    </row>
    <row r="230" spans="2:11" x14ac:dyDescent="0.3">
      <c r="B230" s="3">
        <v>43693</v>
      </c>
      <c r="C230" s="4">
        <v>7661877</v>
      </c>
      <c r="D230" s="13">
        <f t="shared" si="16"/>
        <v>-5.7692364455319778E-2</v>
      </c>
      <c r="E230" s="4">
        <v>5746408</v>
      </c>
      <c r="F230" s="5">
        <f t="shared" si="17"/>
        <v>-5.7692323459811012E-2</v>
      </c>
      <c r="G230" s="4">
        <v>2341129</v>
      </c>
      <c r="H230" s="5">
        <f t="shared" si="18"/>
        <v>-5.769214514363874E-2</v>
      </c>
      <c r="I230" s="4">
        <v>5533578</v>
      </c>
      <c r="J230" s="14">
        <f t="shared" si="19"/>
        <v>-5.7692229097359049E-2</v>
      </c>
      <c r="K230">
        <f t="shared" si="15"/>
        <v>21282992</v>
      </c>
    </row>
    <row r="231" spans="2:11" x14ac:dyDescent="0.3">
      <c r="B231" s="3">
        <v>43694</v>
      </c>
      <c r="C231" s="4">
        <v>16806722</v>
      </c>
      <c r="D231" s="13">
        <f t="shared" si="16"/>
        <v>0</v>
      </c>
      <c r="E231" s="4">
        <v>12605042</v>
      </c>
      <c r="F231" s="5">
        <f t="shared" si="17"/>
        <v>0</v>
      </c>
      <c r="G231" s="4">
        <v>5135387</v>
      </c>
      <c r="H231" s="5">
        <f t="shared" si="18"/>
        <v>0</v>
      </c>
      <c r="I231" s="4">
        <v>12138188</v>
      </c>
      <c r="J231" s="14">
        <f t="shared" si="19"/>
        <v>0</v>
      </c>
      <c r="K231">
        <f t="shared" si="15"/>
        <v>46685339</v>
      </c>
    </row>
    <row r="232" spans="2:11" x14ac:dyDescent="0.3">
      <c r="B232" s="3">
        <v>43695</v>
      </c>
      <c r="C232" s="4">
        <v>16321913</v>
      </c>
      <c r="D232" s="13">
        <f t="shared" si="16"/>
        <v>3.0612225568513063E-2</v>
      </c>
      <c r="E232" s="4">
        <v>12241435</v>
      </c>
      <c r="F232" s="5">
        <f t="shared" si="17"/>
        <v>3.0612246616132266E-2</v>
      </c>
      <c r="G232" s="4">
        <v>4987251</v>
      </c>
      <c r="H232" s="5">
        <f t="shared" si="18"/>
        <v>3.0612209050621786E-2</v>
      </c>
      <c r="I232" s="4">
        <v>11788048</v>
      </c>
      <c r="J232" s="14">
        <f t="shared" si="19"/>
        <v>3.0612241329445844E-2</v>
      </c>
      <c r="K232">
        <f t="shared" si="15"/>
        <v>45338647</v>
      </c>
    </row>
    <row r="233" spans="2:11" x14ac:dyDescent="0.3">
      <c r="B233" s="3">
        <v>43696</v>
      </c>
      <c r="C233" s="4">
        <v>7583695</v>
      </c>
      <c r="D233" s="13">
        <f t="shared" si="16"/>
        <v>2.1052652837560748E-2</v>
      </c>
      <c r="E233" s="4">
        <v>5687771</v>
      </c>
      <c r="F233" s="5">
        <f t="shared" si="17"/>
        <v>2.1052699606516345E-2</v>
      </c>
      <c r="G233" s="4">
        <v>2317240</v>
      </c>
      <c r="H233" s="5">
        <f t="shared" si="18"/>
        <v>2.1052566643548154E-2</v>
      </c>
      <c r="I233" s="4">
        <v>5477113</v>
      </c>
      <c r="J233" s="14">
        <f t="shared" si="19"/>
        <v>2.1052600181612036E-2</v>
      </c>
      <c r="K233">
        <f t="shared" si="15"/>
        <v>21065819</v>
      </c>
    </row>
    <row r="234" spans="2:11" x14ac:dyDescent="0.3">
      <c r="B234" s="3">
        <v>43697</v>
      </c>
      <c r="C234" s="4">
        <v>7896424</v>
      </c>
      <c r="D234" s="13">
        <f t="shared" si="16"/>
        <v>5.2083322230382256E-2</v>
      </c>
      <c r="E234" s="4">
        <v>5922318</v>
      </c>
      <c r="F234" s="5">
        <f t="shared" si="17"/>
        <v>5.2083322230382256E-2</v>
      </c>
      <c r="G234" s="4">
        <v>2412796</v>
      </c>
      <c r="H234" s="5">
        <f t="shared" si="18"/>
        <v>5.2083174359267348E-2</v>
      </c>
      <c r="I234" s="4">
        <v>5702973</v>
      </c>
      <c r="J234" s="14">
        <f t="shared" si="19"/>
        <v>5.2083256466754602E-2</v>
      </c>
      <c r="K234">
        <f t="shared" si="15"/>
        <v>21934511</v>
      </c>
    </row>
    <row r="235" spans="2:11" x14ac:dyDescent="0.3">
      <c r="B235" s="3">
        <v>43698</v>
      </c>
      <c r="C235" s="4">
        <v>8052789</v>
      </c>
      <c r="D235" s="13">
        <f t="shared" si="16"/>
        <v>-9.6154555691496668E-3</v>
      </c>
      <c r="E235" s="4">
        <v>6039592</v>
      </c>
      <c r="F235" s="5">
        <f t="shared" si="17"/>
        <v>-9.6154145736410124E-3</v>
      </c>
      <c r="G235" s="4">
        <v>2460574</v>
      </c>
      <c r="H235" s="5">
        <f t="shared" si="18"/>
        <v>-9.615357523939827E-3</v>
      </c>
      <c r="I235" s="4">
        <v>5815903</v>
      </c>
      <c r="J235" s="14">
        <f t="shared" si="19"/>
        <v>-9.6153715162264897E-3</v>
      </c>
      <c r="K235">
        <f t="shared" si="15"/>
        <v>22368858</v>
      </c>
    </row>
    <row r="236" spans="2:11" x14ac:dyDescent="0.3">
      <c r="B236" s="3">
        <v>43699</v>
      </c>
      <c r="C236" s="4">
        <v>7896424</v>
      </c>
      <c r="D236" s="13">
        <f t="shared" si="16"/>
        <v>0</v>
      </c>
      <c r="E236" s="4">
        <v>5922318</v>
      </c>
      <c r="F236" s="5">
        <f t="shared" si="17"/>
        <v>0</v>
      </c>
      <c r="G236" s="4">
        <v>2412796</v>
      </c>
      <c r="H236" s="5">
        <f t="shared" si="18"/>
        <v>0</v>
      </c>
      <c r="I236" s="4">
        <v>5702973</v>
      </c>
      <c r="J236" s="14">
        <f t="shared" si="19"/>
        <v>0</v>
      </c>
      <c r="K236">
        <f t="shared" si="15"/>
        <v>21934511</v>
      </c>
    </row>
    <row r="237" spans="2:11" x14ac:dyDescent="0.3">
      <c r="B237" s="3">
        <v>43700</v>
      </c>
      <c r="C237" s="4">
        <v>7505512</v>
      </c>
      <c r="D237" s="13">
        <f t="shared" si="16"/>
        <v>-2.0408184574093213E-2</v>
      </c>
      <c r="E237" s="4">
        <v>5629134</v>
      </c>
      <c r="F237" s="5">
        <f t="shared" si="17"/>
        <v>-2.0408227191664796E-2</v>
      </c>
      <c r="G237" s="4">
        <v>2293351</v>
      </c>
      <c r="H237" s="5">
        <f t="shared" si="18"/>
        <v>-2.0408102244686255E-2</v>
      </c>
      <c r="I237" s="4">
        <v>5420648</v>
      </c>
      <c r="J237" s="14">
        <f t="shared" si="19"/>
        <v>-2.0408133760832503E-2</v>
      </c>
      <c r="K237">
        <f t="shared" si="15"/>
        <v>20848645</v>
      </c>
    </row>
    <row r="238" spans="2:11" x14ac:dyDescent="0.3">
      <c r="B238" s="3">
        <v>43701</v>
      </c>
      <c r="C238" s="4">
        <v>15513897</v>
      </c>
      <c r="D238" s="13">
        <f t="shared" si="16"/>
        <v>-7.6923090653846726E-2</v>
      </c>
      <c r="E238" s="4">
        <v>11635423</v>
      </c>
      <c r="F238" s="5">
        <f t="shared" si="17"/>
        <v>-7.6923107435897475E-2</v>
      </c>
      <c r="G238" s="4">
        <v>4740357</v>
      </c>
      <c r="H238" s="5">
        <f t="shared" si="18"/>
        <v>-7.6923121860144161E-2</v>
      </c>
      <c r="I238" s="4">
        <v>11204481</v>
      </c>
      <c r="J238" s="14">
        <f t="shared" si="19"/>
        <v>-7.69230959349122E-2</v>
      </c>
      <c r="K238">
        <f t="shared" si="15"/>
        <v>43094158</v>
      </c>
    </row>
    <row r="239" spans="2:11" x14ac:dyDescent="0.3">
      <c r="B239" s="3">
        <v>43702</v>
      </c>
      <c r="C239" s="4">
        <v>15998707</v>
      </c>
      <c r="D239" s="13">
        <f t="shared" si="16"/>
        <v>-1.9801968065875641E-2</v>
      </c>
      <c r="E239" s="4">
        <v>11999030</v>
      </c>
      <c r="F239" s="5">
        <f t="shared" si="17"/>
        <v>-1.9802008506355717E-2</v>
      </c>
      <c r="G239" s="4">
        <v>4888493</v>
      </c>
      <c r="H239" s="5">
        <f t="shared" si="18"/>
        <v>-1.980209137258182E-2</v>
      </c>
      <c r="I239" s="4">
        <v>11554621</v>
      </c>
      <c r="J239" s="14">
        <f t="shared" si="19"/>
        <v>-1.980200623546835E-2</v>
      </c>
      <c r="K239">
        <f t="shared" si="15"/>
        <v>44440851</v>
      </c>
    </row>
    <row r="240" spans="2:11" x14ac:dyDescent="0.3">
      <c r="B240" s="3">
        <v>43703</v>
      </c>
      <c r="C240" s="4">
        <v>8052789</v>
      </c>
      <c r="D240" s="13">
        <f t="shared" si="16"/>
        <v>6.1855599414269768E-2</v>
      </c>
      <c r="E240" s="4">
        <v>6039592</v>
      </c>
      <c r="F240" s="5">
        <f t="shared" si="17"/>
        <v>6.1855690040966804E-2</v>
      </c>
      <c r="G240" s="4">
        <v>2460574</v>
      </c>
      <c r="H240" s="5">
        <f t="shared" si="18"/>
        <v>6.1855483247311493E-2</v>
      </c>
      <c r="I240" s="4">
        <v>5815903</v>
      </c>
      <c r="J240" s="14">
        <f t="shared" si="19"/>
        <v>6.1855579755246914E-2</v>
      </c>
      <c r="K240">
        <f t="shared" si="15"/>
        <v>22368858</v>
      </c>
    </row>
    <row r="241" spans="2:11" x14ac:dyDescent="0.3">
      <c r="B241" s="3">
        <v>43704</v>
      </c>
      <c r="C241" s="4">
        <v>7505512</v>
      </c>
      <c r="D241" s="13">
        <f t="shared" si="16"/>
        <v>-4.9504940464189851E-2</v>
      </c>
      <c r="E241" s="4">
        <v>5629134</v>
      </c>
      <c r="F241" s="5">
        <f t="shared" si="17"/>
        <v>-4.9504940464189851E-2</v>
      </c>
      <c r="G241" s="4">
        <v>2293351</v>
      </c>
      <c r="H241" s="5">
        <f t="shared" si="18"/>
        <v>-4.950480687136416E-2</v>
      </c>
      <c r="I241" s="4">
        <v>5420648</v>
      </c>
      <c r="J241" s="14">
        <f t="shared" si="19"/>
        <v>-4.9504881050637994E-2</v>
      </c>
      <c r="K241">
        <f t="shared" si="15"/>
        <v>20848645</v>
      </c>
    </row>
    <row r="242" spans="2:11" x14ac:dyDescent="0.3">
      <c r="B242" s="3">
        <v>43705</v>
      </c>
      <c r="C242" s="4">
        <v>7896424</v>
      </c>
      <c r="D242" s="13">
        <f t="shared" si="16"/>
        <v>-1.9417496223979036E-2</v>
      </c>
      <c r="E242" s="4">
        <v>5922318</v>
      </c>
      <c r="F242" s="5">
        <f t="shared" si="17"/>
        <v>-1.9417536813745029E-2</v>
      </c>
      <c r="G242" s="4">
        <v>2412796</v>
      </c>
      <c r="H242" s="5">
        <f t="shared" si="18"/>
        <v>-1.941742048806494E-2</v>
      </c>
      <c r="I242" s="4">
        <v>5702973</v>
      </c>
      <c r="J242" s="14">
        <f t="shared" si="19"/>
        <v>-1.9417449018664823E-2</v>
      </c>
      <c r="K242">
        <f t="shared" si="15"/>
        <v>21934511</v>
      </c>
    </row>
    <row r="243" spans="2:11" x14ac:dyDescent="0.3">
      <c r="B243" s="3">
        <v>43706</v>
      </c>
      <c r="C243" s="4">
        <v>7661877</v>
      </c>
      <c r="D243" s="13">
        <f t="shared" si="16"/>
        <v>-2.9702938950593283E-2</v>
      </c>
      <c r="E243" s="4">
        <v>5746408</v>
      </c>
      <c r="F243" s="5">
        <f t="shared" si="17"/>
        <v>-2.9702896737392348E-2</v>
      </c>
      <c r="G243" s="4">
        <v>2341129</v>
      </c>
      <c r="H243" s="5">
        <f t="shared" si="18"/>
        <v>-2.9702884122818518E-2</v>
      </c>
      <c r="I243" s="4">
        <v>5533578</v>
      </c>
      <c r="J243" s="14">
        <f t="shared" si="19"/>
        <v>-2.9702928630382819E-2</v>
      </c>
      <c r="K243">
        <f t="shared" si="15"/>
        <v>21282992</v>
      </c>
    </row>
    <row r="244" spans="2:11" x14ac:dyDescent="0.3">
      <c r="B244" s="3">
        <v>43707</v>
      </c>
      <c r="C244" s="4">
        <v>7896424</v>
      </c>
      <c r="D244" s="13">
        <f t="shared" si="16"/>
        <v>5.2083322230382256E-2</v>
      </c>
      <c r="E244" s="4">
        <v>5922318</v>
      </c>
      <c r="F244" s="5">
        <f t="shared" si="17"/>
        <v>5.2083322230382256E-2</v>
      </c>
      <c r="G244" s="4">
        <v>2412796</v>
      </c>
      <c r="H244" s="5">
        <f t="shared" si="18"/>
        <v>5.2083174359267348E-2</v>
      </c>
      <c r="I244" s="4">
        <v>5702973</v>
      </c>
      <c r="J244" s="14">
        <f t="shared" si="19"/>
        <v>5.2083256466754602E-2</v>
      </c>
      <c r="K244">
        <f t="shared" si="15"/>
        <v>21934511</v>
      </c>
    </row>
    <row r="245" spans="2:11" x14ac:dyDescent="0.3">
      <c r="B245" s="3">
        <v>43708</v>
      </c>
      <c r="C245" s="4">
        <v>16321913</v>
      </c>
      <c r="D245" s="13">
        <f t="shared" si="16"/>
        <v>5.2083367576824857E-2</v>
      </c>
      <c r="E245" s="4">
        <v>12241435</v>
      </c>
      <c r="F245" s="5">
        <f t="shared" si="17"/>
        <v>5.2083366457755798E-2</v>
      </c>
      <c r="G245" s="4">
        <v>4987251</v>
      </c>
      <c r="H245" s="5">
        <f t="shared" si="18"/>
        <v>5.2083419033629674E-2</v>
      </c>
      <c r="I245" s="4">
        <v>11788048</v>
      </c>
      <c r="J245" s="14">
        <f t="shared" si="19"/>
        <v>5.2083358434897642E-2</v>
      </c>
      <c r="K245">
        <f t="shared" si="15"/>
        <v>45338647</v>
      </c>
    </row>
    <row r="246" spans="2:11" x14ac:dyDescent="0.3">
      <c r="B246" s="3">
        <v>43709</v>
      </c>
      <c r="C246" s="4">
        <v>15352294</v>
      </c>
      <c r="D246" s="13">
        <f t="shared" si="16"/>
        <v>-4.0404077654525472E-2</v>
      </c>
      <c r="E246" s="4">
        <v>11514221</v>
      </c>
      <c r="F246" s="5">
        <f t="shared" si="17"/>
        <v>-4.0404015991292619E-2</v>
      </c>
      <c r="G246" s="4">
        <v>4690978</v>
      </c>
      <c r="H246" s="5">
        <f t="shared" si="18"/>
        <v>-4.0404067265719767E-2</v>
      </c>
      <c r="I246" s="4">
        <v>11087768</v>
      </c>
      <c r="J246" s="14">
        <f t="shared" si="19"/>
        <v>-4.0404008058767094E-2</v>
      </c>
      <c r="K246">
        <f t="shared" si="15"/>
        <v>42645261</v>
      </c>
    </row>
    <row r="247" spans="2:11" x14ac:dyDescent="0.3">
      <c r="B247" s="3">
        <v>43710</v>
      </c>
      <c r="C247" s="4">
        <v>8209154</v>
      </c>
      <c r="D247" s="13">
        <f t="shared" si="16"/>
        <v>1.9417496223979036E-2</v>
      </c>
      <c r="E247" s="4">
        <v>6156866</v>
      </c>
      <c r="F247" s="5">
        <f t="shared" si="17"/>
        <v>1.9417536813745029E-2</v>
      </c>
      <c r="G247" s="4">
        <v>2508352</v>
      </c>
      <c r="H247" s="5">
        <f t="shared" si="18"/>
        <v>1.9417420488065051E-2</v>
      </c>
      <c r="I247" s="4">
        <v>5928833</v>
      </c>
      <c r="J247" s="14">
        <f t="shared" si="19"/>
        <v>1.9417449018664934E-2</v>
      </c>
      <c r="K247">
        <f t="shared" si="15"/>
        <v>22803205</v>
      </c>
    </row>
    <row r="248" spans="2:11" x14ac:dyDescent="0.3">
      <c r="B248" s="3">
        <v>43711</v>
      </c>
      <c r="C248" s="4">
        <v>8130972</v>
      </c>
      <c r="D248" s="13">
        <f t="shared" si="16"/>
        <v>8.3333422156942838E-2</v>
      </c>
      <c r="E248" s="4">
        <v>6098229</v>
      </c>
      <c r="F248" s="5">
        <f t="shared" si="17"/>
        <v>8.3333422156942838E-2</v>
      </c>
      <c r="G248" s="4">
        <v>2484463</v>
      </c>
      <c r="H248" s="5">
        <f t="shared" si="18"/>
        <v>8.3333078974827668E-2</v>
      </c>
      <c r="I248" s="4">
        <v>5872368</v>
      </c>
      <c r="J248" s="14">
        <f t="shared" si="19"/>
        <v>8.3333210346807185E-2</v>
      </c>
      <c r="K248">
        <f t="shared" si="15"/>
        <v>22586032</v>
      </c>
    </row>
    <row r="249" spans="2:11" x14ac:dyDescent="0.3">
      <c r="B249" s="3">
        <v>43712</v>
      </c>
      <c r="C249" s="4">
        <v>8052789</v>
      </c>
      <c r="D249" s="13">
        <f t="shared" si="16"/>
        <v>1.9802001513596457E-2</v>
      </c>
      <c r="E249" s="4">
        <v>6039592</v>
      </c>
      <c r="F249" s="5">
        <f t="shared" si="17"/>
        <v>1.9802043726797613E-2</v>
      </c>
      <c r="G249" s="4">
        <v>2460574</v>
      </c>
      <c r="H249" s="5">
        <f t="shared" si="18"/>
        <v>1.9801922748545753E-2</v>
      </c>
      <c r="I249" s="4">
        <v>5815903</v>
      </c>
      <c r="J249" s="14">
        <f t="shared" si="19"/>
        <v>1.9801952420255287E-2</v>
      </c>
      <c r="K249">
        <f t="shared" si="15"/>
        <v>22368858</v>
      </c>
    </row>
    <row r="250" spans="2:11" x14ac:dyDescent="0.3">
      <c r="B250" s="3">
        <v>43713</v>
      </c>
      <c r="C250" s="4">
        <v>7427330</v>
      </c>
      <c r="D250" s="13">
        <f t="shared" si="16"/>
        <v>-3.0612211602979222E-2</v>
      </c>
      <c r="E250" s="4">
        <v>5570497</v>
      </c>
      <c r="F250" s="5">
        <f t="shared" si="17"/>
        <v>-3.0612340787497194E-2</v>
      </c>
      <c r="G250" s="4">
        <v>2269462</v>
      </c>
      <c r="H250" s="5">
        <f t="shared" si="18"/>
        <v>-3.0612153367029271E-2</v>
      </c>
      <c r="I250" s="4">
        <v>5364183</v>
      </c>
      <c r="J250" s="14">
        <f t="shared" si="19"/>
        <v>-3.0612200641248699E-2</v>
      </c>
      <c r="K250">
        <f t="shared" si="15"/>
        <v>20631472</v>
      </c>
    </row>
    <row r="251" spans="2:11" x14ac:dyDescent="0.3">
      <c r="B251" s="3">
        <v>43714</v>
      </c>
      <c r="C251" s="4">
        <v>7505512</v>
      </c>
      <c r="D251" s="13">
        <f t="shared" si="16"/>
        <v>-4.9504940464189851E-2</v>
      </c>
      <c r="E251" s="4">
        <v>5629134</v>
      </c>
      <c r="F251" s="5">
        <f t="shared" si="17"/>
        <v>-4.9504940464189851E-2</v>
      </c>
      <c r="G251" s="4">
        <v>2293351</v>
      </c>
      <c r="H251" s="5">
        <f t="shared" si="18"/>
        <v>-4.950480687136416E-2</v>
      </c>
      <c r="I251" s="4">
        <v>5420648</v>
      </c>
      <c r="J251" s="14">
        <f t="shared" si="19"/>
        <v>-4.9504881050637994E-2</v>
      </c>
      <c r="K251">
        <f t="shared" si="15"/>
        <v>20848645</v>
      </c>
    </row>
    <row r="252" spans="2:11" x14ac:dyDescent="0.3">
      <c r="B252" s="3">
        <v>43715</v>
      </c>
      <c r="C252" s="4">
        <v>16806722</v>
      </c>
      <c r="D252" s="13">
        <f t="shared" si="16"/>
        <v>2.9702952098813462E-2</v>
      </c>
      <c r="E252" s="4">
        <v>12605042</v>
      </c>
      <c r="F252" s="5">
        <f t="shared" si="17"/>
        <v>2.9702971914648879E-2</v>
      </c>
      <c r="G252" s="4">
        <v>5135387</v>
      </c>
      <c r="H252" s="5">
        <f t="shared" si="18"/>
        <v>2.9702936547609138E-2</v>
      </c>
      <c r="I252" s="4">
        <v>12138188</v>
      </c>
      <c r="J252" s="14">
        <f t="shared" si="19"/>
        <v>2.9702966937358966E-2</v>
      </c>
      <c r="K252">
        <f t="shared" si="15"/>
        <v>46685339</v>
      </c>
    </row>
    <row r="253" spans="2:11" x14ac:dyDescent="0.3">
      <c r="B253" s="3">
        <v>43716</v>
      </c>
      <c r="C253" s="4">
        <v>15513897</v>
      </c>
      <c r="D253" s="13">
        <f t="shared" si="16"/>
        <v>1.052630961861456E-2</v>
      </c>
      <c r="E253" s="4">
        <v>11635423</v>
      </c>
      <c r="F253" s="5">
        <f t="shared" si="17"/>
        <v>1.052628744923334E-2</v>
      </c>
      <c r="G253" s="4">
        <v>4740357</v>
      </c>
      <c r="H253" s="5">
        <f t="shared" si="18"/>
        <v>1.0526376376098989E-2</v>
      </c>
      <c r="I253" s="4">
        <v>11204481</v>
      </c>
      <c r="J253" s="14">
        <f t="shared" si="19"/>
        <v>1.0526284460497415E-2</v>
      </c>
      <c r="K253">
        <f t="shared" si="15"/>
        <v>43094158</v>
      </c>
    </row>
    <row r="254" spans="2:11" x14ac:dyDescent="0.3">
      <c r="B254" s="3">
        <v>43717</v>
      </c>
      <c r="C254" s="4">
        <v>7818242</v>
      </c>
      <c r="D254" s="13">
        <f t="shared" si="16"/>
        <v>-4.7619036017596983E-2</v>
      </c>
      <c r="E254" s="4">
        <v>5863681</v>
      </c>
      <c r="F254" s="5">
        <f t="shared" si="17"/>
        <v>-4.7619194570744261E-2</v>
      </c>
      <c r="G254" s="4">
        <v>2388907</v>
      </c>
      <c r="H254" s="5">
        <f t="shared" si="18"/>
        <v>-4.7618914729671169E-2</v>
      </c>
      <c r="I254" s="4">
        <v>5646508</v>
      </c>
      <c r="J254" s="14">
        <f t="shared" si="19"/>
        <v>-4.7618983364854484E-2</v>
      </c>
      <c r="K254">
        <f t="shared" si="15"/>
        <v>21717338</v>
      </c>
    </row>
    <row r="255" spans="2:11" x14ac:dyDescent="0.3">
      <c r="B255" s="3">
        <v>43718</v>
      </c>
      <c r="C255" s="4">
        <v>8052789</v>
      </c>
      <c r="D255" s="13">
        <f t="shared" si="16"/>
        <v>-9.6154555691496668E-3</v>
      </c>
      <c r="E255" s="4">
        <v>6039592</v>
      </c>
      <c r="F255" s="5">
        <f t="shared" si="17"/>
        <v>-9.6154145736410124E-3</v>
      </c>
      <c r="G255" s="4">
        <v>2460574</v>
      </c>
      <c r="H255" s="5">
        <f t="shared" si="18"/>
        <v>-9.615357523939827E-3</v>
      </c>
      <c r="I255" s="4">
        <v>5815903</v>
      </c>
      <c r="J255" s="14">
        <f t="shared" si="19"/>
        <v>-9.6153715162264897E-3</v>
      </c>
      <c r="K255">
        <f t="shared" si="15"/>
        <v>22368858</v>
      </c>
    </row>
    <row r="256" spans="2:11" x14ac:dyDescent="0.3">
      <c r="B256" s="3">
        <v>43719</v>
      </c>
      <c r="C256" s="4">
        <v>7583695</v>
      </c>
      <c r="D256" s="13">
        <f t="shared" si="16"/>
        <v>-5.8252364491358177E-2</v>
      </c>
      <c r="E256" s="4">
        <v>5687771</v>
      </c>
      <c r="F256" s="5">
        <f t="shared" si="17"/>
        <v>-5.8252444867136766E-2</v>
      </c>
      <c r="G256" s="4">
        <v>2317240</v>
      </c>
      <c r="H256" s="5">
        <f t="shared" si="18"/>
        <v>-5.8252261464194932E-2</v>
      </c>
      <c r="I256" s="4">
        <v>5477113</v>
      </c>
      <c r="J256" s="14">
        <f t="shared" si="19"/>
        <v>-5.825234705599458E-2</v>
      </c>
      <c r="K256">
        <f t="shared" si="15"/>
        <v>21065819</v>
      </c>
    </row>
    <row r="257" spans="2:11" x14ac:dyDescent="0.3">
      <c r="B257" s="3">
        <v>43720</v>
      </c>
      <c r="C257" s="4">
        <v>7505512</v>
      </c>
      <c r="D257" s="13">
        <f t="shared" si="16"/>
        <v>1.0526259099838065E-2</v>
      </c>
      <c r="E257" s="4">
        <v>5629134</v>
      </c>
      <c r="F257" s="5">
        <f t="shared" si="17"/>
        <v>1.0526349803258173E-2</v>
      </c>
      <c r="G257" s="4">
        <v>2293351</v>
      </c>
      <c r="H257" s="5">
        <f t="shared" si="18"/>
        <v>1.0526283321774077E-2</v>
      </c>
      <c r="I257" s="4">
        <v>5420648</v>
      </c>
      <c r="J257" s="14">
        <f t="shared" si="19"/>
        <v>1.0526300090806018E-2</v>
      </c>
      <c r="K257">
        <f t="shared" si="15"/>
        <v>20848645</v>
      </c>
    </row>
    <row r="258" spans="2:11" x14ac:dyDescent="0.3">
      <c r="B258" s="3">
        <v>43721</v>
      </c>
      <c r="C258" s="4">
        <v>8209154</v>
      </c>
      <c r="D258" s="13">
        <f t="shared" si="16"/>
        <v>9.3750033308853453E-2</v>
      </c>
      <c r="E258" s="4">
        <v>6156866</v>
      </c>
      <c r="F258" s="5">
        <f t="shared" si="17"/>
        <v>9.3750122132463032E-2</v>
      </c>
      <c r="G258" s="4">
        <v>2508352</v>
      </c>
      <c r="H258" s="5">
        <f t="shared" si="18"/>
        <v>9.3749713846681182E-2</v>
      </c>
      <c r="I258" s="4">
        <v>5928833</v>
      </c>
      <c r="J258" s="14">
        <f t="shared" si="19"/>
        <v>9.3749861640158194E-2</v>
      </c>
      <c r="K258">
        <f t="shared" si="15"/>
        <v>22803205</v>
      </c>
    </row>
    <row r="259" spans="2:11" x14ac:dyDescent="0.3">
      <c r="B259" s="3">
        <v>43722</v>
      </c>
      <c r="C259" s="4">
        <v>15998707</v>
      </c>
      <c r="D259" s="13">
        <f t="shared" si="16"/>
        <v>-4.8076894471152709E-2</v>
      </c>
      <c r="E259" s="4">
        <v>11999030</v>
      </c>
      <c r="F259" s="5">
        <f t="shared" si="17"/>
        <v>-4.8076952064102563E-2</v>
      </c>
      <c r="G259" s="4">
        <v>4888493</v>
      </c>
      <c r="H259" s="5">
        <f t="shared" si="18"/>
        <v>-4.8076999844412938E-2</v>
      </c>
      <c r="I259" s="4">
        <v>11554621</v>
      </c>
      <c r="J259" s="14">
        <f t="shared" si="19"/>
        <v>-4.8076945257397585E-2</v>
      </c>
      <c r="K259">
        <f t="shared" si="15"/>
        <v>44440851</v>
      </c>
    </row>
    <row r="260" spans="2:11" x14ac:dyDescent="0.3">
      <c r="B260" s="3">
        <v>43723</v>
      </c>
      <c r="C260" s="4">
        <v>16645119</v>
      </c>
      <c r="D260" s="13">
        <f t="shared" si="16"/>
        <v>7.2916688824220088E-2</v>
      </c>
      <c r="E260" s="4">
        <v>12483839</v>
      </c>
      <c r="F260" s="5">
        <f t="shared" si="17"/>
        <v>7.2916644285300203E-2</v>
      </c>
      <c r="G260" s="4">
        <v>5086008</v>
      </c>
      <c r="H260" s="5">
        <f t="shared" si="18"/>
        <v>7.2916660074336281E-2</v>
      </c>
      <c r="I260" s="4">
        <v>12021475</v>
      </c>
      <c r="J260" s="14">
        <f t="shared" si="19"/>
        <v>7.291671965885782E-2</v>
      </c>
      <c r="K260">
        <f t="shared" ref="K260:K323" si="20">C260+E260+G260+I260</f>
        <v>46236441</v>
      </c>
    </row>
    <row r="261" spans="2:11" x14ac:dyDescent="0.3">
      <c r="B261" s="3">
        <v>43724</v>
      </c>
      <c r="C261" s="4">
        <v>7427330</v>
      </c>
      <c r="D261" s="13">
        <f t="shared" si="16"/>
        <v>-4.9999987209400798E-2</v>
      </c>
      <c r="E261" s="4">
        <v>5570497</v>
      </c>
      <c r="F261" s="5">
        <f t="shared" si="17"/>
        <v>-4.9999991472933103E-2</v>
      </c>
      <c r="G261" s="4">
        <v>2269462</v>
      </c>
      <c r="H261" s="5">
        <f t="shared" si="18"/>
        <v>-4.9999853489482882E-2</v>
      </c>
      <c r="I261" s="4">
        <v>5364183</v>
      </c>
      <c r="J261" s="14">
        <f t="shared" si="19"/>
        <v>-4.9999929159756817E-2</v>
      </c>
      <c r="K261">
        <f t="shared" si="20"/>
        <v>20631472</v>
      </c>
    </row>
    <row r="262" spans="2:11" x14ac:dyDescent="0.3">
      <c r="B262" s="3">
        <v>43725</v>
      </c>
      <c r="C262" s="4">
        <v>8052789</v>
      </c>
      <c r="D262" s="13">
        <f t="shared" si="16"/>
        <v>0</v>
      </c>
      <c r="E262" s="4">
        <v>6039592</v>
      </c>
      <c r="F262" s="5">
        <f t="shared" si="17"/>
        <v>0</v>
      </c>
      <c r="G262" s="4">
        <v>2460574</v>
      </c>
      <c r="H262" s="5">
        <f t="shared" si="18"/>
        <v>0</v>
      </c>
      <c r="I262" s="4">
        <v>5815903</v>
      </c>
      <c r="J262" s="14">
        <f t="shared" si="19"/>
        <v>0</v>
      </c>
      <c r="K262">
        <f t="shared" si="20"/>
        <v>22368858</v>
      </c>
    </row>
    <row r="263" spans="2:11" x14ac:dyDescent="0.3">
      <c r="B263" s="3">
        <v>43726</v>
      </c>
      <c r="C263" s="4">
        <v>7740060</v>
      </c>
      <c r="D263" s="13">
        <f t="shared" si="16"/>
        <v>2.0618577092037516E-2</v>
      </c>
      <c r="E263" s="4">
        <v>5805045</v>
      </c>
      <c r="F263" s="5">
        <f t="shared" si="17"/>
        <v>2.0618621952255056E-2</v>
      </c>
      <c r="G263" s="4">
        <v>2365018</v>
      </c>
      <c r="H263" s="5">
        <f t="shared" si="18"/>
        <v>2.0618494415770572E-2</v>
      </c>
      <c r="I263" s="4">
        <v>5590043</v>
      </c>
      <c r="J263" s="14">
        <f t="shared" si="19"/>
        <v>2.0618526585082231E-2</v>
      </c>
      <c r="K263">
        <f t="shared" si="20"/>
        <v>21500166</v>
      </c>
    </row>
    <row r="264" spans="2:11" x14ac:dyDescent="0.3">
      <c r="B264" s="3">
        <v>43727</v>
      </c>
      <c r="C264" s="4">
        <v>7661877</v>
      </c>
      <c r="D264" s="13">
        <f t="shared" si="16"/>
        <v>2.0833355539235709E-2</v>
      </c>
      <c r="E264" s="4">
        <v>5746408</v>
      </c>
      <c r="F264" s="5">
        <f t="shared" si="17"/>
        <v>2.0833399951040388E-2</v>
      </c>
      <c r="G264" s="4">
        <v>2341129</v>
      </c>
      <c r="H264" s="5">
        <f t="shared" si="18"/>
        <v>2.0833269743706806E-2</v>
      </c>
      <c r="I264" s="4">
        <v>5533578</v>
      </c>
      <c r="J264" s="14">
        <f t="shared" si="19"/>
        <v>2.0833302586701796E-2</v>
      </c>
      <c r="K264">
        <f t="shared" si="20"/>
        <v>21282992</v>
      </c>
    </row>
    <row r="265" spans="2:11" x14ac:dyDescent="0.3">
      <c r="B265" s="3">
        <v>43728</v>
      </c>
      <c r="C265" s="4">
        <v>7661877</v>
      </c>
      <c r="D265" s="13">
        <f t="shared" si="16"/>
        <v>-6.6666674787682179E-2</v>
      </c>
      <c r="E265" s="4">
        <v>5746408</v>
      </c>
      <c r="F265" s="5">
        <f t="shared" si="17"/>
        <v>-6.6666709978745686E-2</v>
      </c>
      <c r="G265" s="4">
        <v>2341129</v>
      </c>
      <c r="H265" s="5">
        <f t="shared" si="18"/>
        <v>-6.666648062153957E-2</v>
      </c>
      <c r="I265" s="4">
        <v>5533578</v>
      </c>
      <c r="J265" s="14">
        <f t="shared" si="19"/>
        <v>-6.6666576710796233E-2</v>
      </c>
      <c r="K265">
        <f t="shared" si="20"/>
        <v>21282992</v>
      </c>
    </row>
    <row r="266" spans="2:11" x14ac:dyDescent="0.3">
      <c r="B266" s="3">
        <v>43729</v>
      </c>
      <c r="C266" s="4">
        <v>15837104</v>
      </c>
      <c r="D266" s="13">
        <f t="shared" si="16"/>
        <v>-1.0101003787368557E-2</v>
      </c>
      <c r="E266" s="4">
        <v>11877828</v>
      </c>
      <c r="F266" s="5">
        <f t="shared" si="17"/>
        <v>-1.010098316280561E-2</v>
      </c>
      <c r="G266" s="4">
        <v>4839115</v>
      </c>
      <c r="H266" s="5">
        <f t="shared" si="18"/>
        <v>-1.0100863394915338E-2</v>
      </c>
      <c r="I266" s="4">
        <v>11437908</v>
      </c>
      <c r="J266" s="14">
        <f t="shared" si="19"/>
        <v>-1.0100980378326518E-2</v>
      </c>
      <c r="K266">
        <f t="shared" si="20"/>
        <v>43991955</v>
      </c>
    </row>
    <row r="267" spans="2:11" x14ac:dyDescent="0.3">
      <c r="B267" s="3">
        <v>43730</v>
      </c>
      <c r="C267" s="4">
        <v>16483516</v>
      </c>
      <c r="D267" s="13">
        <f t="shared" ref="D267:D330" si="21">(C267/C260)-1</f>
        <v>-9.7087320312939651E-3</v>
      </c>
      <c r="E267" s="4">
        <v>12362637</v>
      </c>
      <c r="F267" s="5">
        <f t="shared" ref="F267:F330" si="22">(E267/E260)-1</f>
        <v>-9.7087121998289394E-3</v>
      </c>
      <c r="G267" s="4">
        <v>5036630</v>
      </c>
      <c r="H267" s="5">
        <f t="shared" ref="H267:H330" si="23">(G267/G260)-1</f>
        <v>-9.7085966046455141E-3</v>
      </c>
      <c r="I267" s="4">
        <v>11904761</v>
      </c>
      <c r="J267" s="14">
        <f t="shared" ref="J267:J330" si="24">(I267/I260)-1</f>
        <v>-9.708791974362585E-3</v>
      </c>
      <c r="K267">
        <f t="shared" si="20"/>
        <v>45787544</v>
      </c>
    </row>
    <row r="268" spans="2:11" x14ac:dyDescent="0.3">
      <c r="B268" s="3">
        <v>43731</v>
      </c>
      <c r="C268" s="4">
        <v>7505512</v>
      </c>
      <c r="D268" s="13">
        <f t="shared" si="21"/>
        <v>1.0526259099838065E-2</v>
      </c>
      <c r="E268" s="4">
        <v>5629134</v>
      </c>
      <c r="F268" s="5">
        <f t="shared" si="22"/>
        <v>1.0526349803258173E-2</v>
      </c>
      <c r="G268" s="4">
        <v>2293351</v>
      </c>
      <c r="H268" s="5">
        <f t="shared" si="23"/>
        <v>1.0526283321774077E-2</v>
      </c>
      <c r="I268" s="4">
        <v>5420648</v>
      </c>
      <c r="J268" s="14">
        <f t="shared" si="24"/>
        <v>1.0526300090806018E-2</v>
      </c>
      <c r="K268">
        <f t="shared" si="20"/>
        <v>20848645</v>
      </c>
    </row>
    <row r="269" spans="2:11" x14ac:dyDescent="0.3">
      <c r="B269" s="3">
        <v>43732</v>
      </c>
      <c r="C269" s="4">
        <v>7896424</v>
      </c>
      <c r="D269" s="13">
        <f t="shared" si="21"/>
        <v>-1.9417496223979036E-2</v>
      </c>
      <c r="E269" s="4">
        <v>5922318</v>
      </c>
      <c r="F269" s="5">
        <f t="shared" si="22"/>
        <v>-1.9417536813745029E-2</v>
      </c>
      <c r="G269" s="4">
        <v>2412796</v>
      </c>
      <c r="H269" s="5">
        <f t="shared" si="23"/>
        <v>-1.941742048806494E-2</v>
      </c>
      <c r="I269" s="4">
        <v>5702973</v>
      </c>
      <c r="J269" s="14">
        <f t="shared" si="24"/>
        <v>-1.9417449018664823E-2</v>
      </c>
      <c r="K269">
        <f t="shared" si="20"/>
        <v>21934511</v>
      </c>
    </row>
    <row r="270" spans="2:11" x14ac:dyDescent="0.3">
      <c r="B270" s="3">
        <v>43733</v>
      </c>
      <c r="C270" s="4">
        <v>7661877</v>
      </c>
      <c r="D270" s="13">
        <f t="shared" si="21"/>
        <v>-1.0101084487717182E-2</v>
      </c>
      <c r="E270" s="4">
        <v>5746408</v>
      </c>
      <c r="F270" s="5">
        <f t="shared" si="22"/>
        <v>-1.0101041421728851E-2</v>
      </c>
      <c r="G270" s="4">
        <v>2341129</v>
      </c>
      <c r="H270" s="5">
        <f t="shared" si="23"/>
        <v>-1.0100980203956111E-2</v>
      </c>
      <c r="I270" s="4">
        <v>5533578</v>
      </c>
      <c r="J270" s="14">
        <f t="shared" si="24"/>
        <v>-1.0100995645292876E-2</v>
      </c>
      <c r="K270">
        <f t="shared" si="20"/>
        <v>21282992</v>
      </c>
    </row>
    <row r="271" spans="2:11" x14ac:dyDescent="0.3">
      <c r="B271" s="3">
        <v>43734</v>
      </c>
      <c r="C271" s="4">
        <v>8052789</v>
      </c>
      <c r="D271" s="13">
        <f t="shared" si="21"/>
        <v>5.1020396177072547E-2</v>
      </c>
      <c r="E271" s="4">
        <v>6039592</v>
      </c>
      <c r="F271" s="5">
        <f t="shared" si="22"/>
        <v>5.1020393957407872E-2</v>
      </c>
      <c r="G271" s="4">
        <v>2460574</v>
      </c>
      <c r="H271" s="5">
        <f t="shared" si="23"/>
        <v>5.1020255611715637E-2</v>
      </c>
      <c r="I271" s="4">
        <v>5815903</v>
      </c>
      <c r="J271" s="14">
        <f t="shared" si="24"/>
        <v>5.1020334402081202E-2</v>
      </c>
      <c r="K271">
        <f t="shared" si="20"/>
        <v>22368858</v>
      </c>
    </row>
    <row r="272" spans="2:11" x14ac:dyDescent="0.3">
      <c r="B272" s="3">
        <v>43735</v>
      </c>
      <c r="C272" s="4">
        <v>7505512</v>
      </c>
      <c r="D272" s="13">
        <f t="shared" si="21"/>
        <v>-2.0408184574093213E-2</v>
      </c>
      <c r="E272" s="4">
        <v>5629134</v>
      </c>
      <c r="F272" s="5">
        <f t="shared" si="22"/>
        <v>-2.0408227191664796E-2</v>
      </c>
      <c r="G272" s="4">
        <v>2293351</v>
      </c>
      <c r="H272" s="5">
        <f t="shared" si="23"/>
        <v>-2.0408102244686255E-2</v>
      </c>
      <c r="I272" s="4">
        <v>5420648</v>
      </c>
      <c r="J272" s="14">
        <f t="shared" si="24"/>
        <v>-2.0408133760832503E-2</v>
      </c>
      <c r="K272">
        <f t="shared" si="20"/>
        <v>20848645</v>
      </c>
    </row>
    <row r="273" spans="2:11" x14ac:dyDescent="0.3">
      <c r="B273" s="3">
        <v>43736</v>
      </c>
      <c r="C273" s="4">
        <v>15837104</v>
      </c>
      <c r="D273" s="13">
        <f t="shared" si="21"/>
        <v>0</v>
      </c>
      <c r="E273" s="4">
        <v>11877828</v>
      </c>
      <c r="F273" s="5">
        <f t="shared" si="22"/>
        <v>0</v>
      </c>
      <c r="G273" s="4">
        <v>4839115</v>
      </c>
      <c r="H273" s="5">
        <f t="shared" si="23"/>
        <v>0</v>
      </c>
      <c r="I273" s="4">
        <v>11437908</v>
      </c>
      <c r="J273" s="14">
        <f t="shared" si="24"/>
        <v>0</v>
      </c>
      <c r="K273">
        <f t="shared" si="20"/>
        <v>43991955</v>
      </c>
    </row>
    <row r="274" spans="2:11" x14ac:dyDescent="0.3">
      <c r="B274" s="3">
        <v>43737</v>
      </c>
      <c r="C274" s="4">
        <v>15352294</v>
      </c>
      <c r="D274" s="13">
        <f t="shared" si="21"/>
        <v>-6.8627470013072456E-2</v>
      </c>
      <c r="E274" s="4">
        <v>11514221</v>
      </c>
      <c r="F274" s="5">
        <f t="shared" si="22"/>
        <v>-6.8627429568626774E-2</v>
      </c>
      <c r="G274" s="4">
        <v>4690978</v>
      </c>
      <c r="H274" s="5">
        <f t="shared" si="23"/>
        <v>-6.8627633953655565E-2</v>
      </c>
      <c r="I274" s="4">
        <v>11087768</v>
      </c>
      <c r="J274" s="14">
        <f t="shared" si="24"/>
        <v>-6.8627417215683661E-2</v>
      </c>
      <c r="K274">
        <f t="shared" si="20"/>
        <v>42645261</v>
      </c>
    </row>
    <row r="275" spans="2:11" x14ac:dyDescent="0.3">
      <c r="B275" s="3">
        <v>43738</v>
      </c>
      <c r="C275" s="4">
        <v>7818242</v>
      </c>
      <c r="D275" s="13">
        <f t="shared" si="21"/>
        <v>4.1666711078471419E-2</v>
      </c>
      <c r="E275" s="4">
        <v>5863681</v>
      </c>
      <c r="F275" s="5">
        <f t="shared" si="22"/>
        <v>4.166662225486184E-2</v>
      </c>
      <c r="G275" s="4">
        <v>2388907</v>
      </c>
      <c r="H275" s="5">
        <f t="shared" si="23"/>
        <v>4.1666539487413834E-2</v>
      </c>
      <c r="I275" s="4">
        <v>5646508</v>
      </c>
      <c r="J275" s="14">
        <f t="shared" si="24"/>
        <v>4.1666605173403592E-2</v>
      </c>
      <c r="K275">
        <f t="shared" si="20"/>
        <v>21717338</v>
      </c>
    </row>
    <row r="276" spans="2:11" x14ac:dyDescent="0.3">
      <c r="B276" s="3">
        <v>43739</v>
      </c>
      <c r="C276" s="4">
        <v>7896424</v>
      </c>
      <c r="D276" s="13">
        <f t="shared" si="21"/>
        <v>0</v>
      </c>
      <c r="E276" s="4">
        <v>5922318</v>
      </c>
      <c r="F276" s="5">
        <f t="shared" si="22"/>
        <v>0</v>
      </c>
      <c r="G276" s="4">
        <v>2412796</v>
      </c>
      <c r="H276" s="5">
        <f t="shared" si="23"/>
        <v>0</v>
      </c>
      <c r="I276" s="4">
        <v>5702973</v>
      </c>
      <c r="J276" s="14">
        <f t="shared" si="24"/>
        <v>0</v>
      </c>
      <c r="K276">
        <f t="shared" si="20"/>
        <v>21934511</v>
      </c>
    </row>
    <row r="277" spans="2:11" x14ac:dyDescent="0.3">
      <c r="B277" s="3">
        <v>43740</v>
      </c>
      <c r="C277" s="4">
        <v>7740060</v>
      </c>
      <c r="D277" s="13">
        <f t="shared" si="21"/>
        <v>1.0204157545207204E-2</v>
      </c>
      <c r="E277" s="4">
        <v>5805045</v>
      </c>
      <c r="F277" s="5">
        <f t="shared" si="22"/>
        <v>1.0204113595832398E-2</v>
      </c>
      <c r="G277" s="4">
        <v>2365018</v>
      </c>
      <c r="H277" s="5">
        <f t="shared" si="23"/>
        <v>1.0204051122343127E-2</v>
      </c>
      <c r="I277" s="4">
        <v>5590043</v>
      </c>
      <c r="J277" s="14">
        <f t="shared" si="24"/>
        <v>1.0204066880416196E-2</v>
      </c>
      <c r="K277">
        <f t="shared" si="20"/>
        <v>21500166</v>
      </c>
    </row>
    <row r="278" spans="2:11" x14ac:dyDescent="0.3">
      <c r="B278" s="3">
        <v>43741</v>
      </c>
      <c r="C278" s="4">
        <v>7661877</v>
      </c>
      <c r="D278" s="13">
        <f t="shared" si="21"/>
        <v>-4.8543678469658125E-2</v>
      </c>
      <c r="E278" s="4">
        <v>5746408</v>
      </c>
      <c r="F278" s="5">
        <f t="shared" si="22"/>
        <v>-4.8543676460264251E-2</v>
      </c>
      <c r="G278" s="4">
        <v>2341129</v>
      </c>
      <c r="H278" s="5">
        <f t="shared" si="23"/>
        <v>-4.8543551220162406E-2</v>
      </c>
      <c r="I278" s="4">
        <v>5533578</v>
      </c>
      <c r="J278" s="14">
        <f t="shared" si="24"/>
        <v>-4.8543622546662113E-2</v>
      </c>
      <c r="K278">
        <f t="shared" si="20"/>
        <v>21282992</v>
      </c>
    </row>
    <row r="279" spans="2:11" x14ac:dyDescent="0.3">
      <c r="B279" s="3">
        <v>43742</v>
      </c>
      <c r="C279" s="4">
        <v>7583695</v>
      </c>
      <c r="D279" s="13">
        <f t="shared" si="21"/>
        <v>1.0416744387324872E-2</v>
      </c>
      <c r="E279" s="4">
        <v>5687771</v>
      </c>
      <c r="F279" s="5">
        <f t="shared" si="22"/>
        <v>1.0416699975520194E-2</v>
      </c>
      <c r="G279" s="4">
        <v>2317240</v>
      </c>
      <c r="H279" s="5">
        <f t="shared" si="23"/>
        <v>1.0416634871853514E-2</v>
      </c>
      <c r="I279" s="4">
        <v>5477113</v>
      </c>
      <c r="J279" s="14">
        <f t="shared" si="24"/>
        <v>1.0416651293351009E-2</v>
      </c>
      <c r="K279">
        <f t="shared" si="20"/>
        <v>21065819</v>
      </c>
    </row>
    <row r="280" spans="2:11" x14ac:dyDescent="0.3">
      <c r="B280" s="3">
        <v>43743</v>
      </c>
      <c r="C280" s="4">
        <v>16645119</v>
      </c>
      <c r="D280" s="13">
        <f t="shared" si="21"/>
        <v>5.1020375947521623E-2</v>
      </c>
      <c r="E280" s="4">
        <v>12483839</v>
      </c>
      <c r="F280" s="5">
        <f t="shared" si="22"/>
        <v>5.1020354899902642E-2</v>
      </c>
      <c r="G280" s="4">
        <v>5086008</v>
      </c>
      <c r="H280" s="5">
        <f t="shared" si="23"/>
        <v>5.1020279534584212E-2</v>
      </c>
      <c r="I280" s="4">
        <v>12021475</v>
      </c>
      <c r="J280" s="14">
        <f t="shared" si="24"/>
        <v>5.102043135860157E-2</v>
      </c>
      <c r="K280">
        <f t="shared" si="20"/>
        <v>46236441</v>
      </c>
    </row>
    <row r="281" spans="2:11" x14ac:dyDescent="0.3">
      <c r="B281" s="3">
        <v>43744</v>
      </c>
      <c r="C281" s="4">
        <v>15675500</v>
      </c>
      <c r="D281" s="13">
        <f t="shared" si="21"/>
        <v>2.1052619237229342E-2</v>
      </c>
      <c r="E281" s="4">
        <v>11756625</v>
      </c>
      <c r="F281" s="5">
        <f t="shared" si="22"/>
        <v>2.1052574898466903E-2</v>
      </c>
      <c r="G281" s="4">
        <v>4789736</v>
      </c>
      <c r="H281" s="5">
        <f t="shared" si="23"/>
        <v>2.1052752752197978E-2</v>
      </c>
      <c r="I281" s="4">
        <v>11321195</v>
      </c>
      <c r="J281" s="14">
        <f t="shared" si="24"/>
        <v>2.105265911047205E-2</v>
      </c>
      <c r="K281">
        <f t="shared" si="20"/>
        <v>43543056</v>
      </c>
    </row>
    <row r="282" spans="2:11" x14ac:dyDescent="0.3">
      <c r="B282" s="3">
        <v>43745</v>
      </c>
      <c r="C282" s="4">
        <v>7740060</v>
      </c>
      <c r="D282" s="13">
        <f t="shared" si="21"/>
        <v>-9.9999462794833072E-3</v>
      </c>
      <c r="E282" s="4">
        <v>5805045</v>
      </c>
      <c r="F282" s="5">
        <f t="shared" si="22"/>
        <v>-9.9998618615166901E-3</v>
      </c>
      <c r="G282" s="4">
        <v>2365018</v>
      </c>
      <c r="H282" s="5">
        <f t="shared" si="23"/>
        <v>-9.9999706978965985E-3</v>
      </c>
      <c r="I282" s="4">
        <v>5590043</v>
      </c>
      <c r="J282" s="14">
        <f t="shared" si="24"/>
        <v>-9.9999858319513857E-3</v>
      </c>
      <c r="K282">
        <f t="shared" si="20"/>
        <v>21500166</v>
      </c>
    </row>
    <row r="283" spans="2:11" x14ac:dyDescent="0.3">
      <c r="B283" s="3">
        <v>43746</v>
      </c>
      <c r="C283" s="4">
        <v>8052789</v>
      </c>
      <c r="D283" s="13">
        <f t="shared" si="21"/>
        <v>1.9802001513596457E-2</v>
      </c>
      <c r="E283" s="4">
        <v>6039592</v>
      </c>
      <c r="F283" s="5">
        <f t="shared" si="22"/>
        <v>1.9802043726797613E-2</v>
      </c>
      <c r="G283" s="4">
        <v>2460574</v>
      </c>
      <c r="H283" s="5">
        <f t="shared" si="23"/>
        <v>1.9801922748545753E-2</v>
      </c>
      <c r="I283" s="4">
        <v>5815903</v>
      </c>
      <c r="J283" s="14">
        <f t="shared" si="24"/>
        <v>1.9801952420255287E-2</v>
      </c>
      <c r="K283">
        <f t="shared" si="20"/>
        <v>22368858</v>
      </c>
    </row>
    <row r="284" spans="2:11" x14ac:dyDescent="0.3">
      <c r="B284" s="3">
        <v>43747</v>
      </c>
      <c r="C284" s="4">
        <v>7427330</v>
      </c>
      <c r="D284" s="13">
        <f t="shared" si="21"/>
        <v>-4.0404079554938854E-2</v>
      </c>
      <c r="E284" s="4">
        <v>5570497</v>
      </c>
      <c r="F284" s="5">
        <f t="shared" si="22"/>
        <v>-4.0404165686915405E-2</v>
      </c>
      <c r="G284" s="4">
        <v>2269462</v>
      </c>
      <c r="H284" s="5">
        <f t="shared" si="23"/>
        <v>-4.0403920815824668E-2</v>
      </c>
      <c r="I284" s="4">
        <v>5364183</v>
      </c>
      <c r="J284" s="14">
        <f t="shared" si="24"/>
        <v>-4.0403982581171505E-2</v>
      </c>
      <c r="K284">
        <f t="shared" si="20"/>
        <v>20631472</v>
      </c>
    </row>
    <row r="285" spans="2:11" x14ac:dyDescent="0.3">
      <c r="B285" s="3">
        <v>43748</v>
      </c>
      <c r="C285" s="4">
        <v>7661877</v>
      </c>
      <c r="D285" s="13">
        <f t="shared" si="21"/>
        <v>0</v>
      </c>
      <c r="E285" s="4">
        <v>5746408</v>
      </c>
      <c r="F285" s="5">
        <f t="shared" si="22"/>
        <v>0</v>
      </c>
      <c r="G285" s="4">
        <v>2341129</v>
      </c>
      <c r="H285" s="5">
        <f t="shared" si="23"/>
        <v>0</v>
      </c>
      <c r="I285" s="4">
        <v>5533578</v>
      </c>
      <c r="J285" s="14">
        <f t="shared" si="24"/>
        <v>0</v>
      </c>
      <c r="K285">
        <f t="shared" si="20"/>
        <v>21282992</v>
      </c>
    </row>
    <row r="286" spans="2:11" x14ac:dyDescent="0.3">
      <c r="B286" s="3">
        <v>43749</v>
      </c>
      <c r="C286" s="4">
        <v>7661877</v>
      </c>
      <c r="D286" s="13">
        <f t="shared" si="21"/>
        <v>1.0309222615097369E-2</v>
      </c>
      <c r="E286" s="4">
        <v>5746408</v>
      </c>
      <c r="F286" s="5">
        <f t="shared" si="22"/>
        <v>1.0309310976127639E-2</v>
      </c>
      <c r="G286" s="4">
        <v>2341129</v>
      </c>
      <c r="H286" s="5">
        <f t="shared" si="23"/>
        <v>1.0309247207885175E-2</v>
      </c>
      <c r="I286" s="4">
        <v>5533578</v>
      </c>
      <c r="J286" s="14">
        <f t="shared" si="24"/>
        <v>1.0309263292541226E-2</v>
      </c>
      <c r="K286">
        <f t="shared" si="20"/>
        <v>21282992</v>
      </c>
    </row>
    <row r="287" spans="2:11" x14ac:dyDescent="0.3">
      <c r="B287" s="3">
        <v>43750</v>
      </c>
      <c r="C287" s="4">
        <v>16321913</v>
      </c>
      <c r="D287" s="13">
        <f t="shared" si="21"/>
        <v>-1.941746406258793E-2</v>
      </c>
      <c r="E287" s="4">
        <v>12241435</v>
      </c>
      <c r="F287" s="5">
        <f t="shared" si="22"/>
        <v>-1.9417424399657879E-2</v>
      </c>
      <c r="G287" s="4">
        <v>4987251</v>
      </c>
      <c r="H287" s="5">
        <f t="shared" si="23"/>
        <v>-1.9417389827149356E-2</v>
      </c>
      <c r="I287" s="4">
        <v>11788048</v>
      </c>
      <c r="J287" s="14">
        <f t="shared" si="24"/>
        <v>-1.9417500764257301E-2</v>
      </c>
      <c r="K287">
        <f t="shared" si="20"/>
        <v>45338647</v>
      </c>
    </row>
    <row r="288" spans="2:11" x14ac:dyDescent="0.3">
      <c r="B288" s="3">
        <v>43751</v>
      </c>
      <c r="C288" s="4">
        <v>15675500</v>
      </c>
      <c r="D288" s="13">
        <f t="shared" si="21"/>
        <v>0</v>
      </c>
      <c r="E288" s="4">
        <v>11756625</v>
      </c>
      <c r="F288" s="5">
        <f t="shared" si="22"/>
        <v>0</v>
      </c>
      <c r="G288" s="4">
        <v>4789736</v>
      </c>
      <c r="H288" s="5">
        <f t="shared" si="23"/>
        <v>0</v>
      </c>
      <c r="I288" s="4">
        <v>11321195</v>
      </c>
      <c r="J288" s="14">
        <f t="shared" si="24"/>
        <v>0</v>
      </c>
      <c r="K288">
        <f t="shared" si="20"/>
        <v>43543056</v>
      </c>
    </row>
    <row r="289" spans="2:11" x14ac:dyDescent="0.3">
      <c r="B289" s="3">
        <v>43752</v>
      </c>
      <c r="C289" s="4">
        <v>7505512</v>
      </c>
      <c r="D289" s="13">
        <f t="shared" si="21"/>
        <v>-3.0303124265186554E-2</v>
      </c>
      <c r="E289" s="4">
        <v>5629134</v>
      </c>
      <c r="F289" s="5">
        <f t="shared" si="22"/>
        <v>-3.0303124265186554E-2</v>
      </c>
      <c r="G289" s="4">
        <v>2293351</v>
      </c>
      <c r="H289" s="5">
        <f t="shared" si="23"/>
        <v>-3.0302940611868445E-2</v>
      </c>
      <c r="I289" s="4">
        <v>5420648</v>
      </c>
      <c r="J289" s="14">
        <f t="shared" si="24"/>
        <v>-3.0302986935878629E-2</v>
      </c>
      <c r="K289">
        <f t="shared" si="20"/>
        <v>20848645</v>
      </c>
    </row>
    <row r="290" spans="2:11" x14ac:dyDescent="0.3">
      <c r="B290" s="3">
        <v>43753</v>
      </c>
      <c r="C290" s="4">
        <v>7896424</v>
      </c>
      <c r="D290" s="13">
        <f t="shared" si="21"/>
        <v>-1.9417496223979036E-2</v>
      </c>
      <c r="E290" s="4">
        <v>5922318</v>
      </c>
      <c r="F290" s="5">
        <f t="shared" si="22"/>
        <v>-1.9417536813745029E-2</v>
      </c>
      <c r="G290" s="4">
        <v>2412796</v>
      </c>
      <c r="H290" s="5">
        <f t="shared" si="23"/>
        <v>-1.941742048806494E-2</v>
      </c>
      <c r="I290" s="4">
        <v>5702973</v>
      </c>
      <c r="J290" s="14">
        <f t="shared" si="24"/>
        <v>-1.9417449018664823E-2</v>
      </c>
      <c r="K290">
        <f t="shared" si="20"/>
        <v>21934511</v>
      </c>
    </row>
    <row r="291" spans="2:11" x14ac:dyDescent="0.3">
      <c r="B291" s="3">
        <v>43754</v>
      </c>
      <c r="C291" s="4">
        <v>7427330</v>
      </c>
      <c r="D291" s="13">
        <f t="shared" si="21"/>
        <v>0</v>
      </c>
      <c r="E291" s="4">
        <v>5570497</v>
      </c>
      <c r="F291" s="5">
        <f t="shared" si="22"/>
        <v>0</v>
      </c>
      <c r="G291" s="4">
        <v>2269462</v>
      </c>
      <c r="H291" s="5">
        <f t="shared" si="23"/>
        <v>0</v>
      </c>
      <c r="I291" s="4">
        <v>5364183</v>
      </c>
      <c r="J291" s="14">
        <f t="shared" si="24"/>
        <v>0</v>
      </c>
      <c r="K291">
        <f t="shared" si="20"/>
        <v>20631472</v>
      </c>
    </row>
    <row r="292" spans="2:11" x14ac:dyDescent="0.3">
      <c r="B292" s="3">
        <v>43755</v>
      </c>
      <c r="C292" s="4">
        <v>7974607</v>
      </c>
      <c r="D292" s="13">
        <f t="shared" si="21"/>
        <v>4.0816369148186427E-2</v>
      </c>
      <c r="E292" s="4">
        <v>5980955</v>
      </c>
      <c r="F292" s="5">
        <f t="shared" si="22"/>
        <v>4.0816280361575474E-2</v>
      </c>
      <c r="G292" s="4">
        <v>2436685</v>
      </c>
      <c r="H292" s="5">
        <f t="shared" si="23"/>
        <v>4.081620448937251E-2</v>
      </c>
      <c r="I292" s="4">
        <v>5759438</v>
      </c>
      <c r="J292" s="14">
        <f t="shared" si="24"/>
        <v>4.0816267521665006E-2</v>
      </c>
      <c r="K292">
        <f t="shared" si="20"/>
        <v>22151685</v>
      </c>
    </row>
    <row r="293" spans="2:11" x14ac:dyDescent="0.3">
      <c r="B293" s="3">
        <v>43756</v>
      </c>
      <c r="C293" s="4">
        <v>7505512</v>
      </c>
      <c r="D293" s="13">
        <f t="shared" si="21"/>
        <v>-2.0408184574093213E-2</v>
      </c>
      <c r="E293" s="4">
        <v>5629134</v>
      </c>
      <c r="F293" s="5">
        <f t="shared" si="22"/>
        <v>-2.0408227191664796E-2</v>
      </c>
      <c r="G293" s="4">
        <v>2293351</v>
      </c>
      <c r="H293" s="5">
        <f t="shared" si="23"/>
        <v>-2.0408102244686255E-2</v>
      </c>
      <c r="I293" s="4">
        <v>5420648</v>
      </c>
      <c r="J293" s="14">
        <f t="shared" si="24"/>
        <v>-2.0408133760832503E-2</v>
      </c>
      <c r="K293">
        <f t="shared" si="20"/>
        <v>20848645</v>
      </c>
    </row>
    <row r="294" spans="2:11" x14ac:dyDescent="0.3">
      <c r="B294" s="3">
        <v>43757</v>
      </c>
      <c r="C294" s="4">
        <v>16645119</v>
      </c>
      <c r="D294" s="13">
        <f t="shared" si="21"/>
        <v>1.9801968065875641E-2</v>
      </c>
      <c r="E294" s="4">
        <v>12483839</v>
      </c>
      <c r="F294" s="5">
        <f t="shared" si="22"/>
        <v>1.9801926816586546E-2</v>
      </c>
      <c r="G294" s="4">
        <v>5086008</v>
      </c>
      <c r="H294" s="5">
        <f t="shared" si="23"/>
        <v>1.9801890861318228E-2</v>
      </c>
      <c r="I294" s="4">
        <v>12021475</v>
      </c>
      <c r="J294" s="14">
        <f t="shared" si="24"/>
        <v>1.9802006235468239E-2</v>
      </c>
      <c r="K294">
        <f t="shared" si="20"/>
        <v>46236441</v>
      </c>
    </row>
    <row r="295" spans="2:11" x14ac:dyDescent="0.3">
      <c r="B295" s="3">
        <v>43758</v>
      </c>
      <c r="C295" s="4">
        <v>15513897</v>
      </c>
      <c r="D295" s="13">
        <f t="shared" si="21"/>
        <v>-1.0309272431501371E-2</v>
      </c>
      <c r="E295" s="4">
        <v>11635423</v>
      </c>
      <c r="F295" s="5">
        <f t="shared" si="22"/>
        <v>-1.0309251166895295E-2</v>
      </c>
      <c r="G295" s="4">
        <v>4740357</v>
      </c>
      <c r="H295" s="5">
        <f t="shared" si="23"/>
        <v>-1.0309336464473184E-2</v>
      </c>
      <c r="I295" s="4">
        <v>11204481</v>
      </c>
      <c r="J295" s="14">
        <f t="shared" si="24"/>
        <v>-1.0309335719418278E-2</v>
      </c>
      <c r="K295">
        <f t="shared" si="20"/>
        <v>43094158</v>
      </c>
    </row>
    <row r="296" spans="2:11" x14ac:dyDescent="0.3">
      <c r="B296" s="3">
        <v>43759</v>
      </c>
      <c r="C296" s="4">
        <v>8209154</v>
      </c>
      <c r="D296" s="13">
        <f t="shared" si="21"/>
        <v>9.3750033308853453E-2</v>
      </c>
      <c r="E296" s="4">
        <v>6156866</v>
      </c>
      <c r="F296" s="5">
        <f t="shared" si="22"/>
        <v>9.3750122132463032E-2</v>
      </c>
      <c r="G296" s="4">
        <v>2508352</v>
      </c>
      <c r="H296" s="5">
        <f t="shared" si="23"/>
        <v>9.3749713846681182E-2</v>
      </c>
      <c r="I296" s="4">
        <v>5928833</v>
      </c>
      <c r="J296" s="14">
        <f t="shared" si="24"/>
        <v>9.3749861640158194E-2</v>
      </c>
      <c r="K296">
        <f t="shared" si="20"/>
        <v>22803205</v>
      </c>
    </row>
    <row r="297" spans="2:11" x14ac:dyDescent="0.3">
      <c r="B297" s="3">
        <v>43760</v>
      </c>
      <c r="C297" s="4">
        <v>7818242</v>
      </c>
      <c r="D297" s="13">
        <f t="shared" si="21"/>
        <v>-9.9009374369968262E-3</v>
      </c>
      <c r="E297" s="4">
        <v>5863681</v>
      </c>
      <c r="F297" s="5">
        <f t="shared" si="22"/>
        <v>-9.9010218633988067E-3</v>
      </c>
      <c r="G297" s="4">
        <v>2388907</v>
      </c>
      <c r="H297" s="5">
        <f t="shared" si="23"/>
        <v>-9.9009613742728764E-3</v>
      </c>
      <c r="I297" s="4">
        <v>5646508</v>
      </c>
      <c r="J297" s="14">
        <f t="shared" si="24"/>
        <v>-9.9009762101276433E-3</v>
      </c>
      <c r="K297">
        <f t="shared" si="20"/>
        <v>21717338</v>
      </c>
    </row>
    <row r="298" spans="2:11" x14ac:dyDescent="0.3">
      <c r="B298" s="3">
        <v>43761</v>
      </c>
      <c r="C298" s="4">
        <v>7818242</v>
      </c>
      <c r="D298" s="13">
        <f t="shared" si="21"/>
        <v>5.2631564774959561E-2</v>
      </c>
      <c r="E298" s="4">
        <v>5863681</v>
      </c>
      <c r="F298" s="5">
        <f t="shared" si="22"/>
        <v>5.2631569499094866E-2</v>
      </c>
      <c r="G298" s="4">
        <v>2388907</v>
      </c>
      <c r="H298" s="5">
        <f t="shared" si="23"/>
        <v>5.2631416608870385E-2</v>
      </c>
      <c r="I298" s="4">
        <v>5646508</v>
      </c>
      <c r="J298" s="14">
        <f t="shared" si="24"/>
        <v>5.2631500454030089E-2</v>
      </c>
      <c r="K298">
        <f t="shared" si="20"/>
        <v>21717338</v>
      </c>
    </row>
    <row r="299" spans="2:11" x14ac:dyDescent="0.3">
      <c r="B299" s="3">
        <v>43762</v>
      </c>
      <c r="C299" s="4">
        <v>7583695</v>
      </c>
      <c r="D299" s="13">
        <f t="shared" si="21"/>
        <v>-4.9019594319820392E-2</v>
      </c>
      <c r="E299" s="4">
        <v>5687771</v>
      </c>
      <c r="F299" s="5">
        <f t="shared" si="22"/>
        <v>-4.9019596368807372E-2</v>
      </c>
      <c r="G299" s="4">
        <v>2317240</v>
      </c>
      <c r="H299" s="5">
        <f t="shared" si="23"/>
        <v>-4.9019467021793939E-2</v>
      </c>
      <c r="I299" s="4">
        <v>5477113</v>
      </c>
      <c r="J299" s="14">
        <f t="shared" si="24"/>
        <v>-4.9019539753705099E-2</v>
      </c>
      <c r="K299">
        <f t="shared" si="20"/>
        <v>21065819</v>
      </c>
    </row>
    <row r="300" spans="2:11" x14ac:dyDescent="0.3">
      <c r="B300" s="3">
        <v>43763</v>
      </c>
      <c r="C300" s="4">
        <v>7740060</v>
      </c>
      <c r="D300" s="13">
        <f t="shared" si="21"/>
        <v>3.1250099926560582E-2</v>
      </c>
      <c r="E300" s="4">
        <v>5805045</v>
      </c>
      <c r="F300" s="5">
        <f t="shared" si="22"/>
        <v>3.1250099926560582E-2</v>
      </c>
      <c r="G300" s="4">
        <v>2365018</v>
      </c>
      <c r="H300" s="5">
        <f t="shared" si="23"/>
        <v>3.124990461556032E-2</v>
      </c>
      <c r="I300" s="4">
        <v>5590043</v>
      </c>
      <c r="J300" s="14">
        <f t="shared" si="24"/>
        <v>3.1249953880052805E-2</v>
      </c>
      <c r="K300">
        <f t="shared" si="20"/>
        <v>21500166</v>
      </c>
    </row>
    <row r="301" spans="2:11" x14ac:dyDescent="0.3">
      <c r="B301" s="3">
        <v>43764</v>
      </c>
      <c r="C301" s="4">
        <v>15837104</v>
      </c>
      <c r="D301" s="13">
        <f t="shared" si="21"/>
        <v>-4.8543660156469937E-2</v>
      </c>
      <c r="E301" s="4">
        <v>11877828</v>
      </c>
      <c r="F301" s="5">
        <f t="shared" si="22"/>
        <v>-4.8543641102708923E-2</v>
      </c>
      <c r="G301" s="4">
        <v>4839115</v>
      </c>
      <c r="H301" s="5">
        <f t="shared" si="23"/>
        <v>-4.8543572876802443E-2</v>
      </c>
      <c r="I301" s="4">
        <v>11437908</v>
      </c>
      <c r="J301" s="14">
        <f t="shared" si="24"/>
        <v>-4.8543710318409317E-2</v>
      </c>
      <c r="K301">
        <f t="shared" si="20"/>
        <v>43991955</v>
      </c>
    </row>
    <row r="302" spans="2:11" x14ac:dyDescent="0.3">
      <c r="B302" s="3">
        <v>43765</v>
      </c>
      <c r="C302" s="4">
        <v>15513897</v>
      </c>
      <c r="D302" s="13">
        <f t="shared" si="21"/>
        <v>0</v>
      </c>
      <c r="E302" s="4">
        <v>11635423</v>
      </c>
      <c r="F302" s="5">
        <f t="shared" si="22"/>
        <v>0</v>
      </c>
      <c r="G302" s="4">
        <v>4740357</v>
      </c>
      <c r="H302" s="5">
        <f t="shared" si="23"/>
        <v>0</v>
      </c>
      <c r="I302" s="4">
        <v>11204481</v>
      </c>
      <c r="J302" s="14">
        <f t="shared" si="24"/>
        <v>0</v>
      </c>
      <c r="K302">
        <f t="shared" si="20"/>
        <v>43094158</v>
      </c>
    </row>
    <row r="303" spans="2:11" x14ac:dyDescent="0.3">
      <c r="B303" s="3">
        <v>43766</v>
      </c>
      <c r="C303" s="4">
        <v>7583695</v>
      </c>
      <c r="D303" s="13">
        <f t="shared" si="21"/>
        <v>-7.6190433265108659E-2</v>
      </c>
      <c r="E303" s="4">
        <v>5687771</v>
      </c>
      <c r="F303" s="5">
        <f t="shared" si="22"/>
        <v>-7.6190548892894561E-2</v>
      </c>
      <c r="G303" s="4">
        <v>2317240</v>
      </c>
      <c r="H303" s="5">
        <f t="shared" si="23"/>
        <v>-7.6190263567473826E-2</v>
      </c>
      <c r="I303" s="4">
        <v>5477113</v>
      </c>
      <c r="J303" s="14">
        <f t="shared" si="24"/>
        <v>-7.6190373383767107E-2</v>
      </c>
      <c r="K303">
        <f t="shared" si="20"/>
        <v>21065819</v>
      </c>
    </row>
    <row r="304" spans="2:11" x14ac:dyDescent="0.3">
      <c r="B304" s="3">
        <v>43767</v>
      </c>
      <c r="C304" s="4">
        <v>7974607</v>
      </c>
      <c r="D304" s="13">
        <f t="shared" si="21"/>
        <v>2.0000020464958856E-2</v>
      </c>
      <c r="E304" s="4">
        <v>5980955</v>
      </c>
      <c r="F304" s="5">
        <f t="shared" si="22"/>
        <v>2.0000064805708151E-2</v>
      </c>
      <c r="G304" s="4">
        <v>2436685</v>
      </c>
      <c r="H304" s="5">
        <f t="shared" si="23"/>
        <v>1.9999941395793197E-2</v>
      </c>
      <c r="I304" s="4">
        <v>5759438</v>
      </c>
      <c r="J304" s="14">
        <f t="shared" si="24"/>
        <v>1.9999971663902771E-2</v>
      </c>
      <c r="K304">
        <f t="shared" si="20"/>
        <v>22151685</v>
      </c>
    </row>
    <row r="305" spans="2:11" x14ac:dyDescent="0.3">
      <c r="B305" s="3">
        <v>43768</v>
      </c>
      <c r="C305" s="4">
        <v>7740060</v>
      </c>
      <c r="D305" s="13">
        <f t="shared" si="21"/>
        <v>-9.9999462794833072E-3</v>
      </c>
      <c r="E305" s="4">
        <v>5805045</v>
      </c>
      <c r="F305" s="5">
        <f t="shared" si="22"/>
        <v>-9.9998618615166901E-3</v>
      </c>
      <c r="G305" s="4">
        <v>2365018</v>
      </c>
      <c r="H305" s="5">
        <f t="shared" si="23"/>
        <v>-9.9999706978965985E-3</v>
      </c>
      <c r="I305" s="4">
        <v>5590043</v>
      </c>
      <c r="J305" s="14">
        <f t="shared" si="24"/>
        <v>-9.9999858319513857E-3</v>
      </c>
      <c r="K305">
        <f t="shared" si="20"/>
        <v>21500166</v>
      </c>
    </row>
    <row r="306" spans="2:11" x14ac:dyDescent="0.3">
      <c r="B306" s="3">
        <v>43769</v>
      </c>
      <c r="C306" s="4">
        <v>7427330</v>
      </c>
      <c r="D306" s="13">
        <f t="shared" si="21"/>
        <v>-2.0618577092037627E-2</v>
      </c>
      <c r="E306" s="4">
        <v>5570497</v>
      </c>
      <c r="F306" s="5">
        <f t="shared" si="22"/>
        <v>-2.0618621952255056E-2</v>
      </c>
      <c r="G306" s="4">
        <v>2269462</v>
      </c>
      <c r="H306" s="5">
        <f t="shared" si="23"/>
        <v>-2.0618494415770461E-2</v>
      </c>
      <c r="I306" s="4">
        <v>5364183</v>
      </c>
      <c r="J306" s="14">
        <f t="shared" si="24"/>
        <v>-2.0618526585082342E-2</v>
      </c>
      <c r="K306">
        <f t="shared" si="20"/>
        <v>20631472</v>
      </c>
    </row>
    <row r="307" spans="2:11" x14ac:dyDescent="0.3">
      <c r="B307" s="3">
        <v>43770</v>
      </c>
      <c r="C307" s="4">
        <v>7583695</v>
      </c>
      <c r="D307" s="13">
        <f t="shared" si="21"/>
        <v>-2.0202039777469372E-2</v>
      </c>
      <c r="E307" s="4">
        <v>5687771</v>
      </c>
      <c r="F307" s="5">
        <f t="shared" si="22"/>
        <v>-2.0202082843457703E-2</v>
      </c>
      <c r="G307" s="4">
        <v>2317240</v>
      </c>
      <c r="H307" s="5">
        <f t="shared" si="23"/>
        <v>-2.0201960407912334E-2</v>
      </c>
      <c r="I307" s="4">
        <v>5477113</v>
      </c>
      <c r="J307" s="14">
        <f t="shared" si="24"/>
        <v>-2.0201991290585752E-2</v>
      </c>
      <c r="K307">
        <f t="shared" si="20"/>
        <v>21065819</v>
      </c>
    </row>
    <row r="308" spans="2:11" x14ac:dyDescent="0.3">
      <c r="B308" s="3">
        <v>43771</v>
      </c>
      <c r="C308" s="4">
        <v>15352294</v>
      </c>
      <c r="D308" s="13">
        <f t="shared" si="21"/>
        <v>-3.061228871137045E-2</v>
      </c>
      <c r="E308" s="4">
        <v>11514221</v>
      </c>
      <c r="F308" s="5">
        <f t="shared" si="22"/>
        <v>-3.0612246616132155E-2</v>
      </c>
      <c r="G308" s="4">
        <v>4690978</v>
      </c>
      <c r="H308" s="5">
        <f t="shared" si="23"/>
        <v>-3.061241569997819E-2</v>
      </c>
      <c r="I308" s="4">
        <v>11087768</v>
      </c>
      <c r="J308" s="14">
        <f t="shared" si="24"/>
        <v>-3.0612241329445955E-2</v>
      </c>
      <c r="K308">
        <f t="shared" si="20"/>
        <v>42645261</v>
      </c>
    </row>
    <row r="309" spans="2:11" x14ac:dyDescent="0.3">
      <c r="B309" s="3">
        <v>43772</v>
      </c>
      <c r="C309" s="4">
        <v>16483516</v>
      </c>
      <c r="D309" s="13">
        <f t="shared" si="21"/>
        <v>6.2500028200522362E-2</v>
      </c>
      <c r="E309" s="4">
        <v>12362637</v>
      </c>
      <c r="F309" s="5">
        <f t="shared" si="22"/>
        <v>6.2500005371527889E-2</v>
      </c>
      <c r="G309" s="4">
        <v>5036630</v>
      </c>
      <c r="H309" s="5">
        <f t="shared" si="23"/>
        <v>6.2500145031270771E-2</v>
      </c>
      <c r="I309" s="4">
        <v>11904761</v>
      </c>
      <c r="J309" s="14">
        <f t="shared" si="24"/>
        <v>6.2499994421874705E-2</v>
      </c>
      <c r="K309">
        <f t="shared" si="20"/>
        <v>45787544</v>
      </c>
    </row>
    <row r="310" spans="2:11" x14ac:dyDescent="0.3">
      <c r="B310" s="3">
        <v>43773</v>
      </c>
      <c r="C310" s="4">
        <v>7661877</v>
      </c>
      <c r="D310" s="13">
        <f t="shared" si="21"/>
        <v>1.0309222615097369E-2</v>
      </c>
      <c r="E310" s="4">
        <v>5746408</v>
      </c>
      <c r="F310" s="5">
        <f t="shared" si="22"/>
        <v>1.0309310976127639E-2</v>
      </c>
      <c r="G310" s="4">
        <v>2341129</v>
      </c>
      <c r="H310" s="5">
        <f t="shared" si="23"/>
        <v>1.0309247207885175E-2</v>
      </c>
      <c r="I310" s="4">
        <v>5533578</v>
      </c>
      <c r="J310" s="14">
        <f t="shared" si="24"/>
        <v>1.0309263292541226E-2</v>
      </c>
      <c r="K310">
        <f t="shared" si="20"/>
        <v>21282992</v>
      </c>
    </row>
    <row r="311" spans="2:11" x14ac:dyDescent="0.3">
      <c r="B311" s="3">
        <v>43774</v>
      </c>
      <c r="C311" s="4">
        <v>7505512</v>
      </c>
      <c r="D311" s="13">
        <f t="shared" si="21"/>
        <v>-5.8823588422601936E-2</v>
      </c>
      <c r="E311" s="4">
        <v>5629134</v>
      </c>
      <c r="F311" s="5">
        <f t="shared" si="22"/>
        <v>-5.8823549082044568E-2</v>
      </c>
      <c r="G311" s="4">
        <v>2293351</v>
      </c>
      <c r="H311" s="5">
        <f t="shared" si="23"/>
        <v>-5.8823360426152771E-2</v>
      </c>
      <c r="I311" s="4">
        <v>5420648</v>
      </c>
      <c r="J311" s="14">
        <f t="shared" si="24"/>
        <v>-5.8823447704446141E-2</v>
      </c>
      <c r="K311">
        <f t="shared" si="20"/>
        <v>20848645</v>
      </c>
    </row>
    <row r="312" spans="2:11" x14ac:dyDescent="0.3">
      <c r="B312" s="3">
        <v>43775</v>
      </c>
      <c r="C312" s="4">
        <v>7740060</v>
      </c>
      <c r="D312" s="13">
        <f t="shared" si="21"/>
        <v>0</v>
      </c>
      <c r="E312" s="4">
        <v>5805045</v>
      </c>
      <c r="F312" s="5">
        <f t="shared" si="22"/>
        <v>0</v>
      </c>
      <c r="G312" s="4">
        <v>2365018</v>
      </c>
      <c r="H312" s="5">
        <f t="shared" si="23"/>
        <v>0</v>
      </c>
      <c r="I312" s="4">
        <v>5590043</v>
      </c>
      <c r="J312" s="14">
        <f t="shared" si="24"/>
        <v>0</v>
      </c>
      <c r="K312">
        <f t="shared" si="20"/>
        <v>21500166</v>
      </c>
    </row>
    <row r="313" spans="2:11" x14ac:dyDescent="0.3">
      <c r="B313" s="3">
        <v>43776</v>
      </c>
      <c r="C313" s="4">
        <v>7505512</v>
      </c>
      <c r="D313" s="13">
        <f t="shared" si="21"/>
        <v>1.0526259099838065E-2</v>
      </c>
      <c r="E313" s="4">
        <v>5629134</v>
      </c>
      <c r="F313" s="5">
        <f t="shared" si="22"/>
        <v>1.0526349803258173E-2</v>
      </c>
      <c r="G313" s="4">
        <v>2293351</v>
      </c>
      <c r="H313" s="5">
        <f t="shared" si="23"/>
        <v>1.0526283321774077E-2</v>
      </c>
      <c r="I313" s="4">
        <v>5420648</v>
      </c>
      <c r="J313" s="14">
        <f t="shared" si="24"/>
        <v>1.0526300090806018E-2</v>
      </c>
      <c r="K313">
        <f t="shared" si="20"/>
        <v>20848645</v>
      </c>
    </row>
    <row r="314" spans="2:11" x14ac:dyDescent="0.3">
      <c r="B314" s="3">
        <v>43777</v>
      </c>
      <c r="C314" s="4">
        <v>7583695</v>
      </c>
      <c r="D314" s="13">
        <f t="shared" si="21"/>
        <v>0</v>
      </c>
      <c r="E314" s="4">
        <v>5687771</v>
      </c>
      <c r="F314" s="5">
        <f t="shared" si="22"/>
        <v>0</v>
      </c>
      <c r="G314" s="4">
        <v>2317240</v>
      </c>
      <c r="H314" s="5">
        <f t="shared" si="23"/>
        <v>0</v>
      </c>
      <c r="I314" s="4">
        <v>5477113</v>
      </c>
      <c r="J314" s="14">
        <f t="shared" si="24"/>
        <v>0</v>
      </c>
      <c r="K314">
        <f t="shared" si="20"/>
        <v>21065819</v>
      </c>
    </row>
    <row r="315" spans="2:11" x14ac:dyDescent="0.3">
      <c r="B315" s="3">
        <v>43778</v>
      </c>
      <c r="C315" s="4">
        <v>16483516</v>
      </c>
      <c r="D315" s="13">
        <f t="shared" si="21"/>
        <v>7.3684232467147837E-2</v>
      </c>
      <c r="E315" s="4">
        <v>12362637</v>
      </c>
      <c r="F315" s="5">
        <f t="shared" si="22"/>
        <v>7.3684185842880723E-2</v>
      </c>
      <c r="G315" s="4">
        <v>5036630</v>
      </c>
      <c r="H315" s="5">
        <f t="shared" si="23"/>
        <v>7.3684421457529847E-2</v>
      </c>
      <c r="I315" s="4">
        <v>11904761</v>
      </c>
      <c r="J315" s="14">
        <f t="shared" si="24"/>
        <v>7.3684171602436122E-2</v>
      </c>
      <c r="K315">
        <f t="shared" si="20"/>
        <v>45787544</v>
      </c>
    </row>
    <row r="316" spans="2:11" x14ac:dyDescent="0.3">
      <c r="B316" s="3">
        <v>43779</v>
      </c>
      <c r="C316" s="4">
        <v>16968325</v>
      </c>
      <c r="D316" s="13">
        <f t="shared" si="21"/>
        <v>2.9411746862744614E-2</v>
      </c>
      <c r="E316" s="4">
        <v>12726244</v>
      </c>
      <c r="F316" s="5">
        <f t="shared" si="22"/>
        <v>2.94117670849674E-2</v>
      </c>
      <c r="G316" s="4">
        <v>5184766</v>
      </c>
      <c r="H316" s="5">
        <f t="shared" si="23"/>
        <v>2.9411729668448849E-2</v>
      </c>
      <c r="I316" s="4">
        <v>12254901</v>
      </c>
      <c r="J316" s="14">
        <f t="shared" si="24"/>
        <v>2.9411762235293848E-2</v>
      </c>
      <c r="K316">
        <f t="shared" si="20"/>
        <v>47134236</v>
      </c>
    </row>
    <row r="317" spans="2:11" x14ac:dyDescent="0.3">
      <c r="B317" s="3">
        <v>43780</v>
      </c>
      <c r="C317" s="4">
        <v>7740060</v>
      </c>
      <c r="D317" s="13">
        <f t="shared" si="21"/>
        <v>1.0204157545207204E-2</v>
      </c>
      <c r="E317" s="4">
        <v>5805045</v>
      </c>
      <c r="F317" s="5">
        <f t="shared" si="22"/>
        <v>1.0204113595832398E-2</v>
      </c>
      <c r="G317" s="4">
        <v>2365018</v>
      </c>
      <c r="H317" s="5">
        <f t="shared" si="23"/>
        <v>1.0204051122343127E-2</v>
      </c>
      <c r="I317" s="4">
        <v>5590043</v>
      </c>
      <c r="J317" s="14">
        <f t="shared" si="24"/>
        <v>1.0204066880416196E-2</v>
      </c>
      <c r="K317">
        <f t="shared" si="20"/>
        <v>21500166</v>
      </c>
    </row>
    <row r="318" spans="2:11" x14ac:dyDescent="0.3">
      <c r="B318" s="3">
        <v>43781</v>
      </c>
      <c r="C318" s="4">
        <v>7427330</v>
      </c>
      <c r="D318" s="13">
        <f t="shared" si="21"/>
        <v>-1.0416611151910726E-2</v>
      </c>
      <c r="E318" s="4">
        <v>5570497</v>
      </c>
      <c r="F318" s="5">
        <f t="shared" si="22"/>
        <v>-1.0416699975520194E-2</v>
      </c>
      <c r="G318" s="4">
        <v>2269462</v>
      </c>
      <c r="H318" s="5">
        <f t="shared" si="23"/>
        <v>-1.0416634871853403E-2</v>
      </c>
      <c r="I318" s="4">
        <v>5364183</v>
      </c>
      <c r="J318" s="14">
        <f t="shared" si="24"/>
        <v>-1.0416651293350898E-2</v>
      </c>
      <c r="K318">
        <f t="shared" si="20"/>
        <v>20631472</v>
      </c>
    </row>
    <row r="319" spans="2:11" x14ac:dyDescent="0.3">
      <c r="B319" s="3">
        <v>43782</v>
      </c>
      <c r="C319" s="4">
        <v>7740060</v>
      </c>
      <c r="D319" s="13">
        <f t="shared" si="21"/>
        <v>0</v>
      </c>
      <c r="E319" s="4">
        <v>5805045</v>
      </c>
      <c r="F319" s="5">
        <f t="shared" si="22"/>
        <v>0</v>
      </c>
      <c r="G319" s="4">
        <v>2365018</v>
      </c>
      <c r="H319" s="5">
        <f t="shared" si="23"/>
        <v>0</v>
      </c>
      <c r="I319" s="4">
        <v>5590043</v>
      </c>
      <c r="J319" s="14">
        <f t="shared" si="24"/>
        <v>0</v>
      </c>
      <c r="K319">
        <f t="shared" si="20"/>
        <v>21500166</v>
      </c>
    </row>
    <row r="320" spans="2:11" x14ac:dyDescent="0.3">
      <c r="B320" s="3">
        <v>43783</v>
      </c>
      <c r="C320" s="4">
        <v>7505512</v>
      </c>
      <c r="D320" s="13">
        <f t="shared" si="21"/>
        <v>0</v>
      </c>
      <c r="E320" s="4">
        <v>5629134</v>
      </c>
      <c r="F320" s="5">
        <f t="shared" si="22"/>
        <v>0</v>
      </c>
      <c r="G320" s="4">
        <v>2293351</v>
      </c>
      <c r="H320" s="5">
        <f t="shared" si="23"/>
        <v>0</v>
      </c>
      <c r="I320" s="4">
        <v>5420648</v>
      </c>
      <c r="J320" s="14">
        <f t="shared" si="24"/>
        <v>0</v>
      </c>
      <c r="K320">
        <f t="shared" si="20"/>
        <v>20848645</v>
      </c>
    </row>
    <row r="321" spans="2:11" x14ac:dyDescent="0.3">
      <c r="B321" s="3">
        <v>43784</v>
      </c>
      <c r="C321" s="4">
        <v>7818242</v>
      </c>
      <c r="D321" s="13">
        <f t="shared" si="21"/>
        <v>3.0927799707134884E-2</v>
      </c>
      <c r="E321" s="4">
        <v>5863681</v>
      </c>
      <c r="F321" s="5">
        <f t="shared" si="22"/>
        <v>3.0927757112584109E-2</v>
      </c>
      <c r="G321" s="4">
        <v>2388907</v>
      </c>
      <c r="H321" s="5">
        <f t="shared" si="23"/>
        <v>3.0927741623655747E-2</v>
      </c>
      <c r="I321" s="4">
        <v>5646508</v>
      </c>
      <c r="J321" s="14">
        <f t="shared" si="24"/>
        <v>3.0927789877623457E-2</v>
      </c>
      <c r="K321">
        <f t="shared" si="20"/>
        <v>21717338</v>
      </c>
    </row>
    <row r="322" spans="2:11" x14ac:dyDescent="0.3">
      <c r="B322" s="3">
        <v>43785</v>
      </c>
      <c r="C322" s="4">
        <v>16968325</v>
      </c>
      <c r="D322" s="13">
        <f t="shared" si="21"/>
        <v>2.9411746862744614E-2</v>
      </c>
      <c r="E322" s="4">
        <v>12726244</v>
      </c>
      <c r="F322" s="5">
        <f t="shared" si="22"/>
        <v>2.94117670849674E-2</v>
      </c>
      <c r="G322" s="4">
        <v>5184766</v>
      </c>
      <c r="H322" s="5">
        <f t="shared" si="23"/>
        <v>2.9411729668448849E-2</v>
      </c>
      <c r="I322" s="4">
        <v>12254901</v>
      </c>
      <c r="J322" s="14">
        <f t="shared" si="24"/>
        <v>2.9411762235293848E-2</v>
      </c>
      <c r="K322">
        <f t="shared" si="20"/>
        <v>47134236</v>
      </c>
    </row>
    <row r="323" spans="2:11" x14ac:dyDescent="0.3">
      <c r="B323" s="3">
        <v>43786</v>
      </c>
      <c r="C323" s="4">
        <v>15837104</v>
      </c>
      <c r="D323" s="13">
        <f t="shared" si="21"/>
        <v>-6.6666627377775955E-2</v>
      </c>
      <c r="E323" s="4">
        <v>11877828</v>
      </c>
      <c r="F323" s="5">
        <f t="shared" si="22"/>
        <v>-6.6666645712592065E-2</v>
      </c>
      <c r="G323" s="4">
        <v>4839115</v>
      </c>
      <c r="H323" s="5">
        <f t="shared" si="23"/>
        <v>-6.6666653808484355E-2</v>
      </c>
      <c r="I323" s="4">
        <v>11437908</v>
      </c>
      <c r="J323" s="14">
        <f t="shared" si="24"/>
        <v>-6.6666634026664062E-2</v>
      </c>
      <c r="K323">
        <f t="shared" si="20"/>
        <v>43991955</v>
      </c>
    </row>
    <row r="324" spans="2:11" x14ac:dyDescent="0.3">
      <c r="B324" s="3">
        <v>43787</v>
      </c>
      <c r="C324" s="4">
        <v>8209154</v>
      </c>
      <c r="D324" s="13">
        <f t="shared" si="21"/>
        <v>6.0605990134443344E-2</v>
      </c>
      <c r="E324" s="4">
        <v>6156866</v>
      </c>
      <c r="F324" s="5">
        <f t="shared" si="22"/>
        <v>6.0606076266420006E-2</v>
      </c>
      <c r="G324" s="4">
        <v>2508352</v>
      </c>
      <c r="H324" s="5">
        <f t="shared" si="23"/>
        <v>6.060588122373689E-2</v>
      </c>
      <c r="I324" s="4">
        <v>5928833</v>
      </c>
      <c r="J324" s="14">
        <f t="shared" si="24"/>
        <v>6.0605973871757257E-2</v>
      </c>
      <c r="K324">
        <f t="shared" ref="K324:K368" si="25">C324+E324+G324+I324</f>
        <v>22803205</v>
      </c>
    </row>
    <row r="325" spans="2:11" x14ac:dyDescent="0.3">
      <c r="B325" s="3">
        <v>43788</v>
      </c>
      <c r="C325" s="4">
        <v>7661877</v>
      </c>
      <c r="D325" s="13">
        <f t="shared" si="21"/>
        <v>3.1578911937398813E-2</v>
      </c>
      <c r="E325" s="4">
        <v>5746408</v>
      </c>
      <c r="F325" s="5">
        <f t="shared" si="22"/>
        <v>3.1579049409774296E-2</v>
      </c>
      <c r="G325" s="4">
        <v>2341129</v>
      </c>
      <c r="H325" s="5">
        <f t="shared" si="23"/>
        <v>3.1578849965322231E-2</v>
      </c>
      <c r="I325" s="4">
        <v>5533578</v>
      </c>
      <c r="J325" s="14">
        <f t="shared" si="24"/>
        <v>3.1578900272418053E-2</v>
      </c>
      <c r="K325">
        <f t="shared" si="25"/>
        <v>21282992</v>
      </c>
    </row>
    <row r="326" spans="2:11" x14ac:dyDescent="0.3">
      <c r="B326" s="3">
        <v>43789</v>
      </c>
      <c r="C326" s="4">
        <v>8052789</v>
      </c>
      <c r="D326" s="13">
        <f t="shared" si="21"/>
        <v>4.0403950356973972E-2</v>
      </c>
      <c r="E326" s="4">
        <v>6039592</v>
      </c>
      <c r="F326" s="5">
        <f t="shared" si="22"/>
        <v>4.0403993422962303E-2</v>
      </c>
      <c r="G326" s="4">
        <v>2460574</v>
      </c>
      <c r="H326" s="5">
        <f t="shared" si="23"/>
        <v>4.0403920815824668E-2</v>
      </c>
      <c r="I326" s="4">
        <v>5815903</v>
      </c>
      <c r="J326" s="14">
        <f t="shared" si="24"/>
        <v>4.0403982581171505E-2</v>
      </c>
      <c r="K326">
        <f t="shared" si="25"/>
        <v>22368858</v>
      </c>
    </row>
    <row r="327" spans="2:11" x14ac:dyDescent="0.3">
      <c r="B327" s="3">
        <v>43790</v>
      </c>
      <c r="C327" s="4">
        <v>7661877</v>
      </c>
      <c r="D327" s="13">
        <f t="shared" si="21"/>
        <v>2.0833355539235709E-2</v>
      </c>
      <c r="E327" s="4">
        <v>5746408</v>
      </c>
      <c r="F327" s="5">
        <f t="shared" si="22"/>
        <v>2.0833399951040388E-2</v>
      </c>
      <c r="G327" s="4">
        <v>2341129</v>
      </c>
      <c r="H327" s="5">
        <f t="shared" si="23"/>
        <v>2.0833269743706806E-2</v>
      </c>
      <c r="I327" s="4">
        <v>5533578</v>
      </c>
      <c r="J327" s="14">
        <f t="shared" si="24"/>
        <v>2.0833302586701796E-2</v>
      </c>
      <c r="K327">
        <f t="shared" si="25"/>
        <v>21282992</v>
      </c>
    </row>
    <row r="328" spans="2:11" x14ac:dyDescent="0.3">
      <c r="B328" s="3">
        <v>43791</v>
      </c>
      <c r="C328" s="4">
        <v>8209154</v>
      </c>
      <c r="D328" s="13">
        <f t="shared" si="21"/>
        <v>4.9999987209400798E-2</v>
      </c>
      <c r="E328" s="4">
        <v>6156866</v>
      </c>
      <c r="F328" s="5">
        <f t="shared" si="22"/>
        <v>5.0000162014270488E-2</v>
      </c>
      <c r="G328" s="4">
        <v>2508352</v>
      </c>
      <c r="H328" s="5">
        <f t="shared" si="23"/>
        <v>4.9999853489482771E-2</v>
      </c>
      <c r="I328" s="4">
        <v>5928833</v>
      </c>
      <c r="J328" s="14">
        <f t="shared" si="24"/>
        <v>4.9999929159756817E-2</v>
      </c>
      <c r="K328">
        <f t="shared" si="25"/>
        <v>22803205</v>
      </c>
    </row>
    <row r="329" spans="2:11" x14ac:dyDescent="0.3">
      <c r="B329" s="3">
        <v>43792</v>
      </c>
      <c r="C329" s="4">
        <v>16483516</v>
      </c>
      <c r="D329" s="13">
        <f t="shared" si="21"/>
        <v>-2.8571411733332552E-2</v>
      </c>
      <c r="E329" s="4">
        <v>12362637</v>
      </c>
      <c r="F329" s="5">
        <f t="shared" si="22"/>
        <v>-2.8571430816508037E-2</v>
      </c>
      <c r="G329" s="4">
        <v>5036630</v>
      </c>
      <c r="H329" s="5">
        <f t="shared" si="23"/>
        <v>-2.8571395507531072E-2</v>
      </c>
      <c r="I329" s="4">
        <v>11904761</v>
      </c>
      <c r="J329" s="14">
        <f t="shared" si="24"/>
        <v>-2.8571426239999864E-2</v>
      </c>
      <c r="K329">
        <f t="shared" si="25"/>
        <v>45787544</v>
      </c>
    </row>
    <row r="330" spans="2:11" x14ac:dyDescent="0.3">
      <c r="B330" s="3">
        <v>43793</v>
      </c>
      <c r="C330" s="4">
        <v>16645119</v>
      </c>
      <c r="D330" s="13">
        <f t="shared" si="21"/>
        <v>5.1020375947521623E-2</v>
      </c>
      <c r="E330" s="4">
        <v>12483839</v>
      </c>
      <c r="F330" s="5">
        <f t="shared" si="22"/>
        <v>5.1020354899902642E-2</v>
      </c>
      <c r="G330" s="4">
        <v>5086008</v>
      </c>
      <c r="H330" s="5">
        <f t="shared" si="23"/>
        <v>5.1020279534584212E-2</v>
      </c>
      <c r="I330" s="4">
        <v>12021475</v>
      </c>
      <c r="J330" s="14">
        <f t="shared" si="24"/>
        <v>5.102043135860157E-2</v>
      </c>
      <c r="K330">
        <f t="shared" si="25"/>
        <v>46236441</v>
      </c>
    </row>
    <row r="331" spans="2:11" x14ac:dyDescent="0.3">
      <c r="B331" s="3">
        <v>43794</v>
      </c>
      <c r="C331" s="4">
        <v>7974607</v>
      </c>
      <c r="D331" s="13">
        <f t="shared" ref="D331:D368" si="26">(C331/C324)-1</f>
        <v>-2.8571397247511787E-2</v>
      </c>
      <c r="E331" s="4">
        <v>5980955</v>
      </c>
      <c r="F331" s="5">
        <f t="shared" ref="F331:F368" si="27">(E331/E324)-1</f>
        <v>-2.8571516742446512E-2</v>
      </c>
      <c r="G331" s="4">
        <v>2436685</v>
      </c>
      <c r="H331" s="5">
        <f t="shared" ref="H331:H368" si="28">(G331/G324)-1</f>
        <v>-2.8571348837802657E-2</v>
      </c>
      <c r="I331" s="4">
        <v>5759438</v>
      </c>
      <c r="J331" s="14">
        <f t="shared" ref="J331:J368" si="29">(I331/I324)-1</f>
        <v>-2.8571390018912624E-2</v>
      </c>
      <c r="K331">
        <f t="shared" si="25"/>
        <v>22151685</v>
      </c>
    </row>
    <row r="332" spans="2:11" x14ac:dyDescent="0.3">
      <c r="B332" s="3">
        <v>43795</v>
      </c>
      <c r="C332" s="4">
        <v>7583695</v>
      </c>
      <c r="D332" s="13">
        <f t="shared" si="26"/>
        <v>-1.0204027028886009E-2</v>
      </c>
      <c r="E332" s="4">
        <v>5687771</v>
      </c>
      <c r="F332" s="5">
        <f t="shared" si="27"/>
        <v>-1.0204113595832398E-2</v>
      </c>
      <c r="G332" s="4">
        <v>2317240</v>
      </c>
      <c r="H332" s="5">
        <f t="shared" si="28"/>
        <v>-1.0204051122343127E-2</v>
      </c>
      <c r="I332" s="4">
        <v>5477113</v>
      </c>
      <c r="J332" s="14">
        <f t="shared" si="29"/>
        <v>-1.0204066880416196E-2</v>
      </c>
      <c r="K332">
        <f t="shared" si="25"/>
        <v>21065819</v>
      </c>
    </row>
    <row r="333" spans="2:11" x14ac:dyDescent="0.3">
      <c r="B333" s="3">
        <v>43796</v>
      </c>
      <c r="C333" s="4">
        <v>8209154</v>
      </c>
      <c r="D333" s="13">
        <f t="shared" si="26"/>
        <v>1.9417496223979036E-2</v>
      </c>
      <c r="E333" s="4">
        <v>6156866</v>
      </c>
      <c r="F333" s="5">
        <f t="shared" si="27"/>
        <v>1.9417536813745029E-2</v>
      </c>
      <c r="G333" s="4">
        <v>2508352</v>
      </c>
      <c r="H333" s="5">
        <f t="shared" si="28"/>
        <v>1.9417420488065051E-2</v>
      </c>
      <c r="I333" s="4">
        <v>5928833</v>
      </c>
      <c r="J333" s="14">
        <f t="shared" si="29"/>
        <v>1.9417449018664934E-2</v>
      </c>
      <c r="K333">
        <f t="shared" si="25"/>
        <v>22803205</v>
      </c>
    </row>
    <row r="334" spans="2:11" x14ac:dyDescent="0.3">
      <c r="B334" s="3">
        <v>43797</v>
      </c>
      <c r="C334" s="4">
        <v>8209154</v>
      </c>
      <c r="D334" s="13">
        <f t="shared" si="26"/>
        <v>7.1428580751165871E-2</v>
      </c>
      <c r="E334" s="4">
        <v>6156866</v>
      </c>
      <c r="F334" s="5">
        <f t="shared" si="27"/>
        <v>7.1428621149072669E-2</v>
      </c>
      <c r="G334" s="4">
        <v>2508352</v>
      </c>
      <c r="H334" s="5">
        <f t="shared" si="28"/>
        <v>7.142835785640167E-2</v>
      </c>
      <c r="I334" s="4">
        <v>5928833</v>
      </c>
      <c r="J334" s="14">
        <f t="shared" si="29"/>
        <v>7.1428468162913816E-2</v>
      </c>
      <c r="K334">
        <f t="shared" si="25"/>
        <v>22803205</v>
      </c>
    </row>
    <row r="335" spans="2:11" x14ac:dyDescent="0.3">
      <c r="B335" s="3">
        <v>43798</v>
      </c>
      <c r="C335" s="4">
        <v>7818242</v>
      </c>
      <c r="D335" s="13">
        <f t="shared" si="26"/>
        <v>-4.7619036017596983E-2</v>
      </c>
      <c r="E335" s="4">
        <v>5863681</v>
      </c>
      <c r="F335" s="5">
        <f t="shared" si="27"/>
        <v>-4.7619194570744261E-2</v>
      </c>
      <c r="G335" s="4">
        <v>2388907</v>
      </c>
      <c r="H335" s="5">
        <f t="shared" si="28"/>
        <v>-4.7618914729671169E-2</v>
      </c>
      <c r="I335" s="4">
        <v>5646508</v>
      </c>
      <c r="J335" s="14">
        <f t="shared" si="29"/>
        <v>-4.7618983364854484E-2</v>
      </c>
      <c r="K335">
        <f t="shared" si="25"/>
        <v>21717338</v>
      </c>
    </row>
    <row r="336" spans="2:11" x14ac:dyDescent="0.3">
      <c r="B336" s="3">
        <v>43799</v>
      </c>
      <c r="C336" s="4">
        <v>16968325</v>
      </c>
      <c r="D336" s="13">
        <f t="shared" si="26"/>
        <v>2.9411746862744614E-2</v>
      </c>
      <c r="E336" s="4">
        <v>12726244</v>
      </c>
      <c r="F336" s="5">
        <f t="shared" si="27"/>
        <v>2.94117670849674E-2</v>
      </c>
      <c r="G336" s="4">
        <v>5184766</v>
      </c>
      <c r="H336" s="5">
        <f t="shared" si="28"/>
        <v>2.9411729668448849E-2</v>
      </c>
      <c r="I336" s="4">
        <v>12254901</v>
      </c>
      <c r="J336" s="14">
        <f t="shared" si="29"/>
        <v>2.9411762235293848E-2</v>
      </c>
      <c r="K336">
        <f t="shared" si="25"/>
        <v>47134236</v>
      </c>
    </row>
    <row r="337" spans="2:11" x14ac:dyDescent="0.3">
      <c r="B337" s="3">
        <v>43800</v>
      </c>
      <c r="C337" s="4">
        <v>16806722</v>
      </c>
      <c r="D337" s="13">
        <f t="shared" si="26"/>
        <v>9.7087320312940761E-3</v>
      </c>
      <c r="E337" s="4">
        <v>12605042</v>
      </c>
      <c r="F337" s="5">
        <f t="shared" si="27"/>
        <v>9.7087923033931656E-3</v>
      </c>
      <c r="G337" s="4">
        <v>5135387</v>
      </c>
      <c r="H337" s="5">
        <f t="shared" si="28"/>
        <v>9.708793222503731E-3</v>
      </c>
      <c r="I337" s="4">
        <v>12138188</v>
      </c>
      <c r="J337" s="14">
        <f t="shared" si="29"/>
        <v>9.7087087898948266E-3</v>
      </c>
      <c r="K337">
        <f t="shared" si="25"/>
        <v>46685339</v>
      </c>
    </row>
    <row r="338" spans="2:11" x14ac:dyDescent="0.3">
      <c r="B338" s="3">
        <v>43801</v>
      </c>
      <c r="C338" s="4">
        <v>7740060</v>
      </c>
      <c r="D338" s="13">
        <f t="shared" si="26"/>
        <v>-2.9411731512286488E-2</v>
      </c>
      <c r="E338" s="4">
        <v>5805045</v>
      </c>
      <c r="F338" s="5">
        <f t="shared" si="27"/>
        <v>-2.9411690942332758E-2</v>
      </c>
      <c r="G338" s="4">
        <v>2365018</v>
      </c>
      <c r="H338" s="5">
        <f t="shared" si="28"/>
        <v>-2.9411680213076385E-2</v>
      </c>
      <c r="I338" s="4">
        <v>5590043</v>
      </c>
      <c r="J338" s="14">
        <f t="shared" si="29"/>
        <v>-2.9411723852223126E-2</v>
      </c>
      <c r="K338">
        <f t="shared" si="25"/>
        <v>21500166</v>
      </c>
    </row>
    <row r="339" spans="2:11" x14ac:dyDescent="0.3">
      <c r="B339" s="3">
        <v>43802</v>
      </c>
      <c r="C339" s="4">
        <v>7505512</v>
      </c>
      <c r="D339" s="13">
        <f t="shared" si="26"/>
        <v>-1.0309354476940369E-2</v>
      </c>
      <c r="E339" s="4">
        <v>5629134</v>
      </c>
      <c r="F339" s="5">
        <f t="shared" si="27"/>
        <v>-1.0309310976127528E-2</v>
      </c>
      <c r="G339" s="4">
        <v>2293351</v>
      </c>
      <c r="H339" s="5">
        <f t="shared" si="28"/>
        <v>-1.0309247207885286E-2</v>
      </c>
      <c r="I339" s="4">
        <v>5420648</v>
      </c>
      <c r="J339" s="14">
        <f t="shared" si="29"/>
        <v>-1.0309263292541115E-2</v>
      </c>
      <c r="K339">
        <f t="shared" si="25"/>
        <v>20848645</v>
      </c>
    </row>
    <row r="340" spans="2:11" x14ac:dyDescent="0.3">
      <c r="B340" s="3">
        <v>43803</v>
      </c>
      <c r="C340" s="4">
        <v>8052789</v>
      </c>
      <c r="D340" s="13">
        <f t="shared" si="26"/>
        <v>-1.9047638770085196E-2</v>
      </c>
      <c r="E340" s="4">
        <v>6039592</v>
      </c>
      <c r="F340" s="5">
        <f t="shared" si="27"/>
        <v>-1.9047677828297749E-2</v>
      </c>
      <c r="G340" s="4">
        <v>2460574</v>
      </c>
      <c r="H340" s="5">
        <f t="shared" si="28"/>
        <v>-1.9047565891868401E-2</v>
      </c>
      <c r="I340" s="4">
        <v>5815903</v>
      </c>
      <c r="J340" s="14">
        <f t="shared" si="29"/>
        <v>-1.9047593345941749E-2</v>
      </c>
      <c r="K340">
        <f t="shared" si="25"/>
        <v>22368858</v>
      </c>
    </row>
    <row r="341" spans="2:11" x14ac:dyDescent="0.3">
      <c r="B341" s="3">
        <v>43804</v>
      </c>
      <c r="C341" s="4">
        <v>8130972</v>
      </c>
      <c r="D341" s="13">
        <f t="shared" si="26"/>
        <v>-9.5237584774265915E-3</v>
      </c>
      <c r="E341" s="4">
        <v>6098229</v>
      </c>
      <c r="F341" s="5">
        <f t="shared" si="27"/>
        <v>-9.5238389141488744E-3</v>
      </c>
      <c r="G341" s="4">
        <v>2484463</v>
      </c>
      <c r="H341" s="5">
        <f t="shared" si="28"/>
        <v>-9.523782945934256E-3</v>
      </c>
      <c r="I341" s="4">
        <v>5872368</v>
      </c>
      <c r="J341" s="14">
        <f t="shared" si="29"/>
        <v>-9.5237966729708745E-3</v>
      </c>
      <c r="K341">
        <f t="shared" si="25"/>
        <v>22586032</v>
      </c>
    </row>
    <row r="342" spans="2:11" x14ac:dyDescent="0.3">
      <c r="B342" s="3">
        <v>43805</v>
      </c>
      <c r="C342" s="4">
        <v>7583695</v>
      </c>
      <c r="D342" s="13">
        <f t="shared" si="26"/>
        <v>-2.9999966744442053E-2</v>
      </c>
      <c r="E342" s="4">
        <v>5687771</v>
      </c>
      <c r="F342" s="5">
        <f t="shared" si="27"/>
        <v>-2.9999926667224952E-2</v>
      </c>
      <c r="G342" s="4">
        <v>2317240</v>
      </c>
      <c r="H342" s="5">
        <f t="shared" si="28"/>
        <v>-2.9999912093689685E-2</v>
      </c>
      <c r="I342" s="4">
        <v>5477113</v>
      </c>
      <c r="J342" s="14">
        <f t="shared" si="29"/>
        <v>-2.9999957495854046E-2</v>
      </c>
      <c r="K342">
        <f t="shared" si="25"/>
        <v>21065819</v>
      </c>
    </row>
    <row r="343" spans="2:11" x14ac:dyDescent="0.3">
      <c r="B343" s="3">
        <v>43806</v>
      </c>
      <c r="C343" s="4">
        <v>15837104</v>
      </c>
      <c r="D343" s="13">
        <f t="shared" si="26"/>
        <v>-6.6666627377775955E-2</v>
      </c>
      <c r="E343" s="4">
        <v>11877828</v>
      </c>
      <c r="F343" s="5">
        <f t="shared" si="27"/>
        <v>-6.6666645712592065E-2</v>
      </c>
      <c r="G343" s="4">
        <v>4839115</v>
      </c>
      <c r="H343" s="5">
        <f t="shared" si="28"/>
        <v>-6.6666653808484355E-2</v>
      </c>
      <c r="I343" s="4">
        <v>11437908</v>
      </c>
      <c r="J343" s="14">
        <f t="shared" si="29"/>
        <v>-6.6666634026664062E-2</v>
      </c>
      <c r="K343">
        <f t="shared" si="25"/>
        <v>43991955</v>
      </c>
    </row>
    <row r="344" spans="2:11" x14ac:dyDescent="0.3">
      <c r="B344" s="3">
        <v>43807</v>
      </c>
      <c r="C344" s="4">
        <v>15837104</v>
      </c>
      <c r="D344" s="13">
        <f t="shared" si="26"/>
        <v>-5.7692273365383184E-2</v>
      </c>
      <c r="E344" s="4">
        <v>11877828</v>
      </c>
      <c r="F344" s="5">
        <f t="shared" si="27"/>
        <v>-5.7692310743589714E-2</v>
      </c>
      <c r="G344" s="4">
        <v>4839115</v>
      </c>
      <c r="H344" s="5">
        <f t="shared" si="28"/>
        <v>-5.7692244031462447E-2</v>
      </c>
      <c r="I344" s="4">
        <v>11437908</v>
      </c>
      <c r="J344" s="14">
        <f t="shared" si="29"/>
        <v>-5.769230135502923E-2</v>
      </c>
      <c r="K344">
        <f t="shared" si="25"/>
        <v>43991955</v>
      </c>
    </row>
    <row r="345" spans="2:11" x14ac:dyDescent="0.3">
      <c r="B345" s="3">
        <v>43808</v>
      </c>
      <c r="C345" s="4">
        <v>8130972</v>
      </c>
      <c r="D345" s="13">
        <f t="shared" si="26"/>
        <v>5.0505034844691155E-2</v>
      </c>
      <c r="E345" s="4">
        <v>6098229</v>
      </c>
      <c r="F345" s="5">
        <f t="shared" si="27"/>
        <v>5.0505034844691155E-2</v>
      </c>
      <c r="G345" s="4">
        <v>2484463</v>
      </c>
      <c r="H345" s="5">
        <f t="shared" si="28"/>
        <v>5.050490101978089E-2</v>
      </c>
      <c r="I345" s="4">
        <v>5872368</v>
      </c>
      <c r="J345" s="14">
        <f t="shared" si="29"/>
        <v>5.0504978226464381E-2</v>
      </c>
      <c r="K345">
        <f t="shared" si="25"/>
        <v>22586032</v>
      </c>
    </row>
    <row r="346" spans="2:11" x14ac:dyDescent="0.3">
      <c r="B346" s="3">
        <v>43809</v>
      </c>
      <c r="C346" s="4">
        <v>7740060</v>
      </c>
      <c r="D346" s="13">
        <f t="shared" si="26"/>
        <v>3.1250099926560582E-2</v>
      </c>
      <c r="E346" s="4">
        <v>5805045</v>
      </c>
      <c r="F346" s="5">
        <f t="shared" si="27"/>
        <v>3.1250099926560582E-2</v>
      </c>
      <c r="G346" s="4">
        <v>2365018</v>
      </c>
      <c r="H346" s="5">
        <f t="shared" si="28"/>
        <v>3.124990461556032E-2</v>
      </c>
      <c r="I346" s="4">
        <v>5590043</v>
      </c>
      <c r="J346" s="14">
        <f t="shared" si="29"/>
        <v>3.1249953880052805E-2</v>
      </c>
      <c r="K346">
        <f t="shared" si="25"/>
        <v>21500166</v>
      </c>
    </row>
    <row r="347" spans="2:11" x14ac:dyDescent="0.3">
      <c r="B347" s="3">
        <v>43810</v>
      </c>
      <c r="C347" s="4">
        <v>8130972</v>
      </c>
      <c r="D347" s="13">
        <f t="shared" si="26"/>
        <v>9.7088102022790945E-3</v>
      </c>
      <c r="E347" s="4">
        <v>6098229</v>
      </c>
      <c r="F347" s="5">
        <f t="shared" si="27"/>
        <v>9.7087684068726254E-3</v>
      </c>
      <c r="G347" s="4">
        <v>2484463</v>
      </c>
      <c r="H347" s="5">
        <f t="shared" si="28"/>
        <v>9.7087102440325257E-3</v>
      </c>
      <c r="I347" s="4">
        <v>5872368</v>
      </c>
      <c r="J347" s="14">
        <f t="shared" si="29"/>
        <v>9.708724509332356E-3</v>
      </c>
      <c r="K347">
        <f t="shared" si="25"/>
        <v>22586032</v>
      </c>
    </row>
    <row r="348" spans="2:11" x14ac:dyDescent="0.3">
      <c r="B348" s="3">
        <v>43811</v>
      </c>
      <c r="C348" s="4">
        <v>7896424</v>
      </c>
      <c r="D348" s="13">
        <f t="shared" si="26"/>
        <v>-2.8846243720922926E-2</v>
      </c>
      <c r="E348" s="4">
        <v>5922318</v>
      </c>
      <c r="F348" s="5">
        <f t="shared" si="27"/>
        <v>-2.8846243720922926E-2</v>
      </c>
      <c r="G348" s="4">
        <v>2412796</v>
      </c>
      <c r="H348" s="5">
        <f t="shared" si="28"/>
        <v>-2.884607257181937E-2</v>
      </c>
      <c r="I348" s="4">
        <v>5702973</v>
      </c>
      <c r="J348" s="14">
        <f t="shared" si="29"/>
        <v>-2.8846114548679469E-2</v>
      </c>
      <c r="K348">
        <f t="shared" si="25"/>
        <v>21934511</v>
      </c>
    </row>
    <row r="349" spans="2:11" x14ac:dyDescent="0.3">
      <c r="B349" s="3">
        <v>43812</v>
      </c>
      <c r="C349" s="4">
        <v>8209154</v>
      </c>
      <c r="D349" s="13">
        <f t="shared" si="26"/>
        <v>8.2474176506307284E-2</v>
      </c>
      <c r="E349" s="4">
        <v>6156866</v>
      </c>
      <c r="F349" s="5">
        <f t="shared" si="27"/>
        <v>8.247431199322186E-2</v>
      </c>
      <c r="G349" s="4">
        <v>2508352</v>
      </c>
      <c r="H349" s="5">
        <f t="shared" si="28"/>
        <v>8.2473977663081843E-2</v>
      </c>
      <c r="I349" s="4">
        <v>5928833</v>
      </c>
      <c r="J349" s="14">
        <f t="shared" si="29"/>
        <v>8.2474106340329367E-2</v>
      </c>
      <c r="K349">
        <f t="shared" si="25"/>
        <v>22803205</v>
      </c>
    </row>
    <row r="350" spans="2:11" x14ac:dyDescent="0.3">
      <c r="B350" s="3">
        <v>43813</v>
      </c>
      <c r="C350" s="4">
        <v>16483516</v>
      </c>
      <c r="D350" s="13">
        <f t="shared" si="26"/>
        <v>4.0816300758017343E-2</v>
      </c>
      <c r="E350" s="4">
        <v>12362637</v>
      </c>
      <c r="F350" s="5">
        <f t="shared" si="27"/>
        <v>4.0816300758017343E-2</v>
      </c>
      <c r="G350" s="4">
        <v>5036630</v>
      </c>
      <c r="H350" s="5">
        <f t="shared" si="28"/>
        <v>4.0816347617281368E-2</v>
      </c>
      <c r="I350" s="4">
        <v>11904761</v>
      </c>
      <c r="J350" s="14">
        <f t="shared" si="29"/>
        <v>4.0816292629736184E-2</v>
      </c>
      <c r="K350">
        <f t="shared" si="25"/>
        <v>45787544</v>
      </c>
    </row>
    <row r="351" spans="2:11" x14ac:dyDescent="0.3">
      <c r="B351" s="3">
        <v>43814</v>
      </c>
      <c r="C351" s="4">
        <v>15513897</v>
      </c>
      <c r="D351" s="13">
        <f t="shared" si="26"/>
        <v>-2.040821352186617E-2</v>
      </c>
      <c r="E351" s="4">
        <v>11635423</v>
      </c>
      <c r="F351" s="5">
        <f t="shared" si="27"/>
        <v>-2.0408192474246967E-2</v>
      </c>
      <c r="G351" s="4">
        <v>4740357</v>
      </c>
      <c r="H351" s="5">
        <f t="shared" si="28"/>
        <v>-2.0408277133318831E-2</v>
      </c>
      <c r="I351" s="4">
        <v>11204481</v>
      </c>
      <c r="J351" s="14">
        <f t="shared" si="29"/>
        <v>-2.0408190029155726E-2</v>
      </c>
      <c r="K351">
        <f t="shared" si="25"/>
        <v>43094158</v>
      </c>
    </row>
    <row r="352" spans="2:11" x14ac:dyDescent="0.3">
      <c r="B352" s="3">
        <v>43815</v>
      </c>
      <c r="C352" s="4">
        <v>7661877</v>
      </c>
      <c r="D352" s="13">
        <f t="shared" si="26"/>
        <v>-5.7692364455319778E-2</v>
      </c>
      <c r="E352" s="4">
        <v>5746408</v>
      </c>
      <c r="F352" s="5">
        <f t="shared" si="27"/>
        <v>-5.7692323459811012E-2</v>
      </c>
      <c r="G352" s="4">
        <v>2341129</v>
      </c>
      <c r="H352" s="5">
        <f t="shared" si="28"/>
        <v>-5.769214514363874E-2</v>
      </c>
      <c r="I352" s="4">
        <v>5533578</v>
      </c>
      <c r="J352" s="14">
        <f t="shared" si="29"/>
        <v>-5.7692229097359049E-2</v>
      </c>
      <c r="K352">
        <f t="shared" si="25"/>
        <v>21282992</v>
      </c>
    </row>
    <row r="353" spans="2:11" x14ac:dyDescent="0.3">
      <c r="B353" s="3">
        <v>43816</v>
      </c>
      <c r="C353" s="4">
        <v>7583695</v>
      </c>
      <c r="D353" s="13">
        <f t="shared" si="26"/>
        <v>-2.0202039777469372E-2</v>
      </c>
      <c r="E353" s="4">
        <v>5687771</v>
      </c>
      <c r="F353" s="5">
        <f t="shared" si="27"/>
        <v>-2.0202082843457703E-2</v>
      </c>
      <c r="G353" s="4">
        <v>2317240</v>
      </c>
      <c r="H353" s="5">
        <f t="shared" si="28"/>
        <v>-2.0201960407912334E-2</v>
      </c>
      <c r="I353" s="4">
        <v>5477113</v>
      </c>
      <c r="J353" s="14">
        <f t="shared" si="29"/>
        <v>-2.0201991290585752E-2</v>
      </c>
      <c r="K353">
        <f t="shared" si="25"/>
        <v>21065819</v>
      </c>
    </row>
    <row r="354" spans="2:11" x14ac:dyDescent="0.3">
      <c r="B354" s="3">
        <v>43817</v>
      </c>
      <c r="C354" s="4">
        <v>8052789</v>
      </c>
      <c r="D354" s="13">
        <f t="shared" si="26"/>
        <v>-9.6154555691496668E-3</v>
      </c>
      <c r="E354" s="4">
        <v>6039592</v>
      </c>
      <c r="F354" s="5">
        <f t="shared" si="27"/>
        <v>-9.6154145736410124E-3</v>
      </c>
      <c r="G354" s="4">
        <v>2460574</v>
      </c>
      <c r="H354" s="5">
        <f t="shared" si="28"/>
        <v>-9.615357523939827E-3</v>
      </c>
      <c r="I354" s="4">
        <v>5815903</v>
      </c>
      <c r="J354" s="14">
        <f t="shared" si="29"/>
        <v>-9.6153715162264897E-3</v>
      </c>
      <c r="K354">
        <f t="shared" si="25"/>
        <v>22368858</v>
      </c>
    </row>
    <row r="355" spans="2:11" x14ac:dyDescent="0.3">
      <c r="B355" s="3">
        <v>43818</v>
      </c>
      <c r="C355" s="4">
        <v>7583695</v>
      </c>
      <c r="D355" s="13">
        <f t="shared" si="26"/>
        <v>-3.9603876387590109E-2</v>
      </c>
      <c r="E355" s="4">
        <v>5687771</v>
      </c>
      <c r="F355" s="5">
        <f t="shared" si="27"/>
        <v>-3.9603918600791155E-2</v>
      </c>
      <c r="G355" s="4">
        <v>2317240</v>
      </c>
      <c r="H355" s="5">
        <f t="shared" si="28"/>
        <v>-3.9603845497091394E-2</v>
      </c>
      <c r="I355" s="4">
        <v>5477113</v>
      </c>
      <c r="J355" s="14">
        <f t="shared" si="29"/>
        <v>-3.9603904840510351E-2</v>
      </c>
      <c r="K355">
        <f t="shared" si="25"/>
        <v>21065819</v>
      </c>
    </row>
    <row r="356" spans="2:11" x14ac:dyDescent="0.3">
      <c r="B356" s="3">
        <v>43819</v>
      </c>
      <c r="C356" s="4">
        <v>7974607</v>
      </c>
      <c r="D356" s="13">
        <f t="shared" si="26"/>
        <v>-2.8571397247511787E-2</v>
      </c>
      <c r="E356" s="4">
        <v>5980955</v>
      </c>
      <c r="F356" s="5">
        <f t="shared" si="27"/>
        <v>-2.8571516742446512E-2</v>
      </c>
      <c r="G356" s="4">
        <v>2436685</v>
      </c>
      <c r="H356" s="5">
        <f t="shared" si="28"/>
        <v>-2.8571348837802657E-2</v>
      </c>
      <c r="I356" s="4">
        <v>5759438</v>
      </c>
      <c r="J356" s="14">
        <f t="shared" si="29"/>
        <v>-2.8571390018912624E-2</v>
      </c>
      <c r="K356">
        <f t="shared" si="25"/>
        <v>22151685</v>
      </c>
    </row>
    <row r="357" spans="2:11" x14ac:dyDescent="0.3">
      <c r="B357" s="3">
        <v>43820</v>
      </c>
      <c r="C357" s="4">
        <v>16645119</v>
      </c>
      <c r="D357" s="13">
        <f t="shared" si="26"/>
        <v>9.8039156209148715E-3</v>
      </c>
      <c r="E357" s="4">
        <v>12483839</v>
      </c>
      <c r="F357" s="5">
        <f t="shared" si="27"/>
        <v>9.8038953986920863E-3</v>
      </c>
      <c r="G357" s="4">
        <v>5086008</v>
      </c>
      <c r="H357" s="5">
        <f t="shared" si="28"/>
        <v>9.8037775258457138E-3</v>
      </c>
      <c r="I357" s="4">
        <v>12021475</v>
      </c>
      <c r="J357" s="14">
        <f t="shared" si="29"/>
        <v>9.8039767451021387E-3</v>
      </c>
      <c r="K357">
        <f t="shared" si="25"/>
        <v>46236441</v>
      </c>
    </row>
    <row r="358" spans="2:11" x14ac:dyDescent="0.3">
      <c r="B358" s="3">
        <v>43821</v>
      </c>
      <c r="C358" s="4">
        <v>15513897</v>
      </c>
      <c r="D358" s="13">
        <f t="shared" si="26"/>
        <v>0</v>
      </c>
      <c r="E358" s="4">
        <v>11635423</v>
      </c>
      <c r="F358" s="5">
        <f t="shared" si="27"/>
        <v>0</v>
      </c>
      <c r="G358" s="4">
        <v>4740357</v>
      </c>
      <c r="H358" s="5">
        <f t="shared" si="28"/>
        <v>0</v>
      </c>
      <c r="I358" s="4">
        <v>11204481</v>
      </c>
      <c r="J358" s="14">
        <f t="shared" si="29"/>
        <v>0</v>
      </c>
      <c r="K358">
        <f t="shared" si="25"/>
        <v>43094158</v>
      </c>
    </row>
    <row r="359" spans="2:11" x14ac:dyDescent="0.3">
      <c r="B359" s="3">
        <v>43822</v>
      </c>
      <c r="C359" s="4">
        <v>7740060</v>
      </c>
      <c r="D359" s="13">
        <f t="shared" si="26"/>
        <v>1.0204157545207204E-2</v>
      </c>
      <c r="E359" s="4">
        <v>5805045</v>
      </c>
      <c r="F359" s="5">
        <f t="shared" si="27"/>
        <v>1.0204113595832398E-2</v>
      </c>
      <c r="G359" s="4">
        <v>2365018</v>
      </c>
      <c r="H359" s="5">
        <f t="shared" si="28"/>
        <v>1.0204051122343127E-2</v>
      </c>
      <c r="I359" s="4">
        <v>5590043</v>
      </c>
      <c r="J359" s="14">
        <f t="shared" si="29"/>
        <v>1.0204066880416196E-2</v>
      </c>
      <c r="K359">
        <f t="shared" si="25"/>
        <v>21500166</v>
      </c>
    </row>
    <row r="360" spans="2:11" x14ac:dyDescent="0.3">
      <c r="B360" s="3">
        <v>43823</v>
      </c>
      <c r="C360" s="4">
        <v>7661877</v>
      </c>
      <c r="D360" s="13">
        <f t="shared" si="26"/>
        <v>1.0309222615097369E-2</v>
      </c>
      <c r="E360" s="4">
        <v>5746408</v>
      </c>
      <c r="F360" s="5">
        <f t="shared" si="27"/>
        <v>1.0309310976127639E-2</v>
      </c>
      <c r="G360" s="4">
        <v>2341129</v>
      </c>
      <c r="H360" s="5">
        <f t="shared" si="28"/>
        <v>1.0309247207885175E-2</v>
      </c>
      <c r="I360" s="4">
        <v>5533578</v>
      </c>
      <c r="J360" s="14">
        <f t="shared" si="29"/>
        <v>1.0309263292541226E-2</v>
      </c>
      <c r="K360">
        <f t="shared" si="25"/>
        <v>21282992</v>
      </c>
    </row>
    <row r="361" spans="2:11" x14ac:dyDescent="0.3">
      <c r="B361" s="3">
        <v>43824</v>
      </c>
      <c r="C361" s="4">
        <v>7427330</v>
      </c>
      <c r="D361" s="13">
        <f t="shared" si="26"/>
        <v>-7.7669860715337213E-2</v>
      </c>
      <c r="E361" s="4">
        <v>5570497</v>
      </c>
      <c r="F361" s="5">
        <f t="shared" si="27"/>
        <v>-7.7669981680881794E-2</v>
      </c>
      <c r="G361" s="4">
        <v>2269462</v>
      </c>
      <c r="H361" s="5">
        <f t="shared" si="28"/>
        <v>-7.7669681952259872E-2</v>
      </c>
      <c r="I361" s="4">
        <v>5364183</v>
      </c>
      <c r="J361" s="14">
        <f t="shared" si="29"/>
        <v>-7.7669796074659403E-2</v>
      </c>
      <c r="K361">
        <f t="shared" si="25"/>
        <v>20631472</v>
      </c>
    </row>
    <row r="362" spans="2:11" x14ac:dyDescent="0.3">
      <c r="B362" s="3">
        <v>43825</v>
      </c>
      <c r="C362" s="4">
        <v>7427330</v>
      </c>
      <c r="D362" s="13">
        <f t="shared" si="26"/>
        <v>-2.0618577092037627E-2</v>
      </c>
      <c r="E362" s="4">
        <v>5570497</v>
      </c>
      <c r="F362" s="5">
        <f t="shared" si="27"/>
        <v>-2.0618621952255056E-2</v>
      </c>
      <c r="G362" s="4">
        <v>2269462</v>
      </c>
      <c r="H362" s="5">
        <f t="shared" si="28"/>
        <v>-2.0618494415770461E-2</v>
      </c>
      <c r="I362" s="4">
        <v>5364183</v>
      </c>
      <c r="J362" s="14">
        <f t="shared" si="29"/>
        <v>-2.0618526585082342E-2</v>
      </c>
      <c r="K362">
        <f t="shared" si="25"/>
        <v>20631472</v>
      </c>
    </row>
    <row r="363" spans="2:11" x14ac:dyDescent="0.3">
      <c r="B363" s="3">
        <v>43826</v>
      </c>
      <c r="C363" s="4">
        <v>8052789</v>
      </c>
      <c r="D363" s="13">
        <f t="shared" si="26"/>
        <v>9.803868704752583E-3</v>
      </c>
      <c r="E363" s="4">
        <v>6039592</v>
      </c>
      <c r="F363" s="5">
        <f t="shared" si="27"/>
        <v>9.8039527132371962E-3</v>
      </c>
      <c r="G363" s="4">
        <v>2460574</v>
      </c>
      <c r="H363" s="5">
        <f t="shared" si="28"/>
        <v>9.8038934043587211E-3</v>
      </c>
      <c r="I363" s="4">
        <v>5815903</v>
      </c>
      <c r="J363" s="14">
        <f t="shared" si="29"/>
        <v>9.803907950741042E-3</v>
      </c>
      <c r="K363">
        <f t="shared" si="25"/>
        <v>22368858</v>
      </c>
    </row>
    <row r="364" spans="2:11" x14ac:dyDescent="0.3">
      <c r="B364" s="3">
        <v>43827</v>
      </c>
      <c r="C364" s="4">
        <v>16321913</v>
      </c>
      <c r="D364" s="13">
        <f t="shared" si="26"/>
        <v>-1.941746406258793E-2</v>
      </c>
      <c r="E364" s="4">
        <v>12241435</v>
      </c>
      <c r="F364" s="5">
        <f t="shared" si="27"/>
        <v>-1.9417424399657879E-2</v>
      </c>
      <c r="G364" s="4">
        <v>4987251</v>
      </c>
      <c r="H364" s="5">
        <f t="shared" si="28"/>
        <v>-1.9417389827149356E-2</v>
      </c>
      <c r="I364" s="4">
        <v>11788048</v>
      </c>
      <c r="J364" s="14">
        <f t="shared" si="29"/>
        <v>-1.9417500764257301E-2</v>
      </c>
      <c r="K364">
        <f t="shared" si="25"/>
        <v>45338647</v>
      </c>
    </row>
    <row r="365" spans="2:11" x14ac:dyDescent="0.3">
      <c r="B365" s="3">
        <v>43828</v>
      </c>
      <c r="C365" s="4">
        <v>15675500</v>
      </c>
      <c r="D365" s="13">
        <f t="shared" si="26"/>
        <v>1.0416660623697505E-2</v>
      </c>
      <c r="E365" s="4">
        <v>11756625</v>
      </c>
      <c r="F365" s="5">
        <f t="shared" si="27"/>
        <v>1.0416638913772092E-2</v>
      </c>
      <c r="G365" s="4">
        <v>4789736</v>
      </c>
      <c r="H365" s="5">
        <f t="shared" si="28"/>
        <v>1.0416725997641096E-2</v>
      </c>
      <c r="I365" s="4">
        <v>11321195</v>
      </c>
      <c r="J365" s="14">
        <f t="shared" si="29"/>
        <v>1.0416725236983337E-2</v>
      </c>
      <c r="K365">
        <f t="shared" si="25"/>
        <v>43543056</v>
      </c>
    </row>
    <row r="366" spans="2:11" x14ac:dyDescent="0.3">
      <c r="B366" s="3">
        <v>43829</v>
      </c>
      <c r="C366" s="4">
        <v>7974607</v>
      </c>
      <c r="D366" s="13">
        <f t="shared" si="26"/>
        <v>3.0302995067221783E-2</v>
      </c>
      <c r="E366" s="4">
        <v>5980955</v>
      </c>
      <c r="F366" s="5">
        <f t="shared" si="27"/>
        <v>3.0302952001233452E-2</v>
      </c>
      <c r="G366" s="4">
        <v>2436685</v>
      </c>
      <c r="H366" s="5">
        <f t="shared" si="28"/>
        <v>3.0302940611868445E-2</v>
      </c>
      <c r="I366" s="4">
        <v>5759438</v>
      </c>
      <c r="J366" s="14">
        <f t="shared" si="29"/>
        <v>3.0302986935878629E-2</v>
      </c>
      <c r="K366">
        <f t="shared" si="25"/>
        <v>22151685</v>
      </c>
    </row>
    <row r="367" spans="2:11" x14ac:dyDescent="0.3">
      <c r="B367" s="3">
        <v>43830</v>
      </c>
      <c r="C367" s="4">
        <v>7896424</v>
      </c>
      <c r="D367" s="13">
        <f t="shared" si="26"/>
        <v>3.0612211602979222E-2</v>
      </c>
      <c r="E367" s="4">
        <v>5922318</v>
      </c>
      <c r="F367" s="5">
        <f t="shared" si="27"/>
        <v>3.0612166765743076E-2</v>
      </c>
      <c r="G367" s="4">
        <v>2412796</v>
      </c>
      <c r="H367" s="5">
        <f t="shared" si="28"/>
        <v>3.0612153367029382E-2</v>
      </c>
      <c r="I367" s="4">
        <v>5702973</v>
      </c>
      <c r="J367" s="14">
        <f t="shared" si="29"/>
        <v>3.061220064124881E-2</v>
      </c>
      <c r="K367">
        <f t="shared" si="25"/>
        <v>21934511</v>
      </c>
    </row>
    <row r="368" spans="2:11" x14ac:dyDescent="0.3">
      <c r="B368" s="3">
        <v>43831</v>
      </c>
      <c r="C368" s="4">
        <v>7818242</v>
      </c>
      <c r="D368" s="13">
        <f t="shared" si="26"/>
        <v>5.2631564774959561E-2</v>
      </c>
      <c r="E368" s="4">
        <v>5863681</v>
      </c>
      <c r="F368" s="5">
        <f t="shared" si="27"/>
        <v>5.2631569499094866E-2</v>
      </c>
      <c r="G368" s="4">
        <v>2388907</v>
      </c>
      <c r="H368" s="5">
        <f t="shared" si="28"/>
        <v>5.2631416608870385E-2</v>
      </c>
      <c r="I368" s="4">
        <v>5646508</v>
      </c>
      <c r="J368" s="14">
        <f t="shared" si="29"/>
        <v>5.2631500454030089E-2</v>
      </c>
      <c r="K368">
        <f t="shared" si="25"/>
        <v>21717338</v>
      </c>
    </row>
  </sheetData>
  <conditionalFormatting sqref="D10:D368">
    <cfRule type="cellIs" dxfId="17" priority="9" operator="lessThan">
      <formula>-0.2</formula>
    </cfRule>
    <cfRule type="cellIs" dxfId="16" priority="10" operator="greaterThan">
      <formula>0.2</formula>
    </cfRule>
  </conditionalFormatting>
  <conditionalFormatting sqref="F10:F368">
    <cfRule type="cellIs" dxfId="15" priority="5" operator="lessThan">
      <formula>-0.2</formula>
    </cfRule>
    <cfRule type="cellIs" dxfId="14" priority="6" operator="greaterThan">
      <formula>0.2</formula>
    </cfRule>
  </conditionalFormatting>
  <conditionalFormatting sqref="H10:H368">
    <cfRule type="cellIs" dxfId="13" priority="3" operator="lessThan">
      <formula>-0.2</formula>
    </cfRule>
    <cfRule type="cellIs" dxfId="12" priority="4" operator="greaterThan">
      <formula>0.2</formula>
    </cfRule>
  </conditionalFormatting>
  <conditionalFormatting sqref="J10:J368">
    <cfRule type="cellIs" dxfId="11" priority="1" operator="lessThan">
      <formula>-0.2</formula>
    </cfRule>
    <cfRule type="cellIs" dxfId="10" priority="2" operator="greaterThan">
      <formula>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sheetPr>
    <tabColor rgb="FFFF0000"/>
  </sheetPr>
  <dimension ref="B2:J368"/>
  <sheetViews>
    <sheetView zoomScale="79" workbookViewId="0">
      <selection activeCell="E34" sqref="E34"/>
    </sheetView>
  </sheetViews>
  <sheetFormatPr defaultColWidth="11.19921875" defaultRowHeight="15.6" x14ac:dyDescent="0.3"/>
  <cols>
    <col min="2" max="2" width="10.09765625" style="21" bestFit="1" customWidth="1"/>
    <col min="3" max="3" width="20" customWidth="1"/>
    <col min="4" max="4" width="17.19921875" style="8" customWidth="1"/>
    <col min="5" max="5" width="30.59765625" customWidth="1"/>
    <col min="6" max="6" width="24.8984375" customWidth="1"/>
    <col min="7" max="7" width="23.69921875" customWidth="1"/>
    <col min="8" max="8" width="16.5" customWidth="1"/>
    <col min="9" max="9" width="30.5" customWidth="1"/>
    <col min="10" max="10" width="24" style="8" customWidth="1"/>
  </cols>
  <sheetData>
    <row r="2" spans="2:10" x14ac:dyDescent="0.3">
      <c r="B2" s="1" t="s">
        <v>0</v>
      </c>
      <c r="C2" s="1" t="s">
        <v>10</v>
      </c>
      <c r="D2" s="26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26" t="s">
        <v>17</v>
      </c>
    </row>
    <row r="3" spans="2:10" x14ac:dyDescent="0.3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</row>
    <row r="4" spans="2:10" x14ac:dyDescent="0.3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</row>
    <row r="5" spans="2:10" x14ac:dyDescent="0.3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2:10" x14ac:dyDescent="0.3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2:10" x14ac:dyDescent="0.3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</row>
    <row r="8" spans="2:10" x14ac:dyDescent="0.3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2:10" x14ac:dyDescent="0.3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</row>
    <row r="10" spans="2:10" x14ac:dyDescent="0.3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</row>
    <row r="11" spans="2:10" x14ac:dyDescent="0.3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</row>
    <row r="12" spans="2:10" x14ac:dyDescent="0.3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</row>
    <row r="13" spans="2:10" x14ac:dyDescent="0.3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</row>
    <row r="14" spans="2:10" x14ac:dyDescent="0.3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</row>
    <row r="15" spans="2:10" x14ac:dyDescent="0.3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</row>
    <row r="16" spans="2:10" x14ac:dyDescent="0.3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</row>
    <row r="17" spans="2:10" x14ac:dyDescent="0.3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</row>
    <row r="18" spans="2:10" x14ac:dyDescent="0.3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</row>
    <row r="19" spans="2:10" x14ac:dyDescent="0.3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</row>
    <row r="20" spans="2:10" x14ac:dyDescent="0.3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</row>
    <row r="21" spans="2:10" x14ac:dyDescent="0.3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</row>
    <row r="22" spans="2:10" x14ac:dyDescent="0.3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</row>
    <row r="23" spans="2:10" x14ac:dyDescent="0.3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</row>
    <row r="24" spans="2:10" x14ac:dyDescent="0.3"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</row>
    <row r="25" spans="2:10" x14ac:dyDescent="0.3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</row>
    <row r="26" spans="2:10" x14ac:dyDescent="0.3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</row>
    <row r="27" spans="2:10" x14ac:dyDescent="0.3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</row>
    <row r="28" spans="2:10" x14ac:dyDescent="0.3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</row>
    <row r="29" spans="2:10" x14ac:dyDescent="0.3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</row>
    <row r="30" spans="2:10" x14ac:dyDescent="0.3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</row>
    <row r="31" spans="2:10" x14ac:dyDescent="0.3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</row>
    <row r="32" spans="2:10" x14ac:dyDescent="0.3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</row>
    <row r="33" spans="2:10" x14ac:dyDescent="0.3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</row>
    <row r="34" spans="2:10" x14ac:dyDescent="0.3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</row>
    <row r="35" spans="2:10" x14ac:dyDescent="0.3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</row>
    <row r="36" spans="2:10" x14ac:dyDescent="0.3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</row>
    <row r="37" spans="2:10" x14ac:dyDescent="0.3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</row>
    <row r="38" spans="2:10" x14ac:dyDescent="0.3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</row>
    <row r="39" spans="2:10" x14ac:dyDescent="0.3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</row>
    <row r="40" spans="2:10" x14ac:dyDescent="0.3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</row>
    <row r="41" spans="2:10" x14ac:dyDescent="0.3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</row>
    <row r="42" spans="2:10" x14ac:dyDescent="0.3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</row>
    <row r="43" spans="2:10" x14ac:dyDescent="0.3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</row>
    <row r="44" spans="2:10" x14ac:dyDescent="0.3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</row>
    <row r="45" spans="2:10" x14ac:dyDescent="0.3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</row>
    <row r="46" spans="2:10" x14ac:dyDescent="0.3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</row>
    <row r="47" spans="2:10" x14ac:dyDescent="0.3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</row>
    <row r="48" spans="2:10" x14ac:dyDescent="0.3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</row>
    <row r="49" spans="2:10" x14ac:dyDescent="0.3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</row>
    <row r="50" spans="2:10" x14ac:dyDescent="0.3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</row>
    <row r="51" spans="2:10" x14ac:dyDescent="0.3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</row>
    <row r="52" spans="2:10" x14ac:dyDescent="0.3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</row>
    <row r="53" spans="2:10" x14ac:dyDescent="0.3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</row>
    <row r="54" spans="2:10" x14ac:dyDescent="0.3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</row>
    <row r="55" spans="2:10" x14ac:dyDescent="0.3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</row>
    <row r="56" spans="2:10" x14ac:dyDescent="0.3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</row>
    <row r="57" spans="2:10" x14ac:dyDescent="0.3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</row>
    <row r="58" spans="2:10" x14ac:dyDescent="0.3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</row>
    <row r="59" spans="2:10" x14ac:dyDescent="0.3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</row>
    <row r="60" spans="2:10" x14ac:dyDescent="0.3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</row>
    <row r="61" spans="2:10" x14ac:dyDescent="0.3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</row>
    <row r="62" spans="2:10" x14ac:dyDescent="0.3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</row>
    <row r="63" spans="2:10" x14ac:dyDescent="0.3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</row>
    <row r="64" spans="2:10" x14ac:dyDescent="0.3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</row>
    <row r="65" spans="2:10" x14ac:dyDescent="0.3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</row>
    <row r="66" spans="2:10" x14ac:dyDescent="0.3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</row>
    <row r="67" spans="2:10" x14ac:dyDescent="0.3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</row>
    <row r="68" spans="2:10" x14ac:dyDescent="0.3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</row>
    <row r="69" spans="2:10" x14ac:dyDescent="0.3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</row>
    <row r="70" spans="2:10" x14ac:dyDescent="0.3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</row>
    <row r="71" spans="2:10" x14ac:dyDescent="0.3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</row>
    <row r="72" spans="2:10" x14ac:dyDescent="0.3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</row>
    <row r="73" spans="2:10" x14ac:dyDescent="0.3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</row>
    <row r="74" spans="2:10" x14ac:dyDescent="0.3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</row>
    <row r="75" spans="2:10" x14ac:dyDescent="0.3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</row>
    <row r="76" spans="2:10" x14ac:dyDescent="0.3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</row>
    <row r="77" spans="2:10" x14ac:dyDescent="0.3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</row>
    <row r="78" spans="2:10" x14ac:dyDescent="0.3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</row>
    <row r="79" spans="2:10" x14ac:dyDescent="0.3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</row>
    <row r="80" spans="2:10" x14ac:dyDescent="0.3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</row>
    <row r="81" spans="2:10" x14ac:dyDescent="0.3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</row>
    <row r="82" spans="2:10" x14ac:dyDescent="0.3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</row>
    <row r="83" spans="2:10" x14ac:dyDescent="0.3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</row>
    <row r="84" spans="2:10" x14ac:dyDescent="0.3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</row>
    <row r="85" spans="2:10" x14ac:dyDescent="0.3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</row>
    <row r="86" spans="2:10" x14ac:dyDescent="0.3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</row>
    <row r="87" spans="2:10" x14ac:dyDescent="0.3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</row>
    <row r="88" spans="2:10" x14ac:dyDescent="0.3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</row>
    <row r="89" spans="2:10" x14ac:dyDescent="0.3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</row>
    <row r="90" spans="2:10" x14ac:dyDescent="0.3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</row>
    <row r="91" spans="2:10" x14ac:dyDescent="0.3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</row>
    <row r="92" spans="2:10" x14ac:dyDescent="0.3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</row>
    <row r="93" spans="2:10" x14ac:dyDescent="0.3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</row>
    <row r="94" spans="2:10" x14ac:dyDescent="0.3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</row>
    <row r="95" spans="2:10" x14ac:dyDescent="0.3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</row>
    <row r="96" spans="2:10" x14ac:dyDescent="0.3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</row>
    <row r="97" spans="2:10" x14ac:dyDescent="0.3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</row>
    <row r="98" spans="2:10" x14ac:dyDescent="0.3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</row>
    <row r="99" spans="2:10" x14ac:dyDescent="0.3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</row>
    <row r="100" spans="2:10" x14ac:dyDescent="0.3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</row>
    <row r="101" spans="2:10" x14ac:dyDescent="0.3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</row>
    <row r="102" spans="2:10" x14ac:dyDescent="0.3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</row>
    <row r="103" spans="2:10" x14ac:dyDescent="0.3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</row>
    <row r="104" spans="2:10" x14ac:dyDescent="0.3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</row>
    <row r="105" spans="2:10" x14ac:dyDescent="0.3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</row>
    <row r="106" spans="2:10" x14ac:dyDescent="0.3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</row>
    <row r="107" spans="2:10" x14ac:dyDescent="0.3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</row>
    <row r="108" spans="2:10" x14ac:dyDescent="0.3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</row>
    <row r="109" spans="2:10" x14ac:dyDescent="0.3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</row>
    <row r="110" spans="2:10" x14ac:dyDescent="0.3"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</row>
    <row r="111" spans="2:10" x14ac:dyDescent="0.3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</row>
    <row r="112" spans="2:10" x14ac:dyDescent="0.3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</row>
    <row r="113" spans="2:10" x14ac:dyDescent="0.3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</row>
    <row r="114" spans="2:10" x14ac:dyDescent="0.3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</row>
    <row r="115" spans="2:10" x14ac:dyDescent="0.3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</row>
    <row r="116" spans="2:10" x14ac:dyDescent="0.3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</row>
    <row r="117" spans="2:10" x14ac:dyDescent="0.3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</row>
    <row r="118" spans="2:10" x14ac:dyDescent="0.3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</row>
    <row r="119" spans="2:10" x14ac:dyDescent="0.3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</row>
    <row r="120" spans="2:10" x14ac:dyDescent="0.3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</row>
    <row r="121" spans="2:10" x14ac:dyDescent="0.3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</row>
    <row r="122" spans="2:10" x14ac:dyDescent="0.3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</row>
    <row r="123" spans="2:10" x14ac:dyDescent="0.3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</row>
    <row r="124" spans="2:10" x14ac:dyDescent="0.3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</row>
    <row r="125" spans="2:10" x14ac:dyDescent="0.3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</row>
    <row r="126" spans="2:10" x14ac:dyDescent="0.3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</row>
    <row r="127" spans="2:10" x14ac:dyDescent="0.3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</row>
    <row r="128" spans="2:10" x14ac:dyDescent="0.3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</row>
    <row r="129" spans="2:10" x14ac:dyDescent="0.3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</row>
    <row r="130" spans="2:10" x14ac:dyDescent="0.3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</row>
    <row r="131" spans="2:10" x14ac:dyDescent="0.3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</row>
    <row r="132" spans="2:10" x14ac:dyDescent="0.3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</row>
    <row r="133" spans="2:10" x14ac:dyDescent="0.3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</row>
    <row r="134" spans="2:10" x14ac:dyDescent="0.3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</row>
    <row r="135" spans="2:10" x14ac:dyDescent="0.3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</row>
    <row r="136" spans="2:10" x14ac:dyDescent="0.3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</row>
    <row r="137" spans="2:10" x14ac:dyDescent="0.3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</row>
    <row r="138" spans="2:10" x14ac:dyDescent="0.3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</row>
    <row r="139" spans="2:10" x14ac:dyDescent="0.3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</row>
    <row r="140" spans="2:10" x14ac:dyDescent="0.3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</row>
    <row r="141" spans="2:10" x14ac:dyDescent="0.3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</row>
    <row r="142" spans="2:10" x14ac:dyDescent="0.3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</row>
    <row r="143" spans="2:10" x14ac:dyDescent="0.3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</row>
    <row r="144" spans="2:10" x14ac:dyDescent="0.3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</row>
    <row r="145" spans="2:10" x14ac:dyDescent="0.3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</row>
    <row r="146" spans="2:10" x14ac:dyDescent="0.3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</row>
    <row r="147" spans="2:10" x14ac:dyDescent="0.3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</row>
    <row r="148" spans="2:10" x14ac:dyDescent="0.3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</row>
    <row r="149" spans="2:10" x14ac:dyDescent="0.3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</row>
    <row r="150" spans="2:10" x14ac:dyDescent="0.3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</row>
    <row r="151" spans="2:10" x14ac:dyDescent="0.3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</row>
    <row r="152" spans="2:10" x14ac:dyDescent="0.3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</row>
    <row r="153" spans="2:10" x14ac:dyDescent="0.3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</row>
    <row r="154" spans="2:10" x14ac:dyDescent="0.3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</row>
    <row r="155" spans="2:10" x14ac:dyDescent="0.3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</row>
    <row r="156" spans="2:10" x14ac:dyDescent="0.3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</row>
    <row r="157" spans="2:10" x14ac:dyDescent="0.3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</row>
    <row r="158" spans="2:10" x14ac:dyDescent="0.3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</row>
    <row r="159" spans="2:10" x14ac:dyDescent="0.3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</row>
    <row r="160" spans="2:10" x14ac:dyDescent="0.3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</row>
    <row r="161" spans="2:10" x14ac:dyDescent="0.3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</row>
    <row r="162" spans="2:10" x14ac:dyDescent="0.3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</row>
    <row r="163" spans="2:10" x14ac:dyDescent="0.3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</row>
    <row r="164" spans="2:10" x14ac:dyDescent="0.3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</row>
    <row r="165" spans="2:10" x14ac:dyDescent="0.3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</row>
    <row r="166" spans="2:10" x14ac:dyDescent="0.3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</row>
    <row r="167" spans="2:10" x14ac:dyDescent="0.3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</row>
    <row r="168" spans="2:10" x14ac:dyDescent="0.3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</row>
    <row r="169" spans="2:10" x14ac:dyDescent="0.3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</row>
    <row r="170" spans="2:10" x14ac:dyDescent="0.3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</row>
    <row r="171" spans="2:10" x14ac:dyDescent="0.3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</row>
    <row r="172" spans="2:10" x14ac:dyDescent="0.3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</row>
    <row r="173" spans="2:10" x14ac:dyDescent="0.3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</row>
    <row r="174" spans="2:10" x14ac:dyDescent="0.3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</row>
    <row r="175" spans="2:10" x14ac:dyDescent="0.3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</row>
    <row r="176" spans="2:10" x14ac:dyDescent="0.3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</row>
    <row r="177" spans="2:10" x14ac:dyDescent="0.3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</row>
    <row r="178" spans="2:10" x14ac:dyDescent="0.3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</row>
    <row r="179" spans="2:10" x14ac:dyDescent="0.3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</row>
    <row r="180" spans="2:10" x14ac:dyDescent="0.3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</row>
    <row r="181" spans="2:10" x14ac:dyDescent="0.3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</row>
    <row r="182" spans="2:10" x14ac:dyDescent="0.3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</row>
    <row r="183" spans="2:10" x14ac:dyDescent="0.3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</row>
    <row r="184" spans="2:10" x14ac:dyDescent="0.3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</row>
    <row r="185" spans="2:10" x14ac:dyDescent="0.3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</row>
    <row r="186" spans="2:10" x14ac:dyDescent="0.3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</row>
    <row r="187" spans="2:10" x14ac:dyDescent="0.3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</row>
    <row r="188" spans="2:10" x14ac:dyDescent="0.3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</row>
    <row r="189" spans="2:10" x14ac:dyDescent="0.3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</row>
    <row r="190" spans="2:10" x14ac:dyDescent="0.3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</row>
    <row r="191" spans="2:10" x14ac:dyDescent="0.3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</row>
    <row r="192" spans="2:10" x14ac:dyDescent="0.3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</row>
    <row r="193" spans="2:10" x14ac:dyDescent="0.3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</row>
    <row r="194" spans="2:10" x14ac:dyDescent="0.3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</row>
    <row r="195" spans="2:10" x14ac:dyDescent="0.3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</row>
    <row r="196" spans="2:10" x14ac:dyDescent="0.3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</row>
    <row r="197" spans="2:10" x14ac:dyDescent="0.3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</row>
    <row r="198" spans="2:10" x14ac:dyDescent="0.3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</row>
    <row r="199" spans="2:10" x14ac:dyDescent="0.3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</row>
    <row r="200" spans="2:10" x14ac:dyDescent="0.3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</row>
    <row r="201" spans="2:10" x14ac:dyDescent="0.3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</row>
    <row r="202" spans="2:10" x14ac:dyDescent="0.3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</row>
    <row r="203" spans="2:10" x14ac:dyDescent="0.3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</row>
    <row r="204" spans="2:10" x14ac:dyDescent="0.3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</row>
    <row r="205" spans="2:10" x14ac:dyDescent="0.3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</row>
    <row r="206" spans="2:10" x14ac:dyDescent="0.3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</row>
    <row r="207" spans="2:10" x14ac:dyDescent="0.3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</row>
    <row r="208" spans="2:10" x14ac:dyDescent="0.3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</row>
    <row r="209" spans="2:10" x14ac:dyDescent="0.3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</row>
    <row r="210" spans="2:10" x14ac:dyDescent="0.3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</row>
    <row r="211" spans="2:10" x14ac:dyDescent="0.3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</row>
    <row r="212" spans="2:10" x14ac:dyDescent="0.3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</row>
    <row r="213" spans="2:10" x14ac:dyDescent="0.3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</row>
    <row r="214" spans="2:10" x14ac:dyDescent="0.3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</row>
    <row r="215" spans="2:10" x14ac:dyDescent="0.3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</row>
    <row r="216" spans="2:10" x14ac:dyDescent="0.3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</row>
    <row r="217" spans="2:10" x14ac:dyDescent="0.3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</row>
    <row r="218" spans="2:10" x14ac:dyDescent="0.3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</row>
    <row r="219" spans="2:10" x14ac:dyDescent="0.3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</row>
    <row r="220" spans="2:10" x14ac:dyDescent="0.3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</row>
    <row r="221" spans="2:10" x14ac:dyDescent="0.3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</row>
    <row r="222" spans="2:10" x14ac:dyDescent="0.3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</row>
    <row r="223" spans="2:10" x14ac:dyDescent="0.3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</row>
    <row r="224" spans="2:10" x14ac:dyDescent="0.3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</row>
    <row r="225" spans="2:10" x14ac:dyDescent="0.3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</row>
    <row r="226" spans="2:10" x14ac:dyDescent="0.3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</row>
    <row r="227" spans="2:10" x14ac:dyDescent="0.3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</row>
    <row r="228" spans="2:10" x14ac:dyDescent="0.3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</row>
    <row r="229" spans="2:10" x14ac:dyDescent="0.3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</row>
    <row r="230" spans="2:10" x14ac:dyDescent="0.3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</row>
    <row r="231" spans="2:10" x14ac:dyDescent="0.3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</row>
    <row r="232" spans="2:10" x14ac:dyDescent="0.3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</row>
    <row r="233" spans="2:10" x14ac:dyDescent="0.3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</row>
    <row r="234" spans="2:10" x14ac:dyDescent="0.3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</row>
    <row r="235" spans="2:10" x14ac:dyDescent="0.3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</row>
    <row r="236" spans="2:10" x14ac:dyDescent="0.3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</row>
    <row r="237" spans="2:10" x14ac:dyDescent="0.3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</row>
    <row r="238" spans="2:10" x14ac:dyDescent="0.3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</row>
    <row r="239" spans="2:10" x14ac:dyDescent="0.3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</row>
    <row r="240" spans="2:10" x14ac:dyDescent="0.3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</row>
    <row r="241" spans="2:10" x14ac:dyDescent="0.3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</row>
    <row r="242" spans="2:10" x14ac:dyDescent="0.3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</row>
    <row r="243" spans="2:10" x14ac:dyDescent="0.3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</row>
    <row r="244" spans="2:10" x14ac:dyDescent="0.3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</row>
    <row r="245" spans="2:10" x14ac:dyDescent="0.3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</row>
    <row r="246" spans="2:10" x14ac:dyDescent="0.3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</row>
    <row r="247" spans="2:10" x14ac:dyDescent="0.3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</row>
    <row r="248" spans="2:10" x14ac:dyDescent="0.3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</row>
    <row r="249" spans="2:10" x14ac:dyDescent="0.3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</row>
    <row r="250" spans="2:10" x14ac:dyDescent="0.3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</row>
    <row r="251" spans="2:10" x14ac:dyDescent="0.3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</row>
    <row r="252" spans="2:10" x14ac:dyDescent="0.3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</row>
    <row r="253" spans="2:10" x14ac:dyDescent="0.3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</row>
    <row r="254" spans="2:10" x14ac:dyDescent="0.3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</row>
    <row r="255" spans="2:10" x14ac:dyDescent="0.3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</row>
    <row r="256" spans="2:10" x14ac:dyDescent="0.3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</row>
    <row r="257" spans="2:10" x14ac:dyDescent="0.3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</row>
    <row r="258" spans="2:10" x14ac:dyDescent="0.3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</row>
    <row r="259" spans="2:10" x14ac:dyDescent="0.3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</row>
    <row r="260" spans="2:10" x14ac:dyDescent="0.3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</row>
    <row r="261" spans="2:10" x14ac:dyDescent="0.3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</row>
    <row r="262" spans="2:10" x14ac:dyDescent="0.3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</row>
    <row r="263" spans="2:10" x14ac:dyDescent="0.3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</row>
    <row r="264" spans="2:10" x14ac:dyDescent="0.3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</row>
    <row r="265" spans="2:10" x14ac:dyDescent="0.3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</row>
    <row r="266" spans="2:10" x14ac:dyDescent="0.3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</row>
    <row r="267" spans="2:10" x14ac:dyDescent="0.3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</row>
    <row r="268" spans="2:10" x14ac:dyDescent="0.3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</row>
    <row r="269" spans="2:10" x14ac:dyDescent="0.3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</row>
    <row r="270" spans="2:10" x14ac:dyDescent="0.3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</row>
    <row r="271" spans="2:10" x14ac:dyDescent="0.3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</row>
    <row r="272" spans="2:10" x14ac:dyDescent="0.3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</row>
    <row r="273" spans="2:10" x14ac:dyDescent="0.3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</row>
    <row r="274" spans="2:10" x14ac:dyDescent="0.3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</row>
    <row r="275" spans="2:10" x14ac:dyDescent="0.3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</row>
    <row r="276" spans="2:10" x14ac:dyDescent="0.3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</row>
    <row r="277" spans="2:10" x14ac:dyDescent="0.3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</row>
    <row r="278" spans="2:10" x14ac:dyDescent="0.3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</row>
    <row r="279" spans="2:10" x14ac:dyDescent="0.3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</row>
    <row r="280" spans="2:10" x14ac:dyDescent="0.3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</row>
    <row r="281" spans="2:10" x14ac:dyDescent="0.3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</row>
    <row r="282" spans="2:10" x14ac:dyDescent="0.3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</row>
    <row r="283" spans="2:10" x14ac:dyDescent="0.3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</row>
    <row r="284" spans="2:10" x14ac:dyDescent="0.3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</row>
    <row r="285" spans="2:10" x14ac:dyDescent="0.3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</row>
    <row r="286" spans="2:10" x14ac:dyDescent="0.3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</row>
    <row r="287" spans="2:10" x14ac:dyDescent="0.3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</row>
    <row r="288" spans="2:10" x14ac:dyDescent="0.3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</row>
    <row r="289" spans="2:10" x14ac:dyDescent="0.3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</row>
    <row r="290" spans="2:10" x14ac:dyDescent="0.3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</row>
    <row r="291" spans="2:10" x14ac:dyDescent="0.3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</row>
    <row r="292" spans="2:10" x14ac:dyDescent="0.3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</row>
    <row r="293" spans="2:10" x14ac:dyDescent="0.3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</row>
    <row r="294" spans="2:10" x14ac:dyDescent="0.3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</row>
    <row r="295" spans="2:10" x14ac:dyDescent="0.3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</row>
    <row r="296" spans="2:10" x14ac:dyDescent="0.3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</row>
    <row r="297" spans="2:10" x14ac:dyDescent="0.3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</row>
    <row r="298" spans="2:10" x14ac:dyDescent="0.3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</row>
    <row r="299" spans="2:10" x14ac:dyDescent="0.3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</row>
    <row r="300" spans="2:10" x14ac:dyDescent="0.3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</row>
    <row r="301" spans="2:10" x14ac:dyDescent="0.3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</row>
    <row r="302" spans="2:10" x14ac:dyDescent="0.3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</row>
    <row r="303" spans="2:10" x14ac:dyDescent="0.3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</row>
    <row r="304" spans="2:10" x14ac:dyDescent="0.3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</row>
    <row r="305" spans="2:10" x14ac:dyDescent="0.3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</row>
    <row r="306" spans="2:10" x14ac:dyDescent="0.3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</row>
    <row r="307" spans="2:10" x14ac:dyDescent="0.3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</row>
    <row r="308" spans="2:10" x14ac:dyDescent="0.3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</row>
    <row r="309" spans="2:10" x14ac:dyDescent="0.3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</row>
    <row r="310" spans="2:10" x14ac:dyDescent="0.3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</row>
    <row r="311" spans="2:10" x14ac:dyDescent="0.3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</row>
    <row r="312" spans="2:10" x14ac:dyDescent="0.3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</row>
    <row r="313" spans="2:10" x14ac:dyDescent="0.3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</row>
    <row r="314" spans="2:10" x14ac:dyDescent="0.3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</row>
    <row r="315" spans="2:10" x14ac:dyDescent="0.3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</row>
    <row r="316" spans="2:10" x14ac:dyDescent="0.3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</row>
    <row r="317" spans="2:10" x14ac:dyDescent="0.3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</row>
    <row r="318" spans="2:10" x14ac:dyDescent="0.3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</row>
    <row r="319" spans="2:10" x14ac:dyDescent="0.3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</row>
    <row r="320" spans="2:10" x14ac:dyDescent="0.3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</row>
    <row r="321" spans="2:10" x14ac:dyDescent="0.3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</row>
    <row r="322" spans="2:10" x14ac:dyDescent="0.3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</row>
    <row r="323" spans="2:10" x14ac:dyDescent="0.3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</row>
    <row r="324" spans="2:10" x14ac:dyDescent="0.3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</row>
    <row r="325" spans="2:10" x14ac:dyDescent="0.3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</row>
    <row r="326" spans="2:10" x14ac:dyDescent="0.3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</row>
    <row r="327" spans="2:10" x14ac:dyDescent="0.3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</row>
    <row r="328" spans="2:10" x14ac:dyDescent="0.3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</row>
    <row r="329" spans="2:10" x14ac:dyDescent="0.3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</row>
    <row r="330" spans="2:10" x14ac:dyDescent="0.3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</row>
    <row r="331" spans="2:10" x14ac:dyDescent="0.3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</row>
    <row r="332" spans="2:10" x14ac:dyDescent="0.3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</row>
    <row r="333" spans="2:10" x14ac:dyDescent="0.3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</row>
    <row r="334" spans="2:10" x14ac:dyDescent="0.3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</row>
    <row r="335" spans="2:10" x14ac:dyDescent="0.3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</row>
    <row r="336" spans="2:10" x14ac:dyDescent="0.3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</row>
    <row r="337" spans="2:10" x14ac:dyDescent="0.3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</row>
    <row r="338" spans="2:10" x14ac:dyDescent="0.3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</row>
    <row r="339" spans="2:10" x14ac:dyDescent="0.3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</row>
    <row r="340" spans="2:10" x14ac:dyDescent="0.3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</row>
    <row r="341" spans="2:10" x14ac:dyDescent="0.3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</row>
    <row r="342" spans="2:10" x14ac:dyDescent="0.3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</row>
    <row r="343" spans="2:10" x14ac:dyDescent="0.3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</row>
    <row r="344" spans="2:10" x14ac:dyDescent="0.3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</row>
    <row r="345" spans="2:10" x14ac:dyDescent="0.3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</row>
    <row r="346" spans="2:10" x14ac:dyDescent="0.3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</row>
    <row r="347" spans="2:10" x14ac:dyDescent="0.3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</row>
    <row r="348" spans="2:10" x14ac:dyDescent="0.3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</row>
    <row r="349" spans="2:10" x14ac:dyDescent="0.3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</row>
    <row r="350" spans="2:10" x14ac:dyDescent="0.3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</row>
    <row r="351" spans="2:10" x14ac:dyDescent="0.3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</row>
    <row r="352" spans="2:10" x14ac:dyDescent="0.3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</row>
    <row r="353" spans="2:10" x14ac:dyDescent="0.3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</row>
    <row r="354" spans="2:10" x14ac:dyDescent="0.3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</row>
    <row r="355" spans="2:10" x14ac:dyDescent="0.3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</row>
    <row r="356" spans="2:10" x14ac:dyDescent="0.3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</row>
    <row r="357" spans="2:10" x14ac:dyDescent="0.3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</row>
    <row r="358" spans="2:10" x14ac:dyDescent="0.3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</row>
    <row r="359" spans="2:10" x14ac:dyDescent="0.3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</row>
    <row r="360" spans="2:10" x14ac:dyDescent="0.3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</row>
    <row r="361" spans="2:10" x14ac:dyDescent="0.3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</row>
    <row r="362" spans="2:10" x14ac:dyDescent="0.3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</row>
    <row r="363" spans="2:10" x14ac:dyDescent="0.3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</row>
    <row r="364" spans="2:10" x14ac:dyDescent="0.3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</row>
    <row r="365" spans="2:10" x14ac:dyDescent="0.3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</row>
    <row r="366" spans="2:10" x14ac:dyDescent="0.3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</row>
    <row r="367" spans="2:10" x14ac:dyDescent="0.3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</row>
    <row r="368" spans="2:10" x14ac:dyDescent="0.3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5FEEF-2821-4347-AAEC-E86006A8DFAE}">
  <sheetPr>
    <tabColor rgb="FF0070C0"/>
  </sheetPr>
  <dimension ref="A1:AK368"/>
  <sheetViews>
    <sheetView zoomScale="68" zoomScaleNormal="59" workbookViewId="0">
      <selection activeCell="Y19" sqref="Y19"/>
    </sheetView>
  </sheetViews>
  <sheetFormatPr defaultRowHeight="15.6" x14ac:dyDescent="0.3"/>
  <cols>
    <col min="1" max="1" width="1.796875" bestFit="1" customWidth="1"/>
    <col min="2" max="3" width="13" bestFit="1" customWidth="1"/>
    <col min="4" max="4" width="18" bestFit="1" customWidth="1"/>
    <col min="5" max="5" width="19.09765625" style="8" bestFit="1" customWidth="1"/>
    <col min="6" max="6" width="23.19921875" style="8" bestFit="1" customWidth="1"/>
    <col min="7" max="7" width="21.3984375" style="8" bestFit="1" customWidth="1"/>
    <col min="8" max="9" width="19.296875" style="8" bestFit="1" customWidth="1"/>
    <col min="10" max="10" width="32" style="22" bestFit="1" customWidth="1"/>
    <col min="11" max="11" width="33.59765625" bestFit="1" customWidth="1"/>
    <col min="12" max="12" width="15.8984375" bestFit="1" customWidth="1"/>
    <col min="13" max="13" width="16.09765625" bestFit="1" customWidth="1"/>
    <col min="14" max="14" width="15.8984375" bestFit="1" customWidth="1"/>
    <col min="15" max="15" width="16.09765625" bestFit="1" customWidth="1"/>
    <col min="16" max="16" width="36.09765625" style="25" bestFit="1" customWidth="1"/>
    <col min="17" max="17" width="25.69921875" style="35" bestFit="1" customWidth="1"/>
    <col min="18" max="18" width="22.59765625" style="8" bestFit="1" customWidth="1"/>
    <col min="19" max="19" width="40.296875" bestFit="1" customWidth="1"/>
    <col min="20" max="20" width="35.09765625" bestFit="1" customWidth="1"/>
    <col min="21" max="21" width="32" bestFit="1" customWidth="1"/>
    <col min="22" max="22" width="20.5" bestFit="1" customWidth="1"/>
    <col min="23" max="23" width="40.09765625" bestFit="1" customWidth="1"/>
    <col min="24" max="24" width="33.19921875" style="8" bestFit="1" customWidth="1"/>
    <col min="25" max="25" width="50.09765625" style="25" bestFit="1" customWidth="1"/>
    <col min="26" max="26" width="9.69921875" style="25" bestFit="1" customWidth="1"/>
    <col min="27" max="27" width="50.5" bestFit="1" customWidth="1"/>
    <col min="28" max="28" width="9.69921875" style="25" bestFit="1" customWidth="1"/>
    <col min="30" max="30" width="29.19921875" bestFit="1" customWidth="1"/>
    <col min="31" max="31" width="18.19921875" bestFit="1" customWidth="1"/>
    <col min="33" max="33" width="31.59765625" style="25" bestFit="1" customWidth="1"/>
    <col min="34" max="34" width="13.69921875" bestFit="1" customWidth="1"/>
    <col min="36" max="36" width="14.296875" bestFit="1" customWidth="1"/>
    <col min="37" max="37" width="6.296875" style="39" bestFit="1" customWidth="1"/>
  </cols>
  <sheetData>
    <row r="1" spans="2:37" x14ac:dyDescent="0.3">
      <c r="Z1" s="25" t="s">
        <v>46</v>
      </c>
    </row>
    <row r="2" spans="2:37" x14ac:dyDescent="0.3">
      <c r="B2" s="6" t="s">
        <v>0</v>
      </c>
      <c r="C2" s="6" t="s">
        <v>41</v>
      </c>
      <c r="D2" s="6" t="s">
        <v>47</v>
      </c>
      <c r="E2" s="19" t="s">
        <v>48</v>
      </c>
      <c r="F2" s="19" t="s">
        <v>40</v>
      </c>
      <c r="G2" s="19" t="s">
        <v>39</v>
      </c>
      <c r="H2" s="19" t="s">
        <v>38</v>
      </c>
      <c r="I2" s="19" t="s">
        <v>37</v>
      </c>
      <c r="J2" s="19" t="s">
        <v>55</v>
      </c>
      <c r="K2" s="6" t="s">
        <v>49</v>
      </c>
      <c r="L2" s="6" t="s">
        <v>42</v>
      </c>
      <c r="M2" s="6" t="s">
        <v>43</v>
      </c>
      <c r="N2" s="6" t="s">
        <v>44</v>
      </c>
      <c r="O2" s="6" t="s">
        <v>63</v>
      </c>
      <c r="P2" s="6" t="s">
        <v>56</v>
      </c>
      <c r="Q2" s="2" t="s">
        <v>10</v>
      </c>
      <c r="R2" s="26" t="s">
        <v>11</v>
      </c>
      <c r="S2" s="2" t="s">
        <v>12</v>
      </c>
      <c r="T2" s="2" t="s">
        <v>13</v>
      </c>
      <c r="U2" s="2" t="s">
        <v>14</v>
      </c>
      <c r="V2" s="2" t="s">
        <v>15</v>
      </c>
      <c r="W2" s="2" t="s">
        <v>16</v>
      </c>
      <c r="X2" s="26" t="s">
        <v>17</v>
      </c>
      <c r="Y2" s="27" t="s">
        <v>94</v>
      </c>
      <c r="Z2" s="27" t="s">
        <v>92</v>
      </c>
      <c r="AA2" s="27" t="s">
        <v>95</v>
      </c>
      <c r="AB2" s="27" t="s">
        <v>92</v>
      </c>
      <c r="AD2" s="6" t="s">
        <v>110</v>
      </c>
      <c r="AE2" s="16" t="s">
        <v>111</v>
      </c>
      <c r="AG2"/>
      <c r="AK2"/>
    </row>
    <row r="3" spans="2:37" x14ac:dyDescent="0.3">
      <c r="B3" s="3">
        <v>43475</v>
      </c>
      <c r="C3" t="str">
        <f>VLOOKUP(B3,'Session Details'!B3:C358,2,TRUE)</f>
        <v>Thursday</v>
      </c>
      <c r="D3" s="8">
        <v>-0.4522502426107996</v>
      </c>
      <c r="E3" s="8">
        <f>VLOOKUP(B3,'Session Details'!B3:K358,10,TRUE)</f>
        <v>-0.48958332783737268</v>
      </c>
      <c r="F3" s="8">
        <f>VLOOKUP($B3,'Channel wise traffic'!$B$3:$J$368,3,TRUE)</f>
        <v>-0.94841710998530149</v>
      </c>
      <c r="G3" s="8">
        <f>VLOOKUP($B3,'Channel wise traffic'!$B$3:$J$368,5,TRUE)</f>
        <v>-0.48958330002447981</v>
      </c>
      <c r="H3" s="8">
        <f>VLOOKUP($B3,'Channel wise traffic'!$B$3:$J$368,7,TRUE)</f>
        <v>-0.48958358314972283</v>
      </c>
      <c r="I3" s="8">
        <f>VLOOKUP($B3,'Channel wise traffic'!$B$3:$J$368,9,TRUE)</f>
        <v>0.14572501295048124</v>
      </c>
      <c r="J3" s="23" t="s">
        <v>52</v>
      </c>
      <c r="K3" s="8">
        <f>VLOOKUP($B3,'Session Details'!$B$3:$T$358,11,TRUE)</f>
        <v>7.3142421741578811E-2</v>
      </c>
      <c r="L3" s="8">
        <f>VLOOKUP($B3,'Session Details'!$B$3:$T$358,13,TRUE)</f>
        <v>3.0000016112237571E-2</v>
      </c>
      <c r="M3" s="8">
        <f>VLOOKUP($B3,'Session Details'!$B$3:$T$358,15,TRUE)</f>
        <v>1.0415836533304246E-2</v>
      </c>
      <c r="N3" s="8">
        <f>VLOOKUP($B3,'Session Details'!$B$3:$T$358,17,TRUE)</f>
        <v>2.0833674287895176E-2</v>
      </c>
      <c r="O3" s="8">
        <f>VLOOKUP($B3,'Session Details'!$B$3:$T$358,19,TRUE)</f>
        <v>1.0101461341815332E-2</v>
      </c>
      <c r="P3" s="24" t="s">
        <v>35</v>
      </c>
      <c r="Q3" s="35">
        <f>VLOOKUP($B3,'Supporting Data'!$B$3:$J$368,2,TRUE)</f>
        <v>400812</v>
      </c>
      <c r="R3" s="8">
        <f>VLOOKUP($B3,'Supporting Data'!$B$3:$J$368,3,TRUE)</f>
        <v>0.19</v>
      </c>
      <c r="S3">
        <f>VLOOKUP($B3,'Supporting Data'!$B$3:$J$368,4,TRUE)</f>
        <v>32</v>
      </c>
      <c r="T3">
        <f>VLOOKUP($B3,'Supporting Data'!$B$3:$J$368,5,TRUE)</f>
        <v>22</v>
      </c>
      <c r="U3">
        <f>VLOOKUP($B3,'Supporting Data'!$B$3:$J$368,6,TRUE)</f>
        <v>27</v>
      </c>
      <c r="V3">
        <f>VLOOKUP($B3,'Supporting Data'!$B$3:$J$368,7,TRUE)</f>
        <v>399</v>
      </c>
      <c r="W3">
        <f>VLOOKUP($B3,'Supporting Data'!$B$3:$J$368,8,TRUE)</f>
        <v>34</v>
      </c>
      <c r="X3" s="8">
        <f>VLOOKUP($B3,'Supporting Data'!$B$3:$J$368,9,TRUE)</f>
        <v>0.92</v>
      </c>
      <c r="Y3" s="24" t="s">
        <v>74</v>
      </c>
      <c r="Z3" s="25">
        <f>W3</f>
        <v>34</v>
      </c>
      <c r="AA3" s="24" t="s">
        <v>35</v>
      </c>
      <c r="AB3" s="25" t="s">
        <v>35</v>
      </c>
      <c r="AD3" s="4" t="s">
        <v>10</v>
      </c>
      <c r="AE3" s="18">
        <f>AVERAGE('Supporting Data'!$C$3:$C$368)</f>
        <v>394905.68579234974</v>
      </c>
      <c r="AG3"/>
      <c r="AK3"/>
    </row>
    <row r="4" spans="2:37" x14ac:dyDescent="0.3">
      <c r="B4" s="3">
        <v>43482</v>
      </c>
      <c r="C4" t="str">
        <f>VLOOKUP(B4,'Session Details'!B4:C359,2,TRUE)</f>
        <v>Thursday</v>
      </c>
      <c r="D4" s="8">
        <v>1.0595416371384867</v>
      </c>
      <c r="E4" s="8">
        <f>VLOOKUP(B4,'Session Details'!B4:K359,10,TRUE)</f>
        <v>1.102040728108153</v>
      </c>
      <c r="F4" s="8">
        <f>VLOOKUP($B4,'Channel wise traffic'!$B$3:$J$368,3,TRUE)</f>
        <v>19.799855872051577</v>
      </c>
      <c r="G4" s="8">
        <f>VLOOKUP($B4,'Channel wise traffic'!$B$3:$J$368,5,TRUE)</f>
        <v>1.1020407879148157</v>
      </c>
      <c r="H4" s="8">
        <f>VLOOKUP($B4,'Channel wise traffic'!$B$3:$J$368,7,TRUE)</f>
        <v>1.1020414090985202</v>
      </c>
      <c r="I4" s="8">
        <f>VLOOKUP($B4,'Channel wise traffic'!$B$3:$J$368,9,TRUE)</f>
        <v>-6.3547930850813783E-2</v>
      </c>
      <c r="J4" s="23" t="s">
        <v>50</v>
      </c>
      <c r="K4" s="8">
        <f>VLOOKUP($B4,'Session Details'!$B$3:$T$358,11,TRUE)</f>
        <v>-2.0218102601444077E-2</v>
      </c>
      <c r="L4" s="8">
        <f>VLOOKUP($B4,'Session Details'!$B$3:$T$358,13,TRUE)</f>
        <v>-1.9417423042320192E-2</v>
      </c>
      <c r="M4" s="8">
        <f>VLOOKUP($B4,'Session Details'!$B$3:$T$358,15,TRUE)</f>
        <v>-1.0308829711940137E-2</v>
      </c>
      <c r="N4" s="8">
        <f>VLOOKUP($B4,'Session Details'!$B$3:$T$358,17,TRUE)</f>
        <v>-1.0204133603334054E-2</v>
      </c>
      <c r="O4" s="8">
        <f>VLOOKUP($B4,'Session Details'!$B$3:$T$358,19,TRUE)</f>
        <v>1.999937881945435E-2</v>
      </c>
      <c r="P4" s="24" t="s">
        <v>35</v>
      </c>
      <c r="Q4" s="35">
        <f>VLOOKUP($B4,'Supporting Data'!$B$3:$J$368,2,TRUE)</f>
        <v>404417</v>
      </c>
      <c r="R4" s="8">
        <f>VLOOKUP($B4,'Supporting Data'!$B$3:$J$368,3,TRUE)</f>
        <v>0.17</v>
      </c>
      <c r="S4">
        <f>VLOOKUP($B4,'Supporting Data'!$B$3:$J$368,4,TRUE)</f>
        <v>36</v>
      </c>
      <c r="T4">
        <f>VLOOKUP($B4,'Supporting Data'!$B$3:$J$368,5,TRUE)</f>
        <v>19</v>
      </c>
      <c r="U4">
        <f>VLOOKUP($B4,'Supporting Data'!$B$3:$J$368,6,TRUE)</f>
        <v>26</v>
      </c>
      <c r="V4">
        <f>VLOOKUP($B4,'Supporting Data'!$B$3:$J$368,7,TRUE)</f>
        <v>365</v>
      </c>
      <c r="W4">
        <f>VLOOKUP($B4,'Supporting Data'!$B$3:$J$368,8,TRUE)</f>
        <v>31</v>
      </c>
      <c r="X4" s="8">
        <f>VLOOKUP($B4,'Supporting Data'!$B$3:$J$368,9,TRUE)</f>
        <v>0.95</v>
      </c>
      <c r="Y4" s="24" t="s">
        <v>75</v>
      </c>
      <c r="Z4" s="25">
        <f>V4</f>
        <v>365</v>
      </c>
      <c r="AA4" s="24" t="s">
        <v>35</v>
      </c>
      <c r="AB4" s="25" t="s">
        <v>35</v>
      </c>
      <c r="AD4" s="4" t="s">
        <v>11</v>
      </c>
      <c r="AE4" s="17">
        <f>AVERAGE('Supporting Data'!$D$3:$D$368)</f>
        <v>0.1800819672131147</v>
      </c>
      <c r="AG4"/>
      <c r="AK4"/>
    </row>
    <row r="5" spans="2:37" x14ac:dyDescent="0.3">
      <c r="B5" s="3">
        <v>43486</v>
      </c>
      <c r="C5" t="str">
        <f>VLOOKUP(B5,'Session Details'!B5:C360,2,TRUE)</f>
        <v>Monday</v>
      </c>
      <c r="D5" s="8">
        <v>0.23352106416819263</v>
      </c>
      <c r="E5" s="8">
        <f>VLOOKUP(B5,'Session Details'!B5:K360,10,TRUE)</f>
        <v>5.154634623984955E-2</v>
      </c>
      <c r="F5" s="8">
        <f>VLOOKUP($B5,'Channel wise traffic'!$B$3:$J$368,3,TRUE)</f>
        <v>5.15463767991724E-2</v>
      </c>
      <c r="G5" s="8">
        <f>VLOOKUP($B5,'Channel wise traffic'!$B$3:$J$368,5,TRUE)</f>
        <v>5.1546379064839387E-2</v>
      </c>
      <c r="H5" s="8">
        <f>VLOOKUP($B5,'Channel wise traffic'!$B$3:$J$368,7,TRUE)</f>
        <v>5.1546236039426319E-2</v>
      </c>
      <c r="I5" s="8">
        <f>VLOOKUP($B5,'Channel wise traffic'!$B$3:$J$368,9,TRUE)</f>
        <v>5.154631646270591E-2</v>
      </c>
      <c r="J5" s="23" t="s">
        <v>35</v>
      </c>
      <c r="K5" s="8">
        <f>VLOOKUP($B5,'Session Details'!$B$3:$T$358,11,TRUE)</f>
        <v>0.17305434588235169</v>
      </c>
      <c r="L5" s="8">
        <f>VLOOKUP($B5,'Session Details'!$B$3:$T$358,13,TRUE)</f>
        <v>1.9607752357905017E-2</v>
      </c>
      <c r="M5" s="8">
        <f>VLOOKUP($B5,'Session Details'!$B$3:$T$358,15,TRUE)</f>
        <v>7.2164954141813231E-2</v>
      </c>
      <c r="N5" s="8">
        <f>VLOOKUP($B5,'Session Details'!$B$3:$T$358,17,TRUE)</f>
        <v>9.4737407672766505E-2</v>
      </c>
      <c r="O5" s="8">
        <f>VLOOKUP($B5,'Session Details'!$B$3:$T$358,19,TRUE)</f>
        <v>-1.9802843704489259E-2</v>
      </c>
      <c r="P5" s="24" t="s">
        <v>72</v>
      </c>
      <c r="Q5" s="35">
        <f>VLOOKUP($B5,'Supporting Data'!$B$3:$J$368,2,TRUE)</f>
        <v>388430</v>
      </c>
      <c r="R5" s="8">
        <f>VLOOKUP($B5,'Supporting Data'!$B$3:$J$368,3,TRUE)</f>
        <v>0.19</v>
      </c>
      <c r="S5">
        <f>VLOOKUP($B5,'Supporting Data'!$B$3:$J$368,4,TRUE)</f>
        <v>39</v>
      </c>
      <c r="T5">
        <f>VLOOKUP($B5,'Supporting Data'!$B$3:$J$368,5,TRUE)</f>
        <v>21</v>
      </c>
      <c r="U5">
        <f>VLOOKUP($B5,'Supporting Data'!$B$3:$J$368,6,TRUE)</f>
        <v>30</v>
      </c>
      <c r="V5">
        <f>VLOOKUP($B5,'Supporting Data'!$B$3:$J$368,7,TRUE)</f>
        <v>389</v>
      </c>
      <c r="W5">
        <f>VLOOKUP($B5,'Supporting Data'!$B$3:$J$368,8,TRUE)</f>
        <v>37</v>
      </c>
      <c r="X5" s="8">
        <f>VLOOKUP($B5,'Supporting Data'!$B$3:$J$368,9,TRUE)</f>
        <v>0.92</v>
      </c>
      <c r="Y5" s="24" t="s">
        <v>76</v>
      </c>
      <c r="Z5" s="25">
        <f>W6</f>
        <v>33</v>
      </c>
      <c r="AA5" s="24" t="s">
        <v>35</v>
      </c>
      <c r="AB5" s="25" t="s">
        <v>35</v>
      </c>
      <c r="AD5" s="4" t="s">
        <v>12</v>
      </c>
      <c r="AE5" s="18">
        <f>AVERAGE('Supporting Data'!$E$3:$E$368)</f>
        <v>34.994535519125684</v>
      </c>
      <c r="AG5"/>
      <c r="AI5" s="39"/>
      <c r="AK5"/>
    </row>
    <row r="6" spans="2:37" x14ac:dyDescent="0.3">
      <c r="B6" s="3">
        <v>43487</v>
      </c>
      <c r="C6" t="str">
        <f>VLOOKUP(B6,'Session Details'!B6:C361,2,TRUE)</f>
        <v>Tuesday</v>
      </c>
      <c r="D6" s="8">
        <v>0.85430485686646174</v>
      </c>
      <c r="E6" s="8">
        <f>VLOOKUP(B6,'Session Details'!B6:K361,10,TRUE)</f>
        <v>0.76530616559927278</v>
      </c>
      <c r="F6" s="8">
        <f>VLOOKUP($B6,'Channel wise traffic'!$B$3:$J$368,3,TRUE)</f>
        <v>0.76530620368873059</v>
      </c>
      <c r="G6" s="8">
        <f>VLOOKUP($B6,'Channel wise traffic'!$B$3:$J$368,5,TRUE)</f>
        <v>-0.64693892254082896</v>
      </c>
      <c r="H6" s="8">
        <f>VLOOKUP($B6,'Channel wise traffic'!$B$3:$J$368,7,TRUE)</f>
        <v>7.4691475779420955</v>
      </c>
      <c r="I6" s="8">
        <f>VLOOKUP($B6,'Channel wise traffic'!$B$3:$J$368,9,TRUE)</f>
        <v>-0.60437207174092422</v>
      </c>
      <c r="J6" s="23" t="s">
        <v>51</v>
      </c>
      <c r="K6" s="8">
        <f>VLOOKUP($B6,'Session Details'!$B$3:$T$358,11,TRUE)</f>
        <v>5.041546377221362E-2</v>
      </c>
      <c r="L6" s="8">
        <f>VLOOKUP($B6,'Session Details'!$B$3:$T$358,13,TRUE)</f>
        <v>9.4736969696082918E-2</v>
      </c>
      <c r="M6" s="8">
        <f>VLOOKUP($B6,'Session Details'!$B$3:$T$358,15,TRUE)</f>
        <v>-4.9505089835207738E-2</v>
      </c>
      <c r="N6" s="8">
        <f>VLOOKUP($B6,'Session Details'!$B$3:$T$358,17,TRUE)</f>
        <v>-2.0202279960467306E-2</v>
      </c>
      <c r="O6" s="8">
        <f>VLOOKUP($B6,'Session Details'!$B$3:$T$358,19,TRUE)</f>
        <v>3.0303326173652723E-2</v>
      </c>
      <c r="P6" s="24" t="s">
        <v>35</v>
      </c>
      <c r="Q6" s="35">
        <f>VLOOKUP($B6,'Supporting Data'!$B$3:$J$368,2,TRUE)</f>
        <v>383015</v>
      </c>
      <c r="R6" s="8">
        <f>VLOOKUP($B6,'Supporting Data'!$B$3:$J$368,3,TRUE)</f>
        <v>0.18</v>
      </c>
      <c r="S6">
        <f>VLOOKUP($B6,'Supporting Data'!$B$3:$J$368,4,TRUE)</f>
        <v>35</v>
      </c>
      <c r="T6">
        <f>VLOOKUP($B6,'Supporting Data'!$B$3:$J$368,5,TRUE)</f>
        <v>17</v>
      </c>
      <c r="U6">
        <f>VLOOKUP($B6,'Supporting Data'!$B$3:$J$368,6,TRUE)</f>
        <v>28</v>
      </c>
      <c r="V6">
        <f>VLOOKUP($B6,'Supporting Data'!$B$3:$J$368,7,TRUE)</f>
        <v>379</v>
      </c>
      <c r="W6">
        <f>VLOOKUP($B6,'Supporting Data'!$B$3:$J$368,8,TRUE)</f>
        <v>33</v>
      </c>
      <c r="X6" s="8">
        <f>VLOOKUP($B6,'Supporting Data'!$B$3:$J$368,9,TRUE)</f>
        <v>0.94</v>
      </c>
      <c r="Y6" s="24" t="s">
        <v>79</v>
      </c>
      <c r="Z6" s="25">
        <f>T6</f>
        <v>17</v>
      </c>
      <c r="AA6" s="24" t="s">
        <v>35</v>
      </c>
      <c r="AB6" s="25" t="s">
        <v>35</v>
      </c>
      <c r="AD6" s="4" t="s">
        <v>13</v>
      </c>
      <c r="AE6" s="18">
        <f>AVERAGE('Supporting Data'!$F$3:$F$368)</f>
        <v>19.669398907103826</v>
      </c>
      <c r="AG6"/>
      <c r="AI6" s="39"/>
      <c r="AK6"/>
    </row>
    <row r="7" spans="2:37" x14ac:dyDescent="0.3">
      <c r="B7" s="3">
        <v>43494</v>
      </c>
      <c r="C7" t="str">
        <f>VLOOKUP(B7,'Session Details'!B7:C362,2,TRUE)</f>
        <v>Tuesday</v>
      </c>
      <c r="D7" s="8">
        <v>-0.71708723442563915</v>
      </c>
      <c r="E7" s="8">
        <f>VLOOKUP(B7,'Session Details'!B7:K362,10,TRUE)</f>
        <v>-0.40462431699643209</v>
      </c>
      <c r="F7" s="8">
        <f>VLOOKUP($B7,'Channel wise traffic'!$B$3:$J$368,3,TRUE)</f>
        <v>-0.40462431164582546</v>
      </c>
      <c r="G7" s="8">
        <f>VLOOKUP($B7,'Channel wise traffic'!$B$3:$J$368,5,TRUE)</f>
        <v>1.9768798121875975</v>
      </c>
      <c r="H7" s="8">
        <f>VLOOKUP($B7,'Channel wise traffic'!$B$3:$J$368,7,TRUE)</f>
        <v>-0.87590011321220818</v>
      </c>
      <c r="I7" s="8">
        <f>VLOOKUP($B7,'Channel wise traffic'!$B$3:$J$368,9,TRUE)</f>
        <v>1.6565878173136039</v>
      </c>
      <c r="J7" s="23" t="s">
        <v>119</v>
      </c>
      <c r="K7" s="8">
        <f>VLOOKUP($B7,'Session Details'!$B$3:$T$358,11,TRUE)</f>
        <v>-0.52481642115115479</v>
      </c>
      <c r="L7" s="8">
        <f>VLOOKUP($B7,'Session Details'!$B$3:$T$358,13,TRUE)</f>
        <v>-0.54807690946756116</v>
      </c>
      <c r="M7" s="8">
        <f>VLOOKUP($B7,'Session Details'!$B$3:$T$358,15,TRUE)</f>
        <v>8.3332559140494533E-2</v>
      </c>
      <c r="N7" s="8">
        <f>VLOOKUP($B7,'Session Details'!$B$3:$T$358,17,TRUE)</f>
        <v>2.0618417861274718E-2</v>
      </c>
      <c r="O7" s="8">
        <f>VLOOKUP($B7,'Session Details'!$B$3:$T$358,19,TRUE)</f>
        <v>-4.9019317183025657E-2</v>
      </c>
      <c r="P7" s="24" t="s">
        <v>57</v>
      </c>
      <c r="Q7" s="35">
        <f>VLOOKUP($B7,'Supporting Data'!$B$3:$J$368,2,TRUE)</f>
        <v>274777</v>
      </c>
      <c r="R7" s="8">
        <f>VLOOKUP($B7,'Supporting Data'!$B$3:$J$368,3,TRUE)</f>
        <v>0.17</v>
      </c>
      <c r="S7">
        <f>VLOOKUP($B7,'Supporting Data'!$B$3:$J$368,4,TRUE)</f>
        <v>31</v>
      </c>
      <c r="T7">
        <f>VLOOKUP($B7,'Supporting Data'!$B$3:$J$368,5,TRUE)</f>
        <v>22</v>
      </c>
      <c r="U7">
        <f>VLOOKUP($B7,'Supporting Data'!$B$3:$J$368,6,TRUE)</f>
        <v>25</v>
      </c>
      <c r="V7">
        <f>VLOOKUP($B7,'Supporting Data'!$B$3:$J$368,7,TRUE)</f>
        <v>376</v>
      </c>
      <c r="W7">
        <f>VLOOKUP($B7,'Supporting Data'!$B$3:$J$368,8,TRUE)</f>
        <v>37</v>
      </c>
      <c r="X7" s="8">
        <f>VLOOKUP($B7,'Supporting Data'!$B$3:$J$368,9,TRUE)</f>
        <v>0.94</v>
      </c>
      <c r="Y7" s="24" t="s">
        <v>77</v>
      </c>
      <c r="Z7" s="25">
        <f>Q7</f>
        <v>274777</v>
      </c>
      <c r="AA7" s="24" t="s">
        <v>35</v>
      </c>
      <c r="AB7" s="25" t="s">
        <v>35</v>
      </c>
      <c r="AD7" s="4" t="s">
        <v>14</v>
      </c>
      <c r="AE7" s="18">
        <f>AVERAGE('Supporting Data'!$G$3:$G$368)</f>
        <v>27.560109289617486</v>
      </c>
      <c r="AG7"/>
      <c r="AI7" s="39"/>
      <c r="AK7"/>
    </row>
    <row r="8" spans="2:37" ht="15.6" customHeight="1" x14ac:dyDescent="0.3">
      <c r="B8" s="3">
        <v>43501</v>
      </c>
      <c r="C8" t="str">
        <f>VLOOKUP(B8,'Session Details'!B8:C363,2,TRUE)</f>
        <v>Tuesday</v>
      </c>
      <c r="D8" s="8">
        <v>1.1476852728398028</v>
      </c>
      <c r="E8" s="8">
        <f>VLOOKUP(B8,'Session Details'!B8:K363,10,TRUE)</f>
        <v>0</v>
      </c>
      <c r="F8" s="8">
        <f>VLOOKUP($B8,'Channel wise traffic'!$B$3:$J$368,3,TRUE)</f>
        <v>0</v>
      </c>
      <c r="G8" s="8">
        <f>VLOOKUP($B8,'Channel wise traffic'!$B$3:$J$368,5,TRUE)</f>
        <v>0</v>
      </c>
      <c r="H8" s="8">
        <f>VLOOKUP($B8,'Channel wise traffic'!$B$3:$J$368,7,TRUE)</f>
        <v>0</v>
      </c>
      <c r="I8" s="8">
        <f>VLOOKUP($B8,'Channel wise traffic'!$B$3:$J$368,9,TRUE)</f>
        <v>0</v>
      </c>
      <c r="J8" s="23" t="s">
        <v>35</v>
      </c>
      <c r="K8" s="8">
        <f>VLOOKUP($B8,'Session Details'!$B$3:$T$358,11,TRUE)</f>
        <v>1.1476852728398028</v>
      </c>
      <c r="L8" s="8">
        <f>VLOOKUP($B8,'Session Details'!$B$3:$T$358,13,TRUE)</f>
        <v>1.234042310339488</v>
      </c>
      <c r="M8" s="8">
        <f>VLOOKUP($B8,'Session Details'!$B$3:$T$358,15,TRUE)</f>
        <v>-2.8845516358522727E-2</v>
      </c>
      <c r="N8" s="8">
        <f>VLOOKUP($B8,'Session Details'!$B$3:$T$358,17,TRUE)</f>
        <v>-2.0201651638942719E-2</v>
      </c>
      <c r="O8" s="8">
        <f>VLOOKUP($B8,'Session Details'!$B$3:$T$358,19,TRUE)</f>
        <v>1.030900185313155E-2</v>
      </c>
      <c r="P8" s="24" t="s">
        <v>58</v>
      </c>
      <c r="Q8" s="35">
        <f>VLOOKUP($B8,'Supporting Data'!$B$3:$J$368,2,TRUE)</f>
        <v>408982</v>
      </c>
      <c r="R8" s="8">
        <f>VLOOKUP($B8,'Supporting Data'!$B$3:$J$368,3,TRUE)</f>
        <v>0.18</v>
      </c>
      <c r="S8">
        <f>VLOOKUP($B8,'Supporting Data'!$B$3:$J$368,4,TRUE)</f>
        <v>30</v>
      </c>
      <c r="T8">
        <v>22</v>
      </c>
      <c r="U8">
        <f>VLOOKUP($B8,'Supporting Data'!$B$3:$J$368,6,TRUE)</f>
        <v>28</v>
      </c>
      <c r="V8">
        <f>VLOOKUP($B8,'Supporting Data'!$B$3:$J$368,7,TRUE)</f>
        <v>371</v>
      </c>
      <c r="W8">
        <f>VLOOKUP($B8,'Supporting Data'!$B$3:$J$368,8,TRUE)</f>
        <v>39</v>
      </c>
      <c r="X8" s="8">
        <f>VLOOKUP($B8,'Supporting Data'!$B$3:$J$368,9,TRUE)</f>
        <v>0.91</v>
      </c>
      <c r="Y8" s="24" t="s">
        <v>104</v>
      </c>
      <c r="Z8" s="25">
        <f>S8</f>
        <v>30</v>
      </c>
      <c r="AA8" s="24" t="s">
        <v>76</v>
      </c>
      <c r="AB8" s="25">
        <f>W8</f>
        <v>39</v>
      </c>
      <c r="AD8" s="4" t="s">
        <v>15</v>
      </c>
      <c r="AE8" s="18">
        <f>AVERAGE('Supporting Data'!$H$3:$H$368)</f>
        <v>376.14480874316939</v>
      </c>
      <c r="AG8"/>
      <c r="AI8" s="39"/>
      <c r="AK8"/>
    </row>
    <row r="9" spans="2:37" x14ac:dyDescent="0.3">
      <c r="B9" s="3">
        <v>43515</v>
      </c>
      <c r="C9" t="str">
        <f>VLOOKUP(B9,'Session Details'!B9:C364,2,TRUE)</f>
        <v>Tuesday</v>
      </c>
      <c r="D9" s="8">
        <v>-0.55839299648571217</v>
      </c>
      <c r="E9" s="8">
        <f>VLOOKUP(B9,'Session Details'!B9:K364,10,TRUE)</f>
        <v>-3.8095258977849822E-2</v>
      </c>
      <c r="F9" s="8">
        <f>VLOOKUP($B9,'Channel wise traffic'!$B$3:$J$368,3,TRUE)</f>
        <v>-3.8095277540170391E-2</v>
      </c>
      <c r="G9" s="8">
        <f>VLOOKUP($B9,'Channel wise traffic'!$B$3:$J$368,5,TRUE)</f>
        <v>-3.8095355656595387E-2</v>
      </c>
      <c r="H9" s="8">
        <f>VLOOKUP($B9,'Channel wise traffic'!$B$3:$J$368,7,TRUE)</f>
        <v>-3.8095131783736913E-2</v>
      </c>
      <c r="I9" s="8">
        <f>VLOOKUP($B9,'Channel wise traffic'!$B$3:$J$368,9,TRUE)</f>
        <v>-3.8095186691883498E-2</v>
      </c>
      <c r="J9" s="23" t="s">
        <v>35</v>
      </c>
      <c r="K9" s="8">
        <f>VLOOKUP($B9,'Session Details'!$B$3:$T$358,11,TRUE)</f>
        <v>-0.54090360183579034</v>
      </c>
      <c r="L9" s="8">
        <f>VLOOKUP($B9,'Session Details'!$B$3:$T$358,13,TRUE)</f>
        <v>9.8040404605359566E-3</v>
      </c>
      <c r="M9" s="8">
        <f>VLOOKUP($B9,'Session Details'!$B$3:$T$358,15,TRUE)</f>
        <v>-0.56701031734702356</v>
      </c>
      <c r="N9" s="8">
        <f>VLOOKUP($B9,'Session Details'!$B$3:$T$358,17,TRUE)</f>
        <v>9.6143445174754483E-3</v>
      </c>
      <c r="O9" s="8">
        <f>VLOOKUP($B9,'Session Details'!$B$3:$T$358,19,TRUE)</f>
        <v>4.0000914170649882E-2</v>
      </c>
      <c r="P9" s="24" t="s">
        <v>59</v>
      </c>
      <c r="Q9" s="35">
        <f>VLOOKUP($B9,'Supporting Data'!$B$3:$J$368,2,TRUE)</f>
        <v>400903</v>
      </c>
      <c r="R9" s="8">
        <f>VLOOKUP($B9,'Supporting Data'!$B$3:$J$368,3,TRUE)</f>
        <v>0.18</v>
      </c>
      <c r="S9">
        <f>VLOOKUP($B9,'Supporting Data'!$B$3:$J$368,4,TRUE)</f>
        <v>35</v>
      </c>
      <c r="T9">
        <f>VLOOKUP($B9,'Supporting Data'!$B$3:$J$368,5,TRUE)</f>
        <v>19</v>
      </c>
      <c r="U9">
        <f>VLOOKUP($B9,'Supporting Data'!$B$3:$J$368,6,TRUE)</f>
        <v>29</v>
      </c>
      <c r="V9">
        <f>VLOOKUP($B9,'Supporting Data'!$B$3:$J$368,7,TRUE)</f>
        <v>350</v>
      </c>
      <c r="W9">
        <f>VLOOKUP($B9,'Supporting Data'!$B$3:$J$368,8,TRUE)</f>
        <v>35</v>
      </c>
      <c r="X9" s="8">
        <f>VLOOKUP($B9,'Supporting Data'!$B$3:$J$368,9,TRUE)</f>
        <v>0.92</v>
      </c>
      <c r="Y9" s="24" t="s">
        <v>78</v>
      </c>
      <c r="Z9" s="28">
        <f>X9</f>
        <v>0.92</v>
      </c>
      <c r="AA9" s="24" t="s">
        <v>35</v>
      </c>
      <c r="AB9" s="25" t="s">
        <v>35</v>
      </c>
      <c r="AD9" s="4" t="s">
        <v>16</v>
      </c>
      <c r="AE9" s="18">
        <f>AVERAGE('Supporting Data'!$I$3:$I$368)</f>
        <v>34.849726775956285</v>
      </c>
      <c r="AG9"/>
      <c r="AI9" s="39"/>
      <c r="AK9"/>
    </row>
    <row r="10" spans="2:37" x14ac:dyDescent="0.3">
      <c r="B10" s="3">
        <v>43522</v>
      </c>
      <c r="C10" t="str">
        <f>VLOOKUP(B10,'Session Details'!B10:C365,2,TRUE)</f>
        <v>Tuesday</v>
      </c>
      <c r="D10" s="8">
        <v>1.2004191790539451</v>
      </c>
      <c r="E10" s="8">
        <f>VLOOKUP(B10,'Session Details'!B10:K365,10,TRUE)</f>
        <v>1.980199148273698E-2</v>
      </c>
      <c r="F10" s="8">
        <f>VLOOKUP($B10,'Channel wise traffic'!$B$3:$J$368,3,TRUE)</f>
        <v>1.9802001513596457E-2</v>
      </c>
      <c r="G10" s="8">
        <f>VLOOKUP($B10,'Channel wise traffic'!$B$3:$J$368,5,TRUE)</f>
        <v>1.9802043726797613E-2</v>
      </c>
      <c r="H10" s="8">
        <f>VLOOKUP($B10,'Channel wise traffic'!$B$3:$J$368,7,TRUE)</f>
        <v>1.9801922748545753E-2</v>
      </c>
      <c r="I10" s="8">
        <f>VLOOKUP($B10,'Channel wise traffic'!$B$3:$J$368,9,TRUE)</f>
        <v>1.9801952420255287E-2</v>
      </c>
      <c r="J10" s="23" t="s">
        <v>35</v>
      </c>
      <c r="K10" s="8">
        <f>VLOOKUP($B10,'Session Details'!$B$3:$T$358,11,TRUE)</f>
        <v>1.157692572996929</v>
      </c>
      <c r="L10" s="8">
        <f>VLOOKUP($B10,'Session Details'!$B$3:$T$358,13,TRUE)</f>
        <v>-4.8543794424207753E-2</v>
      </c>
      <c r="M10" s="8">
        <f>VLOOKUP($B10,'Session Details'!$B$3:$T$358,15,TRUE)</f>
        <v>1.4523805158365186</v>
      </c>
      <c r="N10" s="8">
        <f>VLOOKUP($B10,'Session Details'!$B$3:$T$358,17,TRUE)</f>
        <v>-2.8570404886888778E-2</v>
      </c>
      <c r="O10" s="8">
        <f>VLOOKUP($B10,'Session Details'!$B$3:$T$358,19,TRUE)</f>
        <v>-4.8077534554121337E-2</v>
      </c>
      <c r="P10" s="24" t="s">
        <v>60</v>
      </c>
      <c r="Q10" s="35">
        <f>VLOOKUP($B10,'Supporting Data'!$B$3:$J$368,2,TRUE)</f>
        <v>400671</v>
      </c>
      <c r="R10" s="8">
        <f>VLOOKUP($B10,'Supporting Data'!$B$3:$J$368,3,TRUE)</f>
        <v>0.18</v>
      </c>
      <c r="S10">
        <f>VLOOKUP($B10,'Supporting Data'!$B$3:$J$368,4,TRUE)</f>
        <v>33</v>
      </c>
      <c r="T10">
        <f>VLOOKUP($B10,'Supporting Data'!$B$3:$J$368,5,TRUE)</f>
        <v>17</v>
      </c>
      <c r="U10">
        <f>VLOOKUP($B10,'Supporting Data'!$B$3:$J$368,6,TRUE)</f>
        <v>28</v>
      </c>
      <c r="V10">
        <f>VLOOKUP($B10,'Supporting Data'!$B$3:$J$368,7,TRUE)</f>
        <v>369</v>
      </c>
      <c r="W10">
        <f>VLOOKUP($B10,'Supporting Data'!$B$3:$J$368,8,TRUE)</f>
        <v>40</v>
      </c>
      <c r="X10" s="8">
        <f>VLOOKUP($B10,'Supporting Data'!$B$3:$J$368,9,TRUE)</f>
        <v>0.95</v>
      </c>
      <c r="Y10" s="24" t="s">
        <v>79</v>
      </c>
      <c r="Z10" s="25">
        <f>T10</f>
        <v>17</v>
      </c>
      <c r="AA10" s="24" t="s">
        <v>76</v>
      </c>
      <c r="AB10" s="25">
        <f>W10</f>
        <v>40</v>
      </c>
      <c r="AD10" s="4" t="s">
        <v>17</v>
      </c>
      <c r="AE10" s="17">
        <f>AVERAGE('Supporting Data'!$J$3:$J$368)</f>
        <v>0.9303005464480878</v>
      </c>
      <c r="AG10"/>
      <c r="AI10" s="39"/>
      <c r="AK10"/>
    </row>
    <row r="11" spans="2:37" x14ac:dyDescent="0.3">
      <c r="B11" s="3">
        <v>43524</v>
      </c>
      <c r="C11" t="str">
        <f>VLOOKUP(B11,'Session Details'!B11:C366,2,TRUE)</f>
        <v>Thursday</v>
      </c>
      <c r="D11" s="8">
        <v>0.22324803045110131</v>
      </c>
      <c r="E11" s="8">
        <f>VLOOKUP(B11,'Session Details'!B11:K366,10,TRUE)</f>
        <v>8.3333329336271023E-2</v>
      </c>
      <c r="F11" s="8">
        <f>VLOOKUP($B11,'Channel wise traffic'!$B$3:$J$368,3,TRUE)</f>
        <v>8.3333422156942838E-2</v>
      </c>
      <c r="G11" s="8">
        <f>VLOOKUP($B11,'Channel wise traffic'!$B$3:$J$368,5,TRUE)</f>
        <v>8.3333422156942838E-2</v>
      </c>
      <c r="H11" s="8">
        <f>VLOOKUP($B11,'Channel wise traffic'!$B$3:$J$368,7,TRUE)</f>
        <v>8.3333078974827668E-2</v>
      </c>
      <c r="I11" s="8">
        <f>VLOOKUP($B11,'Channel wise traffic'!$B$3:$J$368,9,TRUE)</f>
        <v>8.3333210346807185E-2</v>
      </c>
      <c r="J11" s="23" t="s">
        <v>35</v>
      </c>
      <c r="K11" s="8">
        <f>VLOOKUP($B11,'Session Details'!$B$3:$T$358,11,TRUE)</f>
        <v>0.12915198644756454</v>
      </c>
      <c r="L11" s="8">
        <f>VLOOKUP($B11,'Session Details'!$B$3:$T$358,13,TRUE)</f>
        <v>6.2499884892301072E-2</v>
      </c>
      <c r="M11" s="8">
        <f>VLOOKUP($B11,'Session Details'!$B$3:$T$358,15,TRUE)</f>
        <v>3.1249904776907478E-2</v>
      </c>
      <c r="N11" s="8">
        <f>VLOOKUP($B11,'Session Details'!$B$3:$T$358,17,TRUE)</f>
        <v>-3.8834781612481994E-2</v>
      </c>
      <c r="O11" s="8">
        <f>VLOOKUP($B11,'Session Details'!$B$3:$T$358,19,TRUE)</f>
        <v>7.2164795630487166E-2</v>
      </c>
      <c r="P11" s="24" t="s">
        <v>73</v>
      </c>
      <c r="Q11" s="35">
        <f>VLOOKUP($B11,'Supporting Data'!$B$3:$J$368,2,TRUE)</f>
        <v>399552</v>
      </c>
      <c r="R11" s="8">
        <f>VLOOKUP($B11,'Supporting Data'!$B$3:$J$368,3,TRUE)</f>
        <v>0.19</v>
      </c>
      <c r="S11">
        <f>VLOOKUP($B11,'Supporting Data'!$B$3:$J$368,4,TRUE)</f>
        <v>30</v>
      </c>
      <c r="T11">
        <f>VLOOKUP($B11,'Supporting Data'!$B$3:$J$368,5,TRUE)</f>
        <v>22</v>
      </c>
      <c r="U11">
        <f>VLOOKUP($B11,'Supporting Data'!$B$3:$J$368,6,TRUE)</f>
        <v>25</v>
      </c>
      <c r="V11">
        <f>VLOOKUP($B11,'Supporting Data'!$B$3:$J$368,7,TRUE)</f>
        <v>377</v>
      </c>
      <c r="W11">
        <f>VLOOKUP($B11,'Supporting Data'!$B$3:$J$368,8,TRUE)</f>
        <v>38</v>
      </c>
      <c r="X11" s="8">
        <f>VLOOKUP($B11,'Supporting Data'!$B$3:$J$368,9,TRUE)</f>
        <v>0.93</v>
      </c>
      <c r="Y11" s="24" t="s">
        <v>104</v>
      </c>
      <c r="Z11" s="25">
        <f>S11</f>
        <v>30</v>
      </c>
      <c r="AA11" s="24" t="s">
        <v>98</v>
      </c>
      <c r="AB11" s="25">
        <f>U11</f>
        <v>25</v>
      </c>
    </row>
    <row r="12" spans="2:37" x14ac:dyDescent="0.3">
      <c r="B12" s="3">
        <v>43526</v>
      </c>
      <c r="C12" t="str">
        <f>VLOOKUP(B12,'Session Details'!B12:C367,2,TRUE)</f>
        <v>Saturday</v>
      </c>
      <c r="D12" s="8">
        <v>-0.37594234941110949</v>
      </c>
      <c r="E12" s="8">
        <f>VLOOKUP(B12,'Session Details'!B12:K367,10,TRUE)</f>
        <v>8.3333360405835055E-2</v>
      </c>
      <c r="F12" s="8">
        <f>VLOOKUP($B12,'Channel wise traffic'!$B$3:$J$368,3,TRUE)</f>
        <v>8.3333349447917593E-2</v>
      </c>
      <c r="G12" s="8">
        <f>VLOOKUP($B12,'Channel wise traffic'!$B$3:$J$368,5,TRUE)</f>
        <v>8.3333369143519853E-2</v>
      </c>
      <c r="H12" s="8">
        <f>VLOOKUP($B12,'Channel wise traffic'!$B$3:$J$368,7,TRUE)</f>
        <v>8.3333386071977378E-2</v>
      </c>
      <c r="I12" s="8">
        <f>VLOOKUP($B12,'Channel wise traffic'!$B$3:$J$368,9,TRUE)</f>
        <v>8.3333355645834883E-2</v>
      </c>
      <c r="J12" s="23" t="s">
        <v>35</v>
      </c>
      <c r="K12" s="8">
        <f>VLOOKUP($B12,'Session Details'!$B$3:$T$358,11,TRUE)</f>
        <v>-0.42394678407179354</v>
      </c>
      <c r="L12" s="8">
        <f>VLOOKUP($B12,'Session Details'!$B$3:$T$358,13,TRUE)</f>
        <v>2.550000210987946E-8</v>
      </c>
      <c r="M12" s="8">
        <f>VLOOKUP($B12,'Session Details'!$B$3:$T$358,15,TRUE)</f>
        <v>5.2631779252142019E-2</v>
      </c>
      <c r="N12" s="8">
        <f>VLOOKUP($B12,'Session Details'!$B$3:$T$358,17,TRUE)</f>
        <v>-0.48958358524039425</v>
      </c>
      <c r="O12" s="8">
        <f>VLOOKUP($B12,'Session Details'!$B$3:$T$358,19,TRUE)</f>
        <v>7.2164650697249533E-2</v>
      </c>
      <c r="P12" s="24" t="s">
        <v>61</v>
      </c>
      <c r="Q12" s="35">
        <f>VLOOKUP($B12,'Supporting Data'!$B$3:$J$368,2,TRUE)</f>
        <v>386616</v>
      </c>
      <c r="R12" s="8">
        <f>VLOOKUP($B12,'Supporting Data'!$B$3:$J$368,3,TRUE)</f>
        <v>0.18</v>
      </c>
      <c r="S12">
        <f>VLOOKUP($B12,'Supporting Data'!$B$3:$J$368,4,TRUE)</f>
        <v>40</v>
      </c>
      <c r="T12">
        <f>VLOOKUP($B12,'Supporting Data'!$B$3:$J$368,5,TRUE)</f>
        <v>18</v>
      </c>
      <c r="U12">
        <f>VLOOKUP($B12,'Supporting Data'!$B$3:$J$368,6,TRUE)</f>
        <v>56</v>
      </c>
      <c r="V12">
        <f>VLOOKUP($B12,'Supporting Data'!$B$3:$J$368,7,TRUE)</f>
        <v>399</v>
      </c>
      <c r="W12">
        <f>VLOOKUP($B12,'Supporting Data'!$B$3:$J$368,8,TRUE)</f>
        <v>40</v>
      </c>
      <c r="X12" s="8">
        <f>VLOOKUP($B12,'Supporting Data'!$B$3:$J$368,9,TRUE)</f>
        <v>0.95</v>
      </c>
      <c r="Y12" s="24" t="s">
        <v>81</v>
      </c>
      <c r="Z12" s="25">
        <f>U12</f>
        <v>56</v>
      </c>
      <c r="AA12" s="24" t="s">
        <v>35</v>
      </c>
      <c r="AB12" s="25" t="s">
        <v>35</v>
      </c>
    </row>
    <row r="13" spans="2:37" x14ac:dyDescent="0.3">
      <c r="B13" s="3">
        <v>43533</v>
      </c>
      <c r="C13" t="str">
        <f>VLOOKUP(B13,'Session Details'!B13:C368,2,TRUE)</f>
        <v>Saturday</v>
      </c>
      <c r="D13" s="8">
        <v>1.0202070652584099</v>
      </c>
      <c r="E13" s="8">
        <f>VLOOKUP(B13,'Session Details'!B13:K368,10,TRUE)</f>
        <v>0</v>
      </c>
      <c r="F13" s="8">
        <f>VLOOKUP($B13,'Channel wise traffic'!$B$3:$J$368,3,TRUE)</f>
        <v>0</v>
      </c>
      <c r="G13" s="8">
        <f>VLOOKUP($B13,'Channel wise traffic'!$B$3:$J$368,5,TRUE)</f>
        <v>0</v>
      </c>
      <c r="H13" s="8">
        <f>VLOOKUP($B13,'Channel wise traffic'!$B$3:$J$368,7,TRUE)</f>
        <v>0</v>
      </c>
      <c r="I13" s="8">
        <f>VLOOKUP($B13,'Channel wise traffic'!$B$3:$J$368,9,TRUE)</f>
        <v>0</v>
      </c>
      <c r="J13" s="23" t="s">
        <v>35</v>
      </c>
      <c r="K13" s="8">
        <f>VLOOKUP($B13,'Session Details'!$B$3:$T$358,11,TRUE)</f>
        <v>1.0202070652584103</v>
      </c>
      <c r="L13" s="8">
        <f>VLOOKUP($B13,'Session Details'!$B$3:$T$358,13,TRUE)</f>
        <v>-9.9999785799986807E-3</v>
      </c>
      <c r="M13" s="8">
        <f>VLOOKUP($B13,'Session Details'!$B$3:$T$358,15,TRUE)</f>
        <v>-9.9999224199929237E-3</v>
      </c>
      <c r="N13" s="8">
        <f>VLOOKUP($B13,'Session Details'!$B$3:$T$358,17,TRUE)</f>
        <v>1.1224496738699306</v>
      </c>
      <c r="O13" s="8">
        <f>VLOOKUP($B13,'Session Details'!$B$3:$T$358,19,TRUE)</f>
        <v>-2.8846115409956741E-2</v>
      </c>
      <c r="P13" s="24" t="s">
        <v>62</v>
      </c>
      <c r="Q13" s="35">
        <f>VLOOKUP($B13,'Supporting Data'!$B$3:$J$368,2,TRUE)</f>
        <v>404097</v>
      </c>
      <c r="R13" s="8">
        <f>VLOOKUP($B13,'Supporting Data'!$B$3:$J$368,3,TRUE)</f>
        <v>0.17</v>
      </c>
      <c r="S13">
        <f>VLOOKUP($B13,'Supporting Data'!$B$3:$J$368,4,TRUE)</f>
        <v>33</v>
      </c>
      <c r="T13">
        <f>VLOOKUP($B13,'Supporting Data'!$B$3:$J$368,5,TRUE)</f>
        <v>21</v>
      </c>
      <c r="U13">
        <f>VLOOKUP($B13,'Supporting Data'!$B$3:$J$368,6,TRUE)</f>
        <v>28</v>
      </c>
      <c r="V13">
        <f>VLOOKUP($B13,'Supporting Data'!$B$3:$J$368,7,TRUE)</f>
        <v>386</v>
      </c>
      <c r="W13">
        <f>VLOOKUP($B13,'Supporting Data'!$B$3:$J$368,8,TRUE)</f>
        <v>31</v>
      </c>
      <c r="X13" s="8">
        <f>VLOOKUP($B13,'Supporting Data'!$B$3:$J$368,9,TRUE)</f>
        <v>0.95</v>
      </c>
      <c r="Y13" s="24" t="s">
        <v>106</v>
      </c>
      <c r="Z13" s="25">
        <f>Q13</f>
        <v>404097</v>
      </c>
      <c r="AA13" s="24" t="s">
        <v>82</v>
      </c>
      <c r="AB13" s="25" t="s">
        <v>35</v>
      </c>
    </row>
    <row r="14" spans="2:37" x14ac:dyDescent="0.3">
      <c r="B14" s="3">
        <v>43543</v>
      </c>
      <c r="C14" t="str">
        <f>VLOOKUP(B14,'Session Details'!B14:C369,2,TRUE)</f>
        <v>Tuesday</v>
      </c>
      <c r="D14" s="8">
        <v>-0.45549226537958976</v>
      </c>
      <c r="E14" s="8">
        <f>VLOOKUP(B14,'Session Details'!B14:K369,10,TRUE)</f>
        <v>2.0201937045509322E-2</v>
      </c>
      <c r="F14" s="8">
        <f>VLOOKUP($B14,'Channel wise traffic'!$B$3:$J$368,3,TRUE)</f>
        <v>2.0201910579504601E-2</v>
      </c>
      <c r="G14" s="8">
        <f>VLOOKUP($B14,'Channel wise traffic'!$B$3:$J$368,5,TRUE)</f>
        <v>2.0201910579504601E-2</v>
      </c>
      <c r="H14" s="8">
        <f>VLOOKUP($B14,'Channel wise traffic'!$B$3:$J$368,7,TRUE)</f>
        <v>2.0201960407912223E-2</v>
      </c>
      <c r="I14" s="8">
        <f>VLOOKUP($B14,'Channel wise traffic'!$B$3:$J$368,9,TRUE)</f>
        <v>2.0201991290585752E-2</v>
      </c>
      <c r="J14" s="23" t="s">
        <v>35</v>
      </c>
      <c r="K14" s="8">
        <f>VLOOKUP($B14,'Session Details'!$B$3:$T$358,11,TRUE)</f>
        <v>-0.46627457709544307</v>
      </c>
      <c r="L14" s="8">
        <f>VLOOKUP($B14,'Session Details'!$B$3:$T$358,13,TRUE)</f>
        <v>3.9603872853995581E-2</v>
      </c>
      <c r="M14" s="8">
        <f>VLOOKUP($B14,'Session Details'!$B$3:$T$358,15,TRUE)</f>
        <v>6.0606468891118981E-2</v>
      </c>
      <c r="N14" s="8">
        <f>VLOOKUP($B14,'Session Details'!$B$3:$T$358,17,TRUE)</f>
        <v>1.9607633672155123E-2</v>
      </c>
      <c r="O14" s="8">
        <f>VLOOKUP($B14,'Session Details'!$B$3:$T$358,19,TRUE)</f>
        <v>-0.52525253838500408</v>
      </c>
      <c r="P14" s="24" t="s">
        <v>64</v>
      </c>
      <c r="Q14" s="35">
        <f>VLOOKUP($B14,'Supporting Data'!$B$3:$J$368,2,TRUE)</f>
        <v>380462</v>
      </c>
      <c r="R14" s="8">
        <f>VLOOKUP($B14,'Supporting Data'!$B$3:$J$368,3,TRUE)</f>
        <v>0.19</v>
      </c>
      <c r="S14">
        <f>VLOOKUP($B14,'Supporting Data'!$B$3:$J$368,4,TRUE)</f>
        <v>37</v>
      </c>
      <c r="T14">
        <f>VLOOKUP($B14,'Supporting Data'!$B$3:$J$368,5,TRUE)</f>
        <v>20</v>
      </c>
      <c r="U14">
        <f>VLOOKUP($B14,'Supporting Data'!$B$3:$J$368,6,TRUE)</f>
        <v>25</v>
      </c>
      <c r="V14">
        <f>VLOOKUP($B14,'Supporting Data'!$B$3:$J$368,7,TRUE)</f>
        <v>400</v>
      </c>
      <c r="W14">
        <f>VLOOKUP($B14,'Supporting Data'!$B$3:$J$368,8,TRUE)</f>
        <v>33</v>
      </c>
      <c r="X14" s="8">
        <f>VLOOKUP($B14,'Supporting Data'!$B$3:$J$368,9,TRUE)</f>
        <v>0.65</v>
      </c>
      <c r="Y14" s="24" t="s">
        <v>83</v>
      </c>
      <c r="Z14" s="28">
        <f>X14</f>
        <v>0.65</v>
      </c>
      <c r="AA14" s="24" t="s">
        <v>35</v>
      </c>
      <c r="AB14" s="25" t="s">
        <v>35</v>
      </c>
    </row>
    <row r="15" spans="2:37" x14ac:dyDescent="0.3">
      <c r="B15" s="3">
        <v>43548</v>
      </c>
      <c r="C15" t="str">
        <f>VLOOKUP(B15,'Session Details'!B15:C370,2,TRUE)</f>
        <v>Sunday</v>
      </c>
      <c r="D15" s="8">
        <v>0.22259812803337153</v>
      </c>
      <c r="E15" s="8">
        <f>VLOOKUP(B15,'Session Details'!B15:K370,10,TRUE)</f>
        <v>6.3157920407615809E-2</v>
      </c>
      <c r="F15" s="8">
        <f>VLOOKUP($B15,'Channel wise traffic'!$B$3:$J$368,3,TRUE)</f>
        <v>6.3157922848533277E-2</v>
      </c>
      <c r="G15" s="8">
        <f>VLOOKUP($B15,'Channel wise traffic'!$B$3:$J$368,5,TRUE)</f>
        <v>6.3157898393647383E-2</v>
      </c>
      <c r="H15" s="8">
        <f>VLOOKUP($B15,'Channel wise traffic'!$B$3:$J$368,7,TRUE)</f>
        <v>6.3158045081430858E-2</v>
      </c>
      <c r="I15" s="8">
        <f>VLOOKUP($B15,'Channel wise traffic'!$B$3:$J$368,9,TRUE)</f>
        <v>6.3157887141938707E-2</v>
      </c>
      <c r="J15" s="23" t="s">
        <v>35</v>
      </c>
      <c r="K15" s="8">
        <f>VLOOKUP($B15,'Session Details'!$B$3:$T$358,11,TRUE)</f>
        <v>0.14996853706998059</v>
      </c>
      <c r="L15" s="8">
        <f>VLOOKUP($B15,'Session Details'!$B$3:$T$358,13,TRUE)</f>
        <v>2.061846576038473E-2</v>
      </c>
      <c r="M15" s="8">
        <f>VLOOKUP($B15,'Session Details'!$B$3:$T$358,15,TRUE)</f>
        <v>5.1020255191124297E-2</v>
      </c>
      <c r="N15" s="8">
        <f>VLOOKUP($B15,'Session Details'!$B$3:$T$358,17,TRUE)</f>
        <v>2.0000379435892279E-2</v>
      </c>
      <c r="O15" s="8">
        <f>VLOOKUP($B15,'Session Details'!$B$3:$T$358,19,TRUE)</f>
        <v>5.1020332005990321E-2</v>
      </c>
      <c r="P15" s="24" t="s">
        <v>72</v>
      </c>
      <c r="Q15" s="35">
        <f>VLOOKUP($B15,'Supporting Data'!$B$3:$J$368,2,TRUE)</f>
        <v>401966</v>
      </c>
      <c r="R15" s="8">
        <f>VLOOKUP($B15,'Supporting Data'!$B$3:$J$368,3,TRUE)</f>
        <v>0.17</v>
      </c>
      <c r="S15">
        <f>VLOOKUP($B15,'Supporting Data'!$B$3:$J$368,4,TRUE)</f>
        <v>38</v>
      </c>
      <c r="T15">
        <f>VLOOKUP($B15,'Supporting Data'!$B$3:$J$368,5,TRUE)</f>
        <v>20</v>
      </c>
      <c r="U15">
        <f>VLOOKUP($B15,'Supporting Data'!$B$3:$J$368,6,TRUE)</f>
        <v>26</v>
      </c>
      <c r="V15">
        <f>VLOOKUP($B15,'Supporting Data'!$B$3:$J$368,7,TRUE)</f>
        <v>350</v>
      </c>
      <c r="W15">
        <f>VLOOKUP($B15,'Supporting Data'!$B$3:$J$368,8,TRUE)</f>
        <v>40</v>
      </c>
      <c r="X15" s="8">
        <f>VLOOKUP($B15,'Supporting Data'!$B$3:$J$368,9,TRUE)</f>
        <v>0.91</v>
      </c>
      <c r="Y15" s="24" t="s">
        <v>96</v>
      </c>
      <c r="Z15" s="25">
        <f>V15</f>
        <v>350</v>
      </c>
      <c r="AA15" s="24" t="s">
        <v>76</v>
      </c>
      <c r="AB15" s="25">
        <f>W15</f>
        <v>40</v>
      </c>
    </row>
    <row r="16" spans="2:37" x14ac:dyDescent="0.3">
      <c r="B16" s="3">
        <v>43550</v>
      </c>
      <c r="C16" t="str">
        <f>VLOOKUP(B16,'Session Details'!B16:C371,2,TRUE)</f>
        <v>Tuesday</v>
      </c>
      <c r="D16" s="8">
        <v>0.77964973472889199</v>
      </c>
      <c r="E16" s="8">
        <f>VLOOKUP(B16,'Session Details'!B16:K371,10,TRUE)</f>
        <v>-4.950491032145643E-2</v>
      </c>
      <c r="F16" s="8">
        <f>VLOOKUP($B16,'Channel wise traffic'!$B$3:$J$368,3,TRUE)</f>
        <v>-4.9504940464189851E-2</v>
      </c>
      <c r="G16" s="8">
        <f>VLOOKUP($B16,'Channel wise traffic'!$B$3:$J$368,5,TRUE)</f>
        <v>-4.9504940464189851E-2</v>
      </c>
      <c r="H16" s="8">
        <f>VLOOKUP($B16,'Channel wise traffic'!$B$3:$J$368,7,TRUE)</f>
        <v>-4.950480687136416E-2</v>
      </c>
      <c r="I16" s="8">
        <f>VLOOKUP($B16,'Channel wise traffic'!$B$3:$J$368,9,TRUE)</f>
        <v>-4.9504881050637994E-2</v>
      </c>
      <c r="J16" s="23" t="s">
        <v>35</v>
      </c>
      <c r="K16" s="8">
        <f>VLOOKUP($B16,'Session Details'!$B$3:$T$358,11,TRUE)</f>
        <v>0.87233982685769784</v>
      </c>
      <c r="L16" s="8">
        <f>VLOOKUP($B16,'Session Details'!$B$3:$T$358,13,TRUE)</f>
        <v>-6.6666608611452793E-2</v>
      </c>
      <c r="M16" s="8">
        <f>VLOOKUP($B16,'Session Details'!$B$3:$T$358,15,TRUE)</f>
        <v>-4.7619227486649485E-2</v>
      </c>
      <c r="N16" s="8">
        <f>VLOOKUP($B16,'Session Details'!$B$3:$T$358,17,TRUE)</f>
        <v>-4.8076697021672166E-2</v>
      </c>
      <c r="O16" s="8">
        <f>VLOOKUP($B16,'Session Details'!$B$3:$T$358,19,TRUE)</f>
        <v>1.2127650047192211</v>
      </c>
      <c r="P16" s="24" t="s">
        <v>65</v>
      </c>
      <c r="Q16" s="35">
        <f>VLOOKUP($B16,'Supporting Data'!$B$3:$J$368,2,TRUE)</f>
        <v>395869</v>
      </c>
      <c r="R16" s="8">
        <f>VLOOKUP($B16,'Supporting Data'!$B$3:$J$368,3,TRUE)</f>
        <v>0.17</v>
      </c>
      <c r="S16">
        <f>VLOOKUP($B16,'Supporting Data'!$B$3:$J$368,4,TRUE)</f>
        <v>39</v>
      </c>
      <c r="T16">
        <f>VLOOKUP($B16,'Supporting Data'!$B$3:$J$368,5,TRUE)</f>
        <v>18</v>
      </c>
      <c r="U16">
        <f>VLOOKUP($B16,'Supporting Data'!$B$3:$J$368,6,TRUE)</f>
        <v>25</v>
      </c>
      <c r="V16">
        <f>VLOOKUP($B16,'Supporting Data'!$B$3:$J$368,7,TRUE)</f>
        <v>366</v>
      </c>
      <c r="W16">
        <f>VLOOKUP($B16,'Supporting Data'!$B$3:$J$368,8,TRUE)</f>
        <v>36</v>
      </c>
      <c r="X16" s="8">
        <f>VLOOKUP($B16,'Supporting Data'!$B$3:$J$368,9,TRUE)</f>
        <v>0.94</v>
      </c>
      <c r="Y16" s="24" t="s">
        <v>84</v>
      </c>
      <c r="Z16" s="28">
        <f>X16</f>
        <v>0.94</v>
      </c>
      <c r="AA16" s="24" t="s">
        <v>35</v>
      </c>
      <c r="AB16" s="25" t="s">
        <v>35</v>
      </c>
    </row>
    <row r="17" spans="1:28" x14ac:dyDescent="0.3">
      <c r="B17" s="3">
        <v>43559</v>
      </c>
      <c r="C17" t="str">
        <f>VLOOKUP(B17,'Session Details'!B17:C372,2,TRUE)</f>
        <v>Thursday</v>
      </c>
      <c r="D17" s="8">
        <v>-0.52087951809985289</v>
      </c>
      <c r="E17" s="8">
        <f>VLOOKUP(B17,'Session Details'!B17:K372,10,TRUE)</f>
        <v>3.0302975335167126E-2</v>
      </c>
      <c r="F17" s="8">
        <f>VLOOKUP($B17,'Channel wise traffic'!$B$3:$J$368,3,TRUE)</f>
        <v>3.0302995067221783E-2</v>
      </c>
      <c r="G17" s="8">
        <f>VLOOKUP($B17,'Channel wise traffic'!$B$3:$J$368,5,TRUE)</f>
        <v>3.0302952001233452E-2</v>
      </c>
      <c r="H17" s="8">
        <f>VLOOKUP($B17,'Channel wise traffic'!$B$3:$J$368,7,TRUE)</f>
        <v>3.0302940611868445E-2</v>
      </c>
      <c r="I17" s="8">
        <f>VLOOKUP($B17,'Channel wise traffic'!$B$3:$J$368,9,TRUE)</f>
        <v>3.0302986935878629E-2</v>
      </c>
      <c r="J17" s="23" t="s">
        <v>35</v>
      </c>
      <c r="K17" s="8">
        <f>VLOOKUP($B17,'Session Details'!$B$3:$T$358,11,TRUE)</f>
        <v>-0.53497129252622422</v>
      </c>
      <c r="L17" s="8">
        <f>VLOOKUP($B17,'Session Details'!$B$3:$T$358,13,TRUE)</f>
        <v>7.1428603225100362E-2</v>
      </c>
      <c r="M17" s="8">
        <f>VLOOKUP($B17,'Session Details'!$B$3:$T$358,15,TRUE)</f>
        <v>-0.48979617291931032</v>
      </c>
      <c r="N17" s="8">
        <f>VLOOKUP($B17,'Session Details'!$B$3:$T$358,17,TRUE)</f>
        <v>-7.7669563438227507E-2</v>
      </c>
      <c r="O17" s="8">
        <f>VLOOKUP($B17,'Session Details'!$B$3:$T$358,19,TRUE)</f>
        <v>-7.7670126670266071E-2</v>
      </c>
      <c r="P17" s="24" t="s">
        <v>59</v>
      </c>
      <c r="Q17" s="35">
        <f>VLOOKUP($B17,'Supporting Data'!$B$3:$J$368,2,TRUE)</f>
        <v>406272</v>
      </c>
      <c r="R17" s="8">
        <f>VLOOKUP($B17,'Supporting Data'!$B$3:$J$368,3,TRUE)</f>
        <v>0.1</v>
      </c>
      <c r="S17">
        <f>VLOOKUP($B17,'Supporting Data'!$B$3:$J$368,4,TRUE)</f>
        <v>35</v>
      </c>
      <c r="T17">
        <f>VLOOKUP($B17,'Supporting Data'!$B$3:$J$368,5,TRUE)</f>
        <v>21</v>
      </c>
      <c r="U17">
        <f>VLOOKUP($B17,'Supporting Data'!$B$3:$J$368,6,TRUE)</f>
        <v>29</v>
      </c>
      <c r="V17">
        <f>VLOOKUP($B17,'Supporting Data'!$B$3:$J$368,7,TRUE)</f>
        <v>388</v>
      </c>
      <c r="W17">
        <f>VLOOKUP($B17,'Supporting Data'!$B$3:$J$368,8,TRUE)</f>
        <v>40</v>
      </c>
      <c r="X17" s="8">
        <f>VLOOKUP($B17,'Supporting Data'!$B$3:$J$368,9,TRUE)</f>
        <v>0.92</v>
      </c>
      <c r="Y17" s="24" t="s">
        <v>85</v>
      </c>
      <c r="Z17" s="28">
        <f>R17</f>
        <v>0.1</v>
      </c>
      <c r="AA17" s="24" t="s">
        <v>35</v>
      </c>
      <c r="AB17" s="25" t="s">
        <v>35</v>
      </c>
    </row>
    <row r="18" spans="1:28" x14ac:dyDescent="0.3">
      <c r="B18" s="3">
        <v>43566</v>
      </c>
      <c r="C18" t="str">
        <f>VLOOKUP(B18,'Session Details'!B18:C373,2,TRUE)</f>
        <v>Thursday</v>
      </c>
      <c r="D18" s="8">
        <v>0.9239043412518404</v>
      </c>
      <c r="E18" s="8">
        <f>VLOOKUP(B18,'Session Details'!B18:K373,10,TRUE)</f>
        <v>-6.8627420442282427E-2</v>
      </c>
      <c r="F18" s="8">
        <f>VLOOKUP($B18,'Channel wise traffic'!$B$3:$J$368,3,TRUE)</f>
        <v>-6.8627457127354408E-2</v>
      </c>
      <c r="G18" s="8">
        <f>VLOOKUP($B18,'Channel wise traffic'!$B$3:$J$368,5,TRUE)</f>
        <v>-6.8627501795281876E-2</v>
      </c>
      <c r="H18" s="8">
        <f>VLOOKUP($B18,'Channel wise traffic'!$B$3:$J$368,7,TRUE)</f>
        <v>-6.8627253830511492E-2</v>
      </c>
      <c r="I18" s="8">
        <f>VLOOKUP($B18,'Channel wise traffic'!$B$3:$J$368,9,TRUE)</f>
        <v>-6.8627355655187183E-2</v>
      </c>
      <c r="J18" s="23" t="s">
        <v>35</v>
      </c>
      <c r="K18" s="8">
        <f>VLOOKUP($B18,'Session Details'!$B$3:$T$358,11,TRUE)</f>
        <v>1.0656657324153227</v>
      </c>
      <c r="L18" s="8">
        <f>VLOOKUP($B18,'Session Details'!$B$3:$T$358,13,TRUE)</f>
        <v>-5.7142826131208468E-2</v>
      </c>
      <c r="M18" s="8">
        <f>VLOOKUP($B18,'Session Details'!$B$3:$T$358,15,TRUE)</f>
        <v>0.94000053800870198</v>
      </c>
      <c r="N18" s="8">
        <f>VLOOKUP($B18,'Session Details'!$B$3:$T$358,17,TRUE)</f>
        <v>9.4736328659880575E-2</v>
      </c>
      <c r="O18" s="8">
        <f>VLOOKUP($B18,'Session Details'!$B$3:$T$358,19,TRUE)</f>
        <v>3.1579622196837187E-2</v>
      </c>
      <c r="P18" s="24" t="s">
        <v>60</v>
      </c>
      <c r="Q18" s="35">
        <f>VLOOKUP($B18,'Supporting Data'!$B$3:$J$368,2,TRUE)</f>
        <v>394581</v>
      </c>
      <c r="R18" s="8">
        <f>VLOOKUP($B18,'Supporting Data'!$B$3:$J$368,3,TRUE)</f>
        <v>0.18</v>
      </c>
      <c r="S18">
        <f>VLOOKUP($B18,'Supporting Data'!$B$3:$J$368,4,TRUE)</f>
        <v>35</v>
      </c>
      <c r="T18">
        <f>VLOOKUP($B18,'Supporting Data'!$B$3:$J$368,5,TRUE)</f>
        <v>19</v>
      </c>
      <c r="U18">
        <f>VLOOKUP($B18,'Supporting Data'!$B$3:$J$368,6,TRUE)</f>
        <v>25</v>
      </c>
      <c r="V18">
        <f>VLOOKUP($B18,'Supporting Data'!$B$3:$J$368,7,TRUE)</f>
        <v>387</v>
      </c>
      <c r="W18">
        <f>VLOOKUP($B18,'Supporting Data'!$B$3:$J$368,8,TRUE)</f>
        <v>36</v>
      </c>
      <c r="X18" s="8">
        <f>VLOOKUP($B18,'Supporting Data'!$B$3:$J$368,9,TRUE)</f>
        <v>0.91</v>
      </c>
      <c r="Y18" s="24" t="s">
        <v>97</v>
      </c>
      <c r="Z18" s="28">
        <f>R18</f>
        <v>0.18</v>
      </c>
      <c r="AA18" s="24" t="s">
        <v>98</v>
      </c>
      <c r="AB18" s="25">
        <f>U18</f>
        <v>25</v>
      </c>
    </row>
    <row r="19" spans="1:28" x14ac:dyDescent="0.3">
      <c r="B19" s="3">
        <v>43567</v>
      </c>
      <c r="C19" t="str">
        <f>VLOOKUP(B19,'Session Details'!B19:C374,2,TRUE)</f>
        <v>Friday</v>
      </c>
      <c r="D19" s="8">
        <v>-0.27312591355188975</v>
      </c>
      <c r="E19" s="8">
        <f>VLOOKUP(B19,'Session Details'!B19:K374,10,TRUE)</f>
        <v>-8.6538441103775954E-2</v>
      </c>
      <c r="F19" s="8">
        <f>VLOOKUP($B19,'Channel wise traffic'!$B$3:$J$368,3,TRUE)</f>
        <v>-8.6538485189716519E-2</v>
      </c>
      <c r="G19" s="8">
        <f>VLOOKUP($B19,'Channel wise traffic'!$B$3:$J$368,5,TRUE)</f>
        <v>-8.6538567180733938E-2</v>
      </c>
      <c r="H19" s="8">
        <f>VLOOKUP($B19,'Channel wise traffic'!$B$3:$J$368,7,TRUE)</f>
        <v>-8.6538217715457999E-2</v>
      </c>
      <c r="I19" s="8">
        <f>VLOOKUP($B19,'Channel wise traffic'!$B$3:$J$368,9,TRUE)</f>
        <v>-8.6538343646038518E-2</v>
      </c>
      <c r="J19" s="23" t="s">
        <v>35</v>
      </c>
      <c r="K19" s="8">
        <f>VLOOKUP($B19,'Session Details'!$B$3:$T$358,11,TRUE)</f>
        <v>-0.20426414390111858</v>
      </c>
      <c r="L19" s="8">
        <f>VLOOKUP($B19,'Session Details'!$B$3:$T$358,13,TRUE)</f>
        <v>-6.6666684462544645E-2</v>
      </c>
      <c r="M19" s="8">
        <f>VLOOKUP($B19,'Session Details'!$B$3:$T$358,15,TRUE)</f>
        <v>-6.8627406366330912E-2</v>
      </c>
      <c r="N19" s="8">
        <f>VLOOKUP($B19,'Session Details'!$B$3:$T$358,17,TRUE)</f>
        <v>-4.7619571353577417E-2</v>
      </c>
      <c r="O19" s="8">
        <f>VLOOKUP($B19,'Session Details'!$B$3:$T$358,19,TRUE)</f>
        <v>-3.8834346650810314E-2</v>
      </c>
      <c r="P19" s="24" t="s">
        <v>66</v>
      </c>
      <c r="Q19" s="35">
        <f>VLOOKUP($B19,'Supporting Data'!$B$3:$J$368,2,TRUE)</f>
        <v>406144</v>
      </c>
      <c r="R19" s="8">
        <f>VLOOKUP($B19,'Supporting Data'!$B$3:$J$368,3,TRUE)</f>
        <v>0.17</v>
      </c>
      <c r="S19">
        <f>VLOOKUP($B19,'Supporting Data'!$B$3:$J$368,4,TRUE)</f>
        <v>32</v>
      </c>
      <c r="T19">
        <f>VLOOKUP($B19,'Supporting Data'!$B$3:$J$368,5,TRUE)</f>
        <v>17</v>
      </c>
      <c r="U19">
        <f>VLOOKUP($B19,'Supporting Data'!$B$3:$J$368,6,TRUE)</f>
        <v>28</v>
      </c>
      <c r="V19">
        <f>VLOOKUP($B19,'Supporting Data'!$B$3:$J$368,7,TRUE)</f>
        <v>360</v>
      </c>
      <c r="W19">
        <f>VLOOKUP($B19,'Supporting Data'!$B$3:$J$368,8,TRUE)</f>
        <v>32</v>
      </c>
      <c r="X19" s="8">
        <f>VLOOKUP($B19,'Supporting Data'!$B$3:$J$368,9,TRUE)</f>
        <v>0.95</v>
      </c>
      <c r="Y19" s="24" t="s">
        <v>99</v>
      </c>
      <c r="Z19" s="28">
        <f>R19</f>
        <v>0.17</v>
      </c>
      <c r="AA19" s="24" t="s">
        <v>74</v>
      </c>
      <c r="AB19" s="25">
        <f>W19</f>
        <v>32</v>
      </c>
    </row>
    <row r="20" spans="1:28" x14ac:dyDescent="0.3">
      <c r="B20" s="3">
        <v>43569</v>
      </c>
      <c r="C20" t="str">
        <f>VLOOKUP(B20,'Session Details'!B20:C375,2,TRUE)</f>
        <v>Sunday</v>
      </c>
      <c r="D20" s="8">
        <v>0.28376620785956508</v>
      </c>
      <c r="E20" s="8">
        <f>VLOOKUP(B20,'Session Details'!B20:K375,10,TRUE)</f>
        <v>8.3333360405835055E-2</v>
      </c>
      <c r="F20" s="8">
        <f>VLOOKUP($B20,'Channel wise traffic'!$B$3:$J$368,3,TRUE)</f>
        <v>8.3333349447917593E-2</v>
      </c>
      <c r="G20" s="8">
        <f>VLOOKUP($B20,'Channel wise traffic'!$B$3:$J$368,5,TRUE)</f>
        <v>8.3333369143519853E-2</v>
      </c>
      <c r="H20" s="8">
        <f>VLOOKUP($B20,'Channel wise traffic'!$B$3:$J$368,7,TRUE)</f>
        <v>8.3333386071977378E-2</v>
      </c>
      <c r="I20" s="8">
        <f>VLOOKUP($B20,'Channel wise traffic'!$B$3:$J$368,9,TRUE)</f>
        <v>8.3333355645834883E-2</v>
      </c>
      <c r="J20" s="23" t="s">
        <v>35</v>
      </c>
      <c r="K20" s="8">
        <f>VLOOKUP($B20,'Session Details'!$B$3:$T$358,11,TRUE)</f>
        <v>0.18501496110113713</v>
      </c>
      <c r="L20" s="8">
        <f>VLOOKUP($B20,'Session Details'!$B$3:$T$358,13,TRUE)</f>
        <v>4.1666702821183899E-2</v>
      </c>
      <c r="M20" s="8">
        <f>VLOOKUP($B20,'Session Details'!$B$3:$T$358,15,TRUE)</f>
        <v>2.9702948935431461E-2</v>
      </c>
      <c r="N20" s="8">
        <f>VLOOKUP($B20,'Session Details'!$B$3:$T$358,17,TRUE)</f>
        <v>4.1666759914109841E-2</v>
      </c>
      <c r="O20" s="8">
        <f>VLOOKUP($B20,'Session Details'!$B$3:$T$358,19,TRUE)</f>
        <v>6.060651143284379E-2</v>
      </c>
      <c r="P20" s="24" t="s">
        <v>73</v>
      </c>
      <c r="Q20" s="35">
        <f>VLOOKUP($B20,'Supporting Data'!$B$3:$J$368,2,TRUE)</f>
        <v>396665</v>
      </c>
      <c r="R20" s="8">
        <f>VLOOKUP($B20,'Supporting Data'!$B$3:$J$368,3,TRUE)</f>
        <v>0.17</v>
      </c>
      <c r="S20">
        <f>VLOOKUP($B20,'Supporting Data'!$B$3:$J$368,4,TRUE)</f>
        <v>38</v>
      </c>
      <c r="T20">
        <f>VLOOKUP($B20,'Supporting Data'!$B$3:$J$368,5,TRUE)</f>
        <v>22</v>
      </c>
      <c r="U20">
        <f>VLOOKUP($B20,'Supporting Data'!$B$3:$J$368,6,TRUE)</f>
        <v>29</v>
      </c>
      <c r="V20">
        <f>VLOOKUP($B20,'Supporting Data'!$B$3:$J$368,7,TRUE)</f>
        <v>395</v>
      </c>
      <c r="W20">
        <f>VLOOKUP($B20,'Supporting Data'!$B$3:$J$368,8,TRUE)</f>
        <v>35</v>
      </c>
      <c r="X20" s="8">
        <f>VLOOKUP($B20,'Supporting Data'!$B$3:$J$368,9,TRUE)</f>
        <v>0.95</v>
      </c>
      <c r="Y20" s="24" t="s">
        <v>107</v>
      </c>
      <c r="Z20" s="28">
        <f>X20</f>
        <v>0.95</v>
      </c>
      <c r="AA20" s="24" t="s">
        <v>82</v>
      </c>
      <c r="AB20" s="25" t="s">
        <v>35</v>
      </c>
    </row>
    <row r="21" spans="1:28" x14ac:dyDescent="0.3">
      <c r="A21" t="s">
        <v>46</v>
      </c>
      <c r="B21" s="3">
        <v>43573</v>
      </c>
      <c r="C21" t="str">
        <f>VLOOKUP(B21,'Session Details'!B21:C376,2,TRUE)</f>
        <v>Thursday</v>
      </c>
      <c r="D21" s="8">
        <v>0.7302283946685022</v>
      </c>
      <c r="E21" s="8">
        <f>VLOOKUP(B21,'Session Details'!B21:K376,10,TRUE)</f>
        <v>0.10526311452716519</v>
      </c>
      <c r="F21" s="8">
        <f>VLOOKUP($B21,'Channel wise traffic'!$B$3:$J$368,3,TRUE)</f>
        <v>0.10526312954991912</v>
      </c>
      <c r="G21" s="8">
        <f>VLOOKUP($B21,'Channel wise traffic'!$B$3:$J$368,5,TRUE)</f>
        <v>0.10526331851538551</v>
      </c>
      <c r="H21" s="8">
        <f>VLOOKUP($B21,'Channel wise traffic'!$B$3:$J$368,7,TRUE)</f>
        <v>0.10526283321774055</v>
      </c>
      <c r="I21" s="8">
        <f>VLOOKUP($B21,'Channel wise traffic'!$B$3:$J$368,9,TRUE)</f>
        <v>0.10526300090805996</v>
      </c>
      <c r="J21" s="23" t="s">
        <v>35</v>
      </c>
      <c r="K21" s="8">
        <f>VLOOKUP($B21,'Session Details'!$B$3:$T$358,11,TRUE)</f>
        <v>0.56544473803340667</v>
      </c>
      <c r="L21" s="8">
        <f>VLOOKUP($B21,'Session Details'!$B$3:$T$358,13,TRUE)</f>
        <v>-4.0404051142573727E-2</v>
      </c>
      <c r="M21" s="8">
        <f>VLOOKUP($B21,'Session Details'!$B$3:$T$358,15,TRUE)</f>
        <v>0.73195869172841044</v>
      </c>
      <c r="N21" s="8">
        <f>VLOOKUP($B21,'Session Details'!$B$3:$T$358,17,TRUE)</f>
        <v>-3.846107135024035E-2</v>
      </c>
      <c r="O21" s="8">
        <f>VLOOKUP($B21,'Session Details'!$B$3:$T$358,19,TRUE)</f>
        <v>-2.0408667021213023E-2</v>
      </c>
      <c r="P21" s="24" t="s">
        <v>60</v>
      </c>
      <c r="Q21" s="35">
        <f>VLOOKUP($B21,'Supporting Data'!$B$3:$J$368,2,TRUE)</f>
        <v>389107</v>
      </c>
      <c r="R21" s="8">
        <f>VLOOKUP($B21,'Supporting Data'!$B$3:$J$368,3,TRUE)</f>
        <v>0.28999999999999998</v>
      </c>
      <c r="S21">
        <f>VLOOKUP($B21,'Supporting Data'!$B$3:$J$368,4,TRUE)</f>
        <v>32</v>
      </c>
      <c r="T21">
        <f>VLOOKUP($B21,'Supporting Data'!$B$3:$J$368,5,TRUE)</f>
        <v>18</v>
      </c>
      <c r="U21">
        <f>VLOOKUP($B21,'Supporting Data'!$B$3:$J$368,6,TRUE)</f>
        <v>28</v>
      </c>
      <c r="V21">
        <f>VLOOKUP($B21,'Supporting Data'!$B$3:$J$368,7,TRUE)</f>
        <v>364</v>
      </c>
      <c r="W21">
        <f>VLOOKUP($B21,'Supporting Data'!$B$3:$J$368,8,TRUE)</f>
        <v>40</v>
      </c>
      <c r="X21" s="8">
        <f>VLOOKUP($B21,'Supporting Data'!$B$3:$J$368,9,TRUE)</f>
        <v>0.91</v>
      </c>
      <c r="Y21" s="24" t="s">
        <v>100</v>
      </c>
      <c r="Z21" s="28">
        <f>R21</f>
        <v>0.28999999999999998</v>
      </c>
      <c r="AA21" s="24" t="s">
        <v>76</v>
      </c>
      <c r="AB21" s="25">
        <f>W21</f>
        <v>40</v>
      </c>
    </row>
    <row r="22" spans="1:28" x14ac:dyDescent="0.3">
      <c r="B22" s="3">
        <v>43574</v>
      </c>
      <c r="C22" t="str">
        <f>VLOOKUP(B22,'Session Details'!B22:C377,2,TRUE)</f>
        <v>Friday</v>
      </c>
      <c r="D22" s="8">
        <v>0.2472495952251057</v>
      </c>
      <c r="E22" s="8">
        <f>VLOOKUP(B22,'Session Details'!B22:K377,10,TRUE)</f>
        <v>7.3684175322051626E-2</v>
      </c>
      <c r="F22" s="8">
        <f>VLOOKUP($B22,'Channel wise traffic'!$B$3:$J$368,3,TRUE)</f>
        <v>7.3684217612520309E-2</v>
      </c>
      <c r="G22" s="8">
        <f>VLOOKUP($B22,'Channel wise traffic'!$B$3:$J$368,5,TRUE)</f>
        <v>7.3684269105611211E-2</v>
      </c>
      <c r="H22" s="8">
        <f>VLOOKUP($B22,'Channel wise traffic'!$B$3:$J$368,7,TRUE)</f>
        <v>7.3683983252418317E-2</v>
      </c>
      <c r="I22" s="8">
        <f>VLOOKUP($B22,'Channel wise traffic'!$B$3:$J$368,9,TRUE)</f>
        <v>7.3684100635641903E-2</v>
      </c>
      <c r="J22" s="23" t="s">
        <v>35</v>
      </c>
      <c r="K22" s="8">
        <f>VLOOKUP($B22,'Session Details'!$B$3:$T$358,11,TRUE)</f>
        <v>0.16165402428030418</v>
      </c>
      <c r="L22" s="8">
        <f>VLOOKUP($B22,'Session Details'!$B$3:$T$358,13,TRUE)</f>
        <v>2.0408203728917051E-2</v>
      </c>
      <c r="M22" s="8">
        <f>VLOOKUP($B22,'Session Details'!$B$3:$T$358,15,TRUE)</f>
        <v>8.421019863662127E-2</v>
      </c>
      <c r="N22" s="8">
        <f>VLOOKUP($B22,'Session Details'!$B$3:$T$358,17,TRUE)</f>
        <v>5.0000506473760531E-2</v>
      </c>
      <c r="O22" s="8">
        <f>VLOOKUP($B22,'Session Details'!$B$3:$T$358,19,TRUE)</f>
        <v>-3.1538509692730088E-7</v>
      </c>
      <c r="P22" s="24" t="s">
        <v>73</v>
      </c>
      <c r="Q22" s="35">
        <f>VLOOKUP($B22,'Supporting Data'!$B$3:$J$368,2,TRUE)</f>
        <v>384879</v>
      </c>
      <c r="R22" s="8">
        <f>VLOOKUP($B22,'Supporting Data'!$B$3:$J$368,3,TRUE)</f>
        <v>0.18</v>
      </c>
      <c r="S22">
        <f>VLOOKUP($B22,'Supporting Data'!$B$3:$J$368,4,TRUE)</f>
        <v>39</v>
      </c>
      <c r="T22">
        <f>VLOOKUP($B22,'Supporting Data'!$B$3:$J$368,5,TRUE)</f>
        <v>17</v>
      </c>
      <c r="U22">
        <f>VLOOKUP($B22,'Supporting Data'!$B$3:$J$368,6,TRUE)</f>
        <v>27</v>
      </c>
      <c r="V22">
        <f>VLOOKUP($B22,'Supporting Data'!$B$3:$J$368,7,TRUE)</f>
        <v>351</v>
      </c>
      <c r="W22">
        <f>VLOOKUP($B22,'Supporting Data'!$B$3:$J$368,8,TRUE)</f>
        <v>36</v>
      </c>
      <c r="X22" s="8">
        <f>VLOOKUP($B22,'Supporting Data'!$B$3:$J$368,9,TRUE)</f>
        <v>0.95</v>
      </c>
      <c r="Y22" s="24" t="s">
        <v>108</v>
      </c>
      <c r="Z22" s="25">
        <f>T22</f>
        <v>17</v>
      </c>
      <c r="AA22" s="24" t="s">
        <v>86</v>
      </c>
      <c r="AB22" s="25">
        <f>V22</f>
        <v>351</v>
      </c>
    </row>
    <row r="23" spans="1:28" x14ac:dyDescent="0.3">
      <c r="B23" s="3">
        <v>43580</v>
      </c>
      <c r="C23" t="str">
        <f>VLOOKUP(B23,'Session Details'!B23:C378,2,TRUE)</f>
        <v>Thursday</v>
      </c>
      <c r="D23" s="8">
        <v>-0.38690483590402214</v>
      </c>
      <c r="E23" s="8">
        <f>VLOOKUP(B23,'Session Details'!B23:K378,10,TRUE)</f>
        <v>0</v>
      </c>
      <c r="F23" s="8">
        <f>VLOOKUP($B23,'Channel wise traffic'!$B$3:$J$368,3,TRUE)</f>
        <v>0</v>
      </c>
      <c r="G23" s="8">
        <f>VLOOKUP($B23,'Channel wise traffic'!$B$3:$J$368,5,TRUE)</f>
        <v>0</v>
      </c>
      <c r="H23" s="8">
        <f>VLOOKUP($B23,'Channel wise traffic'!$B$3:$J$368,7,TRUE)</f>
        <v>0</v>
      </c>
      <c r="I23" s="8">
        <f>VLOOKUP($B23,'Channel wise traffic'!$B$3:$J$368,9,TRUE)</f>
        <v>0</v>
      </c>
      <c r="J23" s="23" t="s">
        <v>35</v>
      </c>
      <c r="K23" s="8">
        <f>VLOOKUP($B23,'Session Details'!$B$3:$T$358,11,TRUE)</f>
        <v>-0.38690483590402214</v>
      </c>
      <c r="L23" s="8">
        <f>VLOOKUP($B23,'Session Details'!$B$3:$T$358,13,TRUE)</f>
        <v>5.2631569229144359E-2</v>
      </c>
      <c r="M23" s="8">
        <f>VLOOKUP($B23,'Session Details'!$B$3:$T$358,15,TRUE)</f>
        <v>-0.42857151946575822</v>
      </c>
      <c r="N23" s="8">
        <f>VLOOKUP($B23,'Session Details'!$B$3:$T$358,17,TRUE)</f>
        <v>-5.000001890695549E-2</v>
      </c>
      <c r="O23" s="8">
        <f>VLOOKUP($B23,'Session Details'!$B$3:$T$358,19,TRUE)</f>
        <v>7.291673909029428E-2</v>
      </c>
      <c r="P23" s="24" t="s">
        <v>59</v>
      </c>
      <c r="Q23" s="35">
        <f>VLOOKUP($B23,'Supporting Data'!$B$3:$J$368,2,TRUE)</f>
        <v>393483</v>
      </c>
      <c r="R23" s="8">
        <f>VLOOKUP($B23,'Supporting Data'!$B$3:$J$368,3,TRUE)</f>
        <v>0.17</v>
      </c>
      <c r="S23">
        <f>VLOOKUP($B23,'Supporting Data'!$B$3:$J$368,4,TRUE)</f>
        <v>30</v>
      </c>
      <c r="T23">
        <f>VLOOKUP($B23,'Supporting Data'!$B$3:$J$368,5,TRUE)</f>
        <v>17</v>
      </c>
      <c r="U23">
        <f>VLOOKUP($B23,'Supporting Data'!$B$3:$J$368,6,TRUE)</f>
        <v>28</v>
      </c>
      <c r="V23">
        <f>VLOOKUP($B23,'Supporting Data'!$B$3:$J$368,7,TRUE)</f>
        <v>383</v>
      </c>
      <c r="W23">
        <f>VLOOKUP($B23,'Supporting Data'!$B$3:$J$368,8,TRUE)</f>
        <v>38</v>
      </c>
      <c r="X23" s="8">
        <f>VLOOKUP($B23,'Supporting Data'!$B$3:$J$368,9,TRUE)</f>
        <v>0.91</v>
      </c>
      <c r="Y23" s="24" t="s">
        <v>101</v>
      </c>
      <c r="Z23" s="25">
        <f>Q23</f>
        <v>393483</v>
      </c>
      <c r="AA23" s="24" t="s">
        <v>85</v>
      </c>
      <c r="AB23" s="28">
        <f>R23</f>
        <v>0.17</v>
      </c>
    </row>
    <row r="24" spans="1:28" x14ac:dyDescent="0.3">
      <c r="B24" s="3">
        <v>43636</v>
      </c>
      <c r="C24" t="str">
        <f>VLOOKUP(B24,'Session Details'!B24:C379,2,TRUE)</f>
        <v>Thursday</v>
      </c>
      <c r="D24" s="8">
        <v>-0.54373712252615491</v>
      </c>
      <c r="E24" s="8">
        <f>VLOOKUP(B24,'Session Details'!B24:K379,10,TRUE)</f>
        <v>-0.52999999355353777</v>
      </c>
      <c r="F24" s="8">
        <f>VLOOKUP($B24,'Channel wise traffic'!$B$3:$J$368,3,TRUE)</f>
        <v>-0.52999996674444205</v>
      </c>
      <c r="G24" s="8">
        <f>VLOOKUP($B24,'Channel wise traffic'!$B$3:$J$368,5,TRUE)</f>
        <v>-0.53000001193789359</v>
      </c>
      <c r="H24" s="8">
        <f>VLOOKUP($B24,'Channel wise traffic'!$B$3:$J$368,7,TRUE)</f>
        <v>-0.53000012139442854</v>
      </c>
      <c r="I24" s="8">
        <f>VLOOKUP($B24,'Channel wise traffic'!$B$3:$J$368,9,TRUE)</f>
        <v>-0.52999995749585405</v>
      </c>
      <c r="J24" s="23" t="s">
        <v>53</v>
      </c>
      <c r="K24" s="8">
        <f>VLOOKUP($B24,'Session Details'!$B$3:$T$358,11,TRUE)</f>
        <v>-2.9227939289827587E-2</v>
      </c>
      <c r="L24" s="8">
        <f>VLOOKUP($B24,'Session Details'!$B$3:$T$358,13,TRUE)</f>
        <v>-1.9802160136903502E-2</v>
      </c>
      <c r="M24" s="8">
        <f>VLOOKUP($B24,'Session Details'!$B$3:$T$358,15,TRUE)</f>
        <v>7.291692141834516E-2</v>
      </c>
      <c r="N24" s="8">
        <f>VLOOKUP($B24,'Session Details'!$B$3:$T$358,17,TRUE)</f>
        <v>-6.796177816155613E-2</v>
      </c>
      <c r="O24" s="8">
        <f>VLOOKUP($B24,'Session Details'!$B$3:$T$358,19,TRUE)</f>
        <v>-9.6157843604993687E-3</v>
      </c>
      <c r="P24" s="24" t="s">
        <v>35</v>
      </c>
      <c r="Q24" s="35">
        <f>VLOOKUP($B24,'Supporting Data'!$B$3:$J$368,2,TRUE)</f>
        <v>381025</v>
      </c>
      <c r="R24" s="8">
        <f>VLOOKUP($B24,'Supporting Data'!$B$3:$J$368,3,TRUE)</f>
        <v>0.17</v>
      </c>
      <c r="S24">
        <f>VLOOKUP($B24,'Supporting Data'!$B$3:$J$368,4,TRUE)</f>
        <v>34</v>
      </c>
      <c r="T24">
        <f>VLOOKUP($B24,'Supporting Data'!$B$3:$J$368,5,TRUE)</f>
        <v>19</v>
      </c>
      <c r="U24">
        <f>VLOOKUP($B24,'Supporting Data'!$B$3:$J$368,6,TRUE)</f>
        <v>25</v>
      </c>
      <c r="V24">
        <f>VLOOKUP($B24,'Supporting Data'!$B$3:$J$368,7,TRUE)</f>
        <v>393</v>
      </c>
      <c r="W24">
        <f>VLOOKUP($B24,'Supporting Data'!$B$3:$J$368,8,TRUE)</f>
        <v>38</v>
      </c>
      <c r="X24" s="8">
        <f>VLOOKUP($B24,'Supporting Data'!$B$3:$J$368,9,TRUE)</f>
        <v>0.91</v>
      </c>
      <c r="Y24" s="24" t="s">
        <v>102</v>
      </c>
      <c r="Z24" s="25">
        <f>Q24</f>
        <v>381025</v>
      </c>
      <c r="AA24" s="24" t="s">
        <v>87</v>
      </c>
      <c r="AB24" s="25">
        <f>V24</f>
        <v>393</v>
      </c>
    </row>
    <row r="25" spans="1:28" x14ac:dyDescent="0.3">
      <c r="B25" s="3">
        <v>43643</v>
      </c>
      <c r="C25" t="str">
        <f>VLOOKUP(B25,'Session Details'!B25:C380,2,TRUE)</f>
        <v>Thursday</v>
      </c>
      <c r="D25" s="8">
        <v>1.1472182813955829</v>
      </c>
      <c r="E25" s="8">
        <f>VLOOKUP(B25,'Session Details'!B25:K380,10,TRUE)</f>
        <v>1.1914893179280521</v>
      </c>
      <c r="F25" s="8">
        <f>VLOOKUP($B25,'Channel wise traffic'!$B$3:$J$368,3,TRUE)</f>
        <v>1.1914891358835065</v>
      </c>
      <c r="G25" s="8">
        <f>VLOOKUP($B25,'Channel wise traffic'!$B$3:$J$368,5,TRUE)</f>
        <v>1.1914896241921964</v>
      </c>
      <c r="H25" s="8">
        <f>VLOOKUP($B25,'Channel wise traffic'!$B$3:$J$368,7,TRUE)</f>
        <v>1.1914897406985836</v>
      </c>
      <c r="I25" s="8">
        <f>VLOOKUP($B25,'Channel wise traffic'!$B$3:$J$368,9,TRUE)</f>
        <v>1.1914890730818781</v>
      </c>
      <c r="J25" s="23" t="s">
        <v>54</v>
      </c>
      <c r="K25" s="8">
        <f>VLOOKUP($B25,'Session Details'!$B$3:$T$358,11,TRUE)</f>
        <v>-2.0201338783159994E-2</v>
      </c>
      <c r="L25" s="8">
        <f>VLOOKUP($B25,'Session Details'!$B$3:$T$358,13,TRUE)</f>
        <v>4.0404216518584501E-2</v>
      </c>
      <c r="M25" s="8">
        <f>VLOOKUP($B25,'Session Details'!$B$3:$T$358,15,TRUE)</f>
        <v>-5.8252847443228783E-2</v>
      </c>
      <c r="N25" s="8">
        <f>VLOOKUP($B25,'Session Details'!$B$3:$T$358,17,TRUE)</f>
        <v>7.2917618264793482E-2</v>
      </c>
      <c r="O25" s="8">
        <f>VLOOKUP($B25,'Session Details'!$B$3:$T$358,19,TRUE)</f>
        <v>-6.7961085339092397E-2</v>
      </c>
      <c r="P25" s="24" t="s">
        <v>35</v>
      </c>
      <c r="Q25" s="35">
        <f>VLOOKUP($B25,'Supporting Data'!$B$3:$J$368,2,TRUE)</f>
        <v>399922</v>
      </c>
      <c r="R25" s="8">
        <f>VLOOKUP($B25,'Supporting Data'!$B$3:$J$368,3,TRUE)</f>
        <v>0.19</v>
      </c>
      <c r="S25">
        <f>VLOOKUP($B25,'Supporting Data'!$B$3:$J$368,4,TRUE)</f>
        <v>31</v>
      </c>
      <c r="T25">
        <f>VLOOKUP($B25,'Supporting Data'!$B$3:$J$368,5,TRUE)</f>
        <v>17</v>
      </c>
      <c r="U25">
        <f>VLOOKUP($B25,'Supporting Data'!$B$3:$J$368,6,TRUE)</f>
        <v>30</v>
      </c>
      <c r="V25">
        <f>VLOOKUP($B25,'Supporting Data'!$B$3:$J$368,7,TRUE)</f>
        <v>355</v>
      </c>
      <c r="W25">
        <f>VLOOKUP($B25,'Supporting Data'!$B$3:$J$368,8,TRUE)</f>
        <v>35</v>
      </c>
      <c r="X25" s="8">
        <f>VLOOKUP($B25,'Supporting Data'!$B$3:$J$368,9,TRUE)</f>
        <v>0.91</v>
      </c>
      <c r="Y25" s="24" t="s">
        <v>86</v>
      </c>
      <c r="Z25" s="25">
        <f>V25</f>
        <v>355</v>
      </c>
      <c r="AA25" s="24" t="s">
        <v>35</v>
      </c>
      <c r="AB25" s="25" t="s">
        <v>35</v>
      </c>
    </row>
    <row r="26" spans="1:28" x14ac:dyDescent="0.3">
      <c r="B26" s="3">
        <v>43662</v>
      </c>
      <c r="C26" t="str">
        <f>VLOOKUP(B26,'Session Details'!B26:C381,2,TRUE)</f>
        <v>Tuesday</v>
      </c>
      <c r="D26" s="8">
        <v>-0.63082013655867986</v>
      </c>
      <c r="E26" s="8">
        <f>VLOOKUP(B26,'Session Details'!B26:K381,10,TRUE)</f>
        <v>-9.5238059737655312E-2</v>
      </c>
      <c r="F26" s="8">
        <f>VLOOKUP($B26,'Channel wise traffic'!$B$3:$J$368,3,TRUE)</f>
        <v>-9.5238072035193855E-2</v>
      </c>
      <c r="G26" s="8">
        <f>VLOOKUP($B26,'Channel wise traffic'!$B$3:$J$368,5,TRUE)</f>
        <v>-9.5238226721192198E-2</v>
      </c>
      <c r="H26" s="8">
        <f>VLOOKUP($B26,'Channel wise traffic'!$B$3:$J$368,7,TRUE)</f>
        <v>-9.5237829459342227E-2</v>
      </c>
      <c r="I26" s="8">
        <f>VLOOKUP($B26,'Channel wise traffic'!$B$3:$J$368,9,TRUE)</f>
        <v>-9.5237966729708856E-2</v>
      </c>
      <c r="J26" s="23" t="s">
        <v>35</v>
      </c>
      <c r="K26" s="8">
        <f>VLOOKUP($B26,'Session Details'!$B$3:$T$358,11,TRUE)</f>
        <v>-0.59195909830169868</v>
      </c>
      <c r="L26" s="8">
        <f>VLOOKUP($B26,'Session Details'!$B$3:$T$358,13,TRUE)</f>
        <v>-0.59595960227083933</v>
      </c>
      <c r="M26" s="8">
        <f>VLOOKUP($B26,'Session Details'!$B$3:$T$358,15,TRUE)</f>
        <v>-2.4695566513965872E-7</v>
      </c>
      <c r="N26" s="8">
        <f>VLOOKUP($B26,'Session Details'!$B$3:$T$358,17,TRUE)</f>
        <v>-9.9017791961107937E-3</v>
      </c>
      <c r="O26" s="8">
        <f>VLOOKUP($B26,'Session Details'!$B$3:$T$358,19,TRUE)</f>
        <v>2.0001324776860452E-2</v>
      </c>
      <c r="P26" s="24" t="s">
        <v>68</v>
      </c>
      <c r="Q26" s="35">
        <f>VLOOKUP($B26,'Supporting Data'!$B$3:$J$368,2,TRUE)</f>
        <v>387617</v>
      </c>
      <c r="R26" s="8">
        <f>VLOOKUP($B26,'Supporting Data'!$B$3:$J$368,3,TRUE)</f>
        <v>0.17</v>
      </c>
      <c r="S26">
        <f>VLOOKUP($B26,'Supporting Data'!$B$3:$J$368,4,TRUE)</f>
        <v>38</v>
      </c>
      <c r="T26">
        <f>VLOOKUP($B26,'Supporting Data'!$B$3:$J$368,5,TRUE)</f>
        <v>20</v>
      </c>
      <c r="U26">
        <f>VLOOKUP($B26,'Supporting Data'!$B$3:$J$368,6,TRUE)</f>
        <v>30</v>
      </c>
      <c r="V26">
        <f>VLOOKUP($B26,'Supporting Data'!$B$3:$J$368,7,TRUE)</f>
        <v>458</v>
      </c>
      <c r="W26">
        <f>VLOOKUP($B26,'Supporting Data'!$B$3:$J$368,8,TRUE)</f>
        <v>40</v>
      </c>
      <c r="X26" s="8">
        <f>VLOOKUP($B26,'Supporting Data'!$B$3:$J$368,9,TRUE)</f>
        <v>0.95</v>
      </c>
      <c r="Y26" s="24" t="s">
        <v>93</v>
      </c>
      <c r="Z26" s="25">
        <f>V26</f>
        <v>458</v>
      </c>
      <c r="AA26" s="24" t="s">
        <v>35</v>
      </c>
      <c r="AB26" s="25" t="s">
        <v>35</v>
      </c>
    </row>
    <row r="27" spans="1:28" x14ac:dyDescent="0.3">
      <c r="B27" s="3">
        <v>43669</v>
      </c>
      <c r="C27" t="str">
        <f>VLOOKUP(B27,'Session Details'!B27:C382,2,TRUE)</f>
        <v>Tuesday</v>
      </c>
      <c r="D27" s="8">
        <v>1.3503180372102532</v>
      </c>
      <c r="E27" s="8">
        <f>VLOOKUP(B27,'Session Details'!B27:K382,10,TRUE)</f>
        <v>3.1578939205113343E-2</v>
      </c>
      <c r="F27" s="8">
        <f>VLOOKUP($B27,'Channel wise traffic'!$B$3:$J$368,3,TRUE)</f>
        <v>3.1578911937398813E-2</v>
      </c>
      <c r="G27" s="8">
        <f>VLOOKUP($B27,'Channel wise traffic'!$B$3:$J$368,5,TRUE)</f>
        <v>3.1579049409774296E-2</v>
      </c>
      <c r="H27" s="8">
        <f>VLOOKUP($B27,'Channel wise traffic'!$B$3:$J$368,7,TRUE)</f>
        <v>3.1578849965322231E-2</v>
      </c>
      <c r="I27" s="8">
        <f>VLOOKUP($B27,'Channel wise traffic'!$B$3:$J$368,9,TRUE)</f>
        <v>3.1578900272418053E-2</v>
      </c>
      <c r="J27" s="23" t="s">
        <v>35</v>
      </c>
      <c r="K27" s="8">
        <f>VLOOKUP($B27,'Session Details'!$B$3:$T$358,11,TRUE)</f>
        <v>1.2783695472773182</v>
      </c>
      <c r="L27" s="8">
        <f>VLOOKUP($B27,'Session Details'!$B$3:$T$358,13,TRUE)</f>
        <v>1.3749999518394702</v>
      </c>
      <c r="M27" s="8">
        <f>VLOOKUP($B27,'Session Details'!$B$3:$T$358,15,TRUE)</f>
        <v>1.7955054865126385E-7</v>
      </c>
      <c r="N27" s="8">
        <f>VLOOKUP($B27,'Session Details'!$B$3:$T$358,17,TRUE)</f>
        <v>3.0000715452885407E-2</v>
      </c>
      <c r="O27" s="8">
        <f>VLOOKUP($B27,'Session Details'!$B$3:$T$358,19,TRUE)</f>
        <v>-6.8628471411807612E-2</v>
      </c>
      <c r="P27" s="24" t="s">
        <v>69</v>
      </c>
      <c r="Q27" s="35">
        <f>VLOOKUP($B27,'Supporting Data'!$B$3:$J$368,2,TRUE)</f>
        <v>390237</v>
      </c>
      <c r="R27" s="8">
        <f>VLOOKUP($B27,'Supporting Data'!$B$3:$J$368,3,TRUE)</f>
        <v>0.19</v>
      </c>
      <c r="S27">
        <f>VLOOKUP($B27,'Supporting Data'!$B$3:$J$368,4,TRUE)</f>
        <v>32</v>
      </c>
      <c r="T27">
        <f>VLOOKUP($B27,'Supporting Data'!$B$3:$J$368,5,TRUE)</f>
        <v>18</v>
      </c>
      <c r="U27">
        <f>VLOOKUP($B27,'Supporting Data'!$B$3:$J$368,6,TRUE)</f>
        <v>25</v>
      </c>
      <c r="V27">
        <f>VLOOKUP($B27,'Supporting Data'!$B$3:$J$368,7,TRUE)</f>
        <v>382</v>
      </c>
      <c r="W27">
        <f>VLOOKUP($B27,'Supporting Data'!$B$3:$J$368,8,TRUE)</f>
        <v>35</v>
      </c>
      <c r="X27" s="8">
        <f>VLOOKUP($B27,'Supporting Data'!$B$3:$J$368,9,TRUE)</f>
        <v>0.93</v>
      </c>
      <c r="Y27" s="24" t="s">
        <v>103</v>
      </c>
      <c r="Z27" s="25">
        <f>U27</f>
        <v>25</v>
      </c>
      <c r="AA27" s="24" t="s">
        <v>80</v>
      </c>
      <c r="AB27" s="25">
        <f>S27</f>
        <v>32</v>
      </c>
    </row>
    <row r="28" spans="1:28" x14ac:dyDescent="0.3">
      <c r="B28" s="3">
        <v>43688</v>
      </c>
      <c r="C28" t="str">
        <f>VLOOKUP(B28,'Session Details'!B28:C383,2,TRUE)</f>
        <v>Sunday</v>
      </c>
      <c r="D28" s="8">
        <v>-0.54353363205176886</v>
      </c>
      <c r="E28" s="8">
        <f>VLOOKUP(B28,'Session Details'!B28:K383,10,TRUE)</f>
        <v>0</v>
      </c>
      <c r="F28" s="8">
        <f>VLOOKUP($B28,'Channel wise traffic'!$B$3:$J$368,3,TRUE)</f>
        <v>0</v>
      </c>
      <c r="G28" s="8">
        <f>VLOOKUP($B28,'Channel wise traffic'!$B$3:$J$368,5,TRUE)</f>
        <v>0</v>
      </c>
      <c r="H28" s="8">
        <f>VLOOKUP($B28,'Channel wise traffic'!$B$3:$J$368,7,TRUE)</f>
        <v>0</v>
      </c>
      <c r="I28" s="8">
        <f>VLOOKUP($B28,'Channel wise traffic'!$B$3:$J$368,9,TRUE)</f>
        <v>0</v>
      </c>
      <c r="J28" s="23" t="s">
        <v>35</v>
      </c>
      <c r="K28" s="8">
        <f>VLOOKUP($B28,'Session Details'!$B$3:$T$358,11,TRUE)</f>
        <v>-0.54353363205176897</v>
      </c>
      <c r="L28" s="8">
        <f>VLOOKUP($B28,'Session Details'!$B$3:$T$358,13,TRUE)</f>
        <v>7.1428602986852496E-2</v>
      </c>
      <c r="M28" s="8">
        <f>VLOOKUP($B28,'Session Details'!$B$3:$T$358,15,TRUE)</f>
        <v>1.0526317221645431E-2</v>
      </c>
      <c r="N28" s="8">
        <f>VLOOKUP($B28,'Session Details'!$B$3:$T$358,17,TRUE)</f>
        <v>-0.53846175315374123</v>
      </c>
      <c r="O28" s="8">
        <f>VLOOKUP($B28,'Session Details'!$B$3:$T$358,19,TRUE)</f>
        <v>-8.6538549836479906E-2</v>
      </c>
      <c r="P28" s="24" t="s">
        <v>61</v>
      </c>
      <c r="Q28" s="35">
        <f>VLOOKUP($B28,'Supporting Data'!$B$3:$J$368,2,TRUE)</f>
        <v>383675</v>
      </c>
      <c r="R28" s="8">
        <f>VLOOKUP($B28,'Supporting Data'!$B$3:$J$368,3,TRUE)</f>
        <v>0.19</v>
      </c>
      <c r="S28">
        <f>VLOOKUP($B28,'Supporting Data'!$B$3:$J$368,4,TRUE)</f>
        <v>34</v>
      </c>
      <c r="T28">
        <f>VLOOKUP($B28,'Supporting Data'!$B$3:$J$368,5,TRUE)</f>
        <v>29</v>
      </c>
      <c r="U28">
        <f>VLOOKUP($B28,'Supporting Data'!$B$3:$J$368,6,TRUE)</f>
        <v>27</v>
      </c>
      <c r="V28">
        <f>VLOOKUP($B28,'Supporting Data'!$B$3:$J$368,7,TRUE)</f>
        <v>396</v>
      </c>
      <c r="W28">
        <f>VLOOKUP($B28,'Supporting Data'!$B$3:$J$368,8,TRUE)</f>
        <v>31</v>
      </c>
      <c r="X28" s="8">
        <f>VLOOKUP($B28,'Supporting Data'!$B$3:$J$368,9,TRUE)</f>
        <v>0.95</v>
      </c>
      <c r="Y28" s="24" t="s">
        <v>88</v>
      </c>
      <c r="Z28" s="25">
        <f>T28</f>
        <v>29</v>
      </c>
      <c r="AA28" s="24" t="s">
        <v>74</v>
      </c>
      <c r="AB28" s="25">
        <f>W28</f>
        <v>31</v>
      </c>
    </row>
    <row r="29" spans="1:28" x14ac:dyDescent="0.3">
      <c r="B29" s="3">
        <v>43695</v>
      </c>
      <c r="C29" t="str">
        <f>VLOOKUP(B29,'Session Details'!B29:C384,2,TRUE)</f>
        <v>Sunday</v>
      </c>
      <c r="D29" s="8">
        <v>1.0661671278564273</v>
      </c>
      <c r="E29" s="8">
        <f>VLOOKUP(B29,'Session Details'!B29:K384,10,TRUE)</f>
        <v>3.0612233532244737E-2</v>
      </c>
      <c r="F29" s="8">
        <f>VLOOKUP($B29,'Channel wise traffic'!$B$3:$J$368,3,TRUE)</f>
        <v>3.0612225568513063E-2</v>
      </c>
      <c r="G29" s="8">
        <f>VLOOKUP($B29,'Channel wise traffic'!$B$3:$J$368,5,TRUE)</f>
        <v>3.0612246616132266E-2</v>
      </c>
      <c r="H29" s="8">
        <f>VLOOKUP($B29,'Channel wise traffic'!$B$3:$J$368,7,TRUE)</f>
        <v>3.0612209050621786E-2</v>
      </c>
      <c r="I29" s="8">
        <f>VLOOKUP($B29,'Channel wise traffic'!$B$3:$J$368,9,TRUE)</f>
        <v>3.0612241329445844E-2</v>
      </c>
      <c r="J29" s="23" t="s">
        <v>35</v>
      </c>
      <c r="K29" s="8">
        <f>VLOOKUP($B29,'Session Details'!$B$3:$T$358,11,TRUE)</f>
        <v>1.0047958049198824</v>
      </c>
      <c r="L29" s="8">
        <f>VLOOKUP($B29,'Session Details'!$B$3:$T$358,13,TRUE)</f>
        <v>-4.7619048012258913E-2</v>
      </c>
      <c r="M29" s="8">
        <f>VLOOKUP($B29,'Session Details'!$B$3:$T$358,15,TRUE)</f>
        <v>1.0416892971213176E-2</v>
      </c>
      <c r="N29" s="8">
        <f>VLOOKUP($B29,'Session Details'!$B$3:$T$358,17,TRUE)</f>
        <v>0.97916698064497742</v>
      </c>
      <c r="O29" s="8">
        <f>VLOOKUP($B29,'Session Details'!$B$3:$T$358,19,TRUE)</f>
        <v>5.2631613150393664E-2</v>
      </c>
      <c r="P29" s="24" t="s">
        <v>62</v>
      </c>
      <c r="Q29" s="35">
        <f>VLOOKUP($B29,'Supporting Data'!$B$3:$J$368,2,TRUE)</f>
        <v>390612</v>
      </c>
      <c r="R29" s="8">
        <f>VLOOKUP($B29,'Supporting Data'!$B$3:$J$368,3,TRUE)</f>
        <v>0.17</v>
      </c>
      <c r="S29">
        <f>VLOOKUP($B29,'Supporting Data'!$B$3:$J$368,4,TRUE)</f>
        <v>38</v>
      </c>
      <c r="T29">
        <f>VLOOKUP($B29,'Supporting Data'!$B$3:$J$368,5,TRUE)</f>
        <v>20</v>
      </c>
      <c r="U29">
        <f>VLOOKUP($B29,'Supporting Data'!$B$3:$J$368,6,TRUE)</f>
        <v>30</v>
      </c>
      <c r="V29">
        <f>VLOOKUP($B29,'Supporting Data'!$B$3:$J$368,7,TRUE)</f>
        <v>380</v>
      </c>
      <c r="W29">
        <f>VLOOKUP($B29,'Supporting Data'!$B$3:$J$368,8,TRUE)</f>
        <v>40</v>
      </c>
      <c r="X29" s="8">
        <f>VLOOKUP($B29,'Supporting Data'!$B$3:$J$368,9,TRUE)</f>
        <v>0.94</v>
      </c>
      <c r="Y29" s="24" t="s">
        <v>109</v>
      </c>
      <c r="Z29" s="25">
        <f>W29</f>
        <v>40</v>
      </c>
      <c r="AA29" s="24" t="s">
        <v>82</v>
      </c>
      <c r="AB29" s="25" t="s">
        <v>35</v>
      </c>
    </row>
    <row r="30" spans="1:28" x14ac:dyDescent="0.3">
      <c r="B30" s="3">
        <v>43722</v>
      </c>
      <c r="C30" t="str">
        <f>VLOOKUP(B30,'Session Details'!B30:C385,2,TRUE)</f>
        <v>Saturday</v>
      </c>
      <c r="D30" s="8">
        <v>-0.53590439000986212</v>
      </c>
      <c r="E30" s="8">
        <f>VLOOKUP(B30,'Session Details'!B30:K385,10,TRUE)</f>
        <v>-4.8076934816731254E-2</v>
      </c>
      <c r="F30" s="8">
        <f>VLOOKUP($B30,'Channel wise traffic'!$B$3:$J$368,3,TRUE)</f>
        <v>-4.8076894471152709E-2</v>
      </c>
      <c r="G30" s="8">
        <f>VLOOKUP($B30,'Channel wise traffic'!$B$3:$J$368,5,TRUE)</f>
        <v>-4.8076952064102563E-2</v>
      </c>
      <c r="H30" s="8">
        <f>VLOOKUP($B30,'Channel wise traffic'!$B$3:$J$368,7,TRUE)</f>
        <v>-4.8076999844412938E-2</v>
      </c>
      <c r="I30" s="8">
        <f>VLOOKUP($B30,'Channel wise traffic'!$B$3:$J$368,9,TRUE)</f>
        <v>-4.8076945257397585E-2</v>
      </c>
      <c r="J30" s="23" t="s">
        <v>35</v>
      </c>
      <c r="K30" s="8">
        <f>VLOOKUP($B30,'Session Details'!$B$3:$T$358,11,TRUE)</f>
        <v>-0.51246522327334754</v>
      </c>
      <c r="L30" s="8">
        <f>VLOOKUP($B30,'Session Details'!$B$3:$T$358,13,TRUE)</f>
        <v>5.263160158092961E-2</v>
      </c>
      <c r="M30" s="8">
        <f>VLOOKUP($B30,'Session Details'!$B$3:$T$358,15,TRUE)</f>
        <v>-0.55555583947261233</v>
      </c>
      <c r="N30" s="8">
        <f>VLOOKUP($B30,'Session Details'!$B$3:$T$358,17,TRUE)</f>
        <v>4.2105041850968972E-2</v>
      </c>
      <c r="O30" s="8">
        <f>VLOOKUP($B30,'Session Details'!$B$3:$T$358,19,TRUE)</f>
        <v>1.1387589260447584E-6</v>
      </c>
      <c r="P30" s="24" t="s">
        <v>59</v>
      </c>
      <c r="Q30" s="35">
        <f>VLOOKUP($B30,'Supporting Data'!$B$3:$J$368,2,TRUE)</f>
        <v>406604</v>
      </c>
      <c r="R30" s="8">
        <f>VLOOKUP($B30,'Supporting Data'!$B$3:$J$368,3,TRUE)</f>
        <v>0.17</v>
      </c>
      <c r="S30">
        <f>VLOOKUP($B30,'Supporting Data'!$B$3:$J$368,4,TRUE)</f>
        <v>64</v>
      </c>
      <c r="T30">
        <f>VLOOKUP($B30,'Supporting Data'!$B$3:$J$368,5,TRUE)</f>
        <v>22</v>
      </c>
      <c r="U30">
        <f>VLOOKUP($B30,'Supporting Data'!$B$3:$J$368,6,TRUE)</f>
        <v>30</v>
      </c>
      <c r="V30">
        <f>VLOOKUP($B30,'Supporting Data'!$B$3:$J$368,7,TRUE)</f>
        <v>378</v>
      </c>
      <c r="W30">
        <f>VLOOKUP($B30,'Supporting Data'!$B$3:$J$368,8,TRUE)</f>
        <v>35</v>
      </c>
      <c r="X30" s="8">
        <f>VLOOKUP($B30,'Supporting Data'!$B$3:$J$368,9,TRUE)</f>
        <v>0.93</v>
      </c>
      <c r="Y30" s="24" t="s">
        <v>89</v>
      </c>
      <c r="Z30" s="25">
        <f>S30</f>
        <v>64</v>
      </c>
      <c r="AA30" s="24" t="s">
        <v>35</v>
      </c>
      <c r="AB30" s="25" t="s">
        <v>35</v>
      </c>
    </row>
    <row r="31" spans="1:28" x14ac:dyDescent="0.3">
      <c r="B31" s="3">
        <v>43729</v>
      </c>
      <c r="C31" t="str">
        <f>VLOOKUP(B31,'Session Details'!B31:C386,2,TRUE)</f>
        <v>Saturday</v>
      </c>
      <c r="D31" s="8">
        <v>1.1152745531323451</v>
      </c>
      <c r="E31" s="8">
        <f>VLOOKUP(B31,'Session Details'!B31:K386,10,TRUE)</f>
        <v>-1.0100976689217722E-2</v>
      </c>
      <c r="F31" s="8">
        <f>VLOOKUP($B31,'Channel wise traffic'!$B$3:$J$368,3,TRUE)</f>
        <v>-1.0101003787368557E-2</v>
      </c>
      <c r="G31" s="8">
        <f>VLOOKUP($B31,'Channel wise traffic'!$B$3:$J$368,5,TRUE)</f>
        <v>-1.010098316280561E-2</v>
      </c>
      <c r="H31" s="8">
        <f>VLOOKUP($B31,'Channel wise traffic'!$B$3:$J$368,7,TRUE)</f>
        <v>-1.0100863394915338E-2</v>
      </c>
      <c r="I31" s="8">
        <f>VLOOKUP($B31,'Channel wise traffic'!$B$3:$J$368,9,TRUE)</f>
        <v>-1.0100980378326518E-2</v>
      </c>
      <c r="J31" s="23" t="s">
        <v>35</v>
      </c>
      <c r="K31" s="8">
        <f>VLOOKUP($B31,'Session Details'!$B$3:$T$358,11,TRUE)</f>
        <v>1.1368590113895878</v>
      </c>
      <c r="L31" s="8">
        <f>VLOOKUP($B31,'Session Details'!$B$3:$T$358,13,TRUE)</f>
        <v>-4.0000000482837916E-2</v>
      </c>
      <c r="M31" s="8">
        <f>VLOOKUP($B31,'Session Details'!$B$3:$T$358,15,TRUE)</f>
        <v>1.2954556157538075</v>
      </c>
      <c r="N31" s="8">
        <f>VLOOKUP($B31,'Session Details'!$B$3:$T$358,17,TRUE)</f>
        <v>-4.0404103902907162E-2</v>
      </c>
      <c r="O31" s="8">
        <f>VLOOKUP($B31,'Session Details'!$B$3:$T$358,19,TRUE)</f>
        <v>1.0525678970731533E-2</v>
      </c>
      <c r="P31" s="24" t="s">
        <v>60</v>
      </c>
      <c r="Q31" s="35">
        <f>VLOOKUP($B31,'Supporting Data'!$B$3:$J$368,2,TRUE)</f>
        <v>388449</v>
      </c>
      <c r="R31" s="8">
        <f>VLOOKUP($B31,'Supporting Data'!$B$3:$J$368,3,TRUE)</f>
        <v>0.17</v>
      </c>
      <c r="S31">
        <f>VLOOKUP($B31,'Supporting Data'!$B$3:$J$368,4,TRUE)</f>
        <v>37</v>
      </c>
      <c r="T31">
        <f>VLOOKUP($B31,'Supporting Data'!$B$3:$J$368,5,TRUE)</f>
        <v>20</v>
      </c>
      <c r="U31">
        <f>VLOOKUP($B31,'Supporting Data'!$B$3:$J$368,6,TRUE)</f>
        <v>25</v>
      </c>
      <c r="V31">
        <f>VLOOKUP($B31,'Supporting Data'!$B$3:$J$368,7,TRUE)</f>
        <v>372</v>
      </c>
      <c r="W31">
        <f>VLOOKUP($B31,'Supporting Data'!$B$3:$J$368,8,TRUE)</f>
        <v>31</v>
      </c>
      <c r="X31" s="8">
        <f>VLOOKUP($B31,'Supporting Data'!$B$3:$J$368,9,TRUE)</f>
        <v>0.91</v>
      </c>
      <c r="Y31" s="24" t="s">
        <v>90</v>
      </c>
      <c r="Z31" s="25" t="s">
        <v>35</v>
      </c>
      <c r="AA31" s="24" t="s">
        <v>35</v>
      </c>
      <c r="AB31" s="25" t="s">
        <v>35</v>
      </c>
    </row>
    <row r="32" spans="1:28" x14ac:dyDescent="0.3">
      <c r="B32" s="3">
        <v>43747</v>
      </c>
      <c r="C32" t="str">
        <f>VLOOKUP(B32,'Session Details'!B32:C387,2,TRUE)</f>
        <v>Wednesday</v>
      </c>
      <c r="D32" s="8">
        <v>0.21871070507745793</v>
      </c>
      <c r="E32" s="8">
        <f>VLOOKUP(B32,'Session Details'!B32:K387,10,TRUE)</f>
        <v>-4.0404060136093878E-2</v>
      </c>
      <c r="F32" s="8">
        <f>VLOOKUP($B32,'Channel wise traffic'!$B$3:$J$368,3,TRUE)</f>
        <v>-4.0404079554938854E-2</v>
      </c>
      <c r="G32" s="8">
        <f>VLOOKUP($B32,'Channel wise traffic'!$B$3:$J$368,5,TRUE)</f>
        <v>-4.0404165686915405E-2</v>
      </c>
      <c r="H32" s="8">
        <f>VLOOKUP($B32,'Channel wise traffic'!$B$3:$J$368,7,TRUE)</f>
        <v>-4.0403920815824668E-2</v>
      </c>
      <c r="I32" s="8">
        <f>VLOOKUP($B32,'Channel wise traffic'!$B$3:$J$368,9,TRUE)</f>
        <v>-4.0403982581171505E-2</v>
      </c>
      <c r="J32" s="23" t="s">
        <v>35</v>
      </c>
      <c r="K32" s="8">
        <f>VLOOKUP($B32,'Session Details'!$B$3:$T$358,11,TRUE)</f>
        <v>0.27002486365627365</v>
      </c>
      <c r="L32" s="8">
        <f>VLOOKUP($B32,'Session Details'!$B$3:$T$358,13,TRUE)</f>
        <v>7.1428626475593893E-2</v>
      </c>
      <c r="M32" s="8">
        <f>VLOOKUP($B32,'Session Details'!$B$3:$T$358,15,TRUE)</f>
        <v>1.0100746111059822E-2</v>
      </c>
      <c r="N32" s="8">
        <f>VLOOKUP($B32,'Session Details'!$B$3:$T$358,17,TRUE)</f>
        <v>9.3749957138350659E-2</v>
      </c>
      <c r="O32" s="8">
        <f>VLOOKUP($B32,'Session Details'!$B$3:$T$358,19,TRUE)</f>
        <v>7.2917272145561984E-2</v>
      </c>
      <c r="P32" s="24" t="s">
        <v>70</v>
      </c>
      <c r="Q32" s="35">
        <f>VLOOKUP($B32,'Supporting Data'!$B$3:$J$368,2,TRUE)</f>
        <v>382253</v>
      </c>
      <c r="R32" s="8">
        <f>VLOOKUP($B32,'Supporting Data'!$B$3:$J$368,3,TRUE)</f>
        <v>0.19</v>
      </c>
      <c r="S32">
        <f>VLOOKUP($B32,'Supporting Data'!$B$3:$J$368,4,TRUE)</f>
        <v>34</v>
      </c>
      <c r="T32">
        <f>VLOOKUP($B32,'Supporting Data'!$B$3:$J$368,5,TRUE)</f>
        <v>19</v>
      </c>
      <c r="U32">
        <f>VLOOKUP($B32,'Supporting Data'!$B$3:$J$368,6,TRUE)</f>
        <v>29</v>
      </c>
      <c r="V32">
        <f>VLOOKUP($B32,'Supporting Data'!$B$3:$J$368,7,TRUE)</f>
        <v>366</v>
      </c>
      <c r="W32">
        <f>VLOOKUP($B32,'Supporting Data'!$B$3:$J$368,8,TRUE)</f>
        <v>34</v>
      </c>
      <c r="X32" s="8">
        <f>VLOOKUP($B32,'Supporting Data'!$B$3:$J$368,9,TRUE)</f>
        <v>0.91</v>
      </c>
      <c r="Y32" s="24" t="s">
        <v>75</v>
      </c>
      <c r="Z32" s="25">
        <f>V32</f>
        <v>366</v>
      </c>
      <c r="AA32" s="24" t="s">
        <v>35</v>
      </c>
      <c r="AB32" s="25" t="s">
        <v>35</v>
      </c>
    </row>
    <row r="33" spans="2:28" x14ac:dyDescent="0.3">
      <c r="B33" s="3">
        <v>43759</v>
      </c>
      <c r="C33" t="str">
        <f>VLOOKUP(B33,'Session Details'!B33:C388,2,TRUE)</f>
        <v>Monday</v>
      </c>
      <c r="D33" s="8">
        <v>0.32382903302894461</v>
      </c>
      <c r="E33" s="8">
        <f>VLOOKUP(B33,'Session Details'!B33:K388,10,TRUE)</f>
        <v>9.3749977516524474E-2</v>
      </c>
      <c r="F33" s="8">
        <f>VLOOKUP($B33,'Channel wise traffic'!$B$3:$J$368,3,TRUE)</f>
        <v>9.3750033308853453E-2</v>
      </c>
      <c r="G33" s="8">
        <f>VLOOKUP($B33,'Channel wise traffic'!$B$3:$J$368,5,TRUE)</f>
        <v>9.3750122132463032E-2</v>
      </c>
      <c r="H33" s="8">
        <f>VLOOKUP($B33,'Channel wise traffic'!$B$3:$J$368,7,TRUE)</f>
        <v>9.3749713846681182E-2</v>
      </c>
      <c r="I33" s="8">
        <f>VLOOKUP($B33,'Channel wise traffic'!$B$3:$J$368,9,TRUE)</f>
        <v>9.3749861640158194E-2</v>
      </c>
      <c r="J33" s="23" t="s">
        <v>35</v>
      </c>
      <c r="K33" s="8">
        <f>VLOOKUP($B33,'Session Details'!$B$3:$T$358,11,TRUE)</f>
        <v>0.21035794983323086</v>
      </c>
      <c r="L33" s="8">
        <f>VLOOKUP($B33,'Session Details'!$B$3:$T$358,13,TRUE)</f>
        <v>2.0408082957817264E-2</v>
      </c>
      <c r="M33" s="8">
        <f>VLOOKUP($B33,'Session Details'!$B$3:$T$358,15,TRUE)</f>
        <v>7.2164950341893075E-2</v>
      </c>
      <c r="N33" s="8">
        <f>VLOOKUP($B33,'Session Details'!$B$3:$T$358,17,TRUE)</f>
        <v>4.1237363999205634E-2</v>
      </c>
      <c r="O33" s="8">
        <f>VLOOKUP($B33,'Session Details'!$B$3:$T$358,19,TRUE)</f>
        <v>6.2499139722772323E-2</v>
      </c>
      <c r="P33" s="24" t="s">
        <v>71</v>
      </c>
      <c r="Q33" s="35">
        <f>VLOOKUP($B33,'Supporting Data'!$B$3:$J$368,2,TRUE)</f>
        <v>383369</v>
      </c>
      <c r="R33" s="8">
        <f>VLOOKUP($B33,'Supporting Data'!$B$3:$J$368,3,TRUE)</f>
        <v>0.19</v>
      </c>
      <c r="S33">
        <f>VLOOKUP($B33,'Supporting Data'!$B$3:$J$368,4,TRUE)</f>
        <v>31</v>
      </c>
      <c r="T33">
        <f>VLOOKUP($B33,'Supporting Data'!$B$3:$J$368,5,TRUE)</f>
        <v>22</v>
      </c>
      <c r="U33">
        <f>VLOOKUP($B33,'Supporting Data'!$B$3:$J$368,6,TRUE)</f>
        <v>30</v>
      </c>
      <c r="V33">
        <f>VLOOKUP($B33,'Supporting Data'!$B$3:$J$368,7,TRUE)</f>
        <v>368</v>
      </c>
      <c r="W33">
        <f>VLOOKUP($B33,'Supporting Data'!$B$3:$J$368,8,TRUE)</f>
        <v>36</v>
      </c>
      <c r="X33" s="8">
        <f>VLOOKUP($B33,'Supporting Data'!$B$3:$J$368,9,TRUE)</f>
        <v>0.92</v>
      </c>
      <c r="Y33" s="24" t="s">
        <v>104</v>
      </c>
      <c r="Z33" s="25">
        <f>S33</f>
        <v>31</v>
      </c>
      <c r="AA33" s="24" t="s">
        <v>91</v>
      </c>
      <c r="AB33" s="25">
        <f>V33</f>
        <v>368</v>
      </c>
    </row>
    <row r="34" spans="2:28" x14ac:dyDescent="0.3">
      <c r="B34" s="3">
        <v>43778</v>
      </c>
      <c r="C34" t="str">
        <f>VLOOKUP(B34,'Session Details'!B34:C389,2,TRUE)</f>
        <v>Saturday</v>
      </c>
      <c r="D34" s="8">
        <v>0.26260801898348074</v>
      </c>
      <c r="E34" s="8">
        <f>VLOOKUP(B34,'Session Details'!B34:K389,10,TRUE)</f>
        <v>7.3684224842708756E-2</v>
      </c>
      <c r="F34" s="8">
        <f>VLOOKUP($B34,'Channel wise traffic'!$B$3:$J$368,3,TRUE)</f>
        <v>7.3684232467147837E-2</v>
      </c>
      <c r="G34" s="8">
        <f>VLOOKUP($B34,'Channel wise traffic'!$B$3:$J$368,5,TRUE)</f>
        <v>7.3684185842880723E-2</v>
      </c>
      <c r="H34" s="8">
        <f>VLOOKUP($B34,'Channel wise traffic'!$B$3:$J$368,7,TRUE)</f>
        <v>7.3684421457529847E-2</v>
      </c>
      <c r="I34" s="8">
        <f>VLOOKUP($B34,'Channel wise traffic'!$B$3:$J$368,9,TRUE)</f>
        <v>7.3684171602436122E-2</v>
      </c>
      <c r="J34" s="23" t="s">
        <v>35</v>
      </c>
      <c r="K34" s="8">
        <f>VLOOKUP($B34,'Session Details'!$B$3:$T$358,11,TRUE)</f>
        <v>0.17595846284092165</v>
      </c>
      <c r="L34" s="8">
        <f>VLOOKUP($B34,'Session Details'!$B$3:$T$358,13,TRUE)</f>
        <v>-9.8039153253003386E-3</v>
      </c>
      <c r="M34" s="8">
        <f>VLOOKUP($B34,'Session Details'!$B$3:$T$358,15,TRUE)</f>
        <v>6.2500000361962904E-2</v>
      </c>
      <c r="N34" s="8">
        <f>VLOOKUP($B34,'Session Details'!$B$3:$T$358,17,TRUE)</f>
        <v>5.2631657820237931E-2</v>
      </c>
      <c r="O34" s="8">
        <f>VLOOKUP($B34,'Session Details'!$B$3:$T$358,19,TRUE)</f>
        <v>6.1855475865157272E-2</v>
      </c>
      <c r="P34" s="24" t="s">
        <v>73</v>
      </c>
      <c r="Q34" s="35">
        <f>VLOOKUP($B34,'Supporting Data'!$B$3:$J$368,2,TRUE)</f>
        <v>380487</v>
      </c>
      <c r="R34" s="8">
        <f>VLOOKUP($B34,'Supporting Data'!$B$3:$J$368,3,TRUE)</f>
        <v>0.19</v>
      </c>
      <c r="S34">
        <f>VLOOKUP($B34,'Supporting Data'!$B$3:$J$368,4,TRUE)</f>
        <v>40</v>
      </c>
      <c r="T34">
        <f>VLOOKUP($B34,'Supporting Data'!$B$3:$J$368,5,TRUE)</f>
        <v>21</v>
      </c>
      <c r="U34">
        <f>VLOOKUP($B34,'Supporting Data'!$B$3:$J$368,6,TRUE)</f>
        <v>27</v>
      </c>
      <c r="V34">
        <f>VLOOKUP($B34,'Supporting Data'!$B$3:$J$368,7,TRUE)</f>
        <v>368</v>
      </c>
      <c r="W34">
        <f>VLOOKUP($B34,'Supporting Data'!$B$3:$J$368,8,TRUE)</f>
        <v>32</v>
      </c>
      <c r="X34" s="8">
        <f>VLOOKUP($B34,'Supporting Data'!$B$3:$J$368,9,TRUE)</f>
        <v>0.93</v>
      </c>
      <c r="Y34" s="24" t="s">
        <v>105</v>
      </c>
      <c r="Z34" s="25">
        <f>V34</f>
        <v>368</v>
      </c>
      <c r="AA34" s="24" t="s">
        <v>82</v>
      </c>
      <c r="AB34" s="25" t="s">
        <v>35</v>
      </c>
    </row>
    <row r="35" spans="2:28" x14ac:dyDescent="0.3">
      <c r="B35" s="3">
        <v>43786</v>
      </c>
      <c r="C35" t="str">
        <f>VLOOKUP(B35,'Session Details'!B35:C390,2,TRUE)</f>
        <v>Sunday</v>
      </c>
      <c r="D35" s="8">
        <v>-0.57004623700582813</v>
      </c>
      <c r="E35" s="8">
        <f>VLOOKUP(B35,'Session Details'!B35:K390,10,TRUE)</f>
        <v>-6.6666636964265225E-2</v>
      </c>
      <c r="F35" s="8">
        <f>VLOOKUP($B35,'Channel wise traffic'!$B$3:$J$368,3,TRUE)</f>
        <v>-6.6666627377775955E-2</v>
      </c>
      <c r="G35" s="8">
        <f>VLOOKUP($B35,'Channel wise traffic'!$B$3:$J$368,5,TRUE)</f>
        <v>-6.6666645712592065E-2</v>
      </c>
      <c r="H35" s="8">
        <f>VLOOKUP($B35,'Channel wise traffic'!$B$3:$J$368,7,TRUE)</f>
        <v>-6.6666653808484355E-2</v>
      </c>
      <c r="I35" s="8">
        <f>VLOOKUP($B35,'Channel wise traffic'!$B$3:$J$368,9,TRUE)</f>
        <v>-6.6666634026664062E-2</v>
      </c>
      <c r="J35" s="23" t="s">
        <v>35</v>
      </c>
      <c r="K35" s="8">
        <f>VLOOKUP($B35,'Session Details'!$B$3:$T$358,11,TRUE)</f>
        <v>-0.53933524904808428</v>
      </c>
      <c r="L35" s="8">
        <f>VLOOKUP($B35,'Session Details'!$B$3:$T$358,13,TRUE)</f>
        <v>-9.8039146714037351E-3</v>
      </c>
      <c r="M35" s="8">
        <f>VLOOKUP($B35,'Session Details'!$B$3:$T$358,15,TRUE)</f>
        <v>-0.57894739660948003</v>
      </c>
      <c r="N35" s="8">
        <f>VLOOKUP($B35,'Session Details'!$B$3:$T$358,17,TRUE)</f>
        <v>7.1428245561705461E-2</v>
      </c>
      <c r="O35" s="8">
        <f>VLOOKUP($B35,'Session Details'!$B$3:$T$358,19,TRUE)</f>
        <v>3.125087243654967E-2</v>
      </c>
      <c r="P35" s="24" t="s">
        <v>59</v>
      </c>
      <c r="Q35" s="35">
        <f>VLOOKUP($B35,'Supporting Data'!$B$3:$J$368,2,TRUE)</f>
        <v>380987</v>
      </c>
      <c r="R35" s="8">
        <f>VLOOKUP($B35,'Supporting Data'!$B$3:$J$368,3,TRUE)</f>
        <v>0.19</v>
      </c>
      <c r="S35">
        <f>VLOOKUP($B35,'Supporting Data'!$B$3:$J$368,4,TRUE)</f>
        <v>112</v>
      </c>
      <c r="T35">
        <f>VLOOKUP($B35,'Supporting Data'!$B$3:$J$368,5,TRUE)</f>
        <v>22</v>
      </c>
      <c r="U35">
        <f>VLOOKUP($B35,'Supporting Data'!$B$3:$J$368,6,TRUE)</f>
        <v>27</v>
      </c>
      <c r="V35">
        <f>VLOOKUP($B35,'Supporting Data'!$B$3:$J$368,7,TRUE)</f>
        <v>353</v>
      </c>
      <c r="W35">
        <f>VLOOKUP($B35,'Supporting Data'!$B$3:$J$368,8,TRUE)</f>
        <v>38</v>
      </c>
      <c r="X35" s="8">
        <f>VLOOKUP($B35,'Supporting Data'!$B$3:$J$368,9,TRUE)</f>
        <v>0.95</v>
      </c>
      <c r="Y35" s="24" t="s">
        <v>89</v>
      </c>
      <c r="Z35" s="25">
        <f>S35</f>
        <v>112</v>
      </c>
      <c r="AA35" s="24" t="s">
        <v>35</v>
      </c>
      <c r="AB35" s="25" t="s">
        <v>35</v>
      </c>
    </row>
    <row r="36" spans="2:28" x14ac:dyDescent="0.3">
      <c r="B36" s="3">
        <v>43793</v>
      </c>
      <c r="C36" t="str">
        <f>VLOOKUP(B36,'Session Details'!B36:C391,2,TRUE)</f>
        <v>Sunday</v>
      </c>
      <c r="D36" s="8">
        <v>1.3547702422639891</v>
      </c>
      <c r="E36" s="8">
        <f>VLOOKUP(B36,'Session Details'!B36:K391,10,TRUE)</f>
        <v>5.1020374066121921E-2</v>
      </c>
      <c r="F36" s="8">
        <f>VLOOKUP($B36,'Channel wise traffic'!$B$3:$J$368,3,TRUE)</f>
        <v>5.1020375947521623E-2</v>
      </c>
      <c r="G36" s="8">
        <f>VLOOKUP($B36,'Channel wise traffic'!$B$3:$J$368,5,TRUE)</f>
        <v>5.1020354899902642E-2</v>
      </c>
      <c r="H36" s="8">
        <f>VLOOKUP($B36,'Channel wise traffic'!$B$3:$J$368,7,TRUE)</f>
        <v>5.1020279534584212E-2</v>
      </c>
      <c r="I36" s="8">
        <f>VLOOKUP($B36,'Channel wise traffic'!$B$3:$J$368,9,TRUE)</f>
        <v>5.102043135860157E-2</v>
      </c>
      <c r="J36" s="23" t="s">
        <v>35</v>
      </c>
      <c r="K36" s="8">
        <f>VLOOKUP($B36,'Session Details'!$B$3:$T$358,11,TRUE)</f>
        <v>1.2404609829743283</v>
      </c>
      <c r="L36" s="8">
        <f>VLOOKUP($B36,'Session Details'!$B$3:$T$358,13,TRUE)</f>
        <v>-9.9009236016756041E-3</v>
      </c>
      <c r="M36" s="8">
        <f>VLOOKUP($B36,'Session Details'!$B$3:$T$358,15,TRUE)</f>
        <v>1.5000004734380563</v>
      </c>
      <c r="N36" s="8">
        <f>VLOOKUP($B36,'Session Details'!$B$3:$T$358,17,TRUE)</f>
        <v>-7.61902892460804E-2</v>
      </c>
      <c r="O36" s="8">
        <f>VLOOKUP($B36,'Session Details'!$B$3:$T$358,19,TRUE)</f>
        <v>-2.02029764560403E-2</v>
      </c>
      <c r="P36" s="24" t="s">
        <v>60</v>
      </c>
      <c r="Q36" s="35">
        <f>VLOOKUP($B36,'Supporting Data'!$B$3:$J$368,2,TRUE)</f>
        <v>388049</v>
      </c>
      <c r="R36" s="8">
        <f>VLOOKUP($B36,'Supporting Data'!$B$3:$J$368,3,TRUE)</f>
        <v>0.19</v>
      </c>
      <c r="S36">
        <f>VLOOKUP($B36,'Supporting Data'!$B$3:$J$368,4,TRUE)</f>
        <v>34</v>
      </c>
      <c r="T36">
        <f>VLOOKUP($B36,'Supporting Data'!$B$3:$J$368,5,TRUE)</f>
        <v>22</v>
      </c>
      <c r="U36">
        <f>VLOOKUP($B36,'Supporting Data'!$B$3:$J$368,6,TRUE)</f>
        <v>27</v>
      </c>
      <c r="V36">
        <f>VLOOKUP($B36,'Supporting Data'!$B$3:$J$368,7,TRUE)</f>
        <v>354</v>
      </c>
      <c r="W36">
        <f>VLOOKUP($B36,'Supporting Data'!$B$3:$J$368,8,TRUE)</f>
        <v>37</v>
      </c>
      <c r="X36" s="8">
        <f>VLOOKUP($B36,'Supporting Data'!$B$3:$J$368,9,TRUE)</f>
        <v>0.95</v>
      </c>
      <c r="Y36" s="24" t="s">
        <v>75</v>
      </c>
      <c r="Z36" s="25">
        <f>V36</f>
        <v>354</v>
      </c>
      <c r="AA36" s="24" t="s">
        <v>35</v>
      </c>
      <c r="AB36" s="25" t="s">
        <v>35</v>
      </c>
    </row>
    <row r="37" spans="2:28" x14ac:dyDescent="0.3">
      <c r="B37" s="3">
        <v>43800</v>
      </c>
      <c r="C37" t="str">
        <f>VLOOKUP(B37,'Session Details'!B37:C392,2,TRUE)</f>
        <v>Sunday</v>
      </c>
      <c r="D37" s="8">
        <v>0.20747489400703478</v>
      </c>
      <c r="E37" s="8">
        <f>VLOOKUP(B37,'Session Details'!B37:K392,10,TRUE)</f>
        <v>9.7087489930292037E-3</v>
      </c>
      <c r="F37" s="8">
        <f>VLOOKUP($B37,'Channel wise traffic'!$B$3:$J$368,3,TRUE)</f>
        <v>9.7087320312940761E-3</v>
      </c>
      <c r="G37" s="8">
        <f>VLOOKUP($B37,'Channel wise traffic'!$B$3:$J$368,5,TRUE)</f>
        <v>9.7087923033931656E-3</v>
      </c>
      <c r="H37" s="8">
        <f>VLOOKUP($B37,'Channel wise traffic'!$B$3:$J$368,7,TRUE)</f>
        <v>9.708793222503731E-3</v>
      </c>
      <c r="I37" s="8">
        <f>VLOOKUP($B37,'Channel wise traffic'!$B$3:$J$368,9,TRUE)</f>
        <v>9.7087087898948266E-3</v>
      </c>
      <c r="J37" s="23" t="s">
        <v>35</v>
      </c>
      <c r="K37" s="8">
        <f>VLOOKUP($B37,'Session Details'!$B$3:$T$358,11,TRUE)</f>
        <v>0.19586457141979285</v>
      </c>
      <c r="L37" s="8">
        <f>VLOOKUP($B37,'Session Details'!$B$3:$T$358,13,TRUE)</f>
        <v>3.9999977101296658E-2</v>
      </c>
      <c r="M37" s="8">
        <f>VLOOKUP($B37,'Session Details'!$B$3:$T$358,15,TRUE)</f>
        <v>9.9999526957554874E-3</v>
      </c>
      <c r="N37" s="8">
        <f>VLOOKUP($B37,'Session Details'!$B$3:$T$358,17,TRUE)</f>
        <v>6.1855692025719611E-2</v>
      </c>
      <c r="O37" s="8">
        <f>VLOOKUP($B37,'Session Details'!$B$3:$T$358,19,TRUE)</f>
        <v>7.2165472051580526E-2</v>
      </c>
      <c r="P37" s="24" t="s">
        <v>73</v>
      </c>
      <c r="Q37" s="35">
        <f>VLOOKUP($B37,'Supporting Data'!$B$3:$J$368,2,TRUE)</f>
        <v>397690</v>
      </c>
      <c r="R37" s="8">
        <f>VLOOKUP($B37,'Supporting Data'!$B$3:$J$368,3,TRUE)</f>
        <v>0.18</v>
      </c>
      <c r="S37">
        <f>VLOOKUP($B37,'Supporting Data'!$B$3:$J$368,4,TRUE)</f>
        <v>40</v>
      </c>
      <c r="T37">
        <f>VLOOKUP($B37,'Supporting Data'!$B$3:$J$368,5,TRUE)</f>
        <v>18</v>
      </c>
      <c r="U37">
        <f>VLOOKUP($B37,'Supporting Data'!$B$3:$J$368,6,TRUE)</f>
        <v>27</v>
      </c>
      <c r="V37">
        <f>VLOOKUP($B37,'Supporting Data'!$B$3:$J$368,7,TRUE)</f>
        <v>388</v>
      </c>
      <c r="W37">
        <f>VLOOKUP($B37,'Supporting Data'!$B$3:$J$368,8,TRUE)</f>
        <v>39</v>
      </c>
      <c r="X37" s="8">
        <f>VLOOKUP($B37,'Supporting Data'!$B$3:$J$368,9,TRUE)</f>
        <v>0.92</v>
      </c>
      <c r="Y37" s="24" t="s">
        <v>109</v>
      </c>
      <c r="Z37" s="25">
        <f>W37</f>
        <v>39</v>
      </c>
      <c r="AA37" s="24" t="s">
        <v>82</v>
      </c>
      <c r="AB37" s="25" t="s">
        <v>35</v>
      </c>
    </row>
    <row r="38" spans="2:28" x14ac:dyDescent="0.3">
      <c r="B38" s="20">
        <v>43821</v>
      </c>
      <c r="C38" t="str">
        <f>VLOOKUP(B38,'Session Details'!B38:C393,2,TRUE)</f>
        <v>Sunday</v>
      </c>
      <c r="D38" s="8">
        <v>0.21029166080314066</v>
      </c>
      <c r="E38" s="8">
        <f>VLOOKUP(B38,'Session Details'!B38:K393,10,TRUE)</f>
        <v>0</v>
      </c>
      <c r="F38" s="8">
        <f>VLOOKUP($B38,'Channel wise traffic'!$B$3:$J$368,3,TRUE)</f>
        <v>0</v>
      </c>
      <c r="G38" s="8">
        <f>VLOOKUP($B38,'Channel wise traffic'!$B$3:$J$368,5,TRUE)</f>
        <v>0</v>
      </c>
      <c r="H38" s="8">
        <f>VLOOKUP($B38,'Channel wise traffic'!$B$3:$J$368,7,TRUE)</f>
        <v>0</v>
      </c>
      <c r="I38" s="8">
        <f>VLOOKUP($B38,'Channel wise traffic'!$B$3:$J$368,9,TRUE)</f>
        <v>0</v>
      </c>
      <c r="J38" s="23" t="s">
        <v>35</v>
      </c>
      <c r="K38" s="8">
        <f>VLOOKUP($B38,'Session Details'!$B$3:$T$358,11,TRUE)</f>
        <v>0.21029166080314066</v>
      </c>
      <c r="L38" s="8">
        <f>VLOOKUP($B38,'Session Details'!$B$3:$T$358,13,TRUE)</f>
        <v>5.2083374099396229E-2</v>
      </c>
      <c r="M38" s="8">
        <f>VLOOKUP($B38,'Session Details'!$B$3:$T$358,15,TRUE)</f>
        <v>0.10526313568085044</v>
      </c>
      <c r="N38" s="8">
        <f>VLOOKUP($B38,'Session Details'!$B$3:$T$358,17,TRUE)</f>
        <v>-1.3490768735469061E-7</v>
      </c>
      <c r="O38" s="8">
        <f>VLOOKUP($B38,'Session Details'!$B$3:$T$358,19,TRUE)</f>
        <v>4.0816711906140668E-2</v>
      </c>
      <c r="P38" s="24" t="s">
        <v>67</v>
      </c>
      <c r="Q38" s="35">
        <f>VLOOKUP($B38,'Supporting Data'!$B$3:$J$368,2,TRUE)</f>
        <v>391668</v>
      </c>
      <c r="R38" s="8">
        <f>VLOOKUP($B38,'Supporting Data'!$B$3:$J$368,3,TRUE)</f>
        <v>0.18</v>
      </c>
      <c r="S38">
        <f>VLOOKUP($B38,'Supporting Data'!$B$3:$J$368,4,TRUE)</f>
        <v>30</v>
      </c>
      <c r="T38">
        <f>VLOOKUP($B38,'Supporting Data'!$B$3:$J$368,5,TRUE)</f>
        <v>18</v>
      </c>
      <c r="U38">
        <f>VLOOKUP($B38,'Supporting Data'!$B$3:$J$368,6,TRUE)</f>
        <v>25</v>
      </c>
      <c r="V38">
        <f>VLOOKUP($B38,'Supporting Data'!$B$3:$J$368,7,TRUE)</f>
        <v>397</v>
      </c>
      <c r="W38">
        <f>VLOOKUP($B38,'Supporting Data'!$B$3:$J$368,8,TRUE)</f>
        <v>39</v>
      </c>
      <c r="X38" s="8">
        <f>VLOOKUP($B38,'Supporting Data'!$B$3:$J$368,9,TRUE)</f>
        <v>0.92</v>
      </c>
      <c r="Y38" s="24" t="s">
        <v>109</v>
      </c>
      <c r="Z38" s="25">
        <f>W38</f>
        <v>39</v>
      </c>
      <c r="AA38" s="24" t="s">
        <v>82</v>
      </c>
      <c r="AB38" s="25" t="s">
        <v>35</v>
      </c>
    </row>
    <row r="39" spans="2:28" x14ac:dyDescent="0.3">
      <c r="B39" s="21"/>
    </row>
    <row r="40" spans="2:28" x14ac:dyDescent="0.3">
      <c r="B40" s="21"/>
    </row>
    <row r="41" spans="2:28" x14ac:dyDescent="0.3">
      <c r="B41" s="21"/>
    </row>
    <row r="42" spans="2:28" x14ac:dyDescent="0.3">
      <c r="B42" s="21"/>
    </row>
    <row r="43" spans="2:28" x14ac:dyDescent="0.3">
      <c r="B43" s="21"/>
    </row>
    <row r="44" spans="2:28" x14ac:dyDescent="0.3">
      <c r="B44" s="21"/>
    </row>
    <row r="45" spans="2:28" x14ac:dyDescent="0.3">
      <c r="B45" s="21"/>
    </row>
    <row r="46" spans="2:28" x14ac:dyDescent="0.3">
      <c r="B46" s="21"/>
    </row>
    <row r="47" spans="2:28" x14ac:dyDescent="0.3">
      <c r="B47" s="21"/>
    </row>
    <row r="48" spans="2:28" x14ac:dyDescent="0.3">
      <c r="B48" s="21"/>
    </row>
    <row r="49" spans="2:2" x14ac:dyDescent="0.3">
      <c r="B49" s="21"/>
    </row>
    <row r="50" spans="2:2" x14ac:dyDescent="0.3">
      <c r="B50" s="21"/>
    </row>
    <row r="51" spans="2:2" x14ac:dyDescent="0.3">
      <c r="B51" s="21"/>
    </row>
    <row r="52" spans="2:2" x14ac:dyDescent="0.3">
      <c r="B52" s="21"/>
    </row>
    <row r="53" spans="2:2" x14ac:dyDescent="0.3">
      <c r="B53" s="21"/>
    </row>
    <row r="54" spans="2:2" x14ac:dyDescent="0.3">
      <c r="B54" s="21"/>
    </row>
    <row r="55" spans="2:2" x14ac:dyDescent="0.3">
      <c r="B55" s="21"/>
    </row>
    <row r="56" spans="2:2" x14ac:dyDescent="0.3">
      <c r="B56" s="21"/>
    </row>
    <row r="57" spans="2:2" x14ac:dyDescent="0.3">
      <c r="B57" s="21"/>
    </row>
    <row r="58" spans="2:2" x14ac:dyDescent="0.3">
      <c r="B58" s="21"/>
    </row>
    <row r="59" spans="2:2" x14ac:dyDescent="0.3">
      <c r="B59" s="21"/>
    </row>
    <row r="60" spans="2:2" x14ac:dyDescent="0.3">
      <c r="B60" s="21"/>
    </row>
    <row r="61" spans="2:2" x14ac:dyDescent="0.3">
      <c r="B61" s="21"/>
    </row>
    <row r="62" spans="2:2" x14ac:dyDescent="0.3">
      <c r="B62" s="21"/>
    </row>
    <row r="63" spans="2:2" x14ac:dyDescent="0.3">
      <c r="B63" s="21"/>
    </row>
    <row r="64" spans="2:2" x14ac:dyDescent="0.3">
      <c r="B64" s="21"/>
    </row>
    <row r="65" spans="2:2" x14ac:dyDescent="0.3">
      <c r="B65" s="21"/>
    </row>
    <row r="66" spans="2:2" x14ac:dyDescent="0.3">
      <c r="B66" s="21"/>
    </row>
    <row r="67" spans="2:2" x14ac:dyDescent="0.3">
      <c r="B67" s="21"/>
    </row>
    <row r="68" spans="2:2" x14ac:dyDescent="0.3">
      <c r="B68" s="21"/>
    </row>
    <row r="69" spans="2:2" x14ac:dyDescent="0.3">
      <c r="B69" s="21"/>
    </row>
    <row r="70" spans="2:2" x14ac:dyDescent="0.3">
      <c r="B70" s="21"/>
    </row>
    <row r="71" spans="2:2" x14ac:dyDescent="0.3">
      <c r="B71" s="21"/>
    </row>
    <row r="72" spans="2:2" x14ac:dyDescent="0.3">
      <c r="B72" s="21"/>
    </row>
    <row r="73" spans="2:2" x14ac:dyDescent="0.3">
      <c r="B73" s="21"/>
    </row>
    <row r="74" spans="2:2" x14ac:dyDescent="0.3">
      <c r="B74" s="21"/>
    </row>
    <row r="75" spans="2:2" x14ac:dyDescent="0.3">
      <c r="B75" s="21"/>
    </row>
    <row r="76" spans="2:2" x14ac:dyDescent="0.3">
      <c r="B76" s="21"/>
    </row>
    <row r="77" spans="2:2" x14ac:dyDescent="0.3">
      <c r="B77" s="21"/>
    </row>
    <row r="78" spans="2:2" x14ac:dyDescent="0.3">
      <c r="B78" s="21"/>
    </row>
    <row r="79" spans="2:2" x14ac:dyDescent="0.3">
      <c r="B79" s="21"/>
    </row>
    <row r="80" spans="2:2" x14ac:dyDescent="0.3">
      <c r="B80" s="21"/>
    </row>
    <row r="81" spans="2:2" x14ac:dyDescent="0.3">
      <c r="B81" s="21"/>
    </row>
    <row r="82" spans="2:2" x14ac:dyDescent="0.3">
      <c r="B82" s="21"/>
    </row>
    <row r="83" spans="2:2" x14ac:dyDescent="0.3">
      <c r="B83" s="21"/>
    </row>
    <row r="84" spans="2:2" x14ac:dyDescent="0.3">
      <c r="B84" s="21"/>
    </row>
    <row r="85" spans="2:2" x14ac:dyDescent="0.3">
      <c r="B85" s="21"/>
    </row>
    <row r="86" spans="2:2" x14ac:dyDescent="0.3">
      <c r="B86" s="21"/>
    </row>
    <row r="87" spans="2:2" x14ac:dyDescent="0.3">
      <c r="B87" s="21"/>
    </row>
    <row r="88" spans="2:2" x14ac:dyDescent="0.3">
      <c r="B88" s="21"/>
    </row>
    <row r="89" spans="2:2" x14ac:dyDescent="0.3">
      <c r="B89" s="21"/>
    </row>
    <row r="90" spans="2:2" x14ac:dyDescent="0.3">
      <c r="B90" s="21"/>
    </row>
    <row r="91" spans="2:2" x14ac:dyDescent="0.3">
      <c r="B91" s="21"/>
    </row>
    <row r="92" spans="2:2" x14ac:dyDescent="0.3">
      <c r="B92" s="21"/>
    </row>
    <row r="93" spans="2:2" x14ac:dyDescent="0.3">
      <c r="B93" s="21"/>
    </row>
    <row r="94" spans="2:2" x14ac:dyDescent="0.3">
      <c r="B94" s="21"/>
    </row>
    <row r="95" spans="2:2" x14ac:dyDescent="0.3">
      <c r="B95" s="21"/>
    </row>
    <row r="96" spans="2:2" x14ac:dyDescent="0.3">
      <c r="B96" s="21"/>
    </row>
    <row r="97" spans="2:2" x14ac:dyDescent="0.3">
      <c r="B97" s="21"/>
    </row>
    <row r="98" spans="2:2" x14ac:dyDescent="0.3">
      <c r="B98" s="21"/>
    </row>
    <row r="99" spans="2:2" x14ac:dyDescent="0.3">
      <c r="B99" s="21"/>
    </row>
    <row r="100" spans="2:2" x14ac:dyDescent="0.3">
      <c r="B100" s="21"/>
    </row>
    <row r="101" spans="2:2" x14ac:dyDescent="0.3">
      <c r="B101" s="21"/>
    </row>
    <row r="102" spans="2:2" x14ac:dyDescent="0.3">
      <c r="B102" s="21"/>
    </row>
    <row r="103" spans="2:2" x14ac:dyDescent="0.3">
      <c r="B103" s="21"/>
    </row>
    <row r="104" spans="2:2" x14ac:dyDescent="0.3">
      <c r="B104" s="21"/>
    </row>
    <row r="105" spans="2:2" x14ac:dyDescent="0.3">
      <c r="B105" s="21"/>
    </row>
    <row r="106" spans="2:2" x14ac:dyDescent="0.3">
      <c r="B106" s="21"/>
    </row>
    <row r="107" spans="2:2" x14ac:dyDescent="0.3">
      <c r="B107" s="21"/>
    </row>
    <row r="108" spans="2:2" x14ac:dyDescent="0.3">
      <c r="B108" s="21"/>
    </row>
    <row r="109" spans="2:2" x14ac:dyDescent="0.3">
      <c r="B109" s="21"/>
    </row>
    <row r="110" spans="2:2" x14ac:dyDescent="0.3">
      <c r="B110" s="21"/>
    </row>
    <row r="111" spans="2:2" x14ac:dyDescent="0.3">
      <c r="B111" s="21"/>
    </row>
    <row r="112" spans="2:2" x14ac:dyDescent="0.3">
      <c r="B112" s="21"/>
    </row>
    <row r="113" spans="2:2" x14ac:dyDescent="0.3">
      <c r="B113" s="21"/>
    </row>
    <row r="114" spans="2:2" x14ac:dyDescent="0.3">
      <c r="B114" s="21"/>
    </row>
    <row r="115" spans="2:2" x14ac:dyDescent="0.3">
      <c r="B115" s="21"/>
    </row>
    <row r="116" spans="2:2" x14ac:dyDescent="0.3">
      <c r="B116" s="21"/>
    </row>
    <row r="117" spans="2:2" x14ac:dyDescent="0.3">
      <c r="B117" s="21"/>
    </row>
    <row r="118" spans="2:2" x14ac:dyDescent="0.3">
      <c r="B118" s="21"/>
    </row>
    <row r="119" spans="2:2" x14ac:dyDescent="0.3">
      <c r="B119" s="21"/>
    </row>
    <row r="120" spans="2:2" x14ac:dyDescent="0.3">
      <c r="B120" s="21"/>
    </row>
    <row r="121" spans="2:2" x14ac:dyDescent="0.3">
      <c r="B121" s="21"/>
    </row>
    <row r="122" spans="2:2" x14ac:dyDescent="0.3">
      <c r="B122" s="21"/>
    </row>
    <row r="123" spans="2:2" x14ac:dyDescent="0.3">
      <c r="B123" s="21"/>
    </row>
    <row r="124" spans="2:2" x14ac:dyDescent="0.3">
      <c r="B124" s="21"/>
    </row>
    <row r="125" spans="2:2" x14ac:dyDescent="0.3">
      <c r="B125" s="21"/>
    </row>
    <row r="126" spans="2:2" x14ac:dyDescent="0.3">
      <c r="B126" s="21"/>
    </row>
    <row r="127" spans="2:2" x14ac:dyDescent="0.3">
      <c r="B127" s="21"/>
    </row>
    <row r="128" spans="2:2" x14ac:dyDescent="0.3">
      <c r="B128" s="21"/>
    </row>
    <row r="129" spans="2:2" x14ac:dyDescent="0.3">
      <c r="B129" s="21"/>
    </row>
    <row r="130" spans="2:2" x14ac:dyDescent="0.3">
      <c r="B130" s="21"/>
    </row>
    <row r="131" spans="2:2" x14ac:dyDescent="0.3">
      <c r="B131" s="21"/>
    </row>
    <row r="132" spans="2:2" x14ac:dyDescent="0.3">
      <c r="B132" s="21"/>
    </row>
    <row r="133" spans="2:2" x14ac:dyDescent="0.3">
      <c r="B133" s="21"/>
    </row>
    <row r="134" spans="2:2" x14ac:dyDescent="0.3">
      <c r="B134" s="21"/>
    </row>
    <row r="135" spans="2:2" x14ac:dyDescent="0.3">
      <c r="B135" s="21"/>
    </row>
    <row r="136" spans="2:2" x14ac:dyDescent="0.3">
      <c r="B136" s="21"/>
    </row>
    <row r="137" spans="2:2" x14ac:dyDescent="0.3">
      <c r="B137" s="21"/>
    </row>
    <row r="138" spans="2:2" x14ac:dyDescent="0.3">
      <c r="B138" s="21"/>
    </row>
    <row r="139" spans="2:2" x14ac:dyDescent="0.3">
      <c r="B139" s="21"/>
    </row>
    <row r="140" spans="2:2" x14ac:dyDescent="0.3">
      <c r="B140" s="21"/>
    </row>
    <row r="141" spans="2:2" x14ac:dyDescent="0.3">
      <c r="B141" s="21"/>
    </row>
    <row r="142" spans="2:2" x14ac:dyDescent="0.3">
      <c r="B142" s="21"/>
    </row>
    <row r="143" spans="2:2" x14ac:dyDescent="0.3">
      <c r="B143" s="21"/>
    </row>
    <row r="144" spans="2:2" x14ac:dyDescent="0.3">
      <c r="B144" s="21"/>
    </row>
    <row r="145" spans="2:2" x14ac:dyDescent="0.3">
      <c r="B145" s="21"/>
    </row>
    <row r="146" spans="2:2" x14ac:dyDescent="0.3">
      <c r="B146" s="21"/>
    </row>
    <row r="147" spans="2:2" x14ac:dyDescent="0.3">
      <c r="B147" s="21"/>
    </row>
    <row r="148" spans="2:2" x14ac:dyDescent="0.3">
      <c r="B148" s="21"/>
    </row>
    <row r="149" spans="2:2" x14ac:dyDescent="0.3">
      <c r="B149" s="21"/>
    </row>
    <row r="150" spans="2:2" x14ac:dyDescent="0.3">
      <c r="B150" s="21"/>
    </row>
    <row r="151" spans="2:2" x14ac:dyDescent="0.3">
      <c r="B151" s="21"/>
    </row>
    <row r="152" spans="2:2" x14ac:dyDescent="0.3">
      <c r="B152" s="21"/>
    </row>
    <row r="153" spans="2:2" x14ac:dyDescent="0.3">
      <c r="B153" s="21"/>
    </row>
    <row r="154" spans="2:2" x14ac:dyDescent="0.3">
      <c r="B154" s="21"/>
    </row>
    <row r="155" spans="2:2" x14ac:dyDescent="0.3">
      <c r="B155" s="21"/>
    </row>
    <row r="156" spans="2:2" x14ac:dyDescent="0.3">
      <c r="B156" s="21"/>
    </row>
    <row r="157" spans="2:2" x14ac:dyDescent="0.3">
      <c r="B157" s="21"/>
    </row>
    <row r="158" spans="2:2" x14ac:dyDescent="0.3">
      <c r="B158" s="21"/>
    </row>
    <row r="159" spans="2:2" x14ac:dyDescent="0.3">
      <c r="B159" s="21"/>
    </row>
    <row r="160" spans="2:2" x14ac:dyDescent="0.3">
      <c r="B160" s="21"/>
    </row>
    <row r="161" spans="2:2" x14ac:dyDescent="0.3">
      <c r="B161" s="21"/>
    </row>
    <row r="162" spans="2:2" x14ac:dyDescent="0.3">
      <c r="B162" s="21"/>
    </row>
    <row r="163" spans="2:2" x14ac:dyDescent="0.3">
      <c r="B163" s="21"/>
    </row>
    <row r="164" spans="2:2" x14ac:dyDescent="0.3">
      <c r="B164" s="21"/>
    </row>
    <row r="165" spans="2:2" x14ac:dyDescent="0.3">
      <c r="B165" s="21"/>
    </row>
    <row r="166" spans="2:2" x14ac:dyDescent="0.3">
      <c r="B166" s="21"/>
    </row>
    <row r="167" spans="2:2" x14ac:dyDescent="0.3">
      <c r="B167" s="21"/>
    </row>
    <row r="168" spans="2:2" x14ac:dyDescent="0.3">
      <c r="B168" s="21"/>
    </row>
    <row r="169" spans="2:2" x14ac:dyDescent="0.3">
      <c r="B169" s="21"/>
    </row>
    <row r="170" spans="2:2" x14ac:dyDescent="0.3">
      <c r="B170" s="21"/>
    </row>
    <row r="171" spans="2:2" x14ac:dyDescent="0.3">
      <c r="B171" s="21"/>
    </row>
    <row r="172" spans="2:2" x14ac:dyDescent="0.3">
      <c r="B172" s="21"/>
    </row>
    <row r="173" spans="2:2" x14ac:dyDescent="0.3">
      <c r="B173" s="21"/>
    </row>
    <row r="174" spans="2:2" x14ac:dyDescent="0.3">
      <c r="B174" s="21"/>
    </row>
    <row r="175" spans="2:2" x14ac:dyDescent="0.3">
      <c r="B175" s="21"/>
    </row>
    <row r="176" spans="2:2" x14ac:dyDescent="0.3">
      <c r="B176" s="21"/>
    </row>
    <row r="177" spans="2:2" x14ac:dyDescent="0.3">
      <c r="B177" s="21"/>
    </row>
    <row r="178" spans="2:2" x14ac:dyDescent="0.3">
      <c r="B178" s="21"/>
    </row>
    <row r="179" spans="2:2" x14ac:dyDescent="0.3">
      <c r="B179" s="21"/>
    </row>
    <row r="180" spans="2:2" x14ac:dyDescent="0.3">
      <c r="B180" s="21"/>
    </row>
    <row r="181" spans="2:2" x14ac:dyDescent="0.3">
      <c r="B181" s="21"/>
    </row>
    <row r="182" spans="2:2" x14ac:dyDescent="0.3">
      <c r="B182" s="21"/>
    </row>
    <row r="183" spans="2:2" x14ac:dyDescent="0.3">
      <c r="B183" s="21"/>
    </row>
    <row r="184" spans="2:2" x14ac:dyDescent="0.3">
      <c r="B184" s="21"/>
    </row>
    <row r="185" spans="2:2" x14ac:dyDescent="0.3">
      <c r="B185" s="21"/>
    </row>
    <row r="186" spans="2:2" x14ac:dyDescent="0.3">
      <c r="B186" s="21"/>
    </row>
    <row r="187" spans="2:2" x14ac:dyDescent="0.3">
      <c r="B187" s="21"/>
    </row>
    <row r="188" spans="2:2" x14ac:dyDescent="0.3">
      <c r="B188" s="21"/>
    </row>
    <row r="189" spans="2:2" x14ac:dyDescent="0.3">
      <c r="B189" s="21"/>
    </row>
    <row r="190" spans="2:2" x14ac:dyDescent="0.3">
      <c r="B190" s="21"/>
    </row>
    <row r="191" spans="2:2" x14ac:dyDescent="0.3">
      <c r="B191" s="21"/>
    </row>
    <row r="192" spans="2:2" x14ac:dyDescent="0.3">
      <c r="B192" s="21"/>
    </row>
    <row r="193" spans="2:2" x14ac:dyDescent="0.3">
      <c r="B193" s="21"/>
    </row>
    <row r="194" spans="2:2" x14ac:dyDescent="0.3">
      <c r="B194" s="21"/>
    </row>
    <row r="195" spans="2:2" x14ac:dyDescent="0.3">
      <c r="B195" s="21"/>
    </row>
    <row r="196" spans="2:2" x14ac:dyDescent="0.3">
      <c r="B196" s="21"/>
    </row>
    <row r="197" spans="2:2" x14ac:dyDescent="0.3">
      <c r="B197" s="21"/>
    </row>
    <row r="198" spans="2:2" x14ac:dyDescent="0.3">
      <c r="B198" s="21"/>
    </row>
    <row r="199" spans="2:2" x14ac:dyDescent="0.3">
      <c r="B199" s="21"/>
    </row>
    <row r="200" spans="2:2" x14ac:dyDescent="0.3">
      <c r="B200" s="21"/>
    </row>
    <row r="201" spans="2:2" x14ac:dyDescent="0.3">
      <c r="B201" s="21"/>
    </row>
    <row r="202" spans="2:2" x14ac:dyDescent="0.3">
      <c r="B202" s="21"/>
    </row>
    <row r="203" spans="2:2" x14ac:dyDescent="0.3">
      <c r="B203" s="21"/>
    </row>
    <row r="204" spans="2:2" x14ac:dyDescent="0.3">
      <c r="B204" s="21"/>
    </row>
    <row r="205" spans="2:2" x14ac:dyDescent="0.3">
      <c r="B205" s="21"/>
    </row>
    <row r="206" spans="2:2" x14ac:dyDescent="0.3">
      <c r="B206" s="21"/>
    </row>
    <row r="207" spans="2:2" x14ac:dyDescent="0.3">
      <c r="B207" s="21"/>
    </row>
    <row r="208" spans="2:2" x14ac:dyDescent="0.3">
      <c r="B208" s="21"/>
    </row>
    <row r="209" spans="2:2" x14ac:dyDescent="0.3">
      <c r="B209" s="21"/>
    </row>
    <row r="210" spans="2:2" x14ac:dyDescent="0.3">
      <c r="B210" s="21"/>
    </row>
    <row r="211" spans="2:2" x14ac:dyDescent="0.3">
      <c r="B211" s="21"/>
    </row>
    <row r="212" spans="2:2" x14ac:dyDescent="0.3">
      <c r="B212" s="21"/>
    </row>
    <row r="213" spans="2:2" x14ac:dyDescent="0.3">
      <c r="B213" s="21"/>
    </row>
    <row r="214" spans="2:2" x14ac:dyDescent="0.3">
      <c r="B214" s="21"/>
    </row>
    <row r="215" spans="2:2" x14ac:dyDescent="0.3">
      <c r="B215" s="21"/>
    </row>
    <row r="216" spans="2:2" x14ac:dyDescent="0.3">
      <c r="B216" s="21"/>
    </row>
    <row r="217" spans="2:2" x14ac:dyDescent="0.3">
      <c r="B217" s="21"/>
    </row>
    <row r="218" spans="2:2" x14ac:dyDescent="0.3">
      <c r="B218" s="21"/>
    </row>
    <row r="219" spans="2:2" x14ac:dyDescent="0.3">
      <c r="B219" s="21"/>
    </row>
    <row r="220" spans="2:2" x14ac:dyDescent="0.3">
      <c r="B220" s="21"/>
    </row>
    <row r="221" spans="2:2" x14ac:dyDescent="0.3">
      <c r="B221" s="21"/>
    </row>
    <row r="222" spans="2:2" x14ac:dyDescent="0.3">
      <c r="B222" s="21"/>
    </row>
    <row r="223" spans="2:2" x14ac:dyDescent="0.3">
      <c r="B223" s="21"/>
    </row>
    <row r="224" spans="2:2" x14ac:dyDescent="0.3">
      <c r="B224" s="21"/>
    </row>
    <row r="225" spans="2:2" x14ac:dyDescent="0.3">
      <c r="B225" s="21"/>
    </row>
    <row r="226" spans="2:2" x14ac:dyDescent="0.3">
      <c r="B226" s="21"/>
    </row>
    <row r="227" spans="2:2" x14ac:dyDescent="0.3">
      <c r="B227" s="21"/>
    </row>
    <row r="228" spans="2:2" x14ac:dyDescent="0.3">
      <c r="B228" s="21"/>
    </row>
    <row r="229" spans="2:2" x14ac:dyDescent="0.3">
      <c r="B229" s="21"/>
    </row>
    <row r="230" spans="2:2" x14ac:dyDescent="0.3">
      <c r="B230" s="21"/>
    </row>
    <row r="231" spans="2:2" x14ac:dyDescent="0.3">
      <c r="B231" s="21"/>
    </row>
    <row r="232" spans="2:2" x14ac:dyDescent="0.3">
      <c r="B232" s="21"/>
    </row>
    <row r="233" spans="2:2" x14ac:dyDescent="0.3">
      <c r="B233" s="21"/>
    </row>
    <row r="234" spans="2:2" x14ac:dyDescent="0.3">
      <c r="B234" s="21"/>
    </row>
    <row r="235" spans="2:2" x14ac:dyDescent="0.3">
      <c r="B235" s="21"/>
    </row>
    <row r="236" spans="2:2" x14ac:dyDescent="0.3">
      <c r="B236" s="21"/>
    </row>
    <row r="237" spans="2:2" x14ac:dyDescent="0.3">
      <c r="B237" s="21"/>
    </row>
    <row r="238" spans="2:2" x14ac:dyDescent="0.3">
      <c r="B238" s="21"/>
    </row>
    <row r="239" spans="2:2" x14ac:dyDescent="0.3">
      <c r="B239" s="21"/>
    </row>
    <row r="240" spans="2:2" x14ac:dyDescent="0.3">
      <c r="B240" s="21"/>
    </row>
    <row r="241" spans="2:2" x14ac:dyDescent="0.3">
      <c r="B241" s="21"/>
    </row>
    <row r="242" spans="2:2" x14ac:dyDescent="0.3">
      <c r="B242" s="21"/>
    </row>
    <row r="243" spans="2:2" x14ac:dyDescent="0.3">
      <c r="B243" s="21"/>
    </row>
    <row r="244" spans="2:2" x14ac:dyDescent="0.3">
      <c r="B244" s="21"/>
    </row>
    <row r="245" spans="2:2" x14ac:dyDescent="0.3">
      <c r="B245" s="21"/>
    </row>
    <row r="246" spans="2:2" x14ac:dyDescent="0.3">
      <c r="B246" s="21"/>
    </row>
    <row r="247" spans="2:2" x14ac:dyDescent="0.3">
      <c r="B247" s="21"/>
    </row>
    <row r="248" spans="2:2" x14ac:dyDescent="0.3">
      <c r="B248" s="21"/>
    </row>
    <row r="249" spans="2:2" x14ac:dyDescent="0.3">
      <c r="B249" s="21"/>
    </row>
    <row r="250" spans="2:2" x14ac:dyDescent="0.3">
      <c r="B250" s="21"/>
    </row>
    <row r="251" spans="2:2" x14ac:dyDescent="0.3">
      <c r="B251" s="21"/>
    </row>
    <row r="252" spans="2:2" x14ac:dyDescent="0.3">
      <c r="B252" s="21"/>
    </row>
    <row r="253" spans="2:2" x14ac:dyDescent="0.3">
      <c r="B253" s="21"/>
    </row>
    <row r="254" spans="2:2" x14ac:dyDescent="0.3">
      <c r="B254" s="21"/>
    </row>
    <row r="255" spans="2:2" x14ac:dyDescent="0.3">
      <c r="B255" s="21"/>
    </row>
    <row r="256" spans="2:2" x14ac:dyDescent="0.3">
      <c r="B256" s="21"/>
    </row>
    <row r="257" spans="2:2" x14ac:dyDescent="0.3">
      <c r="B257" s="21"/>
    </row>
    <row r="258" spans="2:2" x14ac:dyDescent="0.3">
      <c r="B258" s="21"/>
    </row>
    <row r="259" spans="2:2" x14ac:dyDescent="0.3">
      <c r="B259" s="21"/>
    </row>
    <row r="260" spans="2:2" x14ac:dyDescent="0.3">
      <c r="B260" s="21"/>
    </row>
    <row r="261" spans="2:2" x14ac:dyDescent="0.3">
      <c r="B261" s="21"/>
    </row>
    <row r="262" spans="2:2" x14ac:dyDescent="0.3">
      <c r="B262" s="21"/>
    </row>
    <row r="263" spans="2:2" x14ac:dyDescent="0.3">
      <c r="B263" s="21"/>
    </row>
    <row r="264" spans="2:2" x14ac:dyDescent="0.3">
      <c r="B264" s="21"/>
    </row>
    <row r="265" spans="2:2" x14ac:dyDescent="0.3">
      <c r="B265" s="21"/>
    </row>
    <row r="266" spans="2:2" x14ac:dyDescent="0.3">
      <c r="B266" s="21"/>
    </row>
    <row r="267" spans="2:2" x14ac:dyDescent="0.3">
      <c r="B267" s="21"/>
    </row>
    <row r="268" spans="2:2" x14ac:dyDescent="0.3">
      <c r="B268" s="21"/>
    </row>
    <row r="269" spans="2:2" x14ac:dyDescent="0.3">
      <c r="B269" s="21"/>
    </row>
    <row r="270" spans="2:2" x14ac:dyDescent="0.3">
      <c r="B270" s="21"/>
    </row>
    <row r="271" spans="2:2" x14ac:dyDescent="0.3">
      <c r="B271" s="21"/>
    </row>
    <row r="272" spans="2:2" x14ac:dyDescent="0.3">
      <c r="B272" s="21"/>
    </row>
    <row r="273" spans="2:2" x14ac:dyDescent="0.3">
      <c r="B273" s="21"/>
    </row>
    <row r="274" spans="2:2" x14ac:dyDescent="0.3">
      <c r="B274" s="21"/>
    </row>
    <row r="275" spans="2:2" x14ac:dyDescent="0.3">
      <c r="B275" s="21"/>
    </row>
    <row r="276" spans="2:2" x14ac:dyDescent="0.3">
      <c r="B276" s="21"/>
    </row>
    <row r="277" spans="2:2" x14ac:dyDescent="0.3">
      <c r="B277" s="21"/>
    </row>
    <row r="278" spans="2:2" x14ac:dyDescent="0.3">
      <c r="B278" s="21"/>
    </row>
    <row r="279" spans="2:2" x14ac:dyDescent="0.3">
      <c r="B279" s="21"/>
    </row>
    <row r="280" spans="2:2" x14ac:dyDescent="0.3">
      <c r="B280" s="21"/>
    </row>
    <row r="281" spans="2:2" x14ac:dyDescent="0.3">
      <c r="B281" s="21"/>
    </row>
    <row r="282" spans="2:2" x14ac:dyDescent="0.3">
      <c r="B282" s="21"/>
    </row>
    <row r="283" spans="2:2" x14ac:dyDescent="0.3">
      <c r="B283" s="21"/>
    </row>
    <row r="284" spans="2:2" x14ac:dyDescent="0.3">
      <c r="B284" s="21"/>
    </row>
    <row r="285" spans="2:2" x14ac:dyDescent="0.3">
      <c r="B285" s="21"/>
    </row>
    <row r="286" spans="2:2" x14ac:dyDescent="0.3">
      <c r="B286" s="21"/>
    </row>
    <row r="287" spans="2:2" x14ac:dyDescent="0.3">
      <c r="B287" s="21"/>
    </row>
    <row r="288" spans="2:2" x14ac:dyDescent="0.3">
      <c r="B288" s="21"/>
    </row>
    <row r="289" spans="2:2" x14ac:dyDescent="0.3">
      <c r="B289" s="21"/>
    </row>
    <row r="290" spans="2:2" x14ac:dyDescent="0.3">
      <c r="B290" s="21"/>
    </row>
    <row r="291" spans="2:2" x14ac:dyDescent="0.3">
      <c r="B291" s="21"/>
    </row>
    <row r="292" spans="2:2" x14ac:dyDescent="0.3">
      <c r="B292" s="21"/>
    </row>
    <row r="293" spans="2:2" x14ac:dyDescent="0.3">
      <c r="B293" s="21"/>
    </row>
    <row r="294" spans="2:2" x14ac:dyDescent="0.3">
      <c r="B294" s="21"/>
    </row>
    <row r="295" spans="2:2" x14ac:dyDescent="0.3">
      <c r="B295" s="21"/>
    </row>
    <row r="296" spans="2:2" x14ac:dyDescent="0.3">
      <c r="B296" s="21"/>
    </row>
    <row r="297" spans="2:2" x14ac:dyDescent="0.3">
      <c r="B297" s="21"/>
    </row>
    <row r="298" spans="2:2" x14ac:dyDescent="0.3">
      <c r="B298" s="21"/>
    </row>
    <row r="299" spans="2:2" x14ac:dyDescent="0.3">
      <c r="B299" s="21"/>
    </row>
    <row r="300" spans="2:2" x14ac:dyDescent="0.3">
      <c r="B300" s="21"/>
    </row>
    <row r="301" spans="2:2" x14ac:dyDescent="0.3">
      <c r="B301" s="21"/>
    </row>
    <row r="302" spans="2:2" x14ac:dyDescent="0.3">
      <c r="B302" s="21"/>
    </row>
    <row r="303" spans="2:2" x14ac:dyDescent="0.3">
      <c r="B303" s="21"/>
    </row>
    <row r="304" spans="2:2" x14ac:dyDescent="0.3">
      <c r="B304" s="21"/>
    </row>
    <row r="305" spans="2:2" x14ac:dyDescent="0.3">
      <c r="B305" s="21"/>
    </row>
    <row r="306" spans="2:2" x14ac:dyDescent="0.3">
      <c r="B306" s="21"/>
    </row>
    <row r="307" spans="2:2" x14ac:dyDescent="0.3">
      <c r="B307" s="21"/>
    </row>
    <row r="308" spans="2:2" x14ac:dyDescent="0.3">
      <c r="B308" s="21"/>
    </row>
    <row r="309" spans="2:2" x14ac:dyDescent="0.3">
      <c r="B309" s="21"/>
    </row>
    <row r="310" spans="2:2" x14ac:dyDescent="0.3">
      <c r="B310" s="21"/>
    </row>
    <row r="311" spans="2:2" x14ac:dyDescent="0.3">
      <c r="B311" s="21"/>
    </row>
    <row r="312" spans="2:2" x14ac:dyDescent="0.3">
      <c r="B312" s="21"/>
    </row>
    <row r="313" spans="2:2" x14ac:dyDescent="0.3">
      <c r="B313" s="21"/>
    </row>
    <row r="314" spans="2:2" x14ac:dyDescent="0.3">
      <c r="B314" s="21"/>
    </row>
    <row r="315" spans="2:2" x14ac:dyDescent="0.3">
      <c r="B315" s="21"/>
    </row>
    <row r="316" spans="2:2" x14ac:dyDescent="0.3">
      <c r="B316" s="21"/>
    </row>
    <row r="317" spans="2:2" x14ac:dyDescent="0.3">
      <c r="B317" s="21"/>
    </row>
    <row r="318" spans="2:2" x14ac:dyDescent="0.3">
      <c r="B318" s="21"/>
    </row>
    <row r="319" spans="2:2" x14ac:dyDescent="0.3">
      <c r="B319" s="21"/>
    </row>
    <row r="320" spans="2:2" x14ac:dyDescent="0.3">
      <c r="B320" s="21"/>
    </row>
    <row r="321" spans="2:2" x14ac:dyDescent="0.3">
      <c r="B321" s="21"/>
    </row>
    <row r="322" spans="2:2" x14ac:dyDescent="0.3">
      <c r="B322" s="21"/>
    </row>
    <row r="323" spans="2:2" x14ac:dyDescent="0.3">
      <c r="B323" s="21"/>
    </row>
    <row r="324" spans="2:2" x14ac:dyDescent="0.3">
      <c r="B324" s="21"/>
    </row>
    <row r="325" spans="2:2" x14ac:dyDescent="0.3">
      <c r="B325" s="21"/>
    </row>
    <row r="326" spans="2:2" x14ac:dyDescent="0.3">
      <c r="B326" s="21"/>
    </row>
    <row r="327" spans="2:2" x14ac:dyDescent="0.3">
      <c r="B327" s="21"/>
    </row>
    <row r="328" spans="2:2" x14ac:dyDescent="0.3">
      <c r="B328" s="21"/>
    </row>
    <row r="329" spans="2:2" x14ac:dyDescent="0.3">
      <c r="B329" s="21"/>
    </row>
    <row r="330" spans="2:2" x14ac:dyDescent="0.3">
      <c r="B330" s="21"/>
    </row>
    <row r="331" spans="2:2" x14ac:dyDescent="0.3">
      <c r="B331" s="21"/>
    </row>
    <row r="332" spans="2:2" x14ac:dyDescent="0.3">
      <c r="B332" s="21"/>
    </row>
    <row r="333" spans="2:2" x14ac:dyDescent="0.3">
      <c r="B333" s="21"/>
    </row>
    <row r="334" spans="2:2" x14ac:dyDescent="0.3">
      <c r="B334" s="21"/>
    </row>
    <row r="335" spans="2:2" x14ac:dyDescent="0.3">
      <c r="B335" s="21"/>
    </row>
    <row r="336" spans="2:2" x14ac:dyDescent="0.3">
      <c r="B336" s="21"/>
    </row>
    <row r="337" spans="2:2" x14ac:dyDescent="0.3">
      <c r="B337" s="21"/>
    </row>
    <row r="338" spans="2:2" x14ac:dyDescent="0.3">
      <c r="B338" s="21"/>
    </row>
    <row r="339" spans="2:2" x14ac:dyDescent="0.3">
      <c r="B339" s="21"/>
    </row>
    <row r="340" spans="2:2" x14ac:dyDescent="0.3">
      <c r="B340" s="21"/>
    </row>
    <row r="341" spans="2:2" x14ac:dyDescent="0.3">
      <c r="B341" s="21"/>
    </row>
    <row r="342" spans="2:2" x14ac:dyDescent="0.3">
      <c r="B342" s="21"/>
    </row>
    <row r="343" spans="2:2" x14ac:dyDescent="0.3">
      <c r="B343" s="21"/>
    </row>
    <row r="344" spans="2:2" x14ac:dyDescent="0.3">
      <c r="B344" s="21"/>
    </row>
    <row r="345" spans="2:2" x14ac:dyDescent="0.3">
      <c r="B345" s="21"/>
    </row>
    <row r="346" spans="2:2" x14ac:dyDescent="0.3">
      <c r="B346" s="21"/>
    </row>
    <row r="347" spans="2:2" x14ac:dyDescent="0.3">
      <c r="B347" s="21"/>
    </row>
    <row r="348" spans="2:2" x14ac:dyDescent="0.3">
      <c r="B348" s="21"/>
    </row>
    <row r="349" spans="2:2" x14ac:dyDescent="0.3">
      <c r="B349" s="21"/>
    </row>
    <row r="350" spans="2:2" x14ac:dyDescent="0.3">
      <c r="B350" s="21"/>
    </row>
    <row r="351" spans="2:2" x14ac:dyDescent="0.3">
      <c r="B351" s="21"/>
    </row>
    <row r="352" spans="2:2" x14ac:dyDescent="0.3">
      <c r="B352" s="21"/>
    </row>
    <row r="353" spans="2:2" x14ac:dyDescent="0.3">
      <c r="B353" s="21"/>
    </row>
    <row r="354" spans="2:2" x14ac:dyDescent="0.3">
      <c r="B354" s="21"/>
    </row>
    <row r="355" spans="2:2" x14ac:dyDescent="0.3">
      <c r="B355" s="21"/>
    </row>
    <row r="356" spans="2:2" x14ac:dyDescent="0.3">
      <c r="B356" s="21"/>
    </row>
    <row r="357" spans="2:2" x14ac:dyDescent="0.3">
      <c r="B357" s="21"/>
    </row>
    <row r="358" spans="2:2" x14ac:dyDescent="0.3">
      <c r="B358" s="21"/>
    </row>
    <row r="359" spans="2:2" x14ac:dyDescent="0.3">
      <c r="B359" s="21"/>
    </row>
    <row r="360" spans="2:2" x14ac:dyDescent="0.3">
      <c r="B360" s="21"/>
    </row>
    <row r="361" spans="2:2" x14ac:dyDescent="0.3">
      <c r="B361" s="21"/>
    </row>
    <row r="362" spans="2:2" x14ac:dyDescent="0.3">
      <c r="B362" s="21"/>
    </row>
    <row r="363" spans="2:2" x14ac:dyDescent="0.3">
      <c r="B363" s="21"/>
    </row>
    <row r="364" spans="2:2" x14ac:dyDescent="0.3">
      <c r="B364" s="21"/>
    </row>
    <row r="365" spans="2:2" x14ac:dyDescent="0.3">
      <c r="B365" s="21"/>
    </row>
    <row r="366" spans="2:2" x14ac:dyDescent="0.3">
      <c r="B366" s="21"/>
    </row>
    <row r="367" spans="2:2" x14ac:dyDescent="0.3">
      <c r="B367" s="21"/>
    </row>
    <row r="368" spans="2:2" x14ac:dyDescent="0.3">
      <c r="B368" s="21"/>
    </row>
  </sheetData>
  <autoFilter ref="P1:P368" xr:uid="{72F5FEEF-2821-4347-AAEC-E86006A8DFAE}"/>
  <conditionalFormatting sqref="C3:C368">
    <cfRule type="cellIs" dxfId="9" priority="17" operator="equal">
      <formula>"Saturday"</formula>
    </cfRule>
    <cfRule type="cellIs" dxfId="8" priority="18" operator="equal">
      <formula>"Sunday"</formula>
    </cfRule>
  </conditionalFormatting>
  <conditionalFormatting sqref="D3:D38">
    <cfRule type="cellIs" dxfId="7" priority="16" operator="greaterThan">
      <formula>0.2</formula>
    </cfRule>
  </conditionalFormatting>
  <conditionalFormatting sqref="D3:I38 K3:O38">
    <cfRule type="cellIs" dxfId="6" priority="13" operator="lessThan">
      <formula>-0.2</formula>
    </cfRule>
  </conditionalFormatting>
  <conditionalFormatting sqref="E3:I38 K3:O38">
    <cfRule type="cellIs" dxfId="5" priority="14" operator="greaterThan">
      <formula>0.2</formula>
    </cfRule>
  </conditionalFormatting>
  <conditionalFormatting sqref="Q3:Q38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{B101CC70-E1B5-4575-809C-E8B1B8029536}</x14:id>
        </ext>
      </extLst>
    </cfRule>
  </conditionalFormatting>
  <conditionalFormatting sqref="R3:R38">
    <cfRule type="dataBar" priority="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{58582FC0-F133-426A-9728-D948DB02CD37}</x14:id>
        </ext>
      </extLst>
    </cfRule>
  </conditionalFormatting>
  <conditionalFormatting sqref="S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38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{FBC29EE7-063D-4814-8F2A-E9C4EC49BC34}</x14:id>
        </ext>
      </extLst>
    </cfRule>
  </conditionalFormatting>
  <conditionalFormatting sqref="T3:T38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{2249A0F8-DE59-4E26-90BB-412909CDF70C}</x14:id>
        </ext>
      </extLst>
    </cfRule>
  </conditionalFormatting>
  <conditionalFormatting sqref="U3:U38">
    <cfRule type="dataBar" priority="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{5801CF38-4D76-4706-B767-C054520EF917}</x14:id>
        </ext>
      </extLst>
    </cfRule>
  </conditionalFormatting>
  <conditionalFormatting sqref="V3:V38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{8D989B40-5528-4468-B619-908F0E9B15D6}</x14:id>
        </ext>
      </extLst>
    </cfRule>
  </conditionalFormatting>
  <conditionalFormatting sqref="W3:W38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{6640CA96-2788-48D7-8A81-2D85090BACEE}</x14:id>
        </ext>
      </extLst>
    </cfRule>
  </conditionalFormatting>
  <conditionalFormatting sqref="X3:X38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{D8473859-B9F8-447D-A867-507E84493B04}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01CC70-E1B5-4575-809C-E8B1B80295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Q3:Q38</xm:sqref>
        </x14:conditionalFormatting>
        <x14:conditionalFormatting xmlns:xm="http://schemas.microsoft.com/office/excel/2006/main">
          <x14:cfRule type="dataBar" id="{58582FC0-F133-426A-9728-D948DB02C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R3:R38</xm:sqref>
        </x14:conditionalFormatting>
        <x14:conditionalFormatting xmlns:xm="http://schemas.microsoft.com/office/excel/2006/main">
          <x14:cfRule type="dataBar" id="{FBC29EE7-063D-4814-8F2A-E9C4EC49BC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S3:S38</xm:sqref>
        </x14:conditionalFormatting>
        <x14:conditionalFormatting xmlns:xm="http://schemas.microsoft.com/office/excel/2006/main">
          <x14:cfRule type="dataBar" id="{2249A0F8-DE59-4E26-90BB-412909CDF7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T3:T38</xm:sqref>
        </x14:conditionalFormatting>
        <x14:conditionalFormatting xmlns:xm="http://schemas.microsoft.com/office/excel/2006/main">
          <x14:cfRule type="dataBar" id="{5801CF38-4D76-4706-B767-C054520EF91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U3:U38</xm:sqref>
        </x14:conditionalFormatting>
        <x14:conditionalFormatting xmlns:xm="http://schemas.microsoft.com/office/excel/2006/main">
          <x14:cfRule type="dataBar" id="{8D989B40-5528-4468-B619-908F0E9B15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V3:V38</xm:sqref>
        </x14:conditionalFormatting>
        <x14:conditionalFormatting xmlns:xm="http://schemas.microsoft.com/office/excel/2006/main">
          <x14:cfRule type="dataBar" id="{6640CA96-2788-48D7-8A81-2D85090BA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W3:W38</xm:sqref>
        </x14:conditionalFormatting>
        <x14:conditionalFormatting xmlns:xm="http://schemas.microsoft.com/office/excel/2006/main">
          <x14:cfRule type="dataBar" id="{D8473859-B9F8-447D-A867-507E84493B0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X3:X38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8026-BAC8-4A43-8D70-55D47C34795B}">
  <sheetPr>
    <tabColor rgb="FFFFC000"/>
  </sheetPr>
  <dimension ref="A2:H38"/>
  <sheetViews>
    <sheetView zoomScale="67" zoomScaleNormal="96" workbookViewId="0">
      <selection activeCell="F27" sqref="F27"/>
    </sheetView>
  </sheetViews>
  <sheetFormatPr defaultRowHeight="15.6" x14ac:dyDescent="0.3"/>
  <cols>
    <col min="1" max="1" width="10.796875" style="25" bestFit="1" customWidth="1"/>
    <col min="2" max="2" width="9.296875" style="25" bestFit="1" customWidth="1"/>
    <col min="3" max="3" width="32.796875" style="25" bestFit="1" customWidth="1"/>
    <col min="4" max="4" width="42.8984375" style="25" bestFit="1" customWidth="1"/>
    <col min="5" max="5" width="33.296875" style="25" bestFit="1" customWidth="1"/>
    <col min="6" max="6" width="43.5" style="25" bestFit="1" customWidth="1"/>
    <col min="7" max="7" width="38.59765625" style="25" bestFit="1" customWidth="1"/>
    <col min="8" max="8" width="36" style="25" bestFit="1" customWidth="1"/>
  </cols>
  <sheetData>
    <row r="2" spans="1:8" x14ac:dyDescent="0.3">
      <c r="A2" s="6" t="s">
        <v>0</v>
      </c>
      <c r="B2" s="6" t="s">
        <v>41</v>
      </c>
      <c r="C2" s="6" t="s">
        <v>112</v>
      </c>
      <c r="D2" s="29" t="s">
        <v>115</v>
      </c>
      <c r="E2" s="29" t="s">
        <v>116</v>
      </c>
      <c r="F2" s="29" t="s">
        <v>113</v>
      </c>
      <c r="G2" s="27" t="s">
        <v>94</v>
      </c>
      <c r="H2" s="27" t="s">
        <v>95</v>
      </c>
    </row>
    <row r="3" spans="1:8" x14ac:dyDescent="0.3">
      <c r="A3" s="33">
        <v>43475</v>
      </c>
      <c r="B3" s="25" t="str">
        <f>VLOOKUP($A3,'Changes and analysis'!B2:C38,2,TRUE)</f>
        <v>Thursday</v>
      </c>
      <c r="C3" s="22">
        <v>-0.4522502426107996</v>
      </c>
      <c r="D3" s="22">
        <f>VLOOKUP($A3,'Session Details'!$B$2:$L$368,10,FALSE)</f>
        <v>-0.48958332783737268</v>
      </c>
      <c r="E3" s="22">
        <f>VLOOKUP($A3,'Session Details'!$B$2:$L$368,11,FALSE)</f>
        <v>7.3142421741578811E-2</v>
      </c>
      <c r="F3" s="30" t="str">
        <f>'Changes and analysis'!J3</f>
        <v>Face book traffic Drop</v>
      </c>
      <c r="G3" s="32" t="str">
        <f>VLOOKUP($A3,'Changes and analysis'!$B$2:$AA$38,24,FALSE)</f>
        <v>Drop in no.of images of restaurants</v>
      </c>
      <c r="H3" s="32" t="str">
        <f>VLOOKUP($A3,'Changes and analysis'!$B$2:$AA$38,26,FALSE)</f>
        <v>N/A</v>
      </c>
    </row>
    <row r="4" spans="1:8" x14ac:dyDescent="0.3">
      <c r="A4" s="33">
        <v>43482</v>
      </c>
      <c r="B4" s="25" t="str">
        <f>VLOOKUP($A4,'Changes and analysis'!B3:C39,2,TRUE)</f>
        <v>Thursday</v>
      </c>
      <c r="C4" s="22">
        <v>1.0595416371384867</v>
      </c>
      <c r="D4" s="22">
        <f>VLOOKUP($A4,'Session Details'!$B$2:$L$368,10,FALSE)</f>
        <v>1.102040728108153</v>
      </c>
      <c r="E4" s="22">
        <f>VLOOKUP($A4,'Session Details'!$B$2:$L$368,11,FALSE)</f>
        <v>-2.0218102601444077E-2</v>
      </c>
      <c r="F4" s="30" t="str">
        <f>'Changes and analysis'!J4</f>
        <v>Face book traffic Hike</v>
      </c>
      <c r="G4" s="32" t="str">
        <f>VLOOKUP($A4,'Changes and analysis'!$B$2:$AA$38,24,FALSE)</f>
        <v>Drop in avg cost for two</v>
      </c>
      <c r="H4" s="32" t="str">
        <f>VLOOKUP($A4,'Changes and analysis'!$B$2:$AA$38,26,FALSE)</f>
        <v>N/A</v>
      </c>
    </row>
    <row r="5" spans="1:8" x14ac:dyDescent="0.3">
      <c r="A5" s="33">
        <v>43486</v>
      </c>
      <c r="B5" s="25" t="str">
        <f>VLOOKUP($A5,'Changes and analysis'!B4:C40,2,TRUE)</f>
        <v>Monday</v>
      </c>
      <c r="C5" s="22">
        <v>0.23352106416819263</v>
      </c>
      <c r="D5" s="22">
        <f>VLOOKUP($A5,'Session Details'!$B$2:$L$368,10,FALSE)</f>
        <v>5.154634623984955E-2</v>
      </c>
      <c r="E5" s="22">
        <f>VLOOKUP($A5,'Session Details'!$B$2:$L$368,11,FALSE)</f>
        <v>0.17305434588235169</v>
      </c>
      <c r="F5" s="31" t="str">
        <f>'Changes and analysis'!P5</f>
        <v xml:space="preserve">Overall Change in  Conversion </v>
      </c>
      <c r="G5" s="32" t="str">
        <f>VLOOKUP($A5,'Changes and analysis'!$B$2:$AA$38,24,FALSE)</f>
        <v>Hike in no.of images of restaurants</v>
      </c>
      <c r="H5" s="32" t="str">
        <f>VLOOKUP($A5,'Changes and analysis'!$B$2:$AA$38,26,FALSE)</f>
        <v>N/A</v>
      </c>
    </row>
    <row r="6" spans="1:8" x14ac:dyDescent="0.3">
      <c r="A6" s="33">
        <v>43487</v>
      </c>
      <c r="B6" s="25" t="str">
        <f>VLOOKUP($A6,'Changes and analysis'!B5:C41,2,TRUE)</f>
        <v>Tuesday</v>
      </c>
      <c r="C6" s="22">
        <v>0.85430485686646174</v>
      </c>
      <c r="D6" s="22">
        <f>VLOOKUP($A6,'Session Details'!$B$2:$L$368,10,FALSE)</f>
        <v>0.76530616559927278</v>
      </c>
      <c r="E6" s="22">
        <f>VLOOKUP($A6,'Session Details'!$B$2:$L$368,11,FALSE)</f>
        <v>5.041546377221362E-2</v>
      </c>
      <c r="F6" s="30" t="str">
        <f>'Changes and analysis'!J6</f>
        <v>Twitter traffic Hike</v>
      </c>
      <c r="G6" s="32" t="str">
        <f>VLOOKUP($A6,'Changes and analysis'!$B$2:$AA$38,24,FALSE)</f>
        <v xml:space="preserve">Drop in  avg packaging charges </v>
      </c>
      <c r="H6" s="32" t="str">
        <f>VLOOKUP($A6,'Changes and analysis'!$B$2:$AA$38,26,FALSE)</f>
        <v>N/A</v>
      </c>
    </row>
    <row r="7" spans="1:8" x14ac:dyDescent="0.3">
      <c r="A7" s="33">
        <v>43494</v>
      </c>
      <c r="B7" s="25" t="str">
        <f>VLOOKUP($A7,'Changes and analysis'!B6:C42,2,TRUE)</f>
        <v>Tuesday</v>
      </c>
      <c r="C7" s="22">
        <v>-0.71708723442563915</v>
      </c>
      <c r="D7" s="22">
        <f>VLOOKUP($A7,'Session Details'!$B$2:$L$368,10,FALSE)</f>
        <v>-0.40462431699643209</v>
      </c>
      <c r="E7" s="22">
        <f>VLOOKUP($A7,'Session Details'!$B$2:$L$368,11,FALSE)</f>
        <v>-0.52481642115115479</v>
      </c>
      <c r="F7" s="31" t="s">
        <v>114</v>
      </c>
      <c r="G7" s="32" t="str">
        <f>VLOOKUP($A7,'Changes and analysis'!$B$2:$AA$38,24,FALSE)</f>
        <v>Drop in no.of restaurants</v>
      </c>
      <c r="H7" s="32" t="str">
        <f>VLOOKUP($A7,'Changes and analysis'!$B$2:$AA$38,26,FALSE)</f>
        <v>N/A</v>
      </c>
    </row>
    <row r="8" spans="1:8" x14ac:dyDescent="0.3">
      <c r="A8" s="33">
        <v>43501</v>
      </c>
      <c r="B8" s="25" t="str">
        <f>VLOOKUP($A8,'Changes and analysis'!B7:C43,2,TRUE)</f>
        <v>Tuesday</v>
      </c>
      <c r="C8" s="22">
        <v>1.1476852728398028</v>
      </c>
      <c r="D8" s="22">
        <f>VLOOKUP($A8,'Session Details'!$B$2:$L$368,10,FALSE)</f>
        <v>0</v>
      </c>
      <c r="E8" s="22">
        <f>VLOOKUP($A8,'Session Details'!$B$2:$L$368,11,FALSE)</f>
        <v>1.1476852728398028</v>
      </c>
      <c r="F8" s="31" t="str">
        <f>VLOOKUP(A8,'Changes and analysis'!B4:P40,15,TRUE)</f>
        <v>Huge hike at L2M</v>
      </c>
      <c r="G8" s="32" t="str">
        <f>VLOOKUP($A8,'Changes and analysis'!$B$2:$AA$38,24,FALSE)</f>
        <v xml:space="preserve">Drop in out of stock items </v>
      </c>
      <c r="H8" s="32" t="str">
        <f>VLOOKUP($A8,'Changes and analysis'!$B$2:$AA$38,26,FALSE)</f>
        <v>Hike in no.of images of restaurants</v>
      </c>
    </row>
    <row r="9" spans="1:8" x14ac:dyDescent="0.3">
      <c r="A9" s="33">
        <v>43515</v>
      </c>
      <c r="B9" s="25" t="str">
        <f>VLOOKUP($A9,'Changes and analysis'!B8:C44,2,TRUE)</f>
        <v>Tuesday</v>
      </c>
      <c r="C9" s="22">
        <v>-0.55839299648571217</v>
      </c>
      <c r="D9" s="22">
        <f>VLOOKUP($A9,'Session Details'!$B$2:$L$368,10,FALSE)</f>
        <v>-3.8095258977849822E-2</v>
      </c>
      <c r="E9" s="22">
        <f>VLOOKUP($A9,'Session Details'!$B$2:$L$368,11,FALSE)</f>
        <v>-0.54090360183579034</v>
      </c>
      <c r="F9" s="31" t="str">
        <f>VLOOKUP(A9,'Changes and analysis'!B5:P41,15,TRUE)</f>
        <v>Drop at M2C</v>
      </c>
      <c r="G9" s="32" t="str">
        <f>VLOOKUP($A9,'Changes and analysis'!$B$2:$AA$38,24,FALSE)</f>
        <v>Small drop in Success Rate of payments</v>
      </c>
      <c r="H9" s="32" t="str">
        <f>VLOOKUP($A9,'Changes and analysis'!$B$2:$AA$38,26,FALSE)</f>
        <v>N/A</v>
      </c>
    </row>
    <row r="10" spans="1:8" x14ac:dyDescent="0.3">
      <c r="A10" s="33">
        <v>43522</v>
      </c>
      <c r="B10" s="25" t="str">
        <f>VLOOKUP($A10,'Changes and analysis'!B9:C45,2,TRUE)</f>
        <v>Tuesday</v>
      </c>
      <c r="C10" s="22">
        <v>1.2004191790539451</v>
      </c>
      <c r="D10" s="22">
        <f>VLOOKUP($A10,'Session Details'!$B$2:$L$368,10,FALSE)</f>
        <v>1.980199148273698E-2</v>
      </c>
      <c r="E10" s="22">
        <f>VLOOKUP($A10,'Session Details'!$B$2:$L$368,11,FALSE)</f>
        <v>1.157692572996929</v>
      </c>
      <c r="F10" s="31" t="str">
        <f>VLOOKUP(A10,'Changes and analysis'!B6:P42,15,TRUE)</f>
        <v>Hike at M2C</v>
      </c>
      <c r="G10" s="32" t="str">
        <f>VLOOKUP($A10,'Changes and analysis'!$B$2:$AA$38,24,FALSE)</f>
        <v xml:space="preserve">Drop in  avg packaging charges </v>
      </c>
      <c r="H10" s="32" t="str">
        <f>VLOOKUP($A10,'Changes and analysis'!$B$2:$AA$38,26,FALSE)</f>
        <v>Hike in no.of images of restaurants</v>
      </c>
    </row>
    <row r="11" spans="1:8" x14ac:dyDescent="0.3">
      <c r="A11" s="33">
        <v>43524</v>
      </c>
      <c r="B11" s="25" t="str">
        <f>VLOOKUP($A11,'Changes and analysis'!B10:C46,2,TRUE)</f>
        <v>Thursday</v>
      </c>
      <c r="C11" s="22">
        <v>0.22324803045110131</v>
      </c>
      <c r="D11" s="22">
        <f>VLOOKUP($A11,'Session Details'!$B$2:$L$368,10,FALSE)</f>
        <v>8.3333329336271023E-2</v>
      </c>
      <c r="E11" s="22">
        <f>VLOOKUP($A11,'Session Details'!$B$2:$L$368,11,FALSE)</f>
        <v>0.12915198644756454</v>
      </c>
      <c r="F11" s="31" t="str">
        <f>VLOOKUP(A11,'Changes and analysis'!B7:P43,15,TRUE)</f>
        <v xml:space="preserve">Overall Change in Conversion </v>
      </c>
      <c r="G11" s="32" t="str">
        <f>VLOOKUP($A11,'Changes and analysis'!$B$2:$AA$38,24,FALSE)</f>
        <v xml:space="preserve">Drop in out of stock items </v>
      </c>
      <c r="H11" s="32" t="str">
        <f>VLOOKUP($A11,'Changes and analysis'!$B$2:$AA$38,26,FALSE)</f>
        <v>Drop in delivery charges</v>
      </c>
    </row>
    <row r="12" spans="1:8" x14ac:dyDescent="0.3">
      <c r="A12" s="33">
        <v>43526</v>
      </c>
      <c r="B12" s="25" t="str">
        <f>VLOOKUP($A12,'Changes and analysis'!B11:C47,2,TRUE)</f>
        <v>Saturday</v>
      </c>
      <c r="C12" s="22">
        <v>-0.37594234941110949</v>
      </c>
      <c r="D12" s="22">
        <f>VLOOKUP($A12,'Session Details'!$B$2:$L$368,10,FALSE)</f>
        <v>8.3333360405835055E-2</v>
      </c>
      <c r="E12" s="22">
        <f>VLOOKUP($A12,'Session Details'!$B$2:$L$368,11,FALSE)</f>
        <v>-0.42394678407179354</v>
      </c>
      <c r="F12" s="31" t="str">
        <f>VLOOKUP(A12,'Changes and analysis'!B8:P44,15,TRUE)</f>
        <v>Drop at C2P</v>
      </c>
      <c r="G12" s="32" t="str">
        <f>VLOOKUP($A12,'Changes and analysis'!$B$2:$AA$38,24,FALSE)</f>
        <v>Hike in delivery charges</v>
      </c>
      <c r="H12" s="32" t="str">
        <f>VLOOKUP($A12,'Changes and analysis'!$B$2:$AA$38,26,FALSE)</f>
        <v>N/A</v>
      </c>
    </row>
    <row r="13" spans="1:8" x14ac:dyDescent="0.3">
      <c r="A13" s="33">
        <v>43533</v>
      </c>
      <c r="B13" s="25" t="str">
        <f>VLOOKUP($A13,'Changes and analysis'!B12:C48,2,TRUE)</f>
        <v>Saturday</v>
      </c>
      <c r="C13" s="22">
        <v>1.0202070652584099</v>
      </c>
      <c r="D13" s="22">
        <f>VLOOKUP($A13,'Session Details'!$B$2:$L$368,10,FALSE)</f>
        <v>0</v>
      </c>
      <c r="E13" s="22">
        <f>VLOOKUP($A13,'Session Details'!$B$2:$L$368,11,FALSE)</f>
        <v>1.0202070652584103</v>
      </c>
      <c r="F13" s="31" t="str">
        <f>VLOOKUP(A13,'Changes and analysis'!B9:P45,15,TRUE)</f>
        <v>Hike at C2P</v>
      </c>
      <c r="G13" s="32" t="str">
        <f>VLOOKUP($A13,'Changes and analysis'!$B$2:$AA$38,24,FALSE)</f>
        <v>Availability of restaurants</v>
      </c>
      <c r="H13" s="32" t="str">
        <f>VLOOKUP($A13,'Changes and analysis'!$B$2:$AA$38,26,FALSE)</f>
        <v xml:space="preserve">Weekend </v>
      </c>
    </row>
    <row r="14" spans="1:8" x14ac:dyDescent="0.3">
      <c r="A14" s="33">
        <v>43543</v>
      </c>
      <c r="B14" s="25" t="str">
        <f>VLOOKUP($A14,'Changes and analysis'!B13:C49,2,TRUE)</f>
        <v>Tuesday</v>
      </c>
      <c r="C14" s="22">
        <v>-0.45549226537958976</v>
      </c>
      <c r="D14" s="22">
        <f>VLOOKUP($A14,'Session Details'!$B$2:$L$368,10,FALSE)</f>
        <v>2.0201937045509322E-2</v>
      </c>
      <c r="E14" s="22">
        <f>VLOOKUP($A14,'Session Details'!$B$2:$L$368,11,FALSE)</f>
        <v>-0.46627457709544307</v>
      </c>
      <c r="F14" s="31" t="str">
        <f>VLOOKUP(A14,'Changes and analysis'!B10:P46,15,TRUE)</f>
        <v>Drop at P2O</v>
      </c>
      <c r="G14" s="32" t="str">
        <f>VLOOKUP($A14,'Changes and analysis'!$B$2:$AA$38,24,FALSE)</f>
        <v>Drop in success rate of payments</v>
      </c>
      <c r="H14" s="32" t="str">
        <f>VLOOKUP($A14,'Changes and analysis'!$B$2:$AA$38,26,FALSE)</f>
        <v>N/A</v>
      </c>
    </row>
    <row r="15" spans="1:8" x14ac:dyDescent="0.3">
      <c r="A15" s="33">
        <v>43548</v>
      </c>
      <c r="B15" s="25" t="str">
        <f>VLOOKUP($A15,'Changes and analysis'!B14:C50,2,TRUE)</f>
        <v>Sunday</v>
      </c>
      <c r="C15" s="22">
        <v>0.22259812803337153</v>
      </c>
      <c r="D15" s="22">
        <f>VLOOKUP($A15,'Session Details'!$B$2:$L$368,10,FALSE)</f>
        <v>6.3157920407615809E-2</v>
      </c>
      <c r="E15" s="22">
        <f>VLOOKUP($A15,'Session Details'!$B$2:$L$368,11,FALSE)</f>
        <v>0.14996853706998059</v>
      </c>
      <c r="F15" s="31" t="str">
        <f>VLOOKUP(A15,'Changes and analysis'!B11:P47,15,TRUE)</f>
        <v xml:space="preserve">Overall Change in  Conversion </v>
      </c>
      <c r="G15" s="32" t="str">
        <f>VLOOKUP($A15,'Changes and analysis'!$B$2:$AA$38,24,FALSE)</f>
        <v xml:space="preserve">Drop in avg cost for two </v>
      </c>
      <c r="H15" s="32" t="str">
        <f>VLOOKUP($A15,'Changes and analysis'!$B$2:$AA$38,26,FALSE)</f>
        <v>Hike in no.of images of restaurants</v>
      </c>
    </row>
    <row r="16" spans="1:8" x14ac:dyDescent="0.3">
      <c r="A16" s="33">
        <v>43550</v>
      </c>
      <c r="B16" s="25" t="str">
        <f>VLOOKUP($A16,'Changes and analysis'!B15:C51,2,TRUE)</f>
        <v>Tuesday</v>
      </c>
      <c r="C16" s="22">
        <v>0.77964973472889199</v>
      </c>
      <c r="D16" s="22">
        <f>VLOOKUP($A16,'Session Details'!$B$2:$L$368,10,FALSE)</f>
        <v>-4.950491032145643E-2</v>
      </c>
      <c r="E16" s="22">
        <f>VLOOKUP($A16,'Session Details'!$B$2:$L$368,11,FALSE)</f>
        <v>0.87233982685769784</v>
      </c>
      <c r="F16" s="31" t="str">
        <f>VLOOKUP(A16,'Changes and analysis'!B12:P48,15,TRUE)</f>
        <v>Hike at P2O</v>
      </c>
      <c r="G16" s="32" t="str">
        <f>VLOOKUP($A16,'Changes and analysis'!$B$2:$AA$38,24,FALSE)</f>
        <v>Better success rate of payments</v>
      </c>
      <c r="H16" s="32" t="str">
        <f>VLOOKUP($A16,'Changes and analysis'!$B$2:$AA$38,26,FALSE)</f>
        <v>N/A</v>
      </c>
    </row>
    <row r="17" spans="1:8" x14ac:dyDescent="0.3">
      <c r="A17" s="33">
        <v>43559</v>
      </c>
      <c r="B17" s="25" t="str">
        <f>VLOOKUP($A17,'Changes and analysis'!B16:C52,2,TRUE)</f>
        <v>Thursday</v>
      </c>
      <c r="C17" s="22">
        <v>-0.52087951809985289</v>
      </c>
      <c r="D17" s="22">
        <f>VLOOKUP($A17,'Session Details'!$B$2:$L$368,10,FALSE)</f>
        <v>3.0302975335167126E-2</v>
      </c>
      <c r="E17" s="22">
        <f>VLOOKUP($A17,'Session Details'!$B$2:$L$368,11,FALSE)</f>
        <v>-0.53497129252622422</v>
      </c>
      <c r="F17" s="31" t="str">
        <f>VLOOKUP(A17,'Changes and analysis'!B13:P49,15,TRUE)</f>
        <v>Drop at M2C</v>
      </c>
      <c r="G17" s="32" t="str">
        <f>VLOOKUP($A17,'Changes and analysis'!$B$2:$AA$38,24,FALSE)</f>
        <v>Drop in discount rate</v>
      </c>
      <c r="H17" s="32" t="str">
        <f>VLOOKUP($A17,'Changes and analysis'!$B$2:$AA$38,26,FALSE)</f>
        <v>N/A</v>
      </c>
    </row>
    <row r="18" spans="1:8" x14ac:dyDescent="0.3">
      <c r="A18" s="33">
        <v>43566</v>
      </c>
      <c r="B18" s="25" t="str">
        <f>VLOOKUP($A18,'Changes and analysis'!B17:C53,2,TRUE)</f>
        <v>Thursday</v>
      </c>
      <c r="C18" s="22">
        <v>0.9239043412518404</v>
      </c>
      <c r="D18" s="22">
        <f>VLOOKUP($A18,'Session Details'!$B$2:$L$368,10,FALSE)</f>
        <v>-6.8627420442282427E-2</v>
      </c>
      <c r="E18" s="22">
        <f>VLOOKUP($A18,'Session Details'!$B$2:$L$368,11,FALSE)</f>
        <v>1.0656657324153227</v>
      </c>
      <c r="F18" s="31" t="str">
        <f>VLOOKUP(A18,'Changes and analysis'!B14:P50,15,TRUE)</f>
        <v>Hike at M2C</v>
      </c>
      <c r="G18" s="32" t="str">
        <f>VLOOKUP($A18,'Changes and analysis'!$B$2:$AA$38,24,FALSE)</f>
        <v>Better discount rate comparing to last week</v>
      </c>
      <c r="H18" s="32" t="str">
        <f>VLOOKUP($A18,'Changes and analysis'!$B$2:$AA$38,26,FALSE)</f>
        <v>Drop in delivery charges</v>
      </c>
    </row>
    <row r="19" spans="1:8" x14ac:dyDescent="0.3">
      <c r="A19" s="33">
        <v>43567</v>
      </c>
      <c r="B19" s="25" t="str">
        <f>VLOOKUP($A19,'Changes and analysis'!B18:C54,2,TRUE)</f>
        <v>Friday</v>
      </c>
      <c r="C19" s="22">
        <v>-0.27312591355188975</v>
      </c>
      <c r="D19" s="22">
        <f>VLOOKUP($A19,'Session Details'!$B$2:$L$368,10,FALSE)</f>
        <v>-8.6538441103775954E-2</v>
      </c>
      <c r="E19" s="22">
        <f>VLOOKUP($A19,'Session Details'!$B$2:$L$368,11,FALSE)</f>
        <v>-0.20426414390111858</v>
      </c>
      <c r="F19" s="31" t="str">
        <f>VLOOKUP(A19,'Changes and analysis'!B15:P51,15,TRUE)</f>
        <v>Small Drop at L2M &amp;M2C</v>
      </c>
      <c r="G19" s="32" t="str">
        <f>VLOOKUP($A19,'Changes and analysis'!$B$2:$AA$38,24,FALSE)</f>
        <v xml:space="preserve">Drop in discount rate </v>
      </c>
      <c r="H19" s="32" t="str">
        <f>VLOOKUP($A19,'Changes and analysis'!$B$2:$AA$38,26,FALSE)</f>
        <v>Drop in no.of images of restaurants</v>
      </c>
    </row>
    <row r="20" spans="1:8" x14ac:dyDescent="0.3">
      <c r="A20" s="33">
        <v>43569</v>
      </c>
      <c r="B20" s="25" t="str">
        <f>VLOOKUP($A20,'Changes and analysis'!B19:C55,2,TRUE)</f>
        <v>Sunday</v>
      </c>
      <c r="C20" s="22">
        <v>0.28376620785956508</v>
      </c>
      <c r="D20" s="22">
        <f>VLOOKUP($A20,'Session Details'!$B$2:$L$368,10,FALSE)</f>
        <v>8.3333360405835055E-2</v>
      </c>
      <c r="E20" s="22">
        <f>VLOOKUP($A20,'Session Details'!$B$2:$L$368,11,FALSE)</f>
        <v>0.18501496110113713</v>
      </c>
      <c r="F20" s="31" t="str">
        <f>VLOOKUP(A20,'Changes and analysis'!B16:P52,15,TRUE)</f>
        <v xml:space="preserve">Overall Change in Conversion </v>
      </c>
      <c r="G20" s="32" t="str">
        <f>VLOOKUP($A20,'Changes and analysis'!$B$2:$AA$38,24,FALSE)</f>
        <v xml:space="preserve"> Success rate of payments is high</v>
      </c>
      <c r="H20" s="32" t="str">
        <f>VLOOKUP($A20,'Changes and analysis'!$B$2:$AA$38,26,FALSE)</f>
        <v xml:space="preserve">Weekend </v>
      </c>
    </row>
    <row r="21" spans="1:8" x14ac:dyDescent="0.3">
      <c r="A21" s="33">
        <v>43573</v>
      </c>
      <c r="B21" s="25" t="str">
        <f>VLOOKUP($A21,'Changes and analysis'!B20:C56,2,TRUE)</f>
        <v>Thursday</v>
      </c>
      <c r="C21" s="22">
        <v>0.7302283946685022</v>
      </c>
      <c r="D21" s="22">
        <f>VLOOKUP($A21,'Session Details'!$B$2:$L$368,10,FALSE)</f>
        <v>0.10526311452716519</v>
      </c>
      <c r="E21" s="22">
        <f>VLOOKUP($A21,'Session Details'!$B$2:$L$368,11,FALSE)</f>
        <v>0.56544473803340667</v>
      </c>
      <c r="F21" s="31" t="str">
        <f>VLOOKUP(A21,'Changes and analysis'!B17:P53,15,TRUE)</f>
        <v>Hike at M2C</v>
      </c>
      <c r="G21" s="32" t="str">
        <f>VLOOKUP($A21,'Changes and analysis'!$B$2:$AA$38,24,FALSE)</f>
        <v xml:space="preserve">Hike in discount rate  </v>
      </c>
      <c r="H21" s="32" t="str">
        <f>VLOOKUP($A21,'Changes and analysis'!$B$2:$AA$38,26,FALSE)</f>
        <v>Hike in no.of images of restaurants</v>
      </c>
    </row>
    <row r="22" spans="1:8" x14ac:dyDescent="0.3">
      <c r="A22" s="33">
        <v>43574</v>
      </c>
      <c r="B22" s="25" t="str">
        <f>VLOOKUP($A22,'Changes and analysis'!B21:C57,2,TRUE)</f>
        <v>Friday</v>
      </c>
      <c r="C22" s="22">
        <v>0.2472495952251057</v>
      </c>
      <c r="D22" s="22">
        <f>VLOOKUP($A22,'Session Details'!$B$2:$L$368,10,FALSE)</f>
        <v>7.3684175322051626E-2</v>
      </c>
      <c r="E22" s="22">
        <f>VLOOKUP($A22,'Session Details'!$B$2:$L$368,11,FALSE)</f>
        <v>0.16165402428030418</v>
      </c>
      <c r="F22" s="31" t="str">
        <f>VLOOKUP(A22,'Changes and analysis'!B18:P54,15,TRUE)</f>
        <v xml:space="preserve">Overall Change in Conversion </v>
      </c>
      <c r="G22" s="32" t="str">
        <f>VLOOKUP($A22,'Changes and analysis'!$B$2:$AA$38,24,FALSE)</f>
        <v xml:space="preserve">Drop in packaging charges </v>
      </c>
      <c r="H22" s="32" t="str">
        <f>VLOOKUP($A22,'Changes and analysis'!$B$2:$AA$38,26,FALSE)</f>
        <v>Drop in cost for two</v>
      </c>
    </row>
    <row r="23" spans="1:8" x14ac:dyDescent="0.3">
      <c r="A23" s="33">
        <v>43580</v>
      </c>
      <c r="B23" s="25" t="str">
        <f>VLOOKUP($A23,'Changes and analysis'!B22:C58,2,TRUE)</f>
        <v>Thursday</v>
      </c>
      <c r="C23" s="22">
        <v>-0.38690483590402214</v>
      </c>
      <c r="D23" s="22">
        <f>VLOOKUP($A23,'Session Details'!$B$2:$L$368,10,FALSE)</f>
        <v>0</v>
      </c>
      <c r="E23" s="22">
        <f>VLOOKUP($A23,'Session Details'!$B$2:$L$368,11,FALSE)</f>
        <v>-0.38690483590402214</v>
      </c>
      <c r="F23" s="31" t="str">
        <f>VLOOKUP(A23,'Changes and analysis'!B19:P55,15,TRUE)</f>
        <v>Drop at M2C</v>
      </c>
      <c r="G23" s="32" t="str">
        <f>VLOOKUP($A23,'Changes and analysis'!$B$2:$AA$38,24,FALSE)</f>
        <v>Drop in count of restaurants</v>
      </c>
      <c r="H23" s="32" t="str">
        <f>VLOOKUP($A23,'Changes and analysis'!$B$2:$AA$38,26,FALSE)</f>
        <v>Drop in discount rate</v>
      </c>
    </row>
    <row r="24" spans="1:8" x14ac:dyDescent="0.3">
      <c r="A24" s="33">
        <v>43636</v>
      </c>
      <c r="B24" s="25" t="str">
        <f>VLOOKUP($A24,'Changes and analysis'!B23:C59,2,TRUE)</f>
        <v>Thursday</v>
      </c>
      <c r="C24" s="22">
        <v>-0.54373712252615491</v>
      </c>
      <c r="D24" s="22">
        <f>VLOOKUP($A24,'Session Details'!$B$2:$L$368,10,FALSE)</f>
        <v>-0.52999999355353777</v>
      </c>
      <c r="E24" s="22">
        <f>VLOOKUP($A24,'Session Details'!$B$2:$L$368,11,FALSE)</f>
        <v>-2.9227939289827587E-2</v>
      </c>
      <c r="F24" s="30" t="str">
        <f>'Changes and analysis'!J24</f>
        <v>All the traffics drop</v>
      </c>
      <c r="G24" s="32" t="str">
        <f>VLOOKUP($A24,'Changes and analysis'!$B$2:$AA$38,24,FALSE)</f>
        <v xml:space="preserve">Drop in count of restaurants </v>
      </c>
      <c r="H24" s="32" t="str">
        <f>VLOOKUP($A24,'Changes and analysis'!$B$2:$AA$38,26,FALSE)</f>
        <v>Hike in cost for two</v>
      </c>
    </row>
    <row r="25" spans="1:8" x14ac:dyDescent="0.3">
      <c r="A25" s="33">
        <v>43643</v>
      </c>
      <c r="B25" s="25" t="str">
        <f>VLOOKUP($A25,'Changes and analysis'!B24:C60,2,TRUE)</f>
        <v>Thursday</v>
      </c>
      <c r="C25" s="22">
        <v>1.1472182813955829</v>
      </c>
      <c r="D25" s="22">
        <f>VLOOKUP($A25,'Session Details'!$B$2:$L$368,10,FALSE)</f>
        <v>1.1914893179280521</v>
      </c>
      <c r="E25" s="22">
        <f>VLOOKUP($A25,'Session Details'!$B$2:$L$368,11,FALSE)</f>
        <v>-2.0201338783159994E-2</v>
      </c>
      <c r="F25" s="30" t="str">
        <f>'Changes and analysis'!J25</f>
        <v>All the traffics High</v>
      </c>
      <c r="G25" s="32" t="str">
        <f>VLOOKUP($A25,'Changes and analysis'!$B$2:$AA$38,24,FALSE)</f>
        <v>Drop in cost for two</v>
      </c>
      <c r="H25" s="32" t="str">
        <f>VLOOKUP($A25,'Changes and analysis'!$B$2:$AA$38,26,FALSE)</f>
        <v>N/A</v>
      </c>
    </row>
    <row r="26" spans="1:8" x14ac:dyDescent="0.3">
      <c r="A26" s="33">
        <v>43662</v>
      </c>
      <c r="B26" s="25" t="str">
        <f>VLOOKUP($A26,'Changes and analysis'!B25:C61,2,TRUE)</f>
        <v>Tuesday</v>
      </c>
      <c r="C26" s="22">
        <v>-0.63082013655867986</v>
      </c>
      <c r="D26" s="22">
        <f>VLOOKUP($A26,'Session Details'!$B$2:$L$368,10,FALSE)</f>
        <v>-9.5238059737655312E-2</v>
      </c>
      <c r="E26" s="22">
        <f>VLOOKUP($A26,'Session Details'!$B$2:$L$368,11,FALSE)</f>
        <v>-0.59195909830169868</v>
      </c>
      <c r="F26" s="31" t="str">
        <f>VLOOKUP(A26,'Changes and analysis'!B22:P58,15,TRUE)</f>
        <v>Drop at L2M</v>
      </c>
      <c r="G26" s="32" t="str">
        <f>VLOOKUP($A26,'Changes and analysis'!$B$2:$AA$38,24,FALSE)</f>
        <v xml:space="preserve">Hike in cost for two </v>
      </c>
      <c r="H26" s="32" t="str">
        <f>VLOOKUP($A26,'Changes and analysis'!$B$2:$AA$38,26,FALSE)</f>
        <v>N/A</v>
      </c>
    </row>
    <row r="27" spans="1:8" x14ac:dyDescent="0.3">
      <c r="A27" s="33">
        <v>43669</v>
      </c>
      <c r="B27" s="25" t="str">
        <f>VLOOKUP($A27,'Changes and analysis'!B26:C62,2,TRUE)</f>
        <v>Tuesday</v>
      </c>
      <c r="C27" s="22">
        <v>1.3503180372102532</v>
      </c>
      <c r="D27" s="22">
        <f>VLOOKUP($A27,'Session Details'!$B$2:$L$368,10,FALSE)</f>
        <v>3.1578939205113343E-2</v>
      </c>
      <c r="E27" s="22">
        <f>VLOOKUP($A27,'Session Details'!$B$2:$L$368,11,FALSE)</f>
        <v>1.2783695472773182</v>
      </c>
      <c r="F27" s="31" t="str">
        <f>VLOOKUP(A27,'Changes and analysis'!B23:P59,15,TRUE)</f>
        <v>Hike at L2M</v>
      </c>
      <c r="G27" s="32" t="str">
        <f>VLOOKUP($A27,'Changes and analysis'!$B$2:$AA$38,24,FALSE)</f>
        <v xml:space="preserve">Drop in delivery charges </v>
      </c>
      <c r="H27" s="32" t="str">
        <f>VLOOKUP($A27,'Changes and analysis'!$B$2:$AA$38,26,FALSE)</f>
        <v>Drop in out of stock items</v>
      </c>
    </row>
    <row r="28" spans="1:8" x14ac:dyDescent="0.3">
      <c r="A28" s="33">
        <v>43688</v>
      </c>
      <c r="B28" s="25" t="str">
        <f>VLOOKUP($A28,'Changes and analysis'!B27:C63,2,TRUE)</f>
        <v>Sunday</v>
      </c>
      <c r="C28" s="22">
        <v>-0.54353363205176886</v>
      </c>
      <c r="D28" s="22">
        <f>VLOOKUP($A28,'Session Details'!$B$2:$L$368,10,FALSE)</f>
        <v>0</v>
      </c>
      <c r="E28" s="22">
        <f>VLOOKUP($A28,'Session Details'!$B$2:$L$368,11,FALSE)</f>
        <v>-0.54353363205176897</v>
      </c>
      <c r="F28" s="31" t="str">
        <f>VLOOKUP(A28,'Changes and analysis'!B24:P60,15,TRUE)</f>
        <v>Drop at C2P</v>
      </c>
      <c r="G28" s="32" t="str">
        <f>VLOOKUP($A28,'Changes and analysis'!$B$2:$AA$38,24,FALSE)</f>
        <v>Hike in packaging charges</v>
      </c>
      <c r="H28" s="32" t="str">
        <f>VLOOKUP($A28,'Changes and analysis'!$B$2:$AA$38,26,FALSE)</f>
        <v>Drop in no.of images of restaurants</v>
      </c>
    </row>
    <row r="29" spans="1:8" x14ac:dyDescent="0.3">
      <c r="A29" s="33">
        <v>43695</v>
      </c>
      <c r="B29" s="25" t="str">
        <f>VLOOKUP($A29,'Changes and analysis'!B28:C64,2,TRUE)</f>
        <v>Sunday</v>
      </c>
      <c r="C29" s="22">
        <v>1.0661671278564273</v>
      </c>
      <c r="D29" s="22">
        <f>VLOOKUP($A29,'Session Details'!$B$2:$L$368,10,FALSE)</f>
        <v>3.0612233532244737E-2</v>
      </c>
      <c r="E29" s="22">
        <f>VLOOKUP($A29,'Session Details'!$B$2:$L$368,11,FALSE)</f>
        <v>1.0047958049198824</v>
      </c>
      <c r="F29" s="31" t="str">
        <f>VLOOKUP(A29,'Changes and analysis'!B25:P61,15,TRUE)</f>
        <v>Hike at C2P</v>
      </c>
      <c r="G29" s="32" t="str">
        <f>VLOOKUP($A29,'Changes and analysis'!$B$2:$AA$38,24,FALSE)</f>
        <v xml:space="preserve"> Hike in no.of images of restaurants</v>
      </c>
      <c r="H29" s="32" t="str">
        <f>VLOOKUP($A29,'Changes and analysis'!$B$2:$AA$38,26,FALSE)</f>
        <v xml:space="preserve">Weekend </v>
      </c>
    </row>
    <row r="30" spans="1:8" x14ac:dyDescent="0.3">
      <c r="A30" s="33">
        <v>43722</v>
      </c>
      <c r="B30" s="25" t="str">
        <f>VLOOKUP($A30,'Changes and analysis'!B29:C65,2,TRUE)</f>
        <v>Saturday</v>
      </c>
      <c r="C30" s="22">
        <v>-0.53590439000986212</v>
      </c>
      <c r="D30" s="22">
        <f>VLOOKUP($A30,'Session Details'!$B$2:$L$368,10,FALSE)</f>
        <v>-4.8076934816731254E-2</v>
      </c>
      <c r="E30" s="22">
        <f>VLOOKUP($A30,'Session Details'!$B$2:$L$368,11,FALSE)</f>
        <v>-0.51246522327334754</v>
      </c>
      <c r="F30" s="31" t="str">
        <f>VLOOKUP(A30,'Changes and analysis'!B26:P62,15,TRUE)</f>
        <v>Drop at M2C</v>
      </c>
      <c r="G30" s="32" t="str">
        <f>VLOOKUP($A30,'Changes and analysis'!$B$2:$AA$38,24,FALSE)</f>
        <v>Hike of out of stock items</v>
      </c>
      <c r="H30" s="32" t="str">
        <f>VLOOKUP($A30,'Changes and analysis'!$B$2:$AA$38,26,FALSE)</f>
        <v>N/A</v>
      </c>
    </row>
    <row r="31" spans="1:8" x14ac:dyDescent="0.3">
      <c r="A31" s="33">
        <v>43729</v>
      </c>
      <c r="B31" s="25" t="str">
        <f>VLOOKUP($A31,'Changes and analysis'!B30:C66,2,TRUE)</f>
        <v>Saturday</v>
      </c>
      <c r="C31" s="22">
        <v>1.1152745531323451</v>
      </c>
      <c r="D31" s="22">
        <f>VLOOKUP($A31,'Session Details'!$B$2:$L$368,10,FALSE)</f>
        <v>-1.0100976689217722E-2</v>
      </c>
      <c r="E31" s="22">
        <f>VLOOKUP($A31,'Session Details'!$B$2:$L$368,11,FALSE)</f>
        <v>1.1368590113895878</v>
      </c>
      <c r="F31" s="31" t="str">
        <f>VLOOKUP(A31,'Changes and analysis'!B27:P63,15,TRUE)</f>
        <v>Hike at M2C</v>
      </c>
      <c r="G31" s="32" t="str">
        <f>VLOOKUP($A31,'Changes and analysis'!$B$2:$AA$38,24,FALSE)</f>
        <v>Weekend</v>
      </c>
      <c r="H31" s="32" t="str">
        <f>VLOOKUP($A31,'Changes and analysis'!$B$2:$AA$38,26,FALSE)</f>
        <v>N/A</v>
      </c>
    </row>
    <row r="32" spans="1:8" x14ac:dyDescent="0.3">
      <c r="A32" s="33">
        <v>43747</v>
      </c>
      <c r="B32" s="25" t="str">
        <f>VLOOKUP($A32,'Changes and analysis'!B31:C67,2,TRUE)</f>
        <v>Wednesday</v>
      </c>
      <c r="C32" s="22">
        <v>0.21871070507745793</v>
      </c>
      <c r="D32" s="22">
        <f>VLOOKUP($A32,'Session Details'!$B$2:$L$368,10,FALSE)</f>
        <v>-4.0404060136093878E-2</v>
      </c>
      <c r="E32" s="22">
        <f>VLOOKUP($A32,'Session Details'!$B$2:$L$368,11,FALSE)</f>
        <v>0.27002486365627365</v>
      </c>
      <c r="F32" s="31" t="str">
        <f>VLOOKUP(A32,'Changes and analysis'!B28:P64,15,TRUE)</f>
        <v>Small hike at L2M&amp;P2O</v>
      </c>
      <c r="G32" s="32" t="str">
        <f>VLOOKUP($A32,'Changes and analysis'!$B$2:$AA$38,24,FALSE)</f>
        <v>Drop in avg cost for two</v>
      </c>
      <c r="H32" s="32" t="str">
        <f>VLOOKUP($A32,'Changes and analysis'!$B$2:$AA$38,26,FALSE)</f>
        <v>N/A</v>
      </c>
    </row>
    <row r="33" spans="1:8" x14ac:dyDescent="0.3">
      <c r="A33" s="33">
        <v>43759</v>
      </c>
      <c r="B33" s="25" t="str">
        <f>VLOOKUP($A33,'Changes and analysis'!B32:C68,2,TRUE)</f>
        <v>Monday</v>
      </c>
      <c r="C33" s="22">
        <v>0.32382903302894461</v>
      </c>
      <c r="D33" s="22">
        <f>VLOOKUP($A33,'Session Details'!$B$2:$L$368,10,FALSE)</f>
        <v>9.3749977516524474E-2</v>
      </c>
      <c r="E33" s="22">
        <f>VLOOKUP($A33,'Session Details'!$B$2:$L$368,11,FALSE)</f>
        <v>0.21035794983323086</v>
      </c>
      <c r="F33" s="31" t="str">
        <f>VLOOKUP(A33,'Changes and analysis'!B29:P65,15,TRUE)</f>
        <v>Small hike at M2C&amp;P2O</v>
      </c>
      <c r="G33" s="32" t="str">
        <f>VLOOKUP($A33,'Changes and analysis'!$B$2:$AA$38,24,FALSE)</f>
        <v xml:space="preserve">Drop in out of stock items </v>
      </c>
      <c r="H33" s="32" t="str">
        <f>VLOOKUP($A33,'Changes and analysis'!$B$2:$AA$38,26,FALSE)</f>
        <v>Small drop in avg cost for two</v>
      </c>
    </row>
    <row r="34" spans="1:8" x14ac:dyDescent="0.3">
      <c r="A34" s="33">
        <v>43778</v>
      </c>
      <c r="B34" s="25" t="str">
        <f>VLOOKUP($A34,'Changes and analysis'!B33:C69,2,TRUE)</f>
        <v>Saturday</v>
      </c>
      <c r="C34" s="22">
        <v>0.26260801898348074</v>
      </c>
      <c r="D34" s="22">
        <f>VLOOKUP($A34,'Session Details'!$B$2:$L$368,10,FALSE)</f>
        <v>7.3684224842708756E-2</v>
      </c>
      <c r="E34" s="22">
        <f>VLOOKUP($A34,'Session Details'!$B$2:$L$368,11,FALSE)</f>
        <v>0.17595846284092165</v>
      </c>
      <c r="F34" s="31" t="str">
        <f>VLOOKUP(A34,'Changes and analysis'!B30:P66,15,TRUE)</f>
        <v xml:space="preserve">Overall Change in Conversion </v>
      </c>
      <c r="G34" s="32" t="str">
        <f>VLOOKUP($A34,'Changes and analysis'!$B$2:$AA$38,24,FALSE)</f>
        <v xml:space="preserve"> Small drop in avg cost for two</v>
      </c>
      <c r="H34" s="32" t="str">
        <f>VLOOKUP($A34,'Changes and analysis'!$B$2:$AA$38,26,FALSE)</f>
        <v xml:space="preserve">Weekend </v>
      </c>
    </row>
    <row r="35" spans="1:8" x14ac:dyDescent="0.3">
      <c r="A35" s="33">
        <v>43786</v>
      </c>
      <c r="B35" s="25" t="str">
        <f>VLOOKUP($A35,'Changes and analysis'!B34:C70,2,TRUE)</f>
        <v>Sunday</v>
      </c>
      <c r="C35" s="22">
        <v>-0.57004623700582813</v>
      </c>
      <c r="D35" s="22">
        <f>VLOOKUP($A35,'Session Details'!$B$2:$L$368,10,FALSE)</f>
        <v>-6.6666636964265225E-2</v>
      </c>
      <c r="E35" s="22">
        <f>VLOOKUP($A35,'Session Details'!$B$2:$L$368,11,FALSE)</f>
        <v>-0.53933524904808428</v>
      </c>
      <c r="F35" s="31" t="str">
        <f>VLOOKUP(A35,'Changes and analysis'!B31:P67,15,TRUE)</f>
        <v>Drop at M2C</v>
      </c>
      <c r="G35" s="32" t="str">
        <f>VLOOKUP($A35,'Changes and analysis'!$B$2:$AA$38,24,FALSE)</f>
        <v>Hike of out of stock items</v>
      </c>
      <c r="H35" s="32" t="str">
        <f>VLOOKUP($A35,'Changes and analysis'!$B$2:$AA$38,26,FALSE)</f>
        <v>N/A</v>
      </c>
    </row>
    <row r="36" spans="1:8" x14ac:dyDescent="0.3">
      <c r="A36" s="33">
        <v>43793</v>
      </c>
      <c r="B36" s="25" t="str">
        <f>VLOOKUP($A36,'Changes and analysis'!B35:C71,2,TRUE)</f>
        <v>Sunday</v>
      </c>
      <c r="C36" s="22">
        <v>1.3547702422639891</v>
      </c>
      <c r="D36" s="22">
        <f>VLOOKUP($A36,'Session Details'!$B$2:$L$368,10,FALSE)</f>
        <v>5.1020374066121921E-2</v>
      </c>
      <c r="E36" s="22">
        <f>VLOOKUP($A36,'Session Details'!$B$2:$L$368,11,FALSE)</f>
        <v>1.2404609829743283</v>
      </c>
      <c r="F36" s="31" t="str">
        <f>VLOOKUP(A36,'Changes and analysis'!B32:P68,15,TRUE)</f>
        <v>Hike at M2C</v>
      </c>
      <c r="G36" s="32" t="str">
        <f>VLOOKUP($A36,'Changes and analysis'!$B$2:$AA$38,24,FALSE)</f>
        <v>Drop in avg cost for two</v>
      </c>
      <c r="H36" s="32" t="str">
        <f>VLOOKUP($A36,'Changes and analysis'!$B$2:$AA$38,26,FALSE)</f>
        <v>N/A</v>
      </c>
    </row>
    <row r="37" spans="1:8" x14ac:dyDescent="0.3">
      <c r="A37" s="33">
        <v>43800</v>
      </c>
      <c r="B37" s="25" t="str">
        <f>VLOOKUP($A37,'Changes and analysis'!B36:C72,2,TRUE)</f>
        <v>Sunday</v>
      </c>
      <c r="C37" s="22">
        <v>0.20747489400703478</v>
      </c>
      <c r="D37" s="22">
        <f>VLOOKUP($A37,'Session Details'!$B$2:$L$368,10,FALSE)</f>
        <v>9.7087489930292037E-3</v>
      </c>
      <c r="E37" s="22">
        <f>VLOOKUP($A37,'Session Details'!$B$2:$L$368,11,FALSE)</f>
        <v>0.19586457141979285</v>
      </c>
      <c r="F37" s="31" t="str">
        <f>VLOOKUP(A37,'Changes and analysis'!B33:P69,15,TRUE)</f>
        <v xml:space="preserve">Overall Change in Conversion </v>
      </c>
      <c r="G37" s="32" t="str">
        <f>VLOOKUP($A37,'Changes and analysis'!$B$2:$AA$38,24,FALSE)</f>
        <v xml:space="preserve"> Hike in no.of images of restaurants</v>
      </c>
      <c r="H37" s="32" t="str">
        <f>VLOOKUP($A37,'Changes and analysis'!$B$2:$AA$38,26,FALSE)</f>
        <v xml:space="preserve">Weekend </v>
      </c>
    </row>
    <row r="38" spans="1:8" x14ac:dyDescent="0.3">
      <c r="A38" s="34">
        <v>43821</v>
      </c>
      <c r="B38" s="25" t="str">
        <f>VLOOKUP($A38,'Changes and analysis'!B37:C73,2,TRUE)</f>
        <v>Sunday</v>
      </c>
      <c r="C38" s="22">
        <v>0.21029166080314066</v>
      </c>
      <c r="D38" s="22">
        <f>VLOOKUP($A38,'Session Details'!$B$2:$L$368,10,FALSE)</f>
        <v>0</v>
      </c>
      <c r="E38" s="22">
        <f>VLOOKUP($A38,'Session Details'!$B$2:$L$368,11,FALSE)</f>
        <v>0.21029166080314066</v>
      </c>
      <c r="F38" s="31" t="str">
        <f>VLOOKUP(A38,'Changes and analysis'!B34:P70,15,TRUE)</f>
        <v>Small hike at M2C</v>
      </c>
      <c r="G38" s="32" t="str">
        <f>VLOOKUP($A38,'Changes and analysis'!$B$2:$AA$38,24,FALSE)</f>
        <v xml:space="preserve"> Hike in no.of images of restaurants</v>
      </c>
      <c r="H38" s="32" t="str">
        <f>VLOOKUP($A38,'Changes and analysis'!$B$2:$AA$38,26,FALSE)</f>
        <v xml:space="preserve">Weekend </v>
      </c>
    </row>
  </sheetData>
  <conditionalFormatting sqref="B3:B38">
    <cfRule type="cellIs" dxfId="4" priority="5" operator="equal">
      <formula>"Saturday"</formula>
    </cfRule>
    <cfRule type="cellIs" dxfId="3" priority="6" operator="equal">
      <formula>"Sunday"</formula>
    </cfRule>
  </conditionalFormatting>
  <conditionalFormatting sqref="C3:C38">
    <cfRule type="cellIs" dxfId="2" priority="4" operator="greaterThan">
      <formula>0.2</formula>
    </cfRule>
  </conditionalFormatting>
  <conditionalFormatting sqref="C3:E38">
    <cfRule type="cellIs" dxfId="1" priority="1" operator="lessThan">
      <formula>-0.2</formula>
    </cfRule>
  </conditionalFormatting>
  <conditionalFormatting sqref="D3:E38">
    <cfRule type="cellIs" dxfId="0" priority="2" operator="greaterThan">
      <formula>0.2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EC688-E6C3-4D14-A217-242BE79E08B5}">
  <sheetPr>
    <tabColor rgb="FF002060"/>
  </sheetPr>
  <dimension ref="B4:F12"/>
  <sheetViews>
    <sheetView zoomScale="82" workbookViewId="0">
      <selection activeCell="J31" sqref="J31"/>
    </sheetView>
  </sheetViews>
  <sheetFormatPr defaultRowHeight="15.6" x14ac:dyDescent="0.3"/>
  <cols>
    <col min="1" max="1" width="9.8984375" customWidth="1"/>
    <col min="2" max="2" width="13.5" bestFit="1" customWidth="1"/>
    <col min="4" max="4" width="12.69921875" bestFit="1" customWidth="1"/>
    <col min="5" max="5" width="10.296875" bestFit="1" customWidth="1"/>
    <col min="7" max="7" width="10.296875" bestFit="1" customWidth="1"/>
    <col min="8" max="8" width="6" bestFit="1" customWidth="1"/>
  </cols>
  <sheetData>
    <row r="4" spans="2:6" x14ac:dyDescent="0.3">
      <c r="B4" s="6" t="s">
        <v>117</v>
      </c>
      <c r="C4" s="37" t="s">
        <v>118</v>
      </c>
      <c r="E4" s="6" t="s">
        <v>125</v>
      </c>
      <c r="F4" s="40" t="s">
        <v>118</v>
      </c>
    </row>
    <row r="5" spans="2:6" x14ac:dyDescent="0.3">
      <c r="B5" s="36" t="s">
        <v>121</v>
      </c>
      <c r="C5" s="38">
        <v>2</v>
      </c>
      <c r="E5" s="36" t="s">
        <v>124</v>
      </c>
      <c r="F5" s="41">
        <v>6</v>
      </c>
    </row>
    <row r="6" spans="2:6" x14ac:dyDescent="0.3">
      <c r="B6" s="36" t="s">
        <v>122</v>
      </c>
      <c r="C6" s="38">
        <v>1</v>
      </c>
      <c r="E6" s="36" t="s">
        <v>126</v>
      </c>
      <c r="F6" s="41">
        <v>31</v>
      </c>
    </row>
    <row r="7" spans="2:6" x14ac:dyDescent="0.3">
      <c r="B7" s="36" t="s">
        <v>120</v>
      </c>
      <c r="C7" s="38">
        <v>3</v>
      </c>
    </row>
    <row r="8" spans="2:6" x14ac:dyDescent="0.3">
      <c r="B8" s="36" t="s">
        <v>19</v>
      </c>
      <c r="C8" s="38">
        <v>6</v>
      </c>
    </row>
    <row r="9" spans="2:6" x14ac:dyDescent="0.3">
      <c r="B9" s="36" t="s">
        <v>20</v>
      </c>
      <c r="C9" s="38">
        <v>13</v>
      </c>
    </row>
    <row r="10" spans="2:6" x14ac:dyDescent="0.3">
      <c r="B10" s="36" t="s">
        <v>21</v>
      </c>
      <c r="C10" s="38">
        <v>4</v>
      </c>
    </row>
    <row r="11" spans="2:6" x14ac:dyDescent="0.3">
      <c r="B11" s="36" t="s">
        <v>22</v>
      </c>
      <c r="C11" s="38">
        <v>4</v>
      </c>
    </row>
    <row r="12" spans="2:6" x14ac:dyDescent="0.3">
      <c r="B12" s="36" t="s">
        <v>123</v>
      </c>
      <c r="C12" s="3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Session Details</vt:lpstr>
      <vt:lpstr>Channel wise traffic</vt:lpstr>
      <vt:lpstr>Supporting Data</vt:lpstr>
      <vt:lpstr>Changes and analysis</vt:lpstr>
      <vt:lpstr>Overall Change Analysis</vt:lpstr>
      <vt:lpstr>Reason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Amal Thomas</cp:lastModifiedBy>
  <dcterms:created xsi:type="dcterms:W3CDTF">2022-09-19T07:36:05Z</dcterms:created>
  <dcterms:modified xsi:type="dcterms:W3CDTF">2024-07-13T15:57:39Z</dcterms:modified>
</cp:coreProperties>
</file>