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Output" sheetId="2" r:id="rId5"/>
  </sheets>
  <definedNames/>
  <calcPr/>
</workbook>
</file>

<file path=xl/sharedStrings.xml><?xml version="1.0" encoding="utf-8"?>
<sst xmlns="http://schemas.openxmlformats.org/spreadsheetml/2006/main" count="58" uniqueCount="58">
  <si>
    <t>Profit &amp; Loss</t>
  </si>
  <si>
    <t>Sales +</t>
  </si>
  <si>
    <t>Consistency</t>
  </si>
  <si>
    <t>Expenses +</t>
  </si>
  <si>
    <t>Operating Profit</t>
  </si>
  <si>
    <t>OPM %</t>
  </si>
  <si>
    <t>Other Income +</t>
  </si>
  <si>
    <t>Interest</t>
  </si>
  <si>
    <t>Depreciation</t>
  </si>
  <si>
    <t>Profit before tax</t>
  </si>
  <si>
    <t>Tax %</t>
  </si>
  <si>
    <t>Net Profit +</t>
  </si>
  <si>
    <t>EPS in Rs</t>
  </si>
  <si>
    <t>Dividend Payout %</t>
  </si>
  <si>
    <t>Balance Sheet</t>
  </si>
  <si>
    <t>CORPORATE ACTIONS</t>
  </si>
  <si>
    <t>Share Capital +</t>
  </si>
  <si>
    <t>Reserves</t>
  </si>
  <si>
    <t>Borrowings +</t>
  </si>
  <si>
    <t>Other Liabilities -</t>
  </si>
  <si>
    <t>Trade Payables</t>
  </si>
  <si>
    <t>Advance from Customers</t>
  </si>
  <si>
    <t>Other liability items</t>
  </si>
  <si>
    <t>Total Liabilities</t>
  </si>
  <si>
    <t>Fixed Assets +</t>
  </si>
  <si>
    <t>CWIP</t>
  </si>
  <si>
    <t>Investments</t>
  </si>
  <si>
    <t>Other Assets -</t>
  </si>
  <si>
    <t>Inventories</t>
  </si>
  <si>
    <t>Trade receivables</t>
  </si>
  <si>
    <t>Cash Equivalents</t>
  </si>
  <si>
    <t>Short term loans</t>
  </si>
  <si>
    <t>Other asset items</t>
  </si>
  <si>
    <t>Total Assets</t>
  </si>
  <si>
    <t>Cash Flows</t>
  </si>
  <si>
    <t>Cash from Operating Activity +</t>
  </si>
  <si>
    <t>Cash from Investing Activity +</t>
  </si>
  <si>
    <t>Cash from Financing Activity +</t>
  </si>
  <si>
    <t>Net Cash Flow</t>
  </si>
  <si>
    <t>Particulars</t>
  </si>
  <si>
    <t>Sales Growth</t>
  </si>
  <si>
    <t>OPM</t>
  </si>
  <si>
    <t>NP margin</t>
  </si>
  <si>
    <t>Fixed asset turnover ratio</t>
  </si>
  <si>
    <t>Net working capital</t>
  </si>
  <si>
    <t>Net working capital / Sales</t>
  </si>
  <si>
    <t>Debtor days</t>
  </si>
  <si>
    <t>Inventory days</t>
  </si>
  <si>
    <t>Creditor days</t>
  </si>
  <si>
    <t>Debt to total capital</t>
  </si>
  <si>
    <t>Cashflow from operations</t>
  </si>
  <si>
    <t>Net Profit</t>
  </si>
  <si>
    <t>Cash flow from investing</t>
  </si>
  <si>
    <t>Cashflow from financing</t>
  </si>
  <si>
    <t>Cummulative cashflows from operations</t>
  </si>
  <si>
    <t>Cummulative net profit</t>
  </si>
  <si>
    <t>ROCE %</t>
  </si>
  <si>
    <t>ROE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</si>
</sst>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yyyy"/>
  </numFmts>
  <fonts count="9">
    <font>
      <sz val="10.0"/>
      <color rgb="FF000000"/>
      <name val="Arial"/>
      <scheme val="minor"/>
    </font>
    <font>
      <color rgb="FF22222F"/>
      <name val="&quot;Inter var&quot;"/>
    </font>
    <font>
      <color theme="1"/>
      <name val="&quot;Inter var&quot;"/>
    </font>
    <font>
      <b/>
      <sz val="12.0"/>
      <color theme="1"/>
      <name val="Arial"/>
      <scheme val="minor"/>
    </font>
    <font>
      <color rgb="FF22222F"/>
      <name val="Inherit"/>
    </font>
    <font>
      <b/>
      <sz val="11.0"/>
      <color theme="1"/>
      <name val="Arial"/>
      <scheme val="minor"/>
    </font>
    <font>
      <b/>
      <sz val="11.0"/>
      <color rgb="FF22222F"/>
      <name val="&quot;Inter var&quot;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shrinkToFit="0" wrapText="0"/>
    </xf>
    <xf borderId="0" fillId="0" fontId="1" numFmtId="164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 shrinkToFit="0" wrapText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0"/>
    </xf>
    <xf borderId="0" fillId="0" fontId="1" numFmtId="9" xfId="0" applyAlignment="1" applyFont="1" applyNumberFormat="1">
      <alignment horizontal="right" readingOrder="0"/>
    </xf>
    <xf borderId="0" fillId="0" fontId="4" numFmtId="0" xfId="0" applyAlignment="1" applyFont="1">
      <alignment readingOrder="0" shrinkToFit="0" wrapText="0"/>
    </xf>
    <xf borderId="0" fillId="0" fontId="1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2" fontId="6" numFmtId="164" xfId="0" applyAlignment="1" applyFill="1" applyFont="1" applyNumberFormat="1">
      <alignment horizontal="right" readingOrder="0"/>
    </xf>
    <xf borderId="0" fillId="0" fontId="5" numFmtId="0" xfId="0" applyFont="1"/>
    <xf borderId="0" fillId="0" fontId="7" numFmtId="0" xfId="0" applyAlignment="1" applyFont="1">
      <alignment readingOrder="0"/>
    </xf>
    <xf borderId="0" fillId="0" fontId="7" numFmtId="10" xfId="0" applyFont="1" applyNumberFormat="1"/>
    <xf borderId="0" fillId="3" fontId="7" numFmtId="10" xfId="0" applyFill="1" applyFont="1" applyNumberFormat="1"/>
    <xf borderId="0" fillId="0" fontId="7" numFmtId="9" xfId="0" applyFont="1" applyNumberFormat="1"/>
    <xf borderId="0" fillId="2" fontId="8" numFmtId="0" xfId="0" applyAlignment="1" applyFont="1">
      <alignment horizontal="left" readingOrder="0"/>
    </xf>
    <xf borderId="0" fillId="0" fontId="7" numFmtId="0" xfId="0" applyFont="1"/>
    <xf borderId="0" fillId="4" fontId="7" numFmtId="0" xfId="0" applyFill="1" applyFont="1"/>
    <xf borderId="0" fillId="5" fontId="7" numFmtId="10" xfId="0" applyFill="1" applyFont="1" applyNumberFormat="1"/>
    <xf borderId="0" fillId="5" fontId="7" numFmtId="0" xfId="0" applyFont="1"/>
    <xf borderId="0" fillId="4" fontId="7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</cols>
  <sheetData>
    <row r="1">
      <c r="A1" s="1" t="s">
        <v>0</v>
      </c>
    </row>
    <row r="2">
      <c r="A2" s="2"/>
      <c r="B2" s="3">
        <v>40969.0</v>
      </c>
      <c r="C2" s="3">
        <v>41334.0</v>
      </c>
      <c r="D2" s="3">
        <v>41699.0</v>
      </c>
      <c r="E2" s="3">
        <v>42064.0</v>
      </c>
      <c r="F2" s="3">
        <v>42430.0</v>
      </c>
      <c r="G2" s="3">
        <v>42795.0</v>
      </c>
      <c r="H2" s="3">
        <v>43160.0</v>
      </c>
      <c r="I2" s="3">
        <v>43525.0</v>
      </c>
      <c r="J2" s="3">
        <v>43891.0</v>
      </c>
      <c r="K2" s="3">
        <v>44256.0</v>
      </c>
      <c r="L2" s="3">
        <v>44621.0</v>
      </c>
      <c r="M2" s="3">
        <v>44986.0</v>
      </c>
    </row>
    <row r="3">
      <c r="A3" s="4" t="s">
        <v>1</v>
      </c>
      <c r="B3" s="5">
        <v>49.0</v>
      </c>
      <c r="C3" s="5">
        <v>51.0</v>
      </c>
      <c r="D3" s="5">
        <v>57.0</v>
      </c>
      <c r="E3" s="5">
        <v>53.0</v>
      </c>
      <c r="F3" s="5">
        <v>56.0</v>
      </c>
      <c r="G3" s="5">
        <v>59.0</v>
      </c>
      <c r="H3" s="5">
        <v>115.0</v>
      </c>
      <c r="I3" s="5">
        <v>188.0</v>
      </c>
      <c r="J3" s="5">
        <v>203.0</v>
      </c>
      <c r="K3" s="5">
        <v>184.0</v>
      </c>
      <c r="L3" s="5">
        <v>251.0</v>
      </c>
      <c r="M3" s="5">
        <v>205.0</v>
      </c>
      <c r="P3" s="6" t="s">
        <v>2</v>
      </c>
    </row>
    <row r="4">
      <c r="A4" s="4" t="s">
        <v>3</v>
      </c>
      <c r="B4" s="5">
        <v>47.0</v>
      </c>
      <c r="C4" s="5">
        <v>47.0</v>
      </c>
      <c r="D4" s="5">
        <v>50.0</v>
      </c>
      <c r="E4" s="5">
        <v>51.0</v>
      </c>
      <c r="F4" s="5">
        <v>54.0</v>
      </c>
      <c r="G4" s="5">
        <v>52.0</v>
      </c>
      <c r="H4" s="5">
        <v>90.0</v>
      </c>
      <c r="I4" s="5">
        <v>144.0</v>
      </c>
      <c r="J4" s="5">
        <v>166.0</v>
      </c>
      <c r="K4" s="5">
        <v>103.0</v>
      </c>
      <c r="L4" s="5">
        <v>208.0</v>
      </c>
      <c r="M4" s="5">
        <v>186.0</v>
      </c>
    </row>
    <row r="5">
      <c r="A5" s="7" t="s">
        <v>4</v>
      </c>
      <c r="B5" s="5">
        <v>2.0</v>
      </c>
      <c r="C5" s="5">
        <v>5.0</v>
      </c>
      <c r="D5" s="5">
        <v>7.0</v>
      </c>
      <c r="E5" s="5">
        <v>2.0</v>
      </c>
      <c r="F5" s="5">
        <v>3.0</v>
      </c>
      <c r="G5" s="5">
        <v>6.0</v>
      </c>
      <c r="H5" s="5">
        <v>25.0</v>
      </c>
      <c r="I5" s="5">
        <v>44.0</v>
      </c>
      <c r="J5" s="5">
        <v>37.0</v>
      </c>
      <c r="K5" s="5">
        <v>81.0</v>
      </c>
      <c r="L5" s="5">
        <v>43.0</v>
      </c>
      <c r="M5" s="5">
        <v>19.0</v>
      </c>
    </row>
    <row r="6">
      <c r="A6" s="7" t="s">
        <v>5</v>
      </c>
      <c r="B6" s="8">
        <v>0.04</v>
      </c>
      <c r="C6" s="8">
        <v>0.09</v>
      </c>
      <c r="D6" s="8">
        <v>0.12</v>
      </c>
      <c r="E6" s="8">
        <v>0.04</v>
      </c>
      <c r="F6" s="8">
        <v>0.05</v>
      </c>
      <c r="G6" s="8">
        <v>0.11</v>
      </c>
      <c r="H6" s="8">
        <v>0.22</v>
      </c>
      <c r="I6" s="8">
        <v>0.23</v>
      </c>
      <c r="J6" s="8">
        <v>0.18</v>
      </c>
      <c r="K6" s="8">
        <v>0.44</v>
      </c>
      <c r="L6" s="8">
        <v>0.17</v>
      </c>
      <c r="M6" s="8">
        <v>0.09</v>
      </c>
    </row>
    <row r="7">
      <c r="A7" s="4" t="s">
        <v>6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1.0</v>
      </c>
      <c r="H7" s="5">
        <v>1.0</v>
      </c>
      <c r="I7" s="5">
        <v>0.0</v>
      </c>
      <c r="J7" s="5">
        <v>1.0</v>
      </c>
      <c r="K7" s="5">
        <v>3.0</v>
      </c>
      <c r="L7" s="5">
        <v>2.0</v>
      </c>
      <c r="M7" s="5">
        <v>3.0</v>
      </c>
    </row>
    <row r="8">
      <c r="A8" s="7" t="s">
        <v>7</v>
      </c>
      <c r="B8" s="5">
        <v>1.0</v>
      </c>
      <c r="C8" s="5">
        <v>2.0</v>
      </c>
      <c r="D8" s="5">
        <v>1.0</v>
      </c>
      <c r="E8" s="5">
        <v>2.0</v>
      </c>
      <c r="F8" s="5">
        <v>1.0</v>
      </c>
      <c r="G8" s="5">
        <v>2.0</v>
      </c>
      <c r="H8" s="5">
        <v>1.0</v>
      </c>
      <c r="I8" s="5">
        <v>2.0</v>
      </c>
      <c r="J8" s="5">
        <v>1.0</v>
      </c>
      <c r="K8" s="5">
        <v>0.0</v>
      </c>
      <c r="L8" s="5">
        <v>1.0</v>
      </c>
      <c r="M8" s="5">
        <v>0.0</v>
      </c>
    </row>
    <row r="9">
      <c r="A9" s="7" t="s">
        <v>8</v>
      </c>
      <c r="B9" s="5">
        <v>1.0</v>
      </c>
      <c r="C9" s="5">
        <v>1.0</v>
      </c>
      <c r="D9" s="5">
        <v>1.0</v>
      </c>
      <c r="E9" s="5">
        <v>0.0</v>
      </c>
      <c r="F9" s="5">
        <v>0.0</v>
      </c>
      <c r="G9" s="5">
        <v>1.0</v>
      </c>
      <c r="H9" s="5">
        <v>1.0</v>
      </c>
      <c r="I9" s="5">
        <v>1.0</v>
      </c>
      <c r="J9" s="5">
        <v>1.0</v>
      </c>
      <c r="K9" s="5">
        <v>1.0</v>
      </c>
      <c r="L9" s="5">
        <v>2.0</v>
      </c>
      <c r="M9" s="5">
        <v>3.0</v>
      </c>
    </row>
    <row r="10">
      <c r="A10" s="7" t="s">
        <v>9</v>
      </c>
      <c r="B10" s="5">
        <v>0.0</v>
      </c>
      <c r="C10" s="5">
        <v>2.0</v>
      </c>
      <c r="D10" s="5">
        <v>4.0</v>
      </c>
      <c r="E10" s="5">
        <v>0.0</v>
      </c>
      <c r="F10" s="5">
        <v>1.0</v>
      </c>
      <c r="G10" s="5">
        <v>5.0</v>
      </c>
      <c r="H10" s="5">
        <v>23.0</v>
      </c>
      <c r="I10" s="5">
        <v>41.0</v>
      </c>
      <c r="J10" s="5">
        <v>35.0</v>
      </c>
      <c r="K10" s="5">
        <v>82.0</v>
      </c>
      <c r="L10" s="5">
        <v>43.0</v>
      </c>
      <c r="M10" s="5">
        <v>19.0</v>
      </c>
    </row>
    <row r="11">
      <c r="A11" s="7" t="s">
        <v>10</v>
      </c>
      <c r="B11" s="8">
        <v>0.16</v>
      </c>
      <c r="C11" s="8">
        <v>0.36</v>
      </c>
      <c r="D11" s="8">
        <v>0.37</v>
      </c>
      <c r="E11" s="8">
        <v>0.3</v>
      </c>
      <c r="F11" s="8">
        <v>0.33</v>
      </c>
      <c r="G11" s="8">
        <v>0.35</v>
      </c>
      <c r="H11" s="8">
        <v>0.34</v>
      </c>
      <c r="I11" s="8">
        <v>0.31</v>
      </c>
      <c r="J11" s="8">
        <v>0.26</v>
      </c>
      <c r="K11" s="8">
        <v>0.24</v>
      </c>
      <c r="L11" s="8">
        <v>0.28</v>
      </c>
      <c r="M11" s="8">
        <v>0.26</v>
      </c>
    </row>
    <row r="12">
      <c r="A12" s="4" t="s">
        <v>11</v>
      </c>
      <c r="B12" s="5">
        <v>0.0</v>
      </c>
      <c r="C12" s="5">
        <v>1.0</v>
      </c>
      <c r="D12" s="5">
        <v>3.0</v>
      </c>
      <c r="E12" s="5">
        <v>0.0</v>
      </c>
      <c r="F12" s="5">
        <v>1.0</v>
      </c>
      <c r="G12" s="5">
        <v>3.0</v>
      </c>
      <c r="H12" s="5">
        <v>15.0</v>
      </c>
      <c r="I12" s="5">
        <v>28.0</v>
      </c>
      <c r="J12" s="5">
        <v>26.0</v>
      </c>
      <c r="K12" s="5">
        <v>63.0</v>
      </c>
      <c r="L12" s="5">
        <v>31.0</v>
      </c>
      <c r="M12" s="5">
        <v>14.0</v>
      </c>
    </row>
    <row r="13">
      <c r="A13" s="7" t="s">
        <v>12</v>
      </c>
      <c r="B13" s="5">
        <v>-0.87</v>
      </c>
      <c r="C13" s="5">
        <v>3.14</v>
      </c>
      <c r="D13" s="5">
        <v>6.52</v>
      </c>
      <c r="E13" s="5">
        <v>0.63</v>
      </c>
      <c r="F13" s="5">
        <v>1.91</v>
      </c>
      <c r="G13" s="5">
        <v>7.31</v>
      </c>
      <c r="H13" s="5">
        <v>36.65</v>
      </c>
      <c r="I13" s="5">
        <v>67.53</v>
      </c>
      <c r="J13" s="5">
        <v>60.93</v>
      </c>
      <c r="K13" s="5">
        <v>144.32</v>
      </c>
      <c r="L13" s="5">
        <v>70.63</v>
      </c>
      <c r="M13" s="5">
        <v>32.39</v>
      </c>
    </row>
    <row r="14">
      <c r="A14" s="7" t="s">
        <v>13</v>
      </c>
      <c r="B14" s="8">
        <v>0.0</v>
      </c>
      <c r="C14" s="8">
        <v>0.48</v>
      </c>
      <c r="D14" s="8">
        <v>0.23</v>
      </c>
      <c r="E14" s="8">
        <v>0.8</v>
      </c>
      <c r="F14" s="8">
        <v>0.79</v>
      </c>
      <c r="G14" s="8">
        <v>0.2</v>
      </c>
      <c r="H14" s="8">
        <v>0.05</v>
      </c>
      <c r="I14" s="8">
        <v>0.03</v>
      </c>
      <c r="J14" s="8">
        <v>0.05</v>
      </c>
      <c r="K14" s="8">
        <v>0.03</v>
      </c>
      <c r="L14" s="8">
        <v>0.04</v>
      </c>
      <c r="M14" s="8">
        <v>0.0</v>
      </c>
    </row>
    <row r="17">
      <c r="A17" s="1" t="s">
        <v>14</v>
      </c>
    </row>
    <row r="18">
      <c r="A18" s="9" t="s">
        <v>15</v>
      </c>
    </row>
    <row r="19">
      <c r="A19" s="2"/>
      <c r="B19" s="3">
        <v>40969.0</v>
      </c>
      <c r="C19" s="3">
        <v>41334.0</v>
      </c>
      <c r="D19" s="3">
        <v>41699.0</v>
      </c>
      <c r="E19" s="3">
        <v>42064.0</v>
      </c>
      <c r="F19" s="3">
        <v>42430.0</v>
      </c>
      <c r="G19" s="3">
        <v>42795.0</v>
      </c>
      <c r="H19" s="3">
        <v>43160.0</v>
      </c>
      <c r="I19" s="3">
        <v>43525.0</v>
      </c>
      <c r="J19" s="3">
        <v>43891.0</v>
      </c>
      <c r="K19" s="3">
        <v>44256.0</v>
      </c>
      <c r="L19" s="3">
        <v>44621.0</v>
      </c>
      <c r="M19" s="3">
        <v>44986.0</v>
      </c>
    </row>
    <row r="20">
      <c r="A20" s="4" t="s">
        <v>16</v>
      </c>
      <c r="B20" s="5">
        <v>4.0</v>
      </c>
      <c r="C20" s="5">
        <v>4.0</v>
      </c>
      <c r="D20" s="5">
        <v>4.0</v>
      </c>
      <c r="E20" s="5">
        <v>4.0</v>
      </c>
      <c r="F20" s="5">
        <v>4.0</v>
      </c>
      <c r="G20" s="5">
        <v>4.0</v>
      </c>
      <c r="H20" s="5">
        <v>4.0</v>
      </c>
      <c r="I20" s="5">
        <v>4.0</v>
      </c>
      <c r="J20" s="5">
        <v>4.0</v>
      </c>
      <c r="K20" s="5">
        <v>4.0</v>
      </c>
      <c r="L20" s="5">
        <v>4.0</v>
      </c>
      <c r="M20" s="5">
        <v>4.0</v>
      </c>
    </row>
    <row r="21">
      <c r="A21" s="7" t="s">
        <v>17</v>
      </c>
      <c r="B21" s="5">
        <v>1.0</v>
      </c>
      <c r="C21" s="5">
        <v>1.0</v>
      </c>
      <c r="D21" s="5">
        <v>3.0</v>
      </c>
      <c r="E21" s="5">
        <v>3.0</v>
      </c>
      <c r="F21" s="5">
        <v>3.0</v>
      </c>
      <c r="G21" s="5">
        <v>17.0</v>
      </c>
      <c r="H21" s="5">
        <v>32.0</v>
      </c>
      <c r="I21" s="5">
        <v>62.0</v>
      </c>
      <c r="J21" s="5">
        <v>88.0</v>
      </c>
      <c r="K21" s="5">
        <v>152.0</v>
      </c>
      <c r="L21" s="5">
        <v>181.0</v>
      </c>
      <c r="M21" s="5">
        <v>194.0</v>
      </c>
    </row>
    <row r="22">
      <c r="A22" s="4" t="s">
        <v>18</v>
      </c>
      <c r="B22" s="5">
        <v>12.0</v>
      </c>
      <c r="C22" s="5">
        <v>12.0</v>
      </c>
      <c r="D22" s="5">
        <v>13.0</v>
      </c>
      <c r="E22" s="5">
        <v>18.0</v>
      </c>
      <c r="F22" s="5">
        <v>14.0</v>
      </c>
      <c r="G22" s="5">
        <v>18.0</v>
      </c>
      <c r="H22" s="5">
        <v>24.0</v>
      </c>
      <c r="I22" s="5">
        <v>0.0</v>
      </c>
      <c r="J22" s="5">
        <v>0.0</v>
      </c>
      <c r="K22" s="5">
        <v>1.0</v>
      </c>
      <c r="L22" s="5">
        <v>1.0</v>
      </c>
      <c r="M22" s="5">
        <v>0.0</v>
      </c>
    </row>
    <row r="23">
      <c r="A23" s="4" t="s">
        <v>19</v>
      </c>
      <c r="B23" s="5">
        <v>7.0</v>
      </c>
      <c r="C23" s="5">
        <v>4.0</v>
      </c>
      <c r="D23" s="5">
        <v>6.0</v>
      </c>
      <c r="E23" s="5">
        <v>3.0</v>
      </c>
      <c r="F23" s="5">
        <v>3.0</v>
      </c>
      <c r="G23" s="5">
        <v>4.0</v>
      </c>
      <c r="H23" s="5">
        <v>7.0</v>
      </c>
      <c r="I23" s="5">
        <v>8.0</v>
      </c>
      <c r="J23" s="5">
        <v>5.0</v>
      </c>
      <c r="K23" s="5">
        <v>20.0</v>
      </c>
      <c r="L23" s="5">
        <v>8.0</v>
      </c>
      <c r="M23" s="5">
        <v>6.0</v>
      </c>
    </row>
    <row r="24">
      <c r="A24" s="7" t="s">
        <v>20</v>
      </c>
      <c r="B24" s="5">
        <v>5.1</v>
      </c>
      <c r="C24" s="5">
        <v>1.08</v>
      </c>
      <c r="D24" s="5">
        <v>3.23</v>
      </c>
      <c r="E24" s="5">
        <v>1.25</v>
      </c>
      <c r="F24" s="5">
        <v>1.05</v>
      </c>
      <c r="G24" s="5">
        <v>1.22</v>
      </c>
      <c r="H24" s="5">
        <v>1.28</v>
      </c>
      <c r="I24" s="5">
        <v>0.09</v>
      </c>
      <c r="J24" s="5">
        <v>1.07</v>
      </c>
      <c r="K24" s="5">
        <v>6.09</v>
      </c>
      <c r="L24" s="5">
        <v>1.65</v>
      </c>
      <c r="M24" s="5">
        <v>1.02</v>
      </c>
    </row>
    <row r="25">
      <c r="A25" s="7" t="s">
        <v>21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0.12</v>
      </c>
      <c r="J25" s="5">
        <v>0.08</v>
      </c>
      <c r="K25" s="5">
        <v>0.1</v>
      </c>
      <c r="L25" s="5">
        <v>0.05</v>
      </c>
      <c r="M25" s="10"/>
    </row>
    <row r="26">
      <c r="A26" s="7" t="s">
        <v>22</v>
      </c>
      <c r="B26" s="5">
        <v>2.01</v>
      </c>
      <c r="C26" s="5">
        <v>3.19</v>
      </c>
      <c r="D26" s="5">
        <v>2.45</v>
      </c>
      <c r="E26" s="5">
        <v>1.53</v>
      </c>
      <c r="F26" s="5">
        <v>2.17</v>
      </c>
      <c r="G26" s="5">
        <v>3.23</v>
      </c>
      <c r="H26" s="5">
        <v>5.58</v>
      </c>
      <c r="I26" s="5">
        <v>7.35</v>
      </c>
      <c r="J26" s="5">
        <v>4.25</v>
      </c>
      <c r="K26" s="5">
        <v>13.44</v>
      </c>
      <c r="L26" s="5">
        <v>6.27</v>
      </c>
      <c r="M26" s="5">
        <v>4.82</v>
      </c>
    </row>
    <row r="27">
      <c r="A27" s="7" t="s">
        <v>23</v>
      </c>
      <c r="B27" s="5">
        <v>24.0</v>
      </c>
      <c r="C27" s="5">
        <v>21.0</v>
      </c>
      <c r="D27" s="5">
        <v>26.0</v>
      </c>
      <c r="E27" s="5">
        <v>28.0</v>
      </c>
      <c r="F27" s="5">
        <v>24.0</v>
      </c>
      <c r="G27" s="5">
        <v>43.0</v>
      </c>
      <c r="H27" s="5">
        <v>66.0</v>
      </c>
      <c r="I27" s="5">
        <v>74.0</v>
      </c>
      <c r="J27" s="5">
        <v>98.0</v>
      </c>
      <c r="K27" s="5">
        <v>177.0</v>
      </c>
      <c r="L27" s="5">
        <v>194.0</v>
      </c>
      <c r="M27" s="5">
        <v>204.0</v>
      </c>
    </row>
    <row r="28">
      <c r="A28" s="4" t="s">
        <v>24</v>
      </c>
      <c r="B28" s="5">
        <v>4.0</v>
      </c>
      <c r="C28" s="5">
        <v>3.0</v>
      </c>
      <c r="D28" s="5">
        <v>3.0</v>
      </c>
      <c r="E28" s="5">
        <v>3.0</v>
      </c>
      <c r="F28" s="5">
        <v>3.0</v>
      </c>
      <c r="G28" s="5">
        <v>18.0</v>
      </c>
      <c r="H28" s="5">
        <v>25.0</v>
      </c>
      <c r="I28" s="5">
        <v>26.0</v>
      </c>
      <c r="J28" s="5">
        <v>27.0</v>
      </c>
      <c r="K28" s="5">
        <v>43.0</v>
      </c>
      <c r="L28" s="5">
        <v>89.0</v>
      </c>
      <c r="M28" s="5">
        <v>53.0</v>
      </c>
    </row>
    <row r="29">
      <c r="A29" s="7" t="s">
        <v>25</v>
      </c>
      <c r="B29" s="5">
        <v>0.0</v>
      </c>
      <c r="C29" s="5">
        <v>0.0</v>
      </c>
      <c r="D29" s="5">
        <v>0.0</v>
      </c>
      <c r="E29" s="5">
        <v>0.0</v>
      </c>
      <c r="F29" s="5">
        <v>1.0</v>
      </c>
      <c r="G29" s="5">
        <v>0.0</v>
      </c>
      <c r="H29" s="5">
        <v>1.0</v>
      </c>
      <c r="I29" s="5">
        <v>3.0</v>
      </c>
      <c r="J29" s="5">
        <v>9.0</v>
      </c>
      <c r="K29" s="5">
        <v>0.0</v>
      </c>
      <c r="L29" s="5">
        <v>0.0</v>
      </c>
      <c r="M29" s="5">
        <v>9.0</v>
      </c>
    </row>
    <row r="30">
      <c r="A30" s="7" t="s">
        <v>26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</row>
    <row r="31">
      <c r="A31" s="4" t="s">
        <v>27</v>
      </c>
      <c r="B31" s="5">
        <v>20.0</v>
      </c>
      <c r="C31" s="5">
        <v>18.0</v>
      </c>
      <c r="D31" s="5">
        <v>24.0</v>
      </c>
      <c r="E31" s="5">
        <v>25.0</v>
      </c>
      <c r="F31" s="5">
        <v>21.0</v>
      </c>
      <c r="G31" s="5">
        <v>25.0</v>
      </c>
      <c r="H31" s="5">
        <v>40.0</v>
      </c>
      <c r="I31" s="5">
        <v>45.0</v>
      </c>
      <c r="J31" s="5">
        <v>62.0</v>
      </c>
      <c r="K31" s="5">
        <v>133.0</v>
      </c>
      <c r="L31" s="5">
        <v>105.0</v>
      </c>
      <c r="M31" s="5">
        <v>141.0</v>
      </c>
    </row>
    <row r="32">
      <c r="A32" s="7" t="s">
        <v>28</v>
      </c>
      <c r="B32" s="5">
        <v>12.0</v>
      </c>
      <c r="C32" s="5">
        <v>11.0</v>
      </c>
      <c r="D32" s="5">
        <v>14.0</v>
      </c>
      <c r="E32" s="5">
        <v>17.0</v>
      </c>
      <c r="F32" s="5">
        <v>10.0</v>
      </c>
      <c r="G32" s="5">
        <v>14.0</v>
      </c>
      <c r="H32" s="5">
        <v>23.0</v>
      </c>
      <c r="I32" s="5">
        <v>27.0</v>
      </c>
      <c r="J32" s="5">
        <v>23.0</v>
      </c>
      <c r="K32" s="5">
        <v>52.0</v>
      </c>
      <c r="L32" s="5">
        <v>49.0</v>
      </c>
      <c r="M32" s="5">
        <v>76.0</v>
      </c>
    </row>
    <row r="33">
      <c r="A33" s="7" t="s">
        <v>29</v>
      </c>
      <c r="B33" s="5">
        <v>4.0</v>
      </c>
      <c r="C33" s="5">
        <v>3.0</v>
      </c>
      <c r="D33" s="5">
        <v>4.0</v>
      </c>
      <c r="E33" s="5">
        <v>2.0</v>
      </c>
      <c r="F33" s="5">
        <v>4.0</v>
      </c>
      <c r="G33" s="5">
        <v>6.0</v>
      </c>
      <c r="H33" s="5">
        <v>10.0</v>
      </c>
      <c r="I33" s="5">
        <v>15.0</v>
      </c>
      <c r="J33" s="5">
        <v>11.0</v>
      </c>
      <c r="K33" s="5">
        <v>11.0</v>
      </c>
      <c r="L33" s="5">
        <v>24.0</v>
      </c>
      <c r="M33" s="5">
        <v>17.0</v>
      </c>
    </row>
    <row r="34">
      <c r="A34" s="7" t="s">
        <v>30</v>
      </c>
      <c r="B34" s="5">
        <v>2.0</v>
      </c>
      <c r="C34" s="5">
        <v>2.0</v>
      </c>
      <c r="D34" s="5">
        <v>2.0</v>
      </c>
      <c r="E34" s="5">
        <v>2.0</v>
      </c>
      <c r="F34" s="5">
        <v>2.0</v>
      </c>
      <c r="G34" s="5">
        <v>2.0</v>
      </c>
      <c r="H34" s="5">
        <v>2.0</v>
      </c>
      <c r="I34" s="5">
        <v>2.0</v>
      </c>
      <c r="J34" s="5">
        <v>24.0</v>
      </c>
      <c r="K34" s="5">
        <v>63.0</v>
      </c>
      <c r="L34" s="5">
        <v>27.0</v>
      </c>
      <c r="M34" s="5">
        <v>21.0</v>
      </c>
    </row>
    <row r="35">
      <c r="A35" s="7" t="s">
        <v>31</v>
      </c>
      <c r="B35" s="5">
        <v>0.0</v>
      </c>
      <c r="C35" s="5">
        <v>0.0</v>
      </c>
      <c r="D35" s="5">
        <v>0.0</v>
      </c>
      <c r="E35" s="5">
        <v>0.0</v>
      </c>
      <c r="F35" s="5">
        <v>0.0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22.0</v>
      </c>
    </row>
    <row r="36">
      <c r="A36" s="7" t="s">
        <v>32</v>
      </c>
      <c r="B36" s="5">
        <v>3.0</v>
      </c>
      <c r="C36" s="5">
        <v>3.0</v>
      </c>
      <c r="D36" s="5">
        <v>3.0</v>
      </c>
      <c r="E36" s="5">
        <v>4.0</v>
      </c>
      <c r="F36" s="5">
        <v>5.0</v>
      </c>
      <c r="G36" s="5">
        <v>3.0</v>
      </c>
      <c r="H36" s="5">
        <v>4.0</v>
      </c>
      <c r="I36" s="5">
        <v>2.0</v>
      </c>
      <c r="J36" s="5">
        <v>4.0</v>
      </c>
      <c r="K36" s="5">
        <v>7.0</v>
      </c>
      <c r="L36" s="5">
        <v>5.0</v>
      </c>
      <c r="M36" s="5">
        <v>5.0</v>
      </c>
    </row>
    <row r="37">
      <c r="A37" s="7" t="s">
        <v>33</v>
      </c>
      <c r="B37" s="5">
        <v>24.0</v>
      </c>
      <c r="C37" s="5">
        <v>21.0</v>
      </c>
      <c r="D37" s="5">
        <v>26.0</v>
      </c>
      <c r="E37" s="5">
        <v>28.0</v>
      </c>
      <c r="F37" s="5">
        <v>24.0</v>
      </c>
      <c r="G37" s="5">
        <v>43.0</v>
      </c>
      <c r="H37" s="5">
        <v>66.0</v>
      </c>
      <c r="I37" s="5">
        <v>74.0</v>
      </c>
      <c r="J37" s="5">
        <v>98.0</v>
      </c>
      <c r="K37" s="5">
        <v>177.0</v>
      </c>
      <c r="L37" s="5">
        <v>194.0</v>
      </c>
      <c r="M37" s="5">
        <v>204.0</v>
      </c>
    </row>
    <row r="41">
      <c r="A41" s="1" t="s">
        <v>34</v>
      </c>
    </row>
    <row r="42">
      <c r="A42" s="2"/>
      <c r="B42" s="3">
        <v>40969.0</v>
      </c>
      <c r="C42" s="3">
        <v>41334.0</v>
      </c>
      <c r="D42" s="3">
        <v>41699.0</v>
      </c>
      <c r="E42" s="3">
        <v>42064.0</v>
      </c>
      <c r="F42" s="3">
        <v>42430.0</v>
      </c>
      <c r="G42" s="3">
        <v>42795.0</v>
      </c>
      <c r="H42" s="3">
        <v>43160.0</v>
      </c>
      <c r="I42" s="3">
        <v>43525.0</v>
      </c>
      <c r="J42" s="3">
        <v>43891.0</v>
      </c>
      <c r="K42" s="3">
        <v>44256.0</v>
      </c>
      <c r="L42" s="3">
        <v>44621.0</v>
      </c>
      <c r="M42" s="3">
        <v>44986.0</v>
      </c>
    </row>
    <row r="43">
      <c r="A43" s="4" t="s">
        <v>35</v>
      </c>
      <c r="B43" s="5">
        <v>2.0</v>
      </c>
      <c r="C43" s="5">
        <v>1.0</v>
      </c>
      <c r="D43" s="5">
        <v>1.0</v>
      </c>
      <c r="E43" s="5">
        <v>-3.0</v>
      </c>
      <c r="F43" s="5">
        <v>5.0</v>
      </c>
      <c r="G43" s="5">
        <v>1.0</v>
      </c>
      <c r="H43" s="5">
        <v>3.0</v>
      </c>
      <c r="I43" s="5">
        <v>26.0</v>
      </c>
      <c r="J43" s="5">
        <v>30.0</v>
      </c>
      <c r="K43" s="5">
        <v>45.0</v>
      </c>
      <c r="L43" s="5">
        <v>12.0</v>
      </c>
      <c r="M43" s="5">
        <v>36.0</v>
      </c>
    </row>
    <row r="44">
      <c r="A44" s="4" t="s">
        <v>36</v>
      </c>
      <c r="B44" s="5">
        <v>-1.0</v>
      </c>
      <c r="C44" s="5">
        <v>-1.0</v>
      </c>
      <c r="D44" s="5">
        <v>-1.0</v>
      </c>
      <c r="E44" s="5">
        <v>-1.0</v>
      </c>
      <c r="F44" s="5">
        <v>-1.0</v>
      </c>
      <c r="G44" s="5">
        <v>-4.0</v>
      </c>
      <c r="H44" s="5">
        <v>-7.0</v>
      </c>
      <c r="I44" s="5">
        <v>-3.0</v>
      </c>
      <c r="J44" s="5">
        <v>-8.0</v>
      </c>
      <c r="K44" s="5">
        <v>-12.0</v>
      </c>
      <c r="L44" s="5">
        <v>-43.0</v>
      </c>
      <c r="M44" s="5">
        <v>-55.0</v>
      </c>
    </row>
    <row r="45">
      <c r="A45" s="4" t="s">
        <v>37</v>
      </c>
      <c r="B45" s="5">
        <v>-1.0</v>
      </c>
      <c r="C45" s="5">
        <v>0.0</v>
      </c>
      <c r="D45" s="5">
        <v>0.0</v>
      </c>
      <c r="E45" s="5">
        <v>4.0</v>
      </c>
      <c r="F45" s="5">
        <v>-4.0</v>
      </c>
      <c r="G45" s="5">
        <v>4.0</v>
      </c>
      <c r="H45" s="5">
        <v>6.0</v>
      </c>
      <c r="I45" s="5">
        <v>-20.0</v>
      </c>
      <c r="J45" s="5">
        <v>2.0</v>
      </c>
      <c r="K45" s="5">
        <v>0.0</v>
      </c>
      <c r="L45" s="5">
        <v>-3.0</v>
      </c>
      <c r="M45" s="5">
        <v>-1.0</v>
      </c>
    </row>
    <row r="46">
      <c r="A46" s="7" t="s">
        <v>38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2.0</v>
      </c>
      <c r="I46" s="5">
        <v>2.0</v>
      </c>
      <c r="J46" s="5">
        <v>23.0</v>
      </c>
      <c r="K46" s="5">
        <v>32.0</v>
      </c>
      <c r="L46" s="5">
        <v>-34.0</v>
      </c>
      <c r="M46" s="5">
        <v>-21.0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>
      <c r="A1" s="11" t="s">
        <v>39</v>
      </c>
      <c r="B1" s="12"/>
      <c r="C1" s="12">
        <v>40969.0</v>
      </c>
      <c r="D1" s="12">
        <v>41334.0</v>
      </c>
      <c r="E1" s="12">
        <v>41699.0</v>
      </c>
      <c r="F1" s="12">
        <v>42064.0</v>
      </c>
      <c r="G1" s="12">
        <v>42430.0</v>
      </c>
      <c r="H1" s="12">
        <v>42795.0</v>
      </c>
      <c r="I1" s="12">
        <v>43160.0</v>
      </c>
      <c r="J1" s="12">
        <v>43525.0</v>
      </c>
      <c r="K1" s="12">
        <v>43891.0</v>
      </c>
      <c r="L1" s="12">
        <v>44256.0</v>
      </c>
      <c r="M1" s="12">
        <v>44621.0</v>
      </c>
      <c r="N1" s="12">
        <v>44986.0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4" t="s">
        <v>40</v>
      </c>
      <c r="D2" s="15">
        <f>Input!C3/Input!B3-1</f>
        <v>0.04081632653</v>
      </c>
      <c r="E2" s="15">
        <f>Input!D3/Input!C3-1</f>
        <v>0.1176470588</v>
      </c>
      <c r="F2" s="15">
        <f>Input!E3/Input!D3-1</f>
        <v>-0.0701754386</v>
      </c>
      <c r="G2" s="15">
        <f>Input!F3/Input!E3-1</f>
        <v>0.05660377358</v>
      </c>
      <c r="H2" s="15">
        <f>Input!G3/Input!F3-1</f>
        <v>0.05357142857</v>
      </c>
      <c r="I2" s="15">
        <f>Input!H3/Input!G3-1</f>
        <v>0.9491525424</v>
      </c>
      <c r="J2" s="16">
        <f>Input!I3/Input!H3-1</f>
        <v>0.6347826087</v>
      </c>
      <c r="K2" s="16">
        <f>Input!J3/Input!I3-1</f>
        <v>0.07978723404</v>
      </c>
      <c r="L2" s="16">
        <f>Input!K3/Input!J3-1</f>
        <v>-0.09359605911</v>
      </c>
      <c r="M2" s="16">
        <f>Input!L3/Input!K3-1</f>
        <v>0.3641304348</v>
      </c>
      <c r="N2" s="15">
        <f>Input!M3/Input!L3-1</f>
        <v>-0.1832669323</v>
      </c>
    </row>
    <row r="3">
      <c r="A3" s="14" t="s">
        <v>41</v>
      </c>
      <c r="C3" s="17">
        <f>Input!B6</f>
        <v>0.04</v>
      </c>
      <c r="D3" s="17">
        <f>Input!C6</f>
        <v>0.09</v>
      </c>
      <c r="E3" s="17">
        <f>Input!D6</f>
        <v>0.12</v>
      </c>
      <c r="F3" s="17">
        <f>Input!E6</f>
        <v>0.04</v>
      </c>
      <c r="G3" s="17">
        <f>Input!F6</f>
        <v>0.05</v>
      </c>
      <c r="H3" s="17">
        <f>Input!G6</f>
        <v>0.11</v>
      </c>
      <c r="I3" s="17">
        <f>Input!H6</f>
        <v>0.22</v>
      </c>
      <c r="J3" s="16">
        <f>Input!I4/Input!H4-1</f>
        <v>0.6</v>
      </c>
      <c r="K3" s="16">
        <f>Input!J4/Input!I4-1</f>
        <v>0.1527777778</v>
      </c>
      <c r="L3" s="16">
        <f>Input!K4/Input!J4-1</f>
        <v>-0.3795180723</v>
      </c>
      <c r="M3" s="16">
        <f>Input!L4/Input!K4-1</f>
        <v>1.019417476</v>
      </c>
      <c r="N3" s="17">
        <f>Input!M6</f>
        <v>0.09</v>
      </c>
    </row>
    <row r="4">
      <c r="A4" s="18" t="s">
        <v>42</v>
      </c>
      <c r="B4" s="15"/>
      <c r="C4" s="15">
        <f>Input!B12/Input!B3</f>
        <v>0</v>
      </c>
      <c r="D4" s="15">
        <f>Input!C12/Input!C3</f>
        <v>0.01960784314</v>
      </c>
      <c r="E4" s="15">
        <f>Input!D12/Input!D3</f>
        <v>0.05263157895</v>
      </c>
      <c r="F4" s="15">
        <f>Input!E12/Input!E3</f>
        <v>0</v>
      </c>
      <c r="G4" s="15">
        <f>Input!F12/Input!F3</f>
        <v>0.01785714286</v>
      </c>
      <c r="H4" s="15">
        <f>Input!G12/Input!G3</f>
        <v>0.05084745763</v>
      </c>
      <c r="I4" s="15">
        <f>Input!H12/Input!H3</f>
        <v>0.1304347826</v>
      </c>
      <c r="J4" s="16">
        <f>Input!I5/Input!H5-1</f>
        <v>0.76</v>
      </c>
      <c r="K4" s="16">
        <f>Input!J5/Input!I5-1</f>
        <v>-0.1590909091</v>
      </c>
      <c r="L4" s="16">
        <f>Input!K5/Input!J5-1</f>
        <v>1.189189189</v>
      </c>
      <c r="M4" s="16">
        <f>Input!L5/Input!K5-1</f>
        <v>-0.4691358025</v>
      </c>
      <c r="N4" s="15">
        <f>Input!M12/Input!M3</f>
        <v>0.06829268293</v>
      </c>
    </row>
    <row r="6">
      <c r="A6" s="14" t="s">
        <v>43</v>
      </c>
      <c r="C6" s="19">
        <f>Input!B3/Input!B28</f>
        <v>12.25</v>
      </c>
      <c r="D6" s="19">
        <f>Input!C3/Input!C28</f>
        <v>17</v>
      </c>
      <c r="E6" s="19">
        <f>Input!D3/Input!D28</f>
        <v>19</v>
      </c>
      <c r="F6" s="19">
        <f>Input!E3/Input!E28</f>
        <v>17.66666667</v>
      </c>
      <c r="G6" s="19">
        <f>Input!F3/Input!F28</f>
        <v>18.66666667</v>
      </c>
      <c r="H6" s="19">
        <f>Input!G3/Input!G28</f>
        <v>3.277777778</v>
      </c>
      <c r="I6" s="19">
        <f>Input!H3/Input!H28</f>
        <v>4.6</v>
      </c>
      <c r="J6" s="20">
        <f>Input!I3/Input!I28</f>
        <v>7.230769231</v>
      </c>
      <c r="K6" s="20">
        <f>Input!J3/Input!J28</f>
        <v>7.518518519</v>
      </c>
      <c r="L6" s="20">
        <f>Input!K3/Input!K28</f>
        <v>4.279069767</v>
      </c>
      <c r="M6" s="20">
        <f>Input!L3/Input!L28</f>
        <v>2.820224719</v>
      </c>
      <c r="N6" s="20">
        <f>Input!M3/Input!M28</f>
        <v>3.867924528</v>
      </c>
    </row>
    <row r="7">
      <c r="A7" s="14" t="s">
        <v>44</v>
      </c>
      <c r="C7" s="19">
        <f>(Input!B32+Input!B33+Input!B35+Input!B36)-(Input!B24+Input!B25+Input!B26)</f>
        <v>11.89</v>
      </c>
      <c r="D7" s="19">
        <f>(Input!C32+Input!C33+Input!C35+Input!C36)-(Input!C24+Input!C25+Input!C26)</f>
        <v>12.73</v>
      </c>
      <c r="E7" s="19">
        <f>(Input!D32+Input!D33+Input!D35+Input!D36)-(Input!D24+Input!D25+Input!D26)</f>
        <v>15.32</v>
      </c>
      <c r="F7" s="19">
        <f>(Input!E32+Input!E33+Input!E35+Input!E36)-(Input!E24+Input!E25+Input!E26)</f>
        <v>20.22</v>
      </c>
      <c r="G7" s="19">
        <f>(Input!F32+Input!F33+Input!F35+Input!F36)-(Input!F24+Input!F25+Input!F26)</f>
        <v>15.78</v>
      </c>
      <c r="H7" s="19">
        <f>(Input!G32+Input!G33+Input!G35+Input!G36)-(Input!G24+Input!G25+Input!G26)</f>
        <v>18.55</v>
      </c>
      <c r="I7" s="19">
        <f>(Input!H32+Input!H33+Input!H35+Input!H36)-(Input!H24+Input!H25+Input!H26)</f>
        <v>30.14</v>
      </c>
      <c r="J7" s="19">
        <f>(Input!I32+Input!I33+Input!I35+Input!I36)-(Input!I24+Input!I25+Input!I26)</f>
        <v>36.44</v>
      </c>
      <c r="K7" s="19">
        <f>(Input!J32+Input!J33+Input!J35+Input!J36)-(Input!J24+Input!J25+Input!J26)</f>
        <v>32.6</v>
      </c>
      <c r="L7" s="19">
        <f>(Input!K32+Input!K33+Input!K35+Input!K36)-(Input!K24+Input!K25+Input!K26)</f>
        <v>50.37</v>
      </c>
      <c r="M7" s="19">
        <f>(Input!L32+Input!L33+Input!L35+Input!L36)-(Input!L24+Input!L25+Input!L26)</f>
        <v>70.03</v>
      </c>
      <c r="N7" s="19">
        <f>(Input!M32+Input!M33+Input!M35+Input!M36)-(Input!M24+Input!M25+Input!M26)</f>
        <v>114.16</v>
      </c>
    </row>
    <row r="8">
      <c r="A8" s="14" t="s">
        <v>45</v>
      </c>
      <c r="B8" s="15"/>
      <c r="C8" s="15">
        <f>C7/Input!B3</f>
        <v>0.2426530612</v>
      </c>
      <c r="D8" s="15">
        <f>D7/Input!C3</f>
        <v>0.2496078431</v>
      </c>
      <c r="E8" s="15">
        <f>E7/Input!D3</f>
        <v>0.2687719298</v>
      </c>
      <c r="F8" s="15">
        <f>F7/Input!E3</f>
        <v>0.381509434</v>
      </c>
      <c r="G8" s="15">
        <f>G7/Input!F3</f>
        <v>0.2817857143</v>
      </c>
      <c r="H8" s="15">
        <f>H7/Input!G3</f>
        <v>0.3144067797</v>
      </c>
      <c r="I8" s="15">
        <f>I7/Input!H3</f>
        <v>0.2620869565</v>
      </c>
      <c r="J8" s="15">
        <f>J7/Input!I3</f>
        <v>0.1938297872</v>
      </c>
      <c r="K8" s="21">
        <f>K7/Input!J3</f>
        <v>0.160591133</v>
      </c>
      <c r="L8" s="21">
        <f>L7/Input!K3</f>
        <v>0.27375</v>
      </c>
      <c r="M8" s="21">
        <f>M7/Input!L3</f>
        <v>0.2790039841</v>
      </c>
      <c r="N8" s="21">
        <f>N7/Input!M3</f>
        <v>0.5568780488</v>
      </c>
    </row>
    <row r="9">
      <c r="A9" s="14" t="s">
        <v>46</v>
      </c>
      <c r="C9" s="19">
        <f>365/(Input!B3/AVERAGE(Input!A33,Input!B33))</f>
        <v>29.79591837</v>
      </c>
      <c r="D9" s="19">
        <f>365/(Input!C3/AVERAGE(Input!B33,Input!C33))</f>
        <v>25.04901961</v>
      </c>
      <c r="E9" s="19">
        <f>365/(Input!D3/AVERAGE(Input!C33,Input!D33))</f>
        <v>22.4122807</v>
      </c>
      <c r="F9" s="19">
        <f>365/(Input!E3/AVERAGE(Input!D33,Input!E33))</f>
        <v>20.66037736</v>
      </c>
      <c r="G9" s="19">
        <f>365/(Input!F3/AVERAGE(Input!E33,Input!F33))</f>
        <v>19.55357143</v>
      </c>
      <c r="H9" s="19">
        <f>365/(Input!G3/AVERAGE(Input!F33,Input!G33))</f>
        <v>30.93220339</v>
      </c>
      <c r="I9" s="19">
        <f>365/(Input!H3/AVERAGE(Input!G33,Input!H33))</f>
        <v>25.39130435</v>
      </c>
      <c r="J9" s="19">
        <f>365/(Input!I3/AVERAGE(Input!H33,Input!I33))</f>
        <v>24.26861702</v>
      </c>
      <c r="K9" s="19">
        <f>365/(Input!J3/AVERAGE(Input!I33,Input!J33))</f>
        <v>23.37438424</v>
      </c>
      <c r="L9" s="22">
        <f>365/(Input!K3/AVERAGE(Input!J33,Input!K33))</f>
        <v>21.82065217</v>
      </c>
      <c r="M9" s="22">
        <f>365/(Input!L3/AVERAGE(Input!K33,Input!L33))</f>
        <v>25.44820717</v>
      </c>
      <c r="N9" s="22">
        <f>365/(Input!M3/AVERAGE(Input!L33,Input!M33))</f>
        <v>36.5</v>
      </c>
    </row>
    <row r="10">
      <c r="A10" s="14" t="s">
        <v>47</v>
      </c>
      <c r="C10" s="19">
        <f>365/(Input!B3/AVERAGE(Input!B32,Input!A32))</f>
        <v>89.3877551</v>
      </c>
      <c r="D10" s="19">
        <f>365/(Input!C3/AVERAGE(Input!C32,Input!B32))</f>
        <v>82.30392157</v>
      </c>
      <c r="E10" s="19">
        <f>365/(Input!D3/AVERAGE(Input!D32,Input!C32))</f>
        <v>80.04385965</v>
      </c>
      <c r="F10" s="20">
        <f>365/(Input!E3/AVERAGE(Input!E32,Input!D32))</f>
        <v>106.745283</v>
      </c>
      <c r="G10" s="20">
        <f>365/(Input!F3/AVERAGE(Input!F32,Input!E32))</f>
        <v>87.99107143</v>
      </c>
      <c r="H10" s="20">
        <f>365/(Input!G3/AVERAGE(Input!G32,Input!F32))</f>
        <v>74.23728814</v>
      </c>
      <c r="I10" s="20">
        <f>365/(Input!H3/AVERAGE(Input!H32,Input!G32))</f>
        <v>58.7173913</v>
      </c>
      <c r="J10" s="20">
        <f>365/(Input!I3/AVERAGE(Input!I32,Input!H32))</f>
        <v>48.53723404</v>
      </c>
      <c r="K10" s="22">
        <f>365/(Input!J3/AVERAGE(Input!J32,Input!I32))</f>
        <v>44.95073892</v>
      </c>
      <c r="L10" s="22">
        <f>365/(Input!K3/AVERAGE(Input!K32,Input!J32))</f>
        <v>74.38858696</v>
      </c>
      <c r="M10" s="22">
        <f>365/(Input!L3/AVERAGE(Input!L32,Input!K32))</f>
        <v>73.43625498</v>
      </c>
      <c r="N10" s="22">
        <f>365/(Input!M3/AVERAGE(Input!M32,Input!L32))</f>
        <v>111.2804878</v>
      </c>
    </row>
    <row r="11">
      <c r="A11" s="14" t="s">
        <v>48</v>
      </c>
      <c r="C11" s="19">
        <f>(365/Input!B3/AVERAGE(Input!B24,Input!A24))</f>
        <v>1.460584234</v>
      </c>
      <c r="D11" s="19">
        <f>(365/Input!C3/AVERAGE(Input!C24,Input!B24))</f>
        <v>2.316136811</v>
      </c>
      <c r="E11" s="19">
        <f>(365/Input!D3/AVERAGE(Input!D24,Input!C24))</f>
        <v>2.971465787</v>
      </c>
      <c r="F11" s="19">
        <f>(365/Input!E3/AVERAGE(Input!E24,Input!D24))</f>
        <v>3.074460916</v>
      </c>
      <c r="G11" s="19">
        <f>(365/Input!F3/AVERAGE(Input!F24,Input!E24))</f>
        <v>5.667701863</v>
      </c>
      <c r="H11" s="19">
        <f>(365/Input!G3/AVERAGE(Input!G24,Input!F24))</f>
        <v>5.450608527</v>
      </c>
      <c r="I11" s="19">
        <f>(365/Input!H3/AVERAGE(Input!H24,Input!G24))</f>
        <v>2.539130435</v>
      </c>
      <c r="J11" s="19">
        <f>(365/Input!I3/AVERAGE(Input!I24,Input!H24))</f>
        <v>2.834291039</v>
      </c>
      <c r="K11" s="19">
        <f>(365/Input!J3/AVERAGE(Input!J24,Input!I24))</f>
        <v>3.10005096</v>
      </c>
      <c r="L11" s="19">
        <f>(365/Input!K3/AVERAGE(Input!K24,Input!J24))</f>
        <v>0.5541049308</v>
      </c>
      <c r="M11" s="19">
        <f>(365/Input!L3/AVERAGE(Input!L24,Input!K24))</f>
        <v>0.3757579501</v>
      </c>
      <c r="N11" s="19">
        <f>(365/Input!M3/AVERAGE(Input!M24,Input!L24))</f>
        <v>1.33369873</v>
      </c>
    </row>
    <row r="12">
      <c r="A12" s="14" t="s">
        <v>49</v>
      </c>
      <c r="B12" s="15"/>
      <c r="C12" s="15">
        <f>(Input!B22/(sum(Input!B20:B22)))</f>
        <v>0.7058823529</v>
      </c>
      <c r="D12" s="15">
        <f>(Input!C22/(sum(Input!C20:C22)))</f>
        <v>0.7058823529</v>
      </c>
      <c r="E12" s="15">
        <f>(Input!D22/(sum(Input!D20:D22)))</f>
        <v>0.65</v>
      </c>
      <c r="F12" s="15">
        <f>(Input!E22/(sum(Input!E20:E22)))</f>
        <v>0.72</v>
      </c>
      <c r="G12" s="15">
        <f>(Input!F22/(sum(Input!F20:F22)))</f>
        <v>0.6666666667</v>
      </c>
      <c r="H12" s="15">
        <f>(Input!G22/(sum(Input!G20:G22)))</f>
        <v>0.4615384615</v>
      </c>
      <c r="I12" s="15">
        <f>(Input!H22/(sum(Input!H20:H22)))</f>
        <v>0.4</v>
      </c>
      <c r="J12" s="23">
        <f>(Input!I22/(sum(Input!I20:I22)))</f>
        <v>0</v>
      </c>
      <c r="K12" s="23">
        <f>(Input!J22/(sum(Input!J20:J22)))</f>
        <v>0</v>
      </c>
      <c r="L12" s="23">
        <f>(Input!K22/(sum(Input!K20:K22)))</f>
        <v>0.006369426752</v>
      </c>
      <c r="M12" s="23">
        <f>(Input!L22/(sum(Input!L20:L22)))</f>
        <v>0.005376344086</v>
      </c>
      <c r="N12" s="23">
        <f>(Input!M22/(sum(Input!M20:M22)))</f>
        <v>0</v>
      </c>
    </row>
    <row r="14">
      <c r="A14" s="14" t="s">
        <v>50</v>
      </c>
      <c r="C14" s="19">
        <f>Input!B43</f>
        <v>2</v>
      </c>
      <c r="D14" s="19">
        <f>Input!C43</f>
        <v>1</v>
      </c>
      <c r="E14" s="19">
        <f>Input!D43</f>
        <v>1</v>
      </c>
      <c r="F14" s="19">
        <f>Input!E43</f>
        <v>-3</v>
      </c>
      <c r="G14" s="19">
        <f>Input!F43</f>
        <v>5</v>
      </c>
      <c r="H14" s="19">
        <f>Input!G43</f>
        <v>1</v>
      </c>
      <c r="I14" s="19">
        <f>Input!H43</f>
        <v>3</v>
      </c>
      <c r="J14" s="19">
        <f>Input!I43</f>
        <v>26</v>
      </c>
      <c r="K14" s="19">
        <f>Input!J43</f>
        <v>30</v>
      </c>
      <c r="L14" s="19">
        <f>Input!K43</f>
        <v>45</v>
      </c>
      <c r="M14" s="20">
        <f>Input!L43</f>
        <v>12</v>
      </c>
      <c r="N14" s="20">
        <f>Input!M43</f>
        <v>36</v>
      </c>
    </row>
    <row r="15">
      <c r="A15" s="14" t="s">
        <v>51</v>
      </c>
      <c r="C15" s="19">
        <f>Input!B12</f>
        <v>0</v>
      </c>
      <c r="D15" s="19">
        <f>Input!C12</f>
        <v>1</v>
      </c>
      <c r="E15" s="19">
        <f>Input!D12</f>
        <v>3</v>
      </c>
      <c r="F15" s="19">
        <f>Input!E12</f>
        <v>0</v>
      </c>
      <c r="G15" s="19">
        <f>Input!F12</f>
        <v>1</v>
      </c>
      <c r="H15" s="19">
        <f>Input!G12</f>
        <v>3</v>
      </c>
      <c r="I15" s="19">
        <f>Input!H12</f>
        <v>15</v>
      </c>
      <c r="J15" s="19">
        <f>Input!I12</f>
        <v>28</v>
      </c>
      <c r="K15" s="19">
        <f>Input!J12</f>
        <v>26</v>
      </c>
      <c r="L15" s="19">
        <f>Input!K12</f>
        <v>63</v>
      </c>
      <c r="M15" s="19">
        <f>Input!L12</f>
        <v>31</v>
      </c>
      <c r="N15" s="19">
        <f>Input!M12</f>
        <v>14</v>
      </c>
    </row>
    <row r="16">
      <c r="A16" s="14" t="s">
        <v>52</v>
      </c>
      <c r="C16" s="19">
        <f>Input!B44</f>
        <v>-1</v>
      </c>
      <c r="D16" s="19">
        <f>Input!C44</f>
        <v>-1</v>
      </c>
      <c r="E16" s="19">
        <f>Input!D44</f>
        <v>-1</v>
      </c>
      <c r="F16" s="19">
        <f>Input!E44</f>
        <v>-1</v>
      </c>
      <c r="G16" s="19">
        <f>Input!F44</f>
        <v>-1</v>
      </c>
      <c r="H16" s="19">
        <f>Input!G44</f>
        <v>-4</v>
      </c>
      <c r="I16" s="19">
        <f>Input!H44</f>
        <v>-7</v>
      </c>
      <c r="J16" s="20">
        <f>Input!I44</f>
        <v>-3</v>
      </c>
      <c r="K16" s="20">
        <f>Input!J44</f>
        <v>-8</v>
      </c>
      <c r="L16" s="20">
        <f>Input!K44</f>
        <v>-12</v>
      </c>
      <c r="M16" s="20">
        <f>Input!L44</f>
        <v>-43</v>
      </c>
      <c r="N16" s="20">
        <f>Input!M44</f>
        <v>-55</v>
      </c>
    </row>
    <row r="17">
      <c r="A17" s="14" t="s">
        <v>53</v>
      </c>
      <c r="C17" s="19">
        <f>Input!B45</f>
        <v>-1</v>
      </c>
      <c r="D17" s="19">
        <f>Input!C45</f>
        <v>0</v>
      </c>
      <c r="E17" s="19">
        <f>Input!D45</f>
        <v>0</v>
      </c>
      <c r="F17" s="19">
        <f>Input!E45</f>
        <v>4</v>
      </c>
      <c r="G17" s="19">
        <f>Input!F45</f>
        <v>-4</v>
      </c>
      <c r="H17" s="19">
        <f>Input!G45</f>
        <v>4</v>
      </c>
      <c r="I17" s="19">
        <f>Input!H45</f>
        <v>6</v>
      </c>
      <c r="J17" s="19">
        <f>Input!I45</f>
        <v>-20</v>
      </c>
      <c r="K17" s="19">
        <f>Input!J45</f>
        <v>2</v>
      </c>
      <c r="L17" s="20">
        <f>Input!K45</f>
        <v>0</v>
      </c>
      <c r="M17" s="20">
        <f>Input!L45</f>
        <v>-3</v>
      </c>
      <c r="N17" s="20">
        <f>Input!M45</f>
        <v>-1</v>
      </c>
    </row>
    <row r="18">
      <c r="A18" s="14" t="s">
        <v>54</v>
      </c>
      <c r="C18" s="19">
        <f t="shared" ref="C18:N18" si="1">C14+B18</f>
        <v>2</v>
      </c>
      <c r="D18" s="19">
        <f t="shared" si="1"/>
        <v>3</v>
      </c>
      <c r="E18" s="19">
        <f t="shared" si="1"/>
        <v>4</v>
      </c>
      <c r="F18" s="19">
        <f t="shared" si="1"/>
        <v>1</v>
      </c>
      <c r="G18" s="19">
        <f t="shared" si="1"/>
        <v>6</v>
      </c>
      <c r="H18" s="19">
        <f t="shared" si="1"/>
        <v>7</v>
      </c>
      <c r="I18" s="19">
        <f t="shared" si="1"/>
        <v>10</v>
      </c>
      <c r="J18" s="19">
        <f t="shared" si="1"/>
        <v>36</v>
      </c>
      <c r="K18" s="19">
        <f t="shared" si="1"/>
        <v>66</v>
      </c>
      <c r="L18" s="19">
        <f t="shared" si="1"/>
        <v>111</v>
      </c>
      <c r="M18" s="19">
        <f t="shared" si="1"/>
        <v>123</v>
      </c>
      <c r="N18" s="19">
        <f t="shared" si="1"/>
        <v>159</v>
      </c>
    </row>
    <row r="19">
      <c r="A19" s="14" t="s">
        <v>55</v>
      </c>
      <c r="C19" s="19">
        <f t="shared" ref="C19:N19" si="2">C15+B19</f>
        <v>0</v>
      </c>
      <c r="D19" s="19">
        <f t="shared" si="2"/>
        <v>1</v>
      </c>
      <c r="E19" s="19">
        <f t="shared" si="2"/>
        <v>4</v>
      </c>
      <c r="F19" s="19">
        <f t="shared" si="2"/>
        <v>4</v>
      </c>
      <c r="G19" s="19">
        <f t="shared" si="2"/>
        <v>5</v>
      </c>
      <c r="H19" s="19">
        <f t="shared" si="2"/>
        <v>8</v>
      </c>
      <c r="I19" s="19">
        <f t="shared" si="2"/>
        <v>23</v>
      </c>
      <c r="J19" s="19">
        <f t="shared" si="2"/>
        <v>51</v>
      </c>
      <c r="K19" s="19">
        <f t="shared" si="2"/>
        <v>77</v>
      </c>
      <c r="L19" s="19">
        <f t="shared" si="2"/>
        <v>140</v>
      </c>
      <c r="M19" s="19">
        <f t="shared" si="2"/>
        <v>171</v>
      </c>
      <c r="N19" s="19">
        <f t="shared" si="2"/>
        <v>185</v>
      </c>
    </row>
    <row r="21">
      <c r="A21" s="14" t="s">
        <v>56</v>
      </c>
      <c r="C21" s="15">
        <f>(Input!B5-Input!B9)*(1-Input!B11)/sum(Input!B20:B22)</f>
        <v>0.04941176471</v>
      </c>
      <c r="D21" s="15">
        <f>(Input!C5-Input!C9)*(1-Input!C11)/sum(Input!C20:C22)</f>
        <v>0.1505882353</v>
      </c>
      <c r="E21" s="15">
        <f>(Input!D5-Input!D9)*(1-Input!D11)/sum(Input!D20:D22)</f>
        <v>0.189</v>
      </c>
      <c r="F21" s="15">
        <f>(Input!E5-Input!E9)*(1-Input!E11)/sum(Input!E20:E22)</f>
        <v>0.056</v>
      </c>
      <c r="G21" s="15">
        <f>(Input!F5-Input!F9)*(1-Input!F11)/sum(Input!F20:F22)</f>
        <v>0.09571428571</v>
      </c>
      <c r="H21" s="15">
        <f>(Input!G5-Input!G9)*(1-Input!G11)/sum(Input!G20:G22)</f>
        <v>0.08333333333</v>
      </c>
      <c r="I21" s="15">
        <f>(Input!H5-Input!H9)*(1-Input!H11)/sum(Input!H20:H22)</f>
        <v>0.264</v>
      </c>
      <c r="J21" s="15">
        <f>(Input!I5-Input!I9)*(1-Input!I11)/sum(Input!I20:I22)</f>
        <v>0.4495454545</v>
      </c>
      <c r="K21" s="15">
        <f>(Input!J5-Input!J9)*(1-Input!J11)/sum(Input!J20:J22)</f>
        <v>0.2895652174</v>
      </c>
      <c r="L21" s="15">
        <f>(Input!K5-Input!K9)*(1-Input!K11)/sum(Input!K20:K22)</f>
        <v>0.3872611465</v>
      </c>
      <c r="M21" s="15">
        <f>(Input!L5-Input!L9)*(1-Input!L11)/sum(Input!L20:L22)</f>
        <v>0.1587096774</v>
      </c>
      <c r="N21" s="15">
        <f>(Input!M5-Input!M9)*(1-Input!M11)/sum(Input!M20:M22)</f>
        <v>0.0597979798</v>
      </c>
    </row>
    <row r="22">
      <c r="A22" s="14" t="s">
        <v>57</v>
      </c>
      <c r="C22" s="15">
        <f>Input!B12/sum(Input!B20:B21)</f>
        <v>0</v>
      </c>
      <c r="D22" s="15">
        <f>Input!C12/sum(Input!C20:C21)</f>
        <v>0.2</v>
      </c>
      <c r="E22" s="15">
        <f>Input!D12/sum(Input!D20:D21)</f>
        <v>0.4285714286</v>
      </c>
      <c r="F22" s="15">
        <f>Input!E12/sum(Input!E20:E21)</f>
        <v>0</v>
      </c>
      <c r="G22" s="15">
        <f>Input!F12/sum(Input!F20:F21)</f>
        <v>0.1428571429</v>
      </c>
      <c r="H22" s="15">
        <f>Input!G12/sum(Input!G20:G21)</f>
        <v>0.1428571429</v>
      </c>
      <c r="I22" s="15">
        <f>Input!H12/sum(Input!H20:H21)</f>
        <v>0.4166666667</v>
      </c>
      <c r="J22" s="15">
        <f>Input!I12/sum(Input!I20:I21)</f>
        <v>0.4242424242</v>
      </c>
      <c r="K22" s="15">
        <f>Input!J12/sum(Input!J20:J21)</f>
        <v>0.2826086957</v>
      </c>
      <c r="L22" s="15">
        <f>Input!K12/sum(Input!K20:K21)</f>
        <v>0.4038461538</v>
      </c>
      <c r="M22" s="15">
        <f>Input!L12/sum(Input!L20:L21)</f>
        <v>0.1675675676</v>
      </c>
      <c r="N22" s="15">
        <f>Input!M12/sum(Input!M20:M21)</f>
        <v>0.07070707071</v>
      </c>
    </row>
  </sheetData>
  <drawing r:id="rId1"/>
</worksheet>
</file>