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599" activeTab="2"/>
  </bookViews>
  <sheets>
    <sheet name="Question" sheetId="1" r:id="rId1"/>
    <sheet name="Input Data" sheetId="2" r:id="rId2"/>
    <sheet name="Color Test" sheetId="3" r:id="rId3"/>
  </sheets>
  <externalReferences>
    <externalReference r:id="rId4"/>
  </externalReferences>
  <definedNames>
    <definedName name="Blue">Question!$V$55</definedName>
    <definedName name="Green">Question!$I$55</definedName>
    <definedName name="Maroon">Question!$I$29</definedName>
    <definedName name="Orange">Question!$I$42</definedName>
    <definedName name="Pink">Question!$V$42</definedName>
    <definedName name="Purple">Question!$V$16</definedName>
    <definedName name="Red">Question!$I$16</definedName>
    <definedName name="Yellow">Question!$V$29</definedName>
  </definedNames>
  <calcPr calcId="152511"/>
</workbook>
</file>

<file path=xl/calcChain.xml><?xml version="1.0" encoding="utf-8"?>
<calcChain xmlns="http://schemas.openxmlformats.org/spreadsheetml/2006/main">
  <c r="AD12" i="3" l="1"/>
  <c r="CN7" i="3"/>
  <c r="CA7" i="3"/>
  <c r="BN7" i="3"/>
  <c r="BA7" i="3"/>
  <c r="AN7" i="3"/>
  <c r="AA7" i="3"/>
  <c r="N7" i="3"/>
  <c r="Q12" i="3"/>
  <c r="D44" i="3"/>
  <c r="Q24" i="3"/>
  <c r="Q22" i="3"/>
  <c r="Q20" i="3"/>
  <c r="Q18" i="3"/>
  <c r="Q16" i="3"/>
  <c r="Q14" i="3"/>
  <c r="CO47" i="3"/>
  <c r="CO39" i="3"/>
  <c r="CO32" i="3"/>
  <c r="CO25" i="3"/>
  <c r="CO17" i="3"/>
  <c r="CO11" i="3"/>
  <c r="L22" i="2"/>
  <c r="M22" i="2" s="1"/>
  <c r="N22" i="2" s="1"/>
  <c r="L21" i="2"/>
  <c r="M21" i="2" s="1"/>
  <c r="N21" i="2" s="1"/>
  <c r="L20" i="2"/>
  <c r="M20" i="2" s="1"/>
  <c r="N20" i="2" s="1"/>
  <c r="L19" i="2"/>
  <c r="M19" i="2" s="1"/>
  <c r="N19" i="2" s="1"/>
  <c r="L18" i="2"/>
  <c r="M18" i="2" s="1"/>
  <c r="N18" i="2" s="1"/>
  <c r="V55" i="1" l="1"/>
  <c r="I55" i="1"/>
  <c r="V42" i="1"/>
  <c r="I42" i="1"/>
  <c r="V29" i="1"/>
  <c r="I29" i="1"/>
  <c r="V16" i="1"/>
  <c r="I16" i="1"/>
  <c r="L43" i="2" l="1"/>
  <c r="M43" i="2" s="1"/>
  <c r="N43" i="2" s="1"/>
  <c r="C9" i="2"/>
  <c r="C23" i="2" s="1"/>
  <c r="F29" i="2"/>
  <c r="F31" i="2"/>
  <c r="C15" i="2"/>
  <c r="C8" i="2"/>
  <c r="L44" i="2"/>
  <c r="M44" i="2" s="1"/>
  <c r="N44" i="2" s="1"/>
  <c r="L38" i="2"/>
  <c r="M38" i="2" s="1"/>
  <c r="N38" i="2" s="1"/>
  <c r="L39" i="2"/>
  <c r="M39" i="2" s="1"/>
  <c r="N39" i="2" s="1"/>
  <c r="L42" i="2"/>
  <c r="M42" i="2" s="1"/>
  <c r="N42" i="2" s="1"/>
  <c r="L37" i="2"/>
  <c r="M37" i="2" s="1"/>
  <c r="N37" i="2" s="1"/>
  <c r="L35" i="2"/>
  <c r="M35" i="2" s="1"/>
  <c r="N35" i="2" s="1"/>
  <c r="C10" i="2"/>
  <c r="L28" i="2"/>
  <c r="M28" i="2" s="1"/>
  <c r="N28" i="2" s="1"/>
  <c r="L41" i="2"/>
  <c r="M41" i="2" s="1"/>
  <c r="N41" i="2" s="1"/>
  <c r="L29" i="2"/>
  <c r="M29" i="2" s="1"/>
  <c r="N29" i="2" s="1"/>
  <c r="L34" i="2"/>
  <c r="M34" i="2" s="1"/>
  <c r="N34" i="2" s="1"/>
  <c r="L27" i="2"/>
  <c r="M27" i="2" s="1"/>
  <c r="N27" i="2" s="1"/>
  <c r="L33" i="2"/>
  <c r="M33" i="2" s="1"/>
  <c r="N33" i="2" s="1"/>
  <c r="L32" i="2"/>
  <c r="M32" i="2" s="1"/>
  <c r="N32" i="2" s="1"/>
  <c r="L25" i="2"/>
  <c r="M25" i="2" s="1"/>
  <c r="N25" i="2" s="1"/>
  <c r="L31" i="2"/>
  <c r="M31" i="2" s="1"/>
  <c r="N31" i="2" s="1"/>
  <c r="L17" i="2"/>
  <c r="M17" i="2" s="1"/>
  <c r="N17" i="2" s="1"/>
  <c r="C7" i="2"/>
  <c r="C25" i="2" s="1"/>
  <c r="F30" i="2"/>
  <c r="L36" i="2"/>
  <c r="M36" i="2" s="1"/>
  <c r="N36" i="2" s="1"/>
  <c r="L30" i="2"/>
  <c r="M30" i="2" s="1"/>
  <c r="N30" i="2" s="1"/>
  <c r="C17" i="2"/>
  <c r="L40" i="2"/>
  <c r="M40" i="2" s="1"/>
  <c r="N40" i="2" s="1"/>
  <c r="L26" i="2"/>
  <c r="M26" i="2" s="1"/>
  <c r="N26" i="2" s="1"/>
  <c r="C16" i="2"/>
  <c r="F12" i="2" s="1"/>
  <c r="F33" i="2"/>
  <c r="C18" i="2"/>
  <c r="F14" i="2" s="1"/>
  <c r="F32" i="2"/>
  <c r="F23" i="2" l="1"/>
  <c r="F13" i="2"/>
  <c r="C24" i="2"/>
  <c r="F24" i="2"/>
  <c r="C26" i="2"/>
  <c r="C11" i="2"/>
  <c r="F10" i="2"/>
  <c r="F22" i="2"/>
  <c r="F8" i="2"/>
  <c r="C19" i="2"/>
  <c r="F11" i="2"/>
  <c r="F9" i="2"/>
  <c r="F18" i="2"/>
  <c r="F17" i="2"/>
  <c r="F7" i="2"/>
  <c r="F34" i="2"/>
  <c r="C27" i="2" l="1"/>
  <c r="D24" i="2" s="1"/>
  <c r="AC46" i="3" s="1"/>
  <c r="K8" i="2"/>
  <c r="M8" i="2" s="1"/>
  <c r="F25" i="2"/>
  <c r="G24" i="2" s="1"/>
  <c r="AL49" i="3" s="1"/>
  <c r="K11" i="2"/>
  <c r="M11" i="2" s="1"/>
  <c r="F19" i="2"/>
  <c r="I12" i="2" s="1"/>
  <c r="F15" i="2"/>
  <c r="K12" i="2"/>
  <c r="K13" i="2"/>
  <c r="L13" i="2" s="1"/>
  <c r="K14" i="2"/>
  <c r="M14" i="2" s="1"/>
  <c r="CT30" i="3" s="1"/>
  <c r="K7" i="2"/>
  <c r="K9" i="2"/>
  <c r="I10" i="2"/>
  <c r="I7" i="2" s="1"/>
  <c r="AA35" i="3" s="1"/>
  <c r="K10" i="2"/>
  <c r="G32" i="2"/>
  <c r="G29" i="2"/>
  <c r="G31" i="2"/>
  <c r="G30" i="2"/>
  <c r="G33" i="2"/>
  <c r="G22" i="2" l="1"/>
  <c r="AL43" i="3" s="1"/>
  <c r="G23" i="2"/>
  <c r="AL46" i="3" s="1"/>
  <c r="L8" i="2"/>
  <c r="M13" i="2"/>
  <c r="CT25" i="3"/>
  <c r="CT42" i="3"/>
  <c r="D25" i="2"/>
  <c r="AC49" i="3" s="1"/>
  <c r="D23" i="2"/>
  <c r="AC43" i="3" s="1"/>
  <c r="D26" i="2"/>
  <c r="AC52" i="3" s="1"/>
  <c r="L11" i="2"/>
  <c r="CT13" i="3"/>
  <c r="CT49" i="3"/>
  <c r="CT20" i="3"/>
  <c r="CT11" i="3"/>
  <c r="I13" i="2"/>
  <c r="M9" i="2"/>
  <c r="CT39" i="3" s="1"/>
  <c r="L9" i="2"/>
  <c r="L7" i="2"/>
  <c r="M7" i="2"/>
  <c r="G7" i="2"/>
  <c r="G10" i="2"/>
  <c r="AD18" i="3" s="1"/>
  <c r="G13" i="2"/>
  <c r="AM16" i="3" s="1"/>
  <c r="G14" i="2"/>
  <c r="AM18" i="3" s="1"/>
  <c r="G11" i="2"/>
  <c r="AM12" i="3" s="1"/>
  <c r="G9" i="2"/>
  <c r="AD16" i="3" s="1"/>
  <c r="G12" i="2"/>
  <c r="AM14" i="3" s="1"/>
  <c r="G8" i="2"/>
  <c r="AD14" i="3" s="1"/>
  <c r="L10" i="2"/>
  <c r="M10" i="2"/>
  <c r="L12" i="2"/>
  <c r="M12" i="2"/>
  <c r="L14" i="2"/>
  <c r="I8" i="2"/>
  <c r="AJ35" i="3" s="1"/>
  <c r="CT45" i="3" l="1"/>
  <c r="CT28" i="3"/>
  <c r="CT47" i="3"/>
  <c r="CT37" i="3"/>
  <c r="CT17" i="3"/>
  <c r="CT32" i="3"/>
  <c r="CT15" i="3"/>
  <c r="CT35" i="3"/>
  <c r="CT51" i="3"/>
  <c r="CT23" i="3"/>
</calcChain>
</file>

<file path=xl/sharedStrings.xml><?xml version="1.0" encoding="utf-8"?>
<sst xmlns="http://schemas.openxmlformats.org/spreadsheetml/2006/main" count="286" uniqueCount="209">
  <si>
    <t>1 to 5 Rating</t>
  </si>
  <si>
    <t>Percentage</t>
  </si>
  <si>
    <t>Score</t>
  </si>
  <si>
    <t>Total</t>
  </si>
  <si>
    <t>Brain Lobes</t>
  </si>
  <si>
    <t>Points</t>
  </si>
  <si>
    <t>Capped Points</t>
  </si>
  <si>
    <t>Name:</t>
  </si>
  <si>
    <t>Guardian's Name:</t>
  </si>
  <si>
    <t>Gender:</t>
  </si>
  <si>
    <t>Contact No.:</t>
  </si>
  <si>
    <t>Email ID:</t>
  </si>
  <si>
    <t>|</t>
  </si>
  <si>
    <t>Address:</t>
  </si>
  <si>
    <t>Characteristics</t>
  </si>
  <si>
    <t>Remedies</t>
  </si>
  <si>
    <t>Address</t>
  </si>
  <si>
    <t>Contact No.</t>
  </si>
  <si>
    <t>Name</t>
  </si>
  <si>
    <t>Fathers Name</t>
  </si>
  <si>
    <t>Gender</t>
  </si>
  <si>
    <t>Email ID</t>
  </si>
  <si>
    <t>Male</t>
  </si>
  <si>
    <t>test@gmail.com</t>
  </si>
  <si>
    <t>No.2955/E, 1st Floor, Vijaynagar,Bangalore</t>
  </si>
  <si>
    <t>Serial No.</t>
  </si>
  <si>
    <t>Date of Birth</t>
  </si>
  <si>
    <t>Date of Birth:</t>
  </si>
  <si>
    <t>Category</t>
  </si>
  <si>
    <t>Feasibility</t>
  </si>
  <si>
    <t>Red Color Questions</t>
  </si>
  <si>
    <t>Maroon Color Questions</t>
  </si>
  <si>
    <t>Orange Color Questions</t>
  </si>
  <si>
    <t>Green Color Questions</t>
  </si>
  <si>
    <t>Red Total</t>
  </si>
  <si>
    <t>Maroon Total</t>
  </si>
  <si>
    <t>Orange Total</t>
  </si>
  <si>
    <t>Green Total</t>
  </si>
  <si>
    <t>Purple Color Questions</t>
  </si>
  <si>
    <t>Purple  Total</t>
  </si>
  <si>
    <t>Yellow Color Questions</t>
  </si>
  <si>
    <t>Yellow Total</t>
  </si>
  <si>
    <t>Pink Total</t>
  </si>
  <si>
    <t>Pink Color Questions</t>
  </si>
  <si>
    <t>Blue Color Questions</t>
  </si>
  <si>
    <t>Blue Total</t>
  </si>
  <si>
    <t>I work best with Red Color composition</t>
  </si>
  <si>
    <t>I enjoy Red using pen and sketch</t>
  </si>
  <si>
    <t>I keep a things to do with red</t>
  </si>
  <si>
    <t>I enjoy playing with red puzzles.</t>
  </si>
  <si>
    <t>I like to ask ‘why’ questions on red composition</t>
  </si>
  <si>
    <t>I work best when I have red and white compo</t>
  </si>
  <si>
    <t>I quickly grasp cause and effects of red color composition</t>
  </si>
  <si>
    <t>I like to think through red and other color consequences</t>
  </si>
  <si>
    <t>I find managing my color composition with red best</t>
  </si>
  <si>
    <t>I always do things with red, White and Black</t>
  </si>
  <si>
    <t>I can use lots of Maroon colors to express in design and art</t>
  </si>
  <si>
    <t>I feel comfortable working with Maroon colors</t>
  </si>
  <si>
    <t>I enjoy Maroon and other color like Green, Black and White</t>
  </si>
  <si>
    <t>I tend to remember things exactly Maroons when I imagine</t>
  </si>
  <si>
    <t>I enjoy participating with Maroon color composition</t>
  </si>
  <si>
    <t>I find it easy to express things to others with maroon color composition</t>
  </si>
  <si>
    <t>I enjoy keeping maroon color story board and script</t>
  </si>
  <si>
    <t>I find it easy to make up story board with maroon color composition</t>
  </si>
  <si>
    <t>I am a convincing graphic presenter with maroon</t>
  </si>
  <si>
    <t>I like to understand more about maroon color</t>
  </si>
  <si>
    <t>I am happy spending time with Orange color composition</t>
  </si>
  <si>
    <t>I have a few close Orange color composition</t>
  </si>
  <si>
    <t>I have strong opinions about Orange color composition</t>
  </si>
  <si>
    <t xml:space="preserve">I work best when Orange color composition with white and red </t>
  </si>
  <si>
    <t xml:space="preserve">I am not easily influenced by other color composition except Orange </t>
  </si>
  <si>
    <t>I am self aware about Orange color composition</t>
  </si>
  <si>
    <t>I set myself own Orange color composition</t>
  </si>
  <si>
    <t>I have a good understanding of how I will express to Orange color composition</t>
  </si>
  <si>
    <t>I often raise questions concerning values of Orange color composition</t>
  </si>
  <si>
    <t>I enjoy working on Orange color composition</t>
  </si>
  <si>
    <t>Green color composition makes me Calm</t>
  </si>
  <si>
    <t>I notice similarities and differences in Green color composition</t>
  </si>
  <si>
    <t>I feel very strongly about Green color composition</t>
  </si>
  <si>
    <t>I Likes to explore knowledge about Green color composition</t>
  </si>
  <si>
    <t>I Can easily observe and detect changes with Green color composition</t>
  </si>
  <si>
    <t>I enjoy Green color composition theory</t>
  </si>
  <si>
    <t xml:space="preserve">I engage with Green color visual composition </t>
  </si>
  <si>
    <t>I like painting with Green color composition</t>
  </si>
  <si>
    <t>I enjoy Green color composition with Blue color theory</t>
  </si>
  <si>
    <t>When I leave skecth to do, I wil plant with Green color composition</t>
  </si>
  <si>
    <t>I like to do with Purple color composition</t>
  </si>
  <si>
    <t>I enjoy participating Purple color composition seminar</t>
  </si>
  <si>
    <t>I am curious on Purple color composition theory</t>
  </si>
  <si>
    <t>I am well co-ordinated with Purple color composition and Red theory</t>
  </si>
  <si>
    <t>I enjoy and am good at Purple color composition thoery</t>
  </si>
  <si>
    <t>I prefer to design Purple color composition rather than software cell</t>
  </si>
  <si>
    <t>I understand best by doing with Purple color composition</t>
  </si>
  <si>
    <t>I never use instructions for Purple color composition</t>
  </si>
  <si>
    <t>To learn something new with red, pink and Purple color composition</t>
  </si>
  <si>
    <t>I find it easiest to solve problems with Purple color composition</t>
  </si>
  <si>
    <t>I understand colour combinations and what colours work well with Yellow</t>
  </si>
  <si>
    <t>I enjoy solving Yellow color composition</t>
  </si>
  <si>
    <t>I read charts and maps of Yellow color composition</t>
  </si>
  <si>
    <t>I have a good sense Yellow color composition</t>
  </si>
  <si>
    <t>I like to do something with Yellow color composition theory</t>
  </si>
  <si>
    <t>I am observant. I often see things that others miss with Yellow color composition</t>
  </si>
  <si>
    <t>I can anticipate the Yellow color composition practice</t>
  </si>
  <si>
    <t>I find graphs and charts of Yellow color composition easy to understand</t>
  </si>
  <si>
    <t>am always recognise Yellow color composition value</t>
  </si>
  <si>
    <t>I can picture scenes in my head with Yellow color composition</t>
  </si>
  <si>
    <t>I can sense the Pink color composition value</t>
  </si>
  <si>
    <t>I work best when Pink color composition value with red and blue</t>
  </si>
  <si>
    <t>I enjoy Pink color composition</t>
  </si>
  <si>
    <t xml:space="preserve">I can sort out Pink color composition values </t>
  </si>
  <si>
    <t>I prefer Pink color composition with white and red</t>
  </si>
  <si>
    <t>I am a very passionate about Pink color composition</t>
  </si>
  <si>
    <t>I could manipulate Pink color composition with other colors</t>
  </si>
  <si>
    <t>I enjoy learning about Pink color composition theory</t>
  </si>
  <si>
    <t>I find it easy to express with Pink color composition</t>
  </si>
  <si>
    <t>I enjoy sharing my ideas with Pink color composition</t>
  </si>
  <si>
    <t>I often play with Blue color composition</t>
  </si>
  <si>
    <t>My mood changes when I see Blue color composition</t>
  </si>
  <si>
    <t>It is easy for me to follow the Blue color composition</t>
  </si>
  <si>
    <t>I can identify most Blue color composition theory</t>
  </si>
  <si>
    <t>Blue color composition makes me feel happy</t>
  </si>
  <si>
    <t>I can pick the value of Blue color composition</t>
  </si>
  <si>
    <t>I keep Blue color composition with Green and White</t>
  </si>
  <si>
    <t>I can work best with Blue color composition</t>
  </si>
  <si>
    <t>I find it easy to engage with Blue color composition</t>
  </si>
  <si>
    <t>I can remember more with Blue color composition</t>
  </si>
  <si>
    <t>Red</t>
  </si>
  <si>
    <t>Maroon</t>
  </si>
  <si>
    <t>Orange</t>
  </si>
  <si>
    <t>Green</t>
  </si>
  <si>
    <t>Purple</t>
  </si>
  <si>
    <t>Yellow</t>
  </si>
  <si>
    <t>Pink</t>
  </si>
  <si>
    <t>Blue</t>
  </si>
  <si>
    <t>Colors</t>
  </si>
  <si>
    <t>CD Colors</t>
  </si>
  <si>
    <t>OD Colors</t>
  </si>
  <si>
    <t>Primary Colors</t>
  </si>
  <si>
    <t>Lft Color</t>
  </si>
  <si>
    <t>Rft Color</t>
  </si>
  <si>
    <t>Lft+Rft</t>
  </si>
  <si>
    <t>Color Shades</t>
  </si>
  <si>
    <t>Green &amp; Yellow</t>
  </si>
  <si>
    <t>Maroon &amp; Blue</t>
  </si>
  <si>
    <t>Purple &amp; Green</t>
  </si>
  <si>
    <t>Rank ofColors</t>
  </si>
  <si>
    <t>Color Theory &amp; Composition Test</t>
  </si>
  <si>
    <r>
      <t xml:space="preserve">COMPANY NAME
</t>
    </r>
    <r>
      <rPr>
        <sz val="15"/>
        <color theme="1"/>
        <rFont val="Calibri"/>
        <family val="2"/>
        <scheme val="minor"/>
      </rPr>
      <t xml:space="preserve">Address and Contact Details </t>
    </r>
  </si>
  <si>
    <r>
      <rPr>
        <b/>
        <sz val="14"/>
        <color theme="1"/>
        <rFont val="Calibri"/>
        <family val="2"/>
        <scheme val="minor"/>
      </rPr>
      <t>COMPANY NAME</t>
    </r>
    <r>
      <rPr>
        <sz val="14"/>
        <color theme="1"/>
        <rFont val="Calibri"/>
        <family val="2"/>
        <scheme val="minor"/>
      </rPr>
      <t xml:space="preserve">
Address and Contact Details </t>
    </r>
  </si>
  <si>
    <t>SM Samarth</t>
  </si>
  <si>
    <t>MM Bharat</t>
  </si>
  <si>
    <t>Orange-Purl</t>
  </si>
  <si>
    <t>Red-MR</t>
  </si>
  <si>
    <t>Purple-GRN</t>
  </si>
  <si>
    <t>Blue-MR</t>
  </si>
  <si>
    <t>Yellow-GRN</t>
  </si>
  <si>
    <t>OD Driven Colors</t>
  </si>
  <si>
    <t>CD Driven Colors</t>
  </si>
  <si>
    <t>Highly OD Determined</t>
  </si>
  <si>
    <t>High level OD Levels</t>
  </si>
  <si>
    <t>Bold Color Path</t>
  </si>
  <si>
    <t>Let's try it it out with OD</t>
  </si>
  <si>
    <t>They tend to make OD Plan</t>
  </si>
  <si>
    <t>Help them set Wheel Color Plan</t>
  </si>
  <si>
    <t>Give Reasons to Set OD Colors</t>
  </si>
  <si>
    <t>They learn most effectively when they are actively Plan od OD Colors</t>
  </si>
  <si>
    <t>Highly CD Imaginative</t>
  </si>
  <si>
    <t xml:space="preserve">High level on CD </t>
  </si>
  <si>
    <t>Highly cautious on CD Colors</t>
  </si>
  <si>
    <t>Let's try out with CD Colors</t>
  </si>
  <si>
    <t>They tend to make CDPlan</t>
  </si>
  <si>
    <t>Help them set 8 Colore Comp Plan</t>
  </si>
  <si>
    <t>Give Reasons to Set CD Colors</t>
  </si>
  <si>
    <t>They learn most effectively when they are actively Plan od CD Colors</t>
  </si>
  <si>
    <t>RMG</t>
  </si>
  <si>
    <t>YMRB</t>
  </si>
  <si>
    <t>RGMOP</t>
  </si>
  <si>
    <t>POMGR</t>
  </si>
  <si>
    <t>RYOG</t>
  </si>
  <si>
    <t>PMR</t>
  </si>
  <si>
    <t>RGP</t>
  </si>
  <si>
    <t>RGY</t>
  </si>
  <si>
    <t>RGYP</t>
  </si>
  <si>
    <t>GYR</t>
  </si>
  <si>
    <t>PRO</t>
  </si>
  <si>
    <t>MOR</t>
  </si>
  <si>
    <t>MPB</t>
  </si>
  <si>
    <t>BPM</t>
  </si>
  <si>
    <t>YMP</t>
  </si>
  <si>
    <t>OPM</t>
  </si>
  <si>
    <t>MROP</t>
  </si>
  <si>
    <t>3 Plus 1 Color Values</t>
  </si>
  <si>
    <t>Post Processing</t>
  </si>
  <si>
    <t>Blue Ray</t>
  </si>
  <si>
    <t>Relevant Color Compo</t>
  </si>
  <si>
    <t>Green Ray</t>
  </si>
  <si>
    <t>Ed Light Ray</t>
  </si>
  <si>
    <t>ENR Ray caught</t>
  </si>
  <si>
    <t>BNB Light Ray</t>
  </si>
  <si>
    <t>LFS Lab Ray</t>
  </si>
  <si>
    <t>PTM
SEM
CDVR 
CYZ 
REF</t>
  </si>
  <si>
    <t>AE
AR
EOZP
GNO
WLR
VFA</t>
  </si>
  <si>
    <t>APD
FDID
CEC
SPPD</t>
  </si>
  <si>
    <t>AEM
EEP
EEYR
MEKL
ECBT
CEYD</t>
  </si>
  <si>
    <t>GAW
ERS
SRWR
RHPL
CPAP
GCPM</t>
  </si>
  <si>
    <t>BPRM
MTDK
BAPR
ZGED
ARML</t>
  </si>
  <si>
    <t xml:space="preserve">3PA Color Composition </t>
  </si>
  <si>
    <t>LF Colors (LF)</t>
  </si>
  <si>
    <t>RF Colors (RF)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</si>
</sst>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18" x14ac:knownFonts="1">
    <font>
      <sz val="11"/>
      <color theme="1"/>
      <name val="Calibri"/>
      <family val="2"/>
      <scheme val="minor"/>
    </font>
    <font>
      <sz val="14"/>
      <color theme="1"/>
      <name val="Calibri"/>
      <family val="2"/>
      <scheme val="minor"/>
    </font>
    <font>
      <b/>
      <sz val="17"/>
      <color theme="1"/>
      <name val="Calibri"/>
      <family val="2"/>
      <scheme val="minor"/>
    </font>
    <font>
      <sz val="12"/>
      <color theme="1"/>
      <name val="Calibri"/>
      <family val="2"/>
      <scheme val="minor"/>
    </font>
    <font>
      <b/>
      <sz val="15"/>
      <color theme="1"/>
      <name val="Calibri"/>
      <family val="2"/>
      <scheme val="minor"/>
    </font>
    <font>
      <sz val="15"/>
      <color theme="1"/>
      <name val="Calibri"/>
      <family val="2"/>
      <scheme val="minor"/>
    </font>
    <font>
      <b/>
      <sz val="14"/>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i/>
      <sz val="20"/>
      <color theme="1"/>
      <name val="Cambria"/>
      <family val="1"/>
      <scheme val="major"/>
    </font>
    <font>
      <b/>
      <sz val="12"/>
      <color theme="1"/>
      <name val="Calibri"/>
      <family val="2"/>
      <scheme val="minor"/>
    </font>
    <font>
      <b/>
      <sz val="14"/>
      <color theme="0"/>
      <name val="Calibri"/>
      <family val="2"/>
      <scheme val="minor"/>
    </font>
    <font>
      <b/>
      <sz val="12"/>
      <color theme="0"/>
      <name val="Calibri"/>
      <family val="2"/>
      <scheme val="minor"/>
    </font>
    <font>
      <b/>
      <sz val="13"/>
      <color theme="1"/>
      <name val="Calibri"/>
      <family val="2"/>
      <scheme val="minor"/>
    </font>
    <font>
      <b/>
      <sz val="20"/>
      <color theme="1"/>
      <name val="Tahoma"/>
      <family val="2"/>
    </font>
    <font>
      <b/>
      <sz val="22"/>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5050"/>
        <bgColor indexed="64"/>
      </patternFill>
    </fill>
    <fill>
      <patternFill patternType="solid">
        <fgColor rgb="FFFFC000"/>
        <bgColor indexed="64"/>
      </patternFill>
    </fill>
    <fill>
      <patternFill patternType="solid">
        <fgColor rgb="FF00B0F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medium">
        <color rgb="FFFF0000"/>
      </bottom>
      <diagonal/>
    </border>
    <border>
      <left/>
      <right style="thin">
        <color rgb="FF00B050"/>
      </right>
      <top style="thin">
        <color rgb="FF00B050"/>
      </top>
      <bottom style="thin">
        <color rgb="FF00B050"/>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B050"/>
      </left>
      <right style="thin">
        <color rgb="FF00B050"/>
      </right>
      <top style="thin">
        <color theme="1"/>
      </top>
      <bottom style="thin">
        <color rgb="FF00B050"/>
      </bottom>
      <diagonal/>
    </border>
    <border>
      <left style="thin">
        <color rgb="FF00B050"/>
      </left>
      <right style="thin">
        <color theme="1"/>
      </right>
      <top style="thin">
        <color theme="1"/>
      </top>
      <bottom style="thin">
        <color rgb="FF00B050"/>
      </bottom>
      <diagonal/>
    </border>
    <border>
      <left/>
      <right style="thin">
        <color rgb="FF00B050"/>
      </right>
      <top style="thin">
        <color theme="1"/>
      </top>
      <bottom style="thin">
        <color rgb="FF00B050"/>
      </bottom>
      <diagonal/>
    </border>
    <border>
      <left style="thin">
        <color rgb="FF00B050"/>
      </left>
      <right style="thin">
        <color rgb="FF00B050"/>
      </right>
      <top style="thin">
        <color rgb="FF00B050"/>
      </top>
      <bottom style="thin">
        <color rgb="FF00B050"/>
      </bottom>
      <diagonal/>
    </border>
    <border>
      <left style="thin">
        <color rgb="FF00B050"/>
      </left>
      <right style="thin">
        <color theme="1"/>
      </right>
      <top style="thin">
        <color rgb="FF00B050"/>
      </top>
      <bottom style="thin">
        <color rgb="FF00B050"/>
      </bottom>
      <diagonal/>
    </border>
    <border>
      <left style="thin">
        <color rgb="FF00B050"/>
      </left>
      <right style="thin">
        <color rgb="FF00B050"/>
      </right>
      <top style="thin">
        <color rgb="FF00B050"/>
      </top>
      <bottom style="thin">
        <color theme="1"/>
      </bottom>
      <diagonal/>
    </border>
    <border>
      <left style="thin">
        <color rgb="FF00B050"/>
      </left>
      <right style="thin">
        <color theme="1"/>
      </right>
      <top style="thin">
        <color rgb="FF00B050"/>
      </top>
      <bottom style="thin">
        <color theme="1"/>
      </bottom>
      <diagonal/>
    </border>
    <border>
      <left/>
      <right style="thin">
        <color rgb="FF00B050"/>
      </right>
      <top style="thin">
        <color rgb="FF00B050"/>
      </top>
      <bottom style="thin">
        <color theme="1"/>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style="thin">
        <color theme="1"/>
      </left>
      <right/>
      <top style="thin">
        <color theme="1"/>
      </top>
      <bottom/>
      <diagonal/>
    </border>
    <border>
      <left/>
      <right/>
      <top style="thin">
        <color theme="1"/>
      </top>
      <bottom/>
      <diagonal/>
    </border>
    <border>
      <left style="thin">
        <color theme="1"/>
      </left>
      <right/>
      <top/>
      <bottom/>
      <diagonal/>
    </border>
    <border>
      <left style="thin">
        <color theme="1"/>
      </left>
      <right/>
      <top/>
      <bottom style="thin">
        <color theme="1"/>
      </bottom>
      <diagonal/>
    </border>
    <border>
      <left style="thin">
        <color indexed="64"/>
      </left>
      <right/>
      <top style="thin">
        <color indexed="64"/>
      </top>
      <bottom/>
      <diagonal/>
    </border>
    <border>
      <left/>
      <right style="thin">
        <color theme="1"/>
      </right>
      <top style="thin">
        <color indexed="64"/>
      </top>
      <bottom/>
      <diagonal/>
    </border>
    <border>
      <left style="thin">
        <color indexed="64"/>
      </left>
      <right/>
      <top/>
      <bottom/>
      <diagonal/>
    </border>
    <border>
      <left/>
      <right style="thin">
        <color theme="1"/>
      </right>
      <top/>
      <bottom/>
      <diagonal/>
    </border>
    <border>
      <left style="thin">
        <color indexed="64"/>
      </left>
      <right/>
      <top/>
      <bottom style="thin">
        <color indexed="64"/>
      </bottom>
      <diagonal/>
    </border>
    <border>
      <left/>
      <right style="thin">
        <color theme="1"/>
      </right>
      <top/>
      <bottom style="thin">
        <color indexed="64"/>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style="thin">
        <color rgb="FF00B0F0"/>
      </left>
      <right/>
      <top/>
      <bottom style="medium">
        <color rgb="FFFF0000"/>
      </bottom>
      <diagonal/>
    </border>
    <border>
      <left/>
      <right style="thin">
        <color rgb="FF00B0F0"/>
      </right>
      <top/>
      <bottom style="medium">
        <color rgb="FFFF0000"/>
      </bottom>
      <diagonal/>
    </border>
    <border>
      <left style="thin">
        <color rgb="FF00B0F0"/>
      </left>
      <right style="thin">
        <color theme="1"/>
      </right>
      <top/>
      <bottom style="thin">
        <color theme="1"/>
      </bottom>
      <diagonal/>
    </border>
    <border>
      <left style="thin">
        <color theme="1"/>
      </left>
      <right style="thin">
        <color rgb="FF00B0F0"/>
      </right>
      <top style="thin">
        <color theme="1"/>
      </top>
      <bottom style="thin">
        <color theme="1"/>
      </bottom>
      <diagonal/>
    </border>
    <border>
      <left style="thin">
        <color rgb="FF00B0F0"/>
      </left>
      <right style="thin">
        <color theme="1"/>
      </right>
      <top style="thin">
        <color theme="1"/>
      </top>
      <bottom style="thin">
        <color theme="1"/>
      </bottom>
      <diagonal/>
    </border>
    <border>
      <left style="thin">
        <color rgb="FF00B0F0"/>
      </left>
      <right style="thin">
        <color rgb="FF00B050"/>
      </right>
      <top style="thin">
        <color theme="1"/>
      </top>
      <bottom style="thin">
        <color rgb="FF00B050"/>
      </bottom>
      <diagonal/>
    </border>
    <border>
      <left style="thin">
        <color rgb="FF00B050"/>
      </left>
      <right style="thin">
        <color rgb="FF00B0F0"/>
      </right>
      <top style="thin">
        <color theme="1"/>
      </top>
      <bottom style="thin">
        <color rgb="FF00B050"/>
      </bottom>
      <diagonal/>
    </border>
    <border>
      <left style="thin">
        <color rgb="FF00B0F0"/>
      </left>
      <right style="thin">
        <color rgb="FF00B050"/>
      </right>
      <top style="thin">
        <color rgb="FF00B050"/>
      </top>
      <bottom style="thin">
        <color rgb="FF00B050"/>
      </bottom>
      <diagonal/>
    </border>
    <border>
      <left style="thin">
        <color rgb="FF00B050"/>
      </left>
      <right style="thin">
        <color rgb="FF00B0F0"/>
      </right>
      <top style="thin">
        <color rgb="FF00B050"/>
      </top>
      <bottom style="thin">
        <color rgb="FF00B050"/>
      </bottom>
      <diagonal/>
    </border>
    <border>
      <left style="thin">
        <color rgb="FF00B0F0"/>
      </left>
      <right style="thin">
        <color rgb="FF00B050"/>
      </right>
      <top style="thin">
        <color rgb="FF00B050"/>
      </top>
      <bottom style="thin">
        <color theme="1"/>
      </bottom>
      <diagonal/>
    </border>
    <border>
      <left style="thin">
        <color rgb="FF00B050"/>
      </left>
      <right style="thin">
        <color rgb="FF00B0F0"/>
      </right>
      <top style="thin">
        <color rgb="FF00B050"/>
      </top>
      <bottom style="thin">
        <color theme="1"/>
      </bottom>
      <diagonal/>
    </border>
    <border>
      <left style="thin">
        <color rgb="FF00B0F0"/>
      </left>
      <right/>
      <top/>
      <bottom style="thin">
        <color indexed="64"/>
      </bottom>
      <diagonal/>
    </border>
    <border>
      <left/>
      <right style="thin">
        <color rgb="FF00B0F0"/>
      </right>
      <top/>
      <bottom style="thin">
        <color indexed="64"/>
      </bottom>
      <diagonal/>
    </border>
    <border>
      <left style="thin">
        <color rgb="FF00B0F0"/>
      </left>
      <right style="thin">
        <color indexed="64"/>
      </right>
      <top style="thin">
        <color indexed="64"/>
      </top>
      <bottom style="thin">
        <color indexed="64"/>
      </bottom>
      <diagonal/>
    </border>
    <border>
      <left style="thin">
        <color indexed="64"/>
      </left>
      <right style="thin">
        <color rgb="FF00B0F0"/>
      </right>
      <top style="thin">
        <color indexed="64"/>
      </top>
      <bottom style="thin">
        <color indexed="64"/>
      </bottom>
      <diagonal/>
    </border>
    <border>
      <left/>
      <right style="thin">
        <color rgb="FF00B0F0"/>
      </right>
      <top style="thin">
        <color indexed="64"/>
      </top>
      <bottom/>
      <diagonal/>
    </border>
    <border>
      <left style="thin">
        <color rgb="FF00B0F0"/>
      </left>
      <right/>
      <top/>
      <bottom style="thin">
        <color theme="1"/>
      </bottom>
      <diagonal/>
    </border>
    <border>
      <left/>
      <right style="thin">
        <color rgb="FF00B0F0"/>
      </right>
      <top/>
      <bottom style="thin">
        <color theme="1"/>
      </bottom>
      <diagonal/>
    </border>
    <border>
      <left style="thin">
        <color rgb="FF00B0F0"/>
      </left>
      <right/>
      <top style="thin">
        <color theme="1"/>
      </top>
      <bottom/>
      <diagonal/>
    </border>
    <border>
      <left/>
      <right style="thin">
        <color rgb="FF00B0F0"/>
      </right>
      <top style="thin">
        <color theme="1"/>
      </top>
      <bottom style="thin">
        <color theme="1"/>
      </bottom>
      <diagonal/>
    </border>
    <border>
      <left/>
      <right style="thin">
        <color rgb="FF00B0F0"/>
      </right>
      <top style="thin">
        <color theme="1"/>
      </top>
      <bottom/>
      <diagonal/>
    </border>
    <border>
      <left style="thin">
        <color rgb="FF00B0F0"/>
      </left>
      <right style="thin">
        <color indexed="64"/>
      </right>
      <top style="thin">
        <color theme="1"/>
      </top>
      <bottom/>
      <diagonal/>
    </border>
    <border>
      <left style="thin">
        <color rgb="FF00B0F0"/>
      </left>
      <right style="thin">
        <color indexed="64"/>
      </right>
      <top/>
      <bottom/>
      <diagonal/>
    </border>
    <border>
      <left style="thin">
        <color rgb="FF00B0F0"/>
      </left>
      <right style="thin">
        <color indexed="64"/>
      </right>
      <top/>
      <bottom style="thin">
        <color theme="1"/>
      </bottom>
      <diagonal/>
    </border>
    <border>
      <left style="thin">
        <color rgb="FF00B0F0"/>
      </left>
      <right/>
      <top style="thin">
        <color indexed="64"/>
      </top>
      <bottom/>
      <diagonal/>
    </border>
    <border>
      <left style="thin">
        <color rgb="FF00B0F0"/>
      </left>
      <right/>
      <top style="medium">
        <color rgb="FFFF0000"/>
      </top>
      <bottom style="thin">
        <color rgb="FF00B0F0"/>
      </bottom>
      <diagonal/>
    </border>
    <border>
      <left/>
      <right/>
      <top style="medium">
        <color rgb="FFFF0000"/>
      </top>
      <bottom style="thin">
        <color rgb="FF00B0F0"/>
      </bottom>
      <diagonal/>
    </border>
    <border>
      <left style="thin">
        <color rgb="FF00B0F0"/>
      </left>
      <right/>
      <top style="thin">
        <color rgb="FF00B0F0"/>
      </top>
      <bottom style="medium">
        <color rgb="FFFF0000"/>
      </bottom>
      <diagonal/>
    </border>
    <border>
      <left/>
      <right/>
      <top style="thin">
        <color rgb="FF00B0F0"/>
      </top>
      <bottom style="medium">
        <color rgb="FFFF0000"/>
      </bottom>
      <diagonal/>
    </border>
    <border>
      <left/>
      <right style="thin">
        <color rgb="FF00B0F0"/>
      </right>
      <top style="medium">
        <color rgb="FFFF0000"/>
      </top>
      <bottom style="thin">
        <color rgb="FF00B0F0"/>
      </bottom>
      <diagonal/>
    </border>
    <border>
      <left/>
      <right style="thin">
        <color rgb="FF00B0F0"/>
      </right>
      <top style="thin">
        <color rgb="FF00B0F0"/>
      </top>
      <bottom style="medium">
        <color rgb="FFFF0000"/>
      </bottom>
      <diagonal/>
    </border>
  </borders>
  <cellStyleXfs count="2">
    <xf numFmtId="0" fontId="0" fillId="0" borderId="0"/>
    <xf numFmtId="9" fontId="8" fillId="0" borderId="0" applyFont="0" applyFill="0" applyBorder="0" applyAlignment="0" applyProtection="0"/>
  </cellStyleXfs>
  <cellXfs count="222">
    <xf numFmtId="0" fontId="0" fillId="0" borderId="0" xfId="0"/>
    <xf numFmtId="0" fontId="1" fillId="0" borderId="0" xfId="0" applyFont="1"/>
    <xf numFmtId="0" fontId="2" fillId="0" borderId="0" xfId="0" applyFont="1"/>
    <xf numFmtId="0" fontId="3" fillId="0" borderId="0" xfId="0" applyFont="1" applyAlignment="1">
      <alignment horizontal="center" wrapText="1"/>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horizontal="right"/>
    </xf>
    <xf numFmtId="0" fontId="5" fillId="0" borderId="0" xfId="0" applyFont="1" applyAlignment="1">
      <alignment horizontal="center"/>
    </xf>
    <xf numFmtId="0" fontId="0" fillId="0" borderId="0" xfId="0" applyFont="1" applyAlignment="1">
      <alignment horizontal="center" wrapText="1"/>
    </xf>
    <xf numFmtId="0" fontId="6" fillId="0" borderId="0" xfId="0" applyFont="1" applyAlignment="1">
      <alignment horizontal="right"/>
    </xf>
    <xf numFmtId="0" fontId="7" fillId="0" borderId="0" xfId="0" applyFont="1"/>
    <xf numFmtId="164" fontId="0" fillId="0" borderId="0" xfId="1" applyNumberFormat="1" applyFont="1"/>
    <xf numFmtId="0" fontId="7" fillId="0" borderId="0" xfId="0" applyFont="1" applyAlignment="1">
      <alignment horizontal="right"/>
    </xf>
    <xf numFmtId="0" fontId="0" fillId="0" borderId="0" xfId="0" applyAlignment="1">
      <alignment horizontal="right"/>
    </xf>
    <xf numFmtId="0" fontId="7" fillId="0" borderId="0" xfId="0" applyFont="1" applyAlignment="1">
      <alignment horizontal="center"/>
    </xf>
    <xf numFmtId="0" fontId="0" fillId="0" borderId="0" xfId="0" applyAlignment="1">
      <alignment horizontal="center"/>
    </xf>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0" fontId="7" fillId="0" borderId="0" xfId="0" applyFont="1" applyBorder="1" applyAlignment="1">
      <alignment vertical="center"/>
    </xf>
    <xf numFmtId="0" fontId="11" fillId="0" borderId="0" xfId="0" applyFont="1" applyBorder="1" applyAlignment="1"/>
    <xf numFmtId="0" fontId="0" fillId="0" borderId="0" xfId="0" applyBorder="1"/>
    <xf numFmtId="0" fontId="0" fillId="0" borderId="0" xfId="0" applyAlignment="1">
      <alignment vertical="center"/>
    </xf>
    <xf numFmtId="0" fontId="11" fillId="0" borderId="0" xfId="0" applyFont="1" applyFill="1" applyBorder="1" applyAlignment="1"/>
    <xf numFmtId="0" fontId="11" fillId="0" borderId="0" xfId="0" applyFont="1" applyFill="1" applyBorder="1" applyAlignment="1">
      <alignment vertical="center"/>
    </xf>
    <xf numFmtId="0" fontId="11" fillId="3" borderId="0" xfId="0" applyFont="1" applyFill="1" applyBorder="1" applyAlignment="1"/>
    <xf numFmtId="0" fontId="11" fillId="4" borderId="0" xfId="0" applyFont="1" applyFill="1" applyBorder="1" applyAlignment="1"/>
    <xf numFmtId="0" fontId="0" fillId="0" borderId="0" xfId="0" applyBorder="1" applyAlignment="1">
      <alignment horizontal="right" indent="2"/>
    </xf>
    <xf numFmtId="0" fontId="0" fillId="0" borderId="2" xfId="0" applyBorder="1"/>
    <xf numFmtId="164" fontId="0" fillId="0" borderId="0" xfId="0" applyNumberFormat="1" applyBorder="1"/>
    <xf numFmtId="0" fontId="10" fillId="0" borderId="0" xfId="0" applyFont="1" applyAlignment="1">
      <alignment horizontal="center" vertical="center"/>
    </xf>
    <xf numFmtId="0" fontId="11" fillId="0" borderId="0" xfId="0" applyFont="1" applyBorder="1" applyAlignment="1">
      <alignment vertical="center"/>
    </xf>
    <xf numFmtId="0" fontId="7" fillId="0" borderId="0" xfId="0" applyFont="1" applyFill="1" applyBorder="1" applyAlignment="1">
      <alignment wrapText="1"/>
    </xf>
    <xf numFmtId="0" fontId="0" fillId="0" borderId="0" xfId="0" applyProtection="1">
      <protection locked="0"/>
    </xf>
    <xf numFmtId="0" fontId="0" fillId="0" borderId="0" xfId="0" applyProtection="1">
      <protection hidden="1"/>
    </xf>
    <xf numFmtId="14" fontId="0" fillId="0" borderId="0" xfId="0" applyNumberFormat="1" applyProtection="1">
      <protection locked="0"/>
    </xf>
    <xf numFmtId="0" fontId="15" fillId="0" borderId="0" xfId="0" applyFont="1" applyBorder="1" applyAlignment="1">
      <alignment vertical="center"/>
    </xf>
    <xf numFmtId="0" fontId="6" fillId="0" borderId="0" xfId="0" applyFont="1" applyFill="1" applyBorder="1" applyAlignment="1">
      <alignment vertical="center"/>
    </xf>
    <xf numFmtId="0" fontId="6" fillId="0" borderId="15" xfId="0" applyFont="1" applyFill="1" applyBorder="1" applyAlignment="1">
      <alignment vertical="center"/>
    </xf>
    <xf numFmtId="0" fontId="7"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right" vertical="center"/>
    </xf>
    <xf numFmtId="0" fontId="0" fillId="0" borderId="0" xfId="0" applyFont="1" applyAlignment="1">
      <alignment horizontal="center" vertical="center"/>
    </xf>
    <xf numFmtId="164" fontId="0" fillId="0" borderId="0" xfId="1" applyNumberFormat="1" applyFont="1" applyAlignment="1">
      <alignment horizontal="left"/>
    </xf>
    <xf numFmtId="0" fontId="7" fillId="0" borderId="0" xfId="0" applyFont="1" applyBorder="1" applyAlignment="1">
      <alignment horizontal="left" indent="1"/>
    </xf>
    <xf numFmtId="0" fontId="0" fillId="0" borderId="1" xfId="0" applyBorder="1" applyProtection="1">
      <protection hidden="1"/>
    </xf>
    <xf numFmtId="0" fontId="0" fillId="0" borderId="1" xfId="0" applyBorder="1" applyProtection="1">
      <protection locked="0"/>
    </xf>
    <xf numFmtId="14" fontId="0" fillId="0" borderId="1" xfId="0" applyNumberFormat="1" applyBorder="1" applyProtection="1">
      <protection locked="0"/>
    </xf>
    <xf numFmtId="0" fontId="7" fillId="0" borderId="0" xfId="0" applyFont="1" applyBorder="1" applyAlignment="1" applyProtection="1">
      <alignment vertical="center"/>
      <protection locked="0"/>
    </xf>
    <xf numFmtId="0" fontId="7" fillId="0" borderId="37" xfId="0" applyFont="1" applyBorder="1" applyAlignment="1">
      <alignment vertical="center"/>
    </xf>
    <xf numFmtId="0" fontId="7" fillId="0" borderId="38" xfId="0" applyFont="1" applyBorder="1" applyAlignment="1">
      <alignment vertical="center"/>
    </xf>
    <xf numFmtId="0" fontId="7" fillId="0" borderId="40" xfId="0" applyFont="1" applyBorder="1" applyAlignment="1">
      <alignment vertical="center"/>
    </xf>
    <xf numFmtId="0" fontId="0" fillId="0" borderId="39" xfId="0" applyFill="1" applyBorder="1"/>
    <xf numFmtId="0" fontId="0" fillId="0" borderId="40" xfId="0" applyBorder="1"/>
    <xf numFmtId="0" fontId="0" fillId="0" borderId="39" xfId="0" applyBorder="1"/>
    <xf numFmtId="0" fontId="0" fillId="0" borderId="39" xfId="0" applyBorder="1" applyAlignment="1">
      <alignment horizontal="right" indent="2"/>
    </xf>
    <xf numFmtId="0" fontId="7" fillId="0" borderId="40" xfId="0" applyFont="1" applyBorder="1" applyAlignment="1">
      <alignment horizontal="left" indent="1"/>
    </xf>
    <xf numFmtId="0" fontId="0" fillId="0" borderId="41" xfId="0" applyBorder="1"/>
    <xf numFmtId="0" fontId="0" fillId="0" borderId="42" xfId="0" applyBorder="1"/>
    <xf numFmtId="0" fontId="0" fillId="0" borderId="43" xfId="0" applyBorder="1"/>
    <xf numFmtId="0" fontId="11" fillId="0" borderId="39" xfId="0" applyFont="1" applyBorder="1" applyAlignment="1"/>
    <xf numFmtId="0" fontId="7" fillId="0" borderId="39" xfId="0" applyFont="1" applyFill="1" applyBorder="1" applyAlignment="1">
      <alignment wrapText="1"/>
    </xf>
    <xf numFmtId="0" fontId="7" fillId="0" borderId="40" xfId="0" applyFont="1" applyFill="1" applyBorder="1" applyAlignment="1">
      <alignment wrapText="1"/>
    </xf>
    <xf numFmtId="0" fontId="11" fillId="4" borderId="40" xfId="0" applyFont="1" applyFill="1" applyBorder="1" applyAlignment="1"/>
    <xf numFmtId="0" fontId="11" fillId="0" borderId="39" xfId="0" applyFont="1" applyBorder="1" applyAlignment="1">
      <alignment vertical="center"/>
    </xf>
    <xf numFmtId="0" fontId="7" fillId="0" borderId="41" xfId="0" applyFont="1" applyFill="1" applyBorder="1" applyAlignment="1">
      <alignment wrapText="1"/>
    </xf>
    <xf numFmtId="0" fontId="7" fillId="0" borderId="42" xfId="0" applyFont="1" applyFill="1" applyBorder="1" applyAlignment="1">
      <alignment wrapText="1"/>
    </xf>
    <xf numFmtId="0" fontId="7" fillId="0" borderId="43" xfId="0" applyFont="1" applyFill="1" applyBorder="1" applyAlignment="1">
      <alignment wrapText="1"/>
    </xf>
    <xf numFmtId="0" fontId="13" fillId="5" borderId="57" xfId="0" applyFont="1" applyFill="1" applyBorder="1" applyAlignment="1">
      <alignment horizontal="center"/>
    </xf>
    <xf numFmtId="0" fontId="7" fillId="0" borderId="1" xfId="0" applyFont="1" applyBorder="1" applyAlignment="1" applyProtection="1">
      <alignment horizontal="center" vertical="center"/>
      <protection locked="0"/>
    </xf>
    <xf numFmtId="0" fontId="14" fillId="0" borderId="39" xfId="0" applyFont="1" applyBorder="1" applyAlignment="1">
      <alignment horizontal="center" vertical="center"/>
    </xf>
    <xf numFmtId="0" fontId="14" fillId="0" borderId="0" xfId="0" applyFont="1" applyBorder="1" applyAlignment="1">
      <alignment horizontal="center" vertical="center"/>
    </xf>
    <xf numFmtId="0" fontId="14" fillId="0" borderId="41" xfId="0" applyFont="1" applyBorder="1" applyAlignment="1">
      <alignment horizontal="center" vertical="center"/>
    </xf>
    <xf numFmtId="0" fontId="14" fillId="0" borderId="42" xfId="0" applyFont="1" applyBorder="1" applyAlignment="1">
      <alignment horizontal="center" vertical="center"/>
    </xf>
    <xf numFmtId="10" fontId="14" fillId="0" borderId="0" xfId="0" applyNumberFormat="1" applyFont="1" applyBorder="1" applyAlignment="1">
      <alignment horizontal="center" vertical="center"/>
    </xf>
    <xf numFmtId="10" fontId="14" fillId="0" borderId="42" xfId="0" applyNumberFormat="1" applyFont="1" applyBorder="1" applyAlignment="1">
      <alignment horizontal="center" vertical="center"/>
    </xf>
    <xf numFmtId="0" fontId="14" fillId="0" borderId="39"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41" xfId="0" applyFont="1" applyFill="1" applyBorder="1" applyAlignment="1">
      <alignment horizontal="center" vertical="center"/>
    </xf>
    <xf numFmtId="0" fontId="14" fillId="0" borderId="42" xfId="0" applyFont="1" applyFill="1" applyBorder="1" applyAlignment="1">
      <alignment horizontal="center" vertical="center"/>
    </xf>
    <xf numFmtId="0" fontId="13" fillId="5" borderId="68" xfId="0" applyFont="1" applyFill="1" applyBorder="1" applyAlignment="1">
      <alignment horizontal="center" vertical="center" textRotation="90" wrapText="1"/>
    </xf>
    <xf numFmtId="0" fontId="13" fillId="5" borderId="39" xfId="0" applyFont="1" applyFill="1" applyBorder="1" applyAlignment="1">
      <alignment horizontal="center" vertical="center" textRotation="90" wrapText="1"/>
    </xf>
    <xf numFmtId="0" fontId="13" fillId="5" borderId="60" xfId="0" applyFont="1" applyFill="1" applyBorder="1" applyAlignment="1">
      <alignment horizontal="center" vertical="center" textRotation="90" wrapText="1"/>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9" xfId="0" applyFont="1" applyFill="1" applyBorder="1" applyAlignment="1">
      <alignment horizontal="center" vertical="center"/>
    </xf>
    <xf numFmtId="0" fontId="0" fillId="5" borderId="1" xfId="0" applyFill="1" applyBorder="1" applyAlignment="1">
      <alignment horizontal="center" vertical="center"/>
    </xf>
    <xf numFmtId="0" fontId="17" fillId="0" borderId="1" xfId="0" applyFont="1"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63" xfId="0" applyBorder="1" applyAlignment="1">
      <alignment horizontal="center" vertical="center" wrapText="1"/>
    </xf>
    <xf numFmtId="0" fontId="0" fillId="0" borderId="1" xfId="0" applyBorder="1" applyAlignment="1">
      <alignment horizontal="center" vertical="center"/>
    </xf>
    <xf numFmtId="0" fontId="13" fillId="5" borderId="62" xfId="0" applyFont="1" applyFill="1" applyBorder="1" applyAlignment="1">
      <alignment horizontal="center" vertical="center" textRotation="90"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35" xfId="0" applyFont="1" applyBorder="1" applyAlignment="1">
      <alignment horizontal="center" vertical="center" wrapText="1"/>
    </xf>
    <xf numFmtId="0" fontId="0" fillId="0" borderId="1" xfId="0" applyFill="1" applyBorder="1" applyAlignment="1">
      <alignment horizontal="center" vertical="center" wrapText="1"/>
    </xf>
    <xf numFmtId="0" fontId="17" fillId="0"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1" xfId="0" applyFill="1" applyBorder="1" applyAlignment="1">
      <alignment horizontal="center" vertical="center"/>
    </xf>
    <xf numFmtId="0" fontId="17" fillId="0" borderId="1" xfId="0" applyFont="1" applyFill="1" applyBorder="1" applyAlignment="1">
      <alignment horizontal="center" vertical="center"/>
    </xf>
    <xf numFmtId="0" fontId="13" fillId="5" borderId="65" xfId="0" applyFont="1" applyFill="1" applyBorder="1" applyAlignment="1">
      <alignment horizontal="center" vertical="center" textRotation="90" wrapText="1"/>
    </xf>
    <xf numFmtId="0" fontId="13" fillId="5" borderId="66" xfId="0" applyFont="1" applyFill="1" applyBorder="1" applyAlignment="1">
      <alignment horizontal="center" vertical="center" textRotation="90" wrapText="1"/>
    </xf>
    <xf numFmtId="0" fontId="13" fillId="5" borderId="67" xfId="0" applyFont="1" applyFill="1" applyBorder="1" applyAlignment="1">
      <alignment horizontal="center" vertical="center" textRotation="90" wrapText="1"/>
    </xf>
    <xf numFmtId="0" fontId="16" fillId="0" borderId="27"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28" xfId="0" applyFont="1" applyFill="1" applyBorder="1" applyAlignment="1">
      <alignment horizontal="center" vertical="center" wrapText="1"/>
    </xf>
    <xf numFmtId="0" fontId="16" fillId="0" borderId="2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30" xfId="0" applyFont="1" applyFill="1" applyBorder="1" applyAlignment="1">
      <alignment horizontal="center" vertical="center" wrapText="1"/>
    </xf>
    <xf numFmtId="0" fontId="16" fillId="0" borderId="31"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32" xfId="0" applyFont="1" applyFill="1" applyBorder="1" applyAlignment="1">
      <alignment horizontal="center" vertical="center" wrapText="1"/>
    </xf>
    <xf numFmtId="0" fontId="0" fillId="0" borderId="23"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64"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0"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61" xfId="0" applyFill="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64" xfId="0" applyBorder="1" applyAlignment="1">
      <alignment horizontal="center" vertical="center" wrapText="1"/>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wrapText="1"/>
    </xf>
    <xf numFmtId="0" fontId="0" fillId="0" borderId="22" xfId="0" applyBorder="1" applyAlignment="1">
      <alignment horizontal="center" vertical="center" wrapText="1"/>
    </xf>
    <xf numFmtId="0" fontId="0" fillId="0" borderId="61" xfId="0" applyBorder="1" applyAlignment="1">
      <alignment horizontal="center" vertical="center" wrapText="1"/>
    </xf>
    <xf numFmtId="0" fontId="0" fillId="0" borderId="21" xfId="0" applyFill="1" applyBorder="1" applyAlignment="1">
      <alignment horizontal="center" vertical="center" wrapText="1"/>
    </xf>
    <xf numFmtId="0" fontId="0" fillId="0" borderId="63" xfId="0" applyFill="1" applyBorder="1" applyAlignment="1">
      <alignment horizontal="center" vertical="center" wrapText="1"/>
    </xf>
    <xf numFmtId="0" fontId="13" fillId="5" borderId="39" xfId="0" applyFont="1" applyFill="1" applyBorder="1" applyAlignment="1">
      <alignment horizontal="center" vertical="center" textRotation="90"/>
    </xf>
    <xf numFmtId="0" fontId="13" fillId="5" borderId="60" xfId="0" applyFont="1" applyFill="1" applyBorder="1" applyAlignment="1">
      <alignment horizontal="center" vertical="center" textRotation="90"/>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0" fillId="0" borderId="18" xfId="0" applyBorder="1" applyAlignment="1">
      <alignment horizontal="center" vertical="center" wrapText="1"/>
    </xf>
    <xf numFmtId="0" fontId="0" fillId="0" borderId="59" xfId="0" applyBorder="1" applyAlignment="1">
      <alignment horizontal="center" vertical="center" wrapText="1"/>
    </xf>
    <xf numFmtId="0" fontId="13" fillId="5" borderId="1" xfId="0" applyFont="1" applyFill="1" applyBorder="1" applyAlignment="1">
      <alignment horizontal="center"/>
    </xf>
    <xf numFmtId="0" fontId="13" fillId="5" borderId="58" xfId="0" applyFont="1" applyFill="1" applyBorder="1" applyAlignment="1">
      <alignment horizontal="center"/>
    </xf>
    <xf numFmtId="0" fontId="11" fillId="0" borderId="40" xfId="0" applyFont="1" applyFill="1" applyBorder="1" applyAlignment="1">
      <alignment horizontal="left" vertical="center"/>
    </xf>
    <xf numFmtId="0" fontId="11" fillId="0" borderId="56" xfId="0" applyFont="1" applyFill="1" applyBorder="1" applyAlignment="1">
      <alignment horizontal="left" vertical="center"/>
    </xf>
    <xf numFmtId="0" fontId="11" fillId="0" borderId="0" xfId="0" applyFont="1" applyFill="1" applyBorder="1" applyAlignment="1">
      <alignment horizontal="left" vertical="center"/>
    </xf>
    <xf numFmtId="0" fontId="11" fillId="0" borderId="15" xfId="0" applyFont="1" applyFill="1" applyBorder="1" applyAlignment="1">
      <alignment horizontal="left" vertical="center"/>
    </xf>
    <xf numFmtId="0" fontId="7" fillId="0" borderId="0"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39" xfId="0" applyFont="1" applyFill="1" applyBorder="1" applyAlignment="1">
      <alignment horizontal="center" vertical="center"/>
    </xf>
    <xf numFmtId="0" fontId="7" fillId="0" borderId="55" xfId="0" applyFont="1" applyFill="1" applyBorder="1" applyAlignment="1">
      <alignment horizontal="center" vertical="center"/>
    </xf>
    <xf numFmtId="0" fontId="6" fillId="0" borderId="36" xfId="0" applyFont="1" applyBorder="1" applyAlignment="1">
      <alignment horizontal="left" vertical="center" wrapText="1" indent="1"/>
    </xf>
    <xf numFmtId="0" fontId="0" fillId="0" borderId="37" xfId="0" applyBorder="1" applyAlignment="1">
      <alignment horizontal="left" vertical="center" indent="1"/>
    </xf>
    <xf numFmtId="0" fontId="0" fillId="0" borderId="39" xfId="0" applyBorder="1" applyAlignment="1">
      <alignment horizontal="left" vertical="center" indent="1"/>
    </xf>
    <xf numFmtId="0" fontId="0" fillId="0" borderId="0" xfId="0" applyBorder="1" applyAlignment="1">
      <alignment horizontal="left" vertical="center" indent="1"/>
    </xf>
    <xf numFmtId="0" fontId="12" fillId="5" borderId="39"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40" xfId="0" applyFont="1" applyFill="1" applyBorder="1" applyAlignment="1">
      <alignment horizontal="center" vertical="center"/>
    </xf>
    <xf numFmtId="0" fontId="4" fillId="0" borderId="0" xfId="0" applyFont="1" applyBorder="1" applyAlignment="1">
      <alignment horizontal="center" vertical="center" wrapText="1"/>
    </xf>
    <xf numFmtId="0" fontId="7" fillId="0" borderId="0" xfId="0" applyFont="1" applyBorder="1" applyAlignment="1">
      <alignment horizontal="center" vertical="center" wrapText="1"/>
    </xf>
    <xf numFmtId="0" fontId="14" fillId="0" borderId="3" xfId="0" applyFont="1" applyBorder="1" applyAlignment="1">
      <alignment horizontal="center" vertical="center"/>
    </xf>
    <xf numFmtId="0" fontId="14" fillId="0" borderId="70" xfId="0" applyFont="1" applyBorder="1" applyAlignment="1">
      <alignment horizontal="center" vertical="center"/>
    </xf>
    <xf numFmtId="10" fontId="14" fillId="0" borderId="40" xfId="0" applyNumberFormat="1" applyFont="1" applyBorder="1" applyAlignment="1">
      <alignment horizontal="center" vertical="center"/>
    </xf>
    <xf numFmtId="10" fontId="14" fillId="0" borderId="43" xfId="0" applyNumberFormat="1" applyFont="1" applyBorder="1" applyAlignment="1">
      <alignment horizontal="center" vertical="center"/>
    </xf>
    <xf numFmtId="0" fontId="10" fillId="0" borderId="0" xfId="0" applyFont="1" applyAlignment="1">
      <alignment horizontal="center" vertical="center"/>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0" fillId="0" borderId="52" xfId="0" applyBorder="1" applyAlignment="1">
      <alignment horizontal="center" vertical="center" wrapText="1"/>
    </xf>
    <xf numFmtId="0" fontId="0" fillId="0" borderId="54" xfId="0" applyBorder="1" applyAlignment="1">
      <alignment horizontal="center" vertical="center" wrapText="1"/>
    </xf>
    <xf numFmtId="0" fontId="14" fillId="0" borderId="39" xfId="0" applyFont="1" applyBorder="1" applyAlignment="1">
      <alignment horizontal="right" indent="2"/>
    </xf>
    <xf numFmtId="0" fontId="14" fillId="0" borderId="0" xfId="0" applyFont="1" applyBorder="1" applyAlignment="1">
      <alignment horizontal="right" indent="2"/>
    </xf>
    <xf numFmtId="0" fontId="7" fillId="0" borderId="0" xfId="0" applyFont="1" applyBorder="1" applyAlignment="1">
      <alignment horizontal="left" wrapText="1" indent="1"/>
    </xf>
    <xf numFmtId="0" fontId="7" fillId="0" borderId="0" xfId="0" applyFont="1" applyBorder="1" applyAlignment="1">
      <alignment horizontal="left" indent="1"/>
    </xf>
    <xf numFmtId="0" fontId="13" fillId="2" borderId="49"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51"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53" xfId="0" applyFont="1" applyFill="1" applyBorder="1" applyAlignment="1">
      <alignment horizontal="center" vertical="center"/>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11" fillId="0" borderId="0" xfId="0" applyFont="1" applyBorder="1" applyAlignment="1">
      <alignment horizontal="left" indent="1"/>
    </xf>
    <xf numFmtId="10" fontId="14" fillId="5" borderId="39" xfId="0" applyNumberFormat="1" applyFont="1" applyFill="1" applyBorder="1" applyAlignment="1">
      <alignment horizontal="center" vertical="center"/>
    </xf>
    <xf numFmtId="10" fontId="14" fillId="5" borderId="0" xfId="0" applyNumberFormat="1" applyFont="1" applyFill="1" applyBorder="1" applyAlignment="1">
      <alignment horizontal="center" vertical="center"/>
    </xf>
    <xf numFmtId="10" fontId="14" fillId="5" borderId="40" xfId="0" applyNumberFormat="1" applyFont="1" applyFill="1" applyBorder="1" applyAlignment="1">
      <alignment horizontal="center" vertical="center"/>
    </xf>
    <xf numFmtId="165" fontId="11" fillId="0" borderId="0" xfId="0" applyNumberFormat="1" applyFont="1" applyBorder="1" applyAlignment="1">
      <alignment horizontal="left" indent="1"/>
    </xf>
    <xf numFmtId="0" fontId="0" fillId="0" borderId="52" xfId="0" applyBorder="1" applyAlignment="1">
      <alignment horizontal="center" vertical="center"/>
    </xf>
    <xf numFmtId="0" fontId="14" fillId="5" borderId="39"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40" xfId="0" applyFont="1" applyFill="1"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50" xfId="0" applyBorder="1" applyAlignment="1">
      <alignment horizontal="center" vertical="center"/>
    </xf>
    <xf numFmtId="0" fontId="7" fillId="0" borderId="2" xfId="0" applyFont="1" applyBorder="1" applyAlignment="1">
      <alignment horizontal="left" vertical="center" indent="1"/>
    </xf>
    <xf numFmtId="0" fontId="13" fillId="3" borderId="6"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47" xfId="0" applyFont="1" applyFill="1" applyBorder="1" applyAlignment="1">
      <alignment horizontal="center" vertical="center" wrapText="1"/>
    </xf>
    <xf numFmtId="0" fontId="11" fillId="0" borderId="2" xfId="0" applyFont="1" applyBorder="1" applyAlignment="1">
      <alignment horizontal="left" indent="1"/>
    </xf>
    <xf numFmtId="0" fontId="14" fillId="0" borderId="71" xfId="0" applyFont="1" applyBorder="1" applyAlignment="1">
      <alignment horizontal="center" vertical="center"/>
    </xf>
    <xf numFmtId="0" fontId="14" fillId="0" borderId="72" xfId="0" applyFont="1" applyBorder="1" applyAlignment="1">
      <alignment horizontal="center" vertical="center"/>
    </xf>
    <xf numFmtId="0" fontId="14" fillId="0" borderId="69" xfId="0" applyFont="1" applyBorder="1" applyAlignment="1">
      <alignment horizontal="center" vertical="center"/>
    </xf>
    <xf numFmtId="164" fontId="14" fillId="0" borderId="72" xfId="0" applyNumberFormat="1" applyFont="1" applyBorder="1" applyAlignment="1">
      <alignment horizontal="center" vertical="center"/>
    </xf>
    <xf numFmtId="164" fontId="14" fillId="0" borderId="70" xfId="0" applyNumberFormat="1" applyFont="1" applyBorder="1" applyAlignment="1">
      <alignment horizontal="center" vertical="center"/>
    </xf>
    <xf numFmtId="0" fontId="11" fillId="0" borderId="2" xfId="0" applyFont="1" applyBorder="1" applyAlignment="1">
      <alignment horizontal="left" vertical="center" indent="1"/>
    </xf>
    <xf numFmtId="0" fontId="9" fillId="0" borderId="46"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48" xfId="0" applyFont="1" applyFill="1" applyBorder="1" applyAlignment="1">
      <alignment horizontal="center" vertical="center"/>
    </xf>
    <xf numFmtId="0" fontId="9" fillId="0" borderId="6" xfId="0" applyFont="1" applyFill="1" applyBorder="1" applyAlignment="1">
      <alignment horizontal="center" vertical="center"/>
    </xf>
    <xf numFmtId="0" fontId="14" fillId="0" borderId="37" xfId="0" applyFont="1" applyBorder="1" applyAlignment="1">
      <alignment horizontal="center" vertical="center"/>
    </xf>
    <xf numFmtId="164" fontId="14" fillId="0" borderId="74" xfId="0" applyNumberFormat="1" applyFont="1" applyBorder="1" applyAlignment="1">
      <alignment horizontal="center" vertical="center"/>
    </xf>
    <xf numFmtId="164" fontId="14" fillId="0" borderId="73" xfId="0" applyNumberFormat="1" applyFont="1" applyBorder="1" applyAlignment="1">
      <alignment horizontal="center" vertical="center"/>
    </xf>
    <xf numFmtId="165" fontId="11" fillId="0" borderId="2" xfId="0" applyNumberFormat="1" applyFont="1" applyBorder="1" applyAlignment="1">
      <alignment horizontal="left" indent="1"/>
    </xf>
    <xf numFmtId="0" fontId="14" fillId="0" borderId="44" xfId="0" applyFont="1" applyBorder="1" applyAlignment="1">
      <alignment horizontal="center" vertical="center"/>
    </xf>
    <xf numFmtId="164" fontId="14" fillId="0" borderId="3" xfId="0" applyNumberFormat="1" applyFont="1" applyBorder="1" applyAlignment="1">
      <alignment horizontal="center" vertical="center"/>
    </xf>
    <xf numFmtId="164" fontId="14" fillId="0" borderId="45" xfId="0" applyNumberFormat="1" applyFont="1" applyBorder="1" applyAlignment="1">
      <alignment horizontal="center" vertical="center"/>
    </xf>
    <xf numFmtId="0" fontId="4" fillId="0" borderId="0"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autoTitleDeleted val="0"/>
    <c:plotArea>
      <c:layout>
        <c:manualLayout>
          <c:layoutTarget val="inner"/>
          <c:xMode val="edge"/>
          <c:yMode val="edge"/>
          <c:x val="0.29555791382940549"/>
          <c:y val="4.5027433858502983E-2"/>
          <c:w val="0.68313832333439117"/>
          <c:h val="0.94423656195774319"/>
        </c:manualLayout>
      </c:layout>
      <c:barChart>
        <c:barDir val="bar"/>
        <c:grouping val="clustered"/>
        <c:varyColors val="0"/>
        <c:ser>
          <c:idx val="0"/>
          <c:order val="0"/>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[1]Sheet1!$I$4:$I$11</c:f>
              <c:strCache>
                <c:ptCount val="8"/>
                <c:pt idx="0">
                  <c:v>Logical</c:v>
                </c:pt>
                <c:pt idx="1">
                  <c:v>Linguistics</c:v>
                </c:pt>
                <c:pt idx="2">
                  <c:v>Intrapersonal</c:v>
                </c:pt>
                <c:pt idx="3">
                  <c:v>Interpersonal</c:v>
                </c:pt>
                <c:pt idx="4">
                  <c:v>Kinesthetic</c:v>
                </c:pt>
                <c:pt idx="5">
                  <c:v>Visual-Spatial</c:v>
                </c:pt>
                <c:pt idx="6">
                  <c:v>Naturalistic</c:v>
                </c:pt>
                <c:pt idx="7">
                  <c:v>Musical</c:v>
                </c:pt>
              </c:strCache>
            </c:strRef>
          </c:cat>
          <c:val>
            <c:numRef>
              <c:f>'Input Data'!$G$7:$G$14</c:f>
              <c:numCache>
                <c:formatCode>0.0%</c:formatCode>
                <c:ptCount val="8"/>
                <c:pt idx="0">
                  <c:v>0.13029315960912052</c:v>
                </c:pt>
                <c:pt idx="1">
                  <c:v>0.14983713355048861</c:v>
                </c:pt>
                <c:pt idx="2">
                  <c:v>0.15309446254071662</c:v>
                </c:pt>
                <c:pt idx="3">
                  <c:v>0.11400651465798045</c:v>
                </c:pt>
                <c:pt idx="4">
                  <c:v>9.1205211726384364E-2</c:v>
                </c:pt>
                <c:pt idx="5">
                  <c:v>0.13680781758957655</c:v>
                </c:pt>
                <c:pt idx="6">
                  <c:v>0.14332247557003258</c:v>
                </c:pt>
                <c:pt idx="7">
                  <c:v>8.143322475570032E-2</c:v>
                </c:pt>
              </c:numCache>
            </c:numRef>
          </c:val>
        </c:ser>
        <c:dLbls>
          <c:showLegendKey val="0"/>
          <c:showVal val="0"/>
          <c:showCatName val="0"/>
          <c:showSerName val="0"/>
          <c:showPercent val="0"/>
          <c:showBubbleSize val="0"/>
        </c:dLbls>
        <c:gapWidth val="150"/>
        <c:axId val="1396300704"/>
        <c:axId val="1396301248"/>
      </c:barChart>
      <c:catAx>
        <c:axId val="1396300704"/>
        <c:scaling>
          <c:orientation val="minMax"/>
        </c:scaling>
        <c:delete val="0"/>
        <c:axPos val="l"/>
        <c:numFmt formatCode="General" sourceLinked="0"/>
        <c:majorTickMark val="out"/>
        <c:minorTickMark val="none"/>
        <c:tickLblPos val="nextTo"/>
        <c:txPr>
          <a:bodyPr/>
          <a:lstStyle/>
          <a:p>
            <a:pPr>
              <a:defRPr sz="1050" b="1"/>
            </a:pPr>
            <a:endParaRPr lang="en-US"/>
          </a:p>
        </c:txPr>
        <c:crossAx val="1396301248"/>
        <c:crosses val="autoZero"/>
        <c:auto val="1"/>
        <c:lblAlgn val="ctr"/>
        <c:lblOffset val="100"/>
        <c:noMultiLvlLbl val="0"/>
      </c:catAx>
      <c:valAx>
        <c:axId val="1396301248"/>
        <c:scaling>
          <c:orientation val="minMax"/>
          <c:min val="0"/>
        </c:scaling>
        <c:delete val="1"/>
        <c:axPos val="b"/>
        <c:numFmt formatCode="0.0%" sourceLinked="1"/>
        <c:majorTickMark val="out"/>
        <c:minorTickMark val="none"/>
        <c:tickLblPos val="nextTo"/>
        <c:crossAx val="1396300704"/>
        <c:crosses val="autoZero"/>
        <c:crossBetween val="between"/>
      </c:valAx>
      <c:spPr>
        <a:ln>
          <a:solidFill>
            <a:schemeClr val="bg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autoTitleDeleted val="0"/>
    <c:plotArea>
      <c:layout/>
      <c:barChart>
        <c:barDir val="col"/>
        <c:grouping val="clustered"/>
        <c:varyColors val="0"/>
        <c:ser>
          <c:idx val="0"/>
          <c:order val="0"/>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'Input Data'!$E$29:$E$33</c:f>
              <c:strCache>
                <c:ptCount val="5"/>
                <c:pt idx="0">
                  <c:v>Orange-Purl</c:v>
                </c:pt>
                <c:pt idx="1">
                  <c:v>Red-MR</c:v>
                </c:pt>
                <c:pt idx="2">
                  <c:v>Purple-GRN</c:v>
                </c:pt>
                <c:pt idx="3">
                  <c:v>Blue-MR</c:v>
                </c:pt>
                <c:pt idx="4">
                  <c:v>Yellow-GRN</c:v>
                </c:pt>
              </c:strCache>
            </c:strRef>
          </c:cat>
          <c:val>
            <c:numRef>
              <c:f>'Input Data'!$G$29:$G$33</c:f>
              <c:numCache>
                <c:formatCode>0.0%</c:formatCode>
                <c:ptCount val="5"/>
                <c:pt idx="0">
                  <c:v>0.21842105263157896</c:v>
                </c:pt>
                <c:pt idx="1">
                  <c:v>0.22631578947368422</c:v>
                </c:pt>
                <c:pt idx="2">
                  <c:v>0.16578947368421051</c:v>
                </c:pt>
                <c:pt idx="3">
                  <c:v>0.18684210526315789</c:v>
                </c:pt>
                <c:pt idx="4">
                  <c:v>0.20263157894736841</c:v>
                </c:pt>
              </c:numCache>
            </c:numRef>
          </c:val>
        </c:ser>
        <c:dLbls>
          <c:showLegendKey val="0"/>
          <c:showVal val="0"/>
          <c:showCatName val="0"/>
          <c:showSerName val="0"/>
          <c:showPercent val="0"/>
          <c:showBubbleSize val="0"/>
        </c:dLbls>
        <c:gapWidth val="150"/>
        <c:axId val="1396290912"/>
        <c:axId val="1396291456"/>
      </c:barChart>
      <c:catAx>
        <c:axId val="1396290912"/>
        <c:scaling>
          <c:orientation val="minMax"/>
        </c:scaling>
        <c:delete val="0"/>
        <c:axPos val="b"/>
        <c:numFmt formatCode="General" sourceLinked="0"/>
        <c:majorTickMark val="out"/>
        <c:minorTickMark val="none"/>
        <c:tickLblPos val="nextTo"/>
        <c:txPr>
          <a:bodyPr/>
          <a:lstStyle/>
          <a:p>
            <a:pPr>
              <a:defRPr sz="1050" b="1"/>
            </a:pPr>
            <a:endParaRPr lang="en-US"/>
          </a:p>
        </c:txPr>
        <c:crossAx val="1396291456"/>
        <c:crosses val="autoZero"/>
        <c:auto val="1"/>
        <c:lblAlgn val="ctr"/>
        <c:lblOffset val="100"/>
        <c:noMultiLvlLbl val="0"/>
      </c:catAx>
      <c:valAx>
        <c:axId val="1396291456"/>
        <c:scaling>
          <c:orientation val="minMax"/>
          <c:min val="0"/>
        </c:scaling>
        <c:delete val="0"/>
        <c:axPos val="l"/>
        <c:numFmt formatCode="0.0%" sourceLinked="1"/>
        <c:majorTickMark val="out"/>
        <c:minorTickMark val="none"/>
        <c:tickLblPos val="nextTo"/>
        <c:txPr>
          <a:bodyPr/>
          <a:lstStyle/>
          <a:p>
            <a:pPr>
              <a:defRPr b="1"/>
            </a:pPr>
            <a:endParaRPr lang="en-US"/>
          </a:p>
        </c:txPr>
        <c:crossAx val="1396290912"/>
        <c:crosses val="autoZero"/>
        <c:crossBetween val="between"/>
      </c:valAx>
    </c:plotArea>
    <c:plotVisOnly val="1"/>
    <c:dispBlanksAs val="gap"/>
    <c:showDLblsOverMax val="0"/>
  </c:chart>
  <c:spPr>
    <a:ln w="1905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autoTitleDeleted val="0"/>
    <c:plotArea>
      <c:layout>
        <c:manualLayout>
          <c:layoutTarget val="inner"/>
          <c:xMode val="edge"/>
          <c:yMode val="edge"/>
          <c:x val="0.23667566955016248"/>
          <c:y val="3.3794154651437605E-2"/>
          <c:w val="0.7633243304498375"/>
          <c:h val="0.9455386933432719"/>
        </c:manualLayout>
      </c:layout>
      <c:barChart>
        <c:barDir val="bar"/>
        <c:grouping val="clustered"/>
        <c:varyColors val="0"/>
        <c:ser>
          <c:idx val="0"/>
          <c:order val="0"/>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'Input Data'!$K$25:$K$44</c:f>
              <c:strCache>
                <c:ptCount val="20"/>
                <c:pt idx="0">
                  <c:v>RMG</c:v>
                </c:pt>
                <c:pt idx="1">
                  <c:v>YMRB</c:v>
                </c:pt>
                <c:pt idx="2">
                  <c:v>RGMOP</c:v>
                </c:pt>
                <c:pt idx="3">
                  <c:v>POMGR</c:v>
                </c:pt>
                <c:pt idx="4">
                  <c:v>RYOG</c:v>
                </c:pt>
                <c:pt idx="5">
                  <c:v>PMR</c:v>
                </c:pt>
                <c:pt idx="6">
                  <c:v>RGP</c:v>
                </c:pt>
                <c:pt idx="7">
                  <c:v>RGY</c:v>
                </c:pt>
                <c:pt idx="8">
                  <c:v>RGP</c:v>
                </c:pt>
                <c:pt idx="9">
                  <c:v>RGYP</c:v>
                </c:pt>
                <c:pt idx="10">
                  <c:v>GYR</c:v>
                </c:pt>
                <c:pt idx="11">
                  <c:v>PRO</c:v>
                </c:pt>
                <c:pt idx="12">
                  <c:v>MOR</c:v>
                </c:pt>
                <c:pt idx="13">
                  <c:v>MPB</c:v>
                </c:pt>
                <c:pt idx="14">
                  <c:v>BPM</c:v>
                </c:pt>
                <c:pt idx="15">
                  <c:v>YMP</c:v>
                </c:pt>
                <c:pt idx="16">
                  <c:v>RGP</c:v>
                </c:pt>
                <c:pt idx="17">
                  <c:v>MPB</c:v>
                </c:pt>
                <c:pt idx="18">
                  <c:v>OPM</c:v>
                </c:pt>
                <c:pt idx="19">
                  <c:v>MROP</c:v>
                </c:pt>
              </c:strCache>
            </c:strRef>
          </c:cat>
          <c:val>
            <c:numRef>
              <c:f>'Input Data'!$N$25:$N$44</c:f>
              <c:numCache>
                <c:formatCode>General</c:formatCode>
                <c:ptCount val="20"/>
                <c:pt idx="0">
                  <c:v>12.100000000000001</c:v>
                </c:pt>
                <c:pt idx="1">
                  <c:v>12.05</c:v>
                </c:pt>
                <c:pt idx="2">
                  <c:v>12.600000000000001</c:v>
                </c:pt>
                <c:pt idx="3">
                  <c:v>12.600000000000001</c:v>
                </c:pt>
                <c:pt idx="4">
                  <c:v>12.420000000000002</c:v>
                </c:pt>
                <c:pt idx="5">
                  <c:v>13</c:v>
                </c:pt>
                <c:pt idx="6">
                  <c:v>10.3</c:v>
                </c:pt>
                <c:pt idx="7">
                  <c:v>11.700000000000001</c:v>
                </c:pt>
                <c:pt idx="8">
                  <c:v>10.3</c:v>
                </c:pt>
                <c:pt idx="9">
                  <c:v>11</c:v>
                </c:pt>
                <c:pt idx="10">
                  <c:v>11.700000000000001</c:v>
                </c:pt>
                <c:pt idx="11">
                  <c:v>13.100000000000001</c:v>
                </c:pt>
                <c:pt idx="12">
                  <c:v>13.3</c:v>
                </c:pt>
                <c:pt idx="13">
                  <c:v>11.5</c:v>
                </c:pt>
                <c:pt idx="14">
                  <c:v>11.5</c:v>
                </c:pt>
                <c:pt idx="15">
                  <c:v>11.600000000000001</c:v>
                </c:pt>
                <c:pt idx="16">
                  <c:v>10.3</c:v>
                </c:pt>
                <c:pt idx="17">
                  <c:v>11.5</c:v>
                </c:pt>
                <c:pt idx="18">
                  <c:v>13.700000000000001</c:v>
                </c:pt>
                <c:pt idx="19">
                  <c:v>13.21</c:v>
                </c:pt>
              </c:numCache>
            </c:numRef>
          </c:val>
        </c:ser>
        <c:dLbls>
          <c:showLegendKey val="0"/>
          <c:showVal val="0"/>
          <c:showCatName val="0"/>
          <c:showSerName val="0"/>
          <c:showPercent val="0"/>
          <c:showBubbleSize val="0"/>
        </c:dLbls>
        <c:gapWidth val="150"/>
        <c:axId val="1396299072"/>
        <c:axId val="1396302880"/>
      </c:barChart>
      <c:catAx>
        <c:axId val="1396299072"/>
        <c:scaling>
          <c:orientation val="minMax"/>
        </c:scaling>
        <c:delete val="1"/>
        <c:axPos val="l"/>
        <c:numFmt formatCode="General" sourceLinked="0"/>
        <c:majorTickMark val="out"/>
        <c:minorTickMark val="none"/>
        <c:tickLblPos val="nextTo"/>
        <c:crossAx val="1396302880"/>
        <c:crosses val="autoZero"/>
        <c:auto val="1"/>
        <c:lblAlgn val="ctr"/>
        <c:lblOffset val="100"/>
        <c:noMultiLvlLbl val="0"/>
      </c:catAx>
      <c:valAx>
        <c:axId val="1396302880"/>
        <c:scaling>
          <c:orientation val="minMax"/>
        </c:scaling>
        <c:delete val="1"/>
        <c:axPos val="b"/>
        <c:numFmt formatCode="General" sourceLinked="1"/>
        <c:majorTickMark val="out"/>
        <c:minorTickMark val="none"/>
        <c:tickLblPos val="nextTo"/>
        <c:crossAx val="1396299072"/>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jpg"/><Relationship Id="rId7" Type="http://schemas.microsoft.com/office/2007/relationships/hdphoto" Target="../media/hdphoto1.wdp"/><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image" Target="../media/image5.png"/><Relationship Id="rId11" Type="http://schemas.openxmlformats.org/officeDocument/2006/relationships/image" Target="../media/image7.jpg"/><Relationship Id="rId5" Type="http://schemas.openxmlformats.org/officeDocument/2006/relationships/image" Target="../media/image4.jpg"/><Relationship Id="rId10" Type="http://schemas.openxmlformats.org/officeDocument/2006/relationships/chart" Target="../charts/chart3.xml"/><Relationship Id="rId4" Type="http://schemas.openxmlformats.org/officeDocument/2006/relationships/image" Target="../media/image3.jpg"/><Relationship Id="rId9"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8</xdr:row>
      <xdr:rowOff>48831</xdr:rowOff>
    </xdr:from>
    <xdr:to>
      <xdr:col>11</xdr:col>
      <xdr:colOff>25781</xdr:colOff>
      <xdr:row>39</xdr:row>
      <xdr:rowOff>74612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1544256"/>
          <a:ext cx="5636006" cy="5636006"/>
        </a:xfrm>
        <a:prstGeom prst="rect">
          <a:avLst/>
        </a:prstGeom>
      </xdr:spPr>
    </xdr:pic>
    <xdr:clientData/>
  </xdr:twoCellAnchor>
  <xdr:twoCellAnchor>
    <xdr:from>
      <xdr:col>65</xdr:col>
      <xdr:colOff>334243</xdr:colOff>
      <xdr:row>8</xdr:row>
      <xdr:rowOff>171450</xdr:rowOff>
    </xdr:from>
    <xdr:to>
      <xdr:col>77</xdr:col>
      <xdr:colOff>333375</xdr:colOff>
      <xdr:row>43</xdr:row>
      <xdr:rowOff>133350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146049</xdr:colOff>
      <xdr:row>7</xdr:row>
      <xdr:rowOff>179917</xdr:rowOff>
    </xdr:from>
    <xdr:to>
      <xdr:col>34</xdr:col>
      <xdr:colOff>268816</xdr:colOff>
      <xdr:row>10</xdr:row>
      <xdr:rowOff>1</xdr:rowOff>
    </xdr:to>
    <xdr:sp macro="" textlink="">
      <xdr:nvSpPr>
        <xdr:cNvPr id="82" name="Rounded Rectangle 81"/>
        <xdr:cNvSpPr/>
      </xdr:nvSpPr>
      <xdr:spPr>
        <a:xfrm>
          <a:off x="24310974" y="1494367"/>
          <a:ext cx="2370667" cy="363009"/>
        </a:xfrm>
        <a:prstGeom prst="round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lt1"/>
              </a:solidFill>
              <a:effectLst/>
              <a:latin typeface="+mn-lt"/>
              <a:ea typeface="+mn-ea"/>
              <a:cs typeface="+mn-cs"/>
            </a:rPr>
            <a:t>8 Color composition</a:t>
          </a:r>
          <a:endParaRPr lang="en-US" sz="1500" b="1"/>
        </a:p>
      </xdr:txBody>
    </xdr:sp>
    <xdr:clientData/>
  </xdr:twoCellAnchor>
  <xdr:twoCellAnchor editAs="oneCell">
    <xdr:from>
      <xdr:col>31</xdr:col>
      <xdr:colOff>332815</xdr:colOff>
      <xdr:row>11</xdr:row>
      <xdr:rowOff>12887</xdr:rowOff>
    </xdr:from>
    <xdr:to>
      <xdr:col>33</xdr:col>
      <xdr:colOff>197447</xdr:colOff>
      <xdr:row>19</xdr:row>
      <xdr:rowOff>156180</xdr:rowOff>
    </xdr:to>
    <xdr:pic>
      <xdr:nvPicPr>
        <xdr:cNvPr id="83" name="Picture 82"/>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71" t="4080" r="21682" b="9215"/>
        <a:stretch/>
      </xdr:blipFill>
      <xdr:spPr>
        <a:xfrm>
          <a:off x="25059715" y="2051237"/>
          <a:ext cx="1083832" cy="1591093"/>
        </a:xfrm>
        <a:prstGeom prst="rect">
          <a:avLst/>
        </a:prstGeom>
      </xdr:spPr>
    </xdr:pic>
    <xdr:clientData/>
  </xdr:twoCellAnchor>
  <xdr:twoCellAnchor>
    <xdr:from>
      <xdr:col>30</xdr:col>
      <xdr:colOff>198344</xdr:colOff>
      <xdr:row>22</xdr:row>
      <xdr:rowOff>22412</xdr:rowOff>
    </xdr:from>
    <xdr:to>
      <xdr:col>34</xdr:col>
      <xdr:colOff>321111</xdr:colOff>
      <xdr:row>24</xdr:row>
      <xdr:rowOff>66614</xdr:rowOff>
    </xdr:to>
    <xdr:sp macro="" textlink="">
      <xdr:nvSpPr>
        <xdr:cNvPr id="84" name="Rounded Rectangle 83"/>
        <xdr:cNvSpPr/>
      </xdr:nvSpPr>
      <xdr:spPr>
        <a:xfrm>
          <a:off x="24363269" y="4051487"/>
          <a:ext cx="2370667" cy="406152"/>
        </a:xfrm>
        <a:prstGeom prst="round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LFT &amp; RFT Dominance</a:t>
          </a:r>
        </a:p>
      </xdr:txBody>
    </xdr:sp>
    <xdr:clientData/>
  </xdr:twoCellAnchor>
  <xdr:twoCellAnchor editAs="oneCell">
    <xdr:from>
      <xdr:col>26</xdr:col>
      <xdr:colOff>350183</xdr:colOff>
      <xdr:row>27</xdr:row>
      <xdr:rowOff>145953</xdr:rowOff>
    </xdr:from>
    <xdr:to>
      <xdr:col>29</xdr:col>
      <xdr:colOff>95250</xdr:colOff>
      <xdr:row>32</xdr:row>
      <xdr:rowOff>29408</xdr:rowOff>
    </xdr:to>
    <xdr:pic>
      <xdr:nvPicPr>
        <xdr:cNvPr id="85" name="Picture 8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61533" y="5079903"/>
          <a:ext cx="1430992" cy="788330"/>
        </a:xfrm>
        <a:prstGeom prst="rect">
          <a:avLst/>
        </a:prstGeom>
      </xdr:spPr>
    </xdr:pic>
    <xdr:clientData/>
  </xdr:twoCellAnchor>
  <xdr:twoCellAnchor editAs="oneCell">
    <xdr:from>
      <xdr:col>35</xdr:col>
      <xdr:colOff>381564</xdr:colOff>
      <xdr:row>27</xdr:row>
      <xdr:rowOff>136722</xdr:rowOff>
    </xdr:from>
    <xdr:to>
      <xdr:col>38</xdr:col>
      <xdr:colOff>125532</xdr:colOff>
      <xdr:row>32</xdr:row>
      <xdr:rowOff>19572</xdr:rowOff>
    </xdr:to>
    <xdr:pic>
      <xdr:nvPicPr>
        <xdr:cNvPr id="86" name="Picture 8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050689" y="5070672"/>
          <a:ext cx="1429893" cy="787725"/>
        </a:xfrm>
        <a:prstGeom prst="rect">
          <a:avLst/>
        </a:prstGeom>
      </xdr:spPr>
    </xdr:pic>
    <xdr:clientData/>
  </xdr:twoCellAnchor>
  <xdr:twoCellAnchor>
    <xdr:from>
      <xdr:col>26</xdr:col>
      <xdr:colOff>323786</xdr:colOff>
      <xdr:row>38</xdr:row>
      <xdr:rowOff>49001</xdr:rowOff>
    </xdr:from>
    <xdr:to>
      <xdr:col>29</xdr:col>
      <xdr:colOff>380999</xdr:colOff>
      <xdr:row>40</xdr:row>
      <xdr:rowOff>93203</xdr:rowOff>
    </xdr:to>
    <xdr:sp macro="" textlink="">
      <xdr:nvSpPr>
        <xdr:cNvPr id="87" name="Rounded Rectangle 86"/>
        <xdr:cNvSpPr/>
      </xdr:nvSpPr>
      <xdr:spPr>
        <a:xfrm>
          <a:off x="22240811" y="6973676"/>
          <a:ext cx="1743138" cy="406152"/>
        </a:xfrm>
        <a:prstGeom prst="round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Primary Colors</a:t>
          </a:r>
        </a:p>
      </xdr:txBody>
    </xdr:sp>
    <xdr:clientData/>
  </xdr:twoCellAnchor>
  <xdr:twoCellAnchor>
    <xdr:from>
      <xdr:col>34</xdr:col>
      <xdr:colOff>555811</xdr:colOff>
      <xdr:row>38</xdr:row>
      <xdr:rowOff>36860</xdr:rowOff>
    </xdr:from>
    <xdr:to>
      <xdr:col>38</xdr:col>
      <xdr:colOff>326091</xdr:colOff>
      <xdr:row>40</xdr:row>
      <xdr:rowOff>81062</xdr:rowOff>
    </xdr:to>
    <xdr:sp macro="" textlink="">
      <xdr:nvSpPr>
        <xdr:cNvPr id="88" name="Rounded Rectangle 87"/>
        <xdr:cNvSpPr/>
      </xdr:nvSpPr>
      <xdr:spPr>
        <a:xfrm>
          <a:off x="26968636" y="6961535"/>
          <a:ext cx="2018180" cy="406152"/>
        </a:xfrm>
        <a:prstGeom prst="round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Color Shades</a:t>
          </a:r>
        </a:p>
      </xdr:txBody>
    </xdr:sp>
    <xdr:clientData/>
  </xdr:twoCellAnchor>
  <xdr:twoCellAnchor>
    <xdr:from>
      <xdr:col>17</xdr:col>
      <xdr:colOff>247650</xdr:colOff>
      <xdr:row>7</xdr:row>
      <xdr:rowOff>179916</xdr:rowOff>
    </xdr:from>
    <xdr:to>
      <xdr:col>20</xdr:col>
      <xdr:colOff>237067</xdr:colOff>
      <xdr:row>9</xdr:row>
      <xdr:rowOff>42334</xdr:rowOff>
    </xdr:to>
    <xdr:sp macro="" textlink="">
      <xdr:nvSpPr>
        <xdr:cNvPr id="95" name="Rounded Rectangle 94"/>
        <xdr:cNvSpPr/>
      </xdr:nvSpPr>
      <xdr:spPr>
        <a:xfrm>
          <a:off x="9801225" y="1494366"/>
          <a:ext cx="1675342" cy="224368"/>
        </a:xfrm>
        <a:prstGeom prst="round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Analysis for</a:t>
          </a:r>
        </a:p>
      </xdr:txBody>
    </xdr:sp>
    <xdr:clientData/>
  </xdr:twoCellAnchor>
  <xdr:twoCellAnchor>
    <xdr:from>
      <xdr:col>13</xdr:col>
      <xdr:colOff>134409</xdr:colOff>
      <xdr:row>26</xdr:row>
      <xdr:rowOff>62443</xdr:rowOff>
    </xdr:from>
    <xdr:to>
      <xdr:col>25</xdr:col>
      <xdr:colOff>333375</xdr:colOff>
      <xdr:row>39</xdr:row>
      <xdr:rowOff>66675</xdr:rowOff>
    </xdr:to>
    <xdr:sp macro="" textlink="">
      <xdr:nvSpPr>
        <xdr:cNvPr id="98" name="Round Diagonal Corner Rectangle 97"/>
        <xdr:cNvSpPr/>
      </xdr:nvSpPr>
      <xdr:spPr>
        <a:xfrm>
          <a:off x="7440084" y="4815418"/>
          <a:ext cx="6942666" cy="235690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just">
            <a:lnSpc>
              <a:spcPct val="115000"/>
            </a:lnSpc>
            <a:spcBef>
              <a:spcPts val="0"/>
            </a:spcBef>
            <a:spcAft>
              <a:spcPts val="1000"/>
            </a:spcAft>
          </a:pPr>
          <a:r>
            <a:rPr lang="en-US" sz="1200" b="1">
              <a:solidFill>
                <a:srgbClr val="000000"/>
              </a:solidFill>
              <a:effectLst/>
              <a:ea typeface="Calibri"/>
              <a:cs typeface="Times New Roman"/>
            </a:rPr>
            <a:t>Disclaimer: </a:t>
          </a:r>
          <a:r>
            <a:rPr lang="en-US" sz="1200" b="0">
              <a:solidFill>
                <a:srgbClr val="000000"/>
              </a:solidFill>
              <a:effectLst/>
              <a:ea typeface="Calibri"/>
              <a:cs typeface="Times New Roman"/>
            </a:rPr>
            <a:t>The results obtained in this report are based on analysis of drown Color Theory samples submitted to us by the individual out of his/her will and consent to undergo such analysis, or the student under supervision and permission of his parents or guardian. The content of this analysis are only for reference basis on the scientific research which is under process. The decision to follow any instruction, advice, suggestion or recommendation completely depends upon you and you will be solely responsible for the consequences of the same. We as an organization or any of its representatives are not responsible for any consequences under any circumstance. Before taking any crucial decision please refer to your family doctor.</a:t>
          </a:r>
        </a:p>
        <a:p>
          <a:pPr marL="0" marR="0" algn="just">
            <a:lnSpc>
              <a:spcPct val="115000"/>
            </a:lnSpc>
            <a:spcBef>
              <a:spcPts val="0"/>
            </a:spcBef>
            <a:spcAft>
              <a:spcPts val="1000"/>
            </a:spcAft>
          </a:pPr>
          <a:r>
            <a:rPr lang="en-US" sz="1200" b="1">
              <a:solidFill>
                <a:srgbClr val="000000"/>
              </a:solidFill>
              <a:effectLst/>
              <a:ea typeface="Calibri"/>
              <a:cs typeface="Times New Roman"/>
            </a:rPr>
            <a:t>Please note that this report can be best interpreted only by drown certified analyst</a:t>
          </a:r>
        </a:p>
      </xdr:txBody>
    </xdr:sp>
    <xdr:clientData/>
  </xdr:twoCellAnchor>
  <xdr:twoCellAnchor editAs="oneCell">
    <xdr:from>
      <xdr:col>22</xdr:col>
      <xdr:colOff>504824</xdr:colOff>
      <xdr:row>11</xdr:row>
      <xdr:rowOff>7144</xdr:rowOff>
    </xdr:from>
    <xdr:to>
      <xdr:col>25</xdr:col>
      <xdr:colOff>289226</xdr:colOff>
      <xdr:row>21</xdr:row>
      <xdr:rowOff>135732</xdr:rowOff>
    </xdr:to>
    <xdr:pic>
      <xdr:nvPicPr>
        <xdr:cNvPr id="229" name="Picture 228"/>
        <xdr:cNvPicPr>
          <a:picLocks noChangeAspect="1"/>
        </xdr:cNvPicPr>
      </xdr:nvPicPr>
      <xdr:blipFill rotWithShape="1">
        <a:blip xmlns:r="http://schemas.openxmlformats.org/officeDocument/2006/relationships" r:embed="rId6">
          <a:duotone>
            <a:schemeClr val="accent3">
              <a:shade val="45000"/>
              <a:satMod val="135000"/>
            </a:schemeClr>
            <a:prstClr val="white"/>
          </a:duotone>
          <a:extLst>
            <a:ext uri="{BEBA8EAE-BF5A-486C-A8C5-ECC9F3942E4B}">
              <a14:imgProps xmlns:a14="http://schemas.microsoft.com/office/drawing/2010/main">
                <a14:imgLayer r:embed="rId7">
                  <a14:imgEffect>
                    <a14:sharpenSoften amount="100000"/>
                  </a14:imgEffect>
                  <a14:imgEffect>
                    <a14:brightnessContrast bright="-28000"/>
                  </a14:imgEffect>
                </a14:imgLayer>
              </a14:imgProps>
            </a:ext>
            <a:ext uri="{28A0092B-C50C-407E-A947-70E740481C1C}">
              <a14:useLocalDpi xmlns:a14="http://schemas.microsoft.com/office/drawing/2010/main" val="0"/>
            </a:ext>
          </a:extLst>
        </a:blip>
        <a:srcRect l="9888" r="11001" b="3674"/>
        <a:stretch/>
      </xdr:blipFill>
      <xdr:spPr>
        <a:xfrm>
          <a:off x="12868274" y="2045494"/>
          <a:ext cx="1613202" cy="1938338"/>
        </a:xfrm>
        <a:prstGeom prst="rect">
          <a:avLst/>
        </a:prstGeom>
      </xdr:spPr>
    </xdr:pic>
    <xdr:clientData/>
  </xdr:twoCellAnchor>
  <xdr:twoCellAnchor>
    <xdr:from>
      <xdr:col>65</xdr:col>
      <xdr:colOff>171450</xdr:colOff>
      <xdr:row>11</xdr:row>
      <xdr:rowOff>19050</xdr:rowOff>
    </xdr:from>
    <xdr:to>
      <xdr:col>68</xdr:col>
      <xdr:colOff>497205</xdr:colOff>
      <xdr:row>13</xdr:row>
      <xdr:rowOff>160020</xdr:rowOff>
    </xdr:to>
    <xdr:sp macro="" textlink="">
      <xdr:nvSpPr>
        <xdr:cNvPr id="260" name="Rounded Rectangle 259"/>
        <xdr:cNvSpPr/>
      </xdr:nvSpPr>
      <xdr:spPr>
        <a:xfrm>
          <a:off x="138979275" y="2057400"/>
          <a:ext cx="2011680" cy="50292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t>Blue</a:t>
          </a:r>
        </a:p>
      </xdr:txBody>
    </xdr:sp>
    <xdr:clientData/>
  </xdr:twoCellAnchor>
  <xdr:twoCellAnchor>
    <xdr:from>
      <xdr:col>65</xdr:col>
      <xdr:colOff>171450</xdr:colOff>
      <xdr:row>15</xdr:row>
      <xdr:rowOff>28574</xdr:rowOff>
    </xdr:from>
    <xdr:to>
      <xdr:col>68</xdr:col>
      <xdr:colOff>497205</xdr:colOff>
      <xdr:row>17</xdr:row>
      <xdr:rowOff>169544</xdr:rowOff>
    </xdr:to>
    <xdr:sp macro="" textlink="">
      <xdr:nvSpPr>
        <xdr:cNvPr id="261" name="Rounded Rectangle 260"/>
        <xdr:cNvSpPr/>
      </xdr:nvSpPr>
      <xdr:spPr>
        <a:xfrm>
          <a:off x="138979275" y="2790824"/>
          <a:ext cx="2011680" cy="50292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solidFill>
                <a:schemeClr val="tx1"/>
              </a:solidFill>
            </a:rPr>
            <a:t>Green</a:t>
          </a:r>
        </a:p>
      </xdr:txBody>
    </xdr:sp>
    <xdr:clientData/>
  </xdr:twoCellAnchor>
  <xdr:twoCellAnchor>
    <xdr:from>
      <xdr:col>65</xdr:col>
      <xdr:colOff>190500</xdr:colOff>
      <xdr:row>19</xdr:row>
      <xdr:rowOff>76202</xdr:rowOff>
    </xdr:from>
    <xdr:to>
      <xdr:col>68</xdr:col>
      <xdr:colOff>516255</xdr:colOff>
      <xdr:row>22</xdr:row>
      <xdr:rowOff>36197</xdr:rowOff>
    </xdr:to>
    <xdr:sp macro="" textlink="">
      <xdr:nvSpPr>
        <xdr:cNvPr id="262" name="Rounded Rectangle 261"/>
        <xdr:cNvSpPr/>
      </xdr:nvSpPr>
      <xdr:spPr>
        <a:xfrm>
          <a:off x="138998325" y="3562352"/>
          <a:ext cx="2011680" cy="50292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t>Yellow</a:t>
          </a:r>
        </a:p>
      </xdr:txBody>
    </xdr:sp>
    <xdr:clientData/>
  </xdr:twoCellAnchor>
  <xdr:twoCellAnchor>
    <xdr:from>
      <xdr:col>65</xdr:col>
      <xdr:colOff>171450</xdr:colOff>
      <xdr:row>23</xdr:row>
      <xdr:rowOff>95249</xdr:rowOff>
    </xdr:from>
    <xdr:to>
      <xdr:col>68</xdr:col>
      <xdr:colOff>497205</xdr:colOff>
      <xdr:row>26</xdr:row>
      <xdr:rowOff>55244</xdr:rowOff>
    </xdr:to>
    <xdr:sp macro="" textlink="">
      <xdr:nvSpPr>
        <xdr:cNvPr id="263" name="Rounded Rectangle 262"/>
        <xdr:cNvSpPr/>
      </xdr:nvSpPr>
      <xdr:spPr>
        <a:xfrm>
          <a:off x="138979275" y="4305299"/>
          <a:ext cx="2011680" cy="50292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solidFill>
                <a:schemeClr val="tx1"/>
              </a:solidFill>
            </a:rPr>
            <a:t>Purple</a:t>
          </a:r>
        </a:p>
      </xdr:txBody>
    </xdr:sp>
    <xdr:clientData/>
  </xdr:twoCellAnchor>
  <xdr:twoCellAnchor>
    <xdr:from>
      <xdr:col>65</xdr:col>
      <xdr:colOff>161925</xdr:colOff>
      <xdr:row>27</xdr:row>
      <xdr:rowOff>104776</xdr:rowOff>
    </xdr:from>
    <xdr:to>
      <xdr:col>68</xdr:col>
      <xdr:colOff>487680</xdr:colOff>
      <xdr:row>30</xdr:row>
      <xdr:rowOff>64771</xdr:rowOff>
    </xdr:to>
    <xdr:sp macro="" textlink="">
      <xdr:nvSpPr>
        <xdr:cNvPr id="264" name="Rounded Rectangle 263"/>
        <xdr:cNvSpPr/>
      </xdr:nvSpPr>
      <xdr:spPr>
        <a:xfrm>
          <a:off x="138969750" y="5038726"/>
          <a:ext cx="2011680" cy="50292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800" b="0">
              <a:solidFill>
                <a:schemeClr val="lt1"/>
              </a:solidFill>
              <a:effectLst/>
              <a:latin typeface="+mn-lt"/>
              <a:ea typeface="+mn-ea"/>
              <a:cs typeface="+mn-cs"/>
            </a:rPr>
            <a:t>Pink</a:t>
          </a:r>
          <a:endParaRPr lang="en-US" sz="1800" b="0"/>
        </a:p>
      </xdr:txBody>
    </xdr:sp>
    <xdr:clientData/>
  </xdr:twoCellAnchor>
  <xdr:twoCellAnchor>
    <xdr:from>
      <xdr:col>65</xdr:col>
      <xdr:colOff>180975</xdr:colOff>
      <xdr:row>31</xdr:row>
      <xdr:rowOff>133349</xdr:rowOff>
    </xdr:from>
    <xdr:to>
      <xdr:col>68</xdr:col>
      <xdr:colOff>506730</xdr:colOff>
      <xdr:row>34</xdr:row>
      <xdr:rowOff>93344</xdr:rowOff>
    </xdr:to>
    <xdr:sp macro="" textlink="">
      <xdr:nvSpPr>
        <xdr:cNvPr id="265" name="Rounded Rectangle 264"/>
        <xdr:cNvSpPr/>
      </xdr:nvSpPr>
      <xdr:spPr>
        <a:xfrm>
          <a:off x="138988800" y="5791199"/>
          <a:ext cx="2011680" cy="50292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solidFill>
                <a:schemeClr val="tx1"/>
              </a:solidFill>
            </a:rPr>
            <a:t>Orange</a:t>
          </a:r>
        </a:p>
      </xdr:txBody>
    </xdr:sp>
    <xdr:clientData/>
  </xdr:twoCellAnchor>
  <xdr:twoCellAnchor>
    <xdr:from>
      <xdr:col>65</xdr:col>
      <xdr:colOff>190500</xdr:colOff>
      <xdr:row>35</xdr:row>
      <xdr:rowOff>152402</xdr:rowOff>
    </xdr:from>
    <xdr:to>
      <xdr:col>68</xdr:col>
      <xdr:colOff>516255</xdr:colOff>
      <xdr:row>38</xdr:row>
      <xdr:rowOff>112397</xdr:rowOff>
    </xdr:to>
    <xdr:sp macro="" textlink="">
      <xdr:nvSpPr>
        <xdr:cNvPr id="266" name="Rounded Rectangle 265"/>
        <xdr:cNvSpPr/>
      </xdr:nvSpPr>
      <xdr:spPr>
        <a:xfrm>
          <a:off x="138998325" y="6534152"/>
          <a:ext cx="2011680" cy="50292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800" b="0">
              <a:solidFill>
                <a:schemeClr val="lt1"/>
              </a:solidFill>
              <a:effectLst/>
              <a:latin typeface="+mn-lt"/>
              <a:ea typeface="+mn-ea"/>
              <a:cs typeface="+mn-cs"/>
            </a:rPr>
            <a:t>Maroon</a:t>
          </a:r>
          <a:endParaRPr lang="en-US" sz="1800" b="0"/>
        </a:p>
      </xdr:txBody>
    </xdr:sp>
    <xdr:clientData/>
  </xdr:twoCellAnchor>
  <xdr:twoCellAnchor>
    <xdr:from>
      <xdr:col>65</xdr:col>
      <xdr:colOff>200025</xdr:colOff>
      <xdr:row>39</xdr:row>
      <xdr:rowOff>161924</xdr:rowOff>
    </xdr:from>
    <xdr:to>
      <xdr:col>68</xdr:col>
      <xdr:colOff>525780</xdr:colOff>
      <xdr:row>42</xdr:row>
      <xdr:rowOff>121919</xdr:rowOff>
    </xdr:to>
    <xdr:sp macro="" textlink="">
      <xdr:nvSpPr>
        <xdr:cNvPr id="267" name="Rounded Rectangle 266"/>
        <xdr:cNvSpPr/>
      </xdr:nvSpPr>
      <xdr:spPr>
        <a:xfrm>
          <a:off x="139007850" y="7267574"/>
          <a:ext cx="2011680" cy="50292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baseline="0">
              <a:solidFill>
                <a:schemeClr val="tx1"/>
              </a:solidFill>
            </a:rPr>
            <a:t>Red</a:t>
          </a:r>
        </a:p>
      </xdr:txBody>
    </xdr:sp>
    <xdr:clientData/>
  </xdr:twoCellAnchor>
  <xdr:twoCellAnchor>
    <xdr:from>
      <xdr:col>56</xdr:col>
      <xdr:colOff>219075</xdr:colOff>
      <xdr:row>13</xdr:row>
      <xdr:rowOff>152400</xdr:rowOff>
    </xdr:from>
    <xdr:to>
      <xdr:col>58</xdr:col>
      <xdr:colOff>283845</xdr:colOff>
      <xdr:row>19</xdr:row>
      <xdr:rowOff>163830</xdr:rowOff>
    </xdr:to>
    <xdr:sp macro="" textlink="'Input Data'!I12">
      <xdr:nvSpPr>
        <xdr:cNvPr id="331" name="Oval 330"/>
        <xdr:cNvSpPr/>
      </xdr:nvSpPr>
      <xdr:spPr>
        <a:xfrm>
          <a:off x="90135075" y="2552700"/>
          <a:ext cx="1188720" cy="109728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6F91D1C-E88E-437F-BFAE-9682CDE54324}" type="TxLink">
            <a:rPr lang="en-US" sz="1800" b="1" i="0" u="none" strike="noStrike">
              <a:solidFill>
                <a:srgbClr val="000000"/>
              </a:solidFill>
              <a:latin typeface="Calibri"/>
              <a:ea typeface="+mn-ea"/>
              <a:cs typeface="+mn-cs"/>
            </a:rPr>
            <a:pPr marL="0" indent="0" algn="ctr"/>
            <a:t>46.9%</a:t>
          </a:fld>
          <a:endParaRPr lang="en-US" sz="1800" b="1" i="0" u="none" strike="noStrike">
            <a:solidFill>
              <a:srgbClr val="000000"/>
            </a:solidFill>
            <a:latin typeface="Calibri"/>
            <a:ea typeface="+mn-ea"/>
            <a:cs typeface="+mn-cs"/>
          </a:endParaRPr>
        </a:p>
      </xdr:txBody>
    </xdr:sp>
    <xdr:clientData/>
  </xdr:twoCellAnchor>
  <xdr:twoCellAnchor>
    <xdr:from>
      <xdr:col>61</xdr:col>
      <xdr:colOff>333375</xdr:colOff>
      <xdr:row>13</xdr:row>
      <xdr:rowOff>161925</xdr:rowOff>
    </xdr:from>
    <xdr:to>
      <xdr:col>63</xdr:col>
      <xdr:colOff>398145</xdr:colOff>
      <xdr:row>19</xdr:row>
      <xdr:rowOff>173355</xdr:rowOff>
    </xdr:to>
    <xdr:sp macro="" textlink="'Input Data'!I13">
      <xdr:nvSpPr>
        <xdr:cNvPr id="332" name="Oval 331"/>
        <xdr:cNvSpPr/>
      </xdr:nvSpPr>
      <xdr:spPr>
        <a:xfrm>
          <a:off x="93059250" y="2562225"/>
          <a:ext cx="1188720" cy="109728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5AE7719-20D3-4774-A891-DCE19D07E08C}" type="TxLink">
            <a:rPr lang="en-US" sz="1800" b="1" i="0" u="none" strike="noStrike">
              <a:solidFill>
                <a:srgbClr val="000000"/>
              </a:solidFill>
              <a:latin typeface="Calibri"/>
              <a:ea typeface="+mn-ea"/>
              <a:cs typeface="+mn-cs"/>
            </a:rPr>
            <a:pPr marL="0" indent="0" algn="ctr"/>
            <a:t>53.1%</a:t>
          </a:fld>
          <a:endParaRPr lang="en-US" sz="1800" b="1" i="0" u="none" strike="noStrike">
            <a:solidFill>
              <a:srgbClr val="000000"/>
            </a:solidFill>
            <a:latin typeface="Calibri"/>
            <a:ea typeface="+mn-ea"/>
            <a:cs typeface="+mn-cs"/>
          </a:endParaRPr>
        </a:p>
      </xdr:txBody>
    </xdr:sp>
    <xdr:clientData/>
  </xdr:twoCellAnchor>
  <xdr:twoCellAnchor>
    <xdr:from>
      <xdr:col>39</xdr:col>
      <xdr:colOff>343094</xdr:colOff>
      <xdr:row>31</xdr:row>
      <xdr:rowOff>57150</xdr:rowOff>
    </xdr:from>
    <xdr:to>
      <xdr:col>51</xdr:col>
      <xdr:colOff>334434</xdr:colOff>
      <xdr:row>53</xdr:row>
      <xdr:rowOff>0</xdr:rowOff>
    </xdr:to>
    <xdr:graphicFrame macro="">
      <xdr:nvGraphicFramePr>
        <xdr:cNvPr id="336" name="Chart 3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42</xdr:col>
      <xdr:colOff>81823</xdr:colOff>
      <xdr:row>8</xdr:row>
      <xdr:rowOff>166158</xdr:rowOff>
    </xdr:from>
    <xdr:to>
      <xdr:col>48</xdr:col>
      <xdr:colOff>273793</xdr:colOff>
      <xdr:row>28</xdr:row>
      <xdr:rowOff>0</xdr:rowOff>
    </xdr:to>
    <xdr:pic>
      <xdr:nvPicPr>
        <xdr:cNvPr id="337" name="Picture 33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684773" y="1661583"/>
          <a:ext cx="3563820" cy="3453342"/>
        </a:xfrm>
        <a:prstGeom prst="rect">
          <a:avLst/>
        </a:prstGeom>
      </xdr:spPr>
    </xdr:pic>
    <xdr:clientData/>
  </xdr:twoCellAnchor>
  <xdr:twoCellAnchor>
    <xdr:from>
      <xdr:col>78</xdr:col>
      <xdr:colOff>285749</xdr:colOff>
      <xdr:row>8</xdr:row>
      <xdr:rowOff>148166</xdr:rowOff>
    </xdr:from>
    <xdr:to>
      <xdr:col>90</xdr:col>
      <xdr:colOff>433915</xdr:colOff>
      <xdr:row>52</xdr:row>
      <xdr:rowOff>38100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79</xdr:col>
      <xdr:colOff>38100</xdr:colOff>
      <xdr:row>10</xdr:row>
      <xdr:rowOff>95250</xdr:rowOff>
    </xdr:from>
    <xdr:to>
      <xdr:col>81</xdr:col>
      <xdr:colOff>95250</xdr:colOff>
      <xdr:row>11</xdr:row>
      <xdr:rowOff>161925</xdr:rowOff>
    </xdr:to>
    <xdr:sp macro="" textlink="">
      <xdr:nvSpPr>
        <xdr:cNvPr id="30" name="Rounded Rectangle 29"/>
        <xdr:cNvSpPr/>
      </xdr:nvSpPr>
      <xdr:spPr>
        <a:xfrm>
          <a:off x="278215725" y="1952625"/>
          <a:ext cx="1181100" cy="24765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MROP</a:t>
          </a:r>
        </a:p>
      </xdr:txBody>
    </xdr:sp>
    <xdr:clientData/>
  </xdr:twoCellAnchor>
  <xdr:twoCellAnchor>
    <xdr:from>
      <xdr:col>79</xdr:col>
      <xdr:colOff>38100</xdr:colOff>
      <xdr:row>12</xdr:row>
      <xdr:rowOff>95250</xdr:rowOff>
    </xdr:from>
    <xdr:to>
      <xdr:col>81</xdr:col>
      <xdr:colOff>95250</xdr:colOff>
      <xdr:row>13</xdr:row>
      <xdr:rowOff>161163</xdr:rowOff>
    </xdr:to>
    <xdr:sp macro="" textlink="">
      <xdr:nvSpPr>
        <xdr:cNvPr id="31" name="Rounded Rectangle 30"/>
        <xdr:cNvSpPr/>
      </xdr:nvSpPr>
      <xdr:spPr>
        <a:xfrm>
          <a:off x="278215725" y="2314575"/>
          <a:ext cx="1181100" cy="246888"/>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OPM</a:t>
          </a:r>
        </a:p>
      </xdr:txBody>
    </xdr:sp>
    <xdr:clientData/>
  </xdr:twoCellAnchor>
  <xdr:twoCellAnchor>
    <xdr:from>
      <xdr:col>79</xdr:col>
      <xdr:colOff>47625</xdr:colOff>
      <xdr:row>14</xdr:row>
      <xdr:rowOff>76200</xdr:rowOff>
    </xdr:from>
    <xdr:to>
      <xdr:col>81</xdr:col>
      <xdr:colOff>104775</xdr:colOff>
      <xdr:row>15</xdr:row>
      <xdr:rowOff>133350</xdr:rowOff>
    </xdr:to>
    <xdr:sp macro="" textlink="">
      <xdr:nvSpPr>
        <xdr:cNvPr id="32" name="Rounded Rectangle 31"/>
        <xdr:cNvSpPr/>
      </xdr:nvSpPr>
      <xdr:spPr>
        <a:xfrm>
          <a:off x="278225250" y="2657475"/>
          <a:ext cx="1181100" cy="23812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MPB</a:t>
          </a:r>
        </a:p>
      </xdr:txBody>
    </xdr:sp>
    <xdr:clientData/>
  </xdr:twoCellAnchor>
  <xdr:twoCellAnchor>
    <xdr:from>
      <xdr:col>79</xdr:col>
      <xdr:colOff>47625</xdr:colOff>
      <xdr:row>16</xdr:row>
      <xdr:rowOff>66675</xdr:rowOff>
    </xdr:from>
    <xdr:to>
      <xdr:col>81</xdr:col>
      <xdr:colOff>104775</xdr:colOff>
      <xdr:row>17</xdr:row>
      <xdr:rowOff>123825</xdr:rowOff>
    </xdr:to>
    <xdr:sp macro="" textlink="">
      <xdr:nvSpPr>
        <xdr:cNvPr id="33" name="Rounded Rectangle 32"/>
        <xdr:cNvSpPr/>
      </xdr:nvSpPr>
      <xdr:spPr>
        <a:xfrm>
          <a:off x="278225250" y="3009900"/>
          <a:ext cx="1181100" cy="2381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RGP</a:t>
          </a:r>
        </a:p>
      </xdr:txBody>
    </xdr:sp>
    <xdr:clientData/>
  </xdr:twoCellAnchor>
  <xdr:twoCellAnchor>
    <xdr:from>
      <xdr:col>79</xdr:col>
      <xdr:colOff>47625</xdr:colOff>
      <xdr:row>18</xdr:row>
      <xdr:rowOff>66675</xdr:rowOff>
    </xdr:from>
    <xdr:to>
      <xdr:col>81</xdr:col>
      <xdr:colOff>104775</xdr:colOff>
      <xdr:row>19</xdr:row>
      <xdr:rowOff>133350</xdr:rowOff>
    </xdr:to>
    <xdr:sp macro="" textlink="">
      <xdr:nvSpPr>
        <xdr:cNvPr id="34" name="Rounded Rectangle 33"/>
        <xdr:cNvSpPr/>
      </xdr:nvSpPr>
      <xdr:spPr>
        <a:xfrm>
          <a:off x="278225250" y="3371850"/>
          <a:ext cx="1181100" cy="24765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YMP</a:t>
          </a:r>
        </a:p>
      </xdr:txBody>
    </xdr:sp>
    <xdr:clientData/>
  </xdr:twoCellAnchor>
  <xdr:twoCellAnchor>
    <xdr:from>
      <xdr:col>79</xdr:col>
      <xdr:colOff>38100</xdr:colOff>
      <xdr:row>20</xdr:row>
      <xdr:rowOff>57150</xdr:rowOff>
    </xdr:from>
    <xdr:to>
      <xdr:col>81</xdr:col>
      <xdr:colOff>95250</xdr:colOff>
      <xdr:row>21</xdr:row>
      <xdr:rowOff>104775</xdr:rowOff>
    </xdr:to>
    <xdr:sp macro="" textlink="">
      <xdr:nvSpPr>
        <xdr:cNvPr id="35" name="Rounded Rectangle 34"/>
        <xdr:cNvSpPr/>
      </xdr:nvSpPr>
      <xdr:spPr>
        <a:xfrm>
          <a:off x="278215725" y="3724275"/>
          <a:ext cx="1181100" cy="22860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BPM</a:t>
          </a:r>
        </a:p>
      </xdr:txBody>
    </xdr:sp>
    <xdr:clientData/>
  </xdr:twoCellAnchor>
  <xdr:twoCellAnchor>
    <xdr:from>
      <xdr:col>79</xdr:col>
      <xdr:colOff>38100</xdr:colOff>
      <xdr:row>22</xdr:row>
      <xdr:rowOff>57149</xdr:rowOff>
    </xdr:from>
    <xdr:to>
      <xdr:col>81</xdr:col>
      <xdr:colOff>95250</xdr:colOff>
      <xdr:row>23</xdr:row>
      <xdr:rowOff>133349</xdr:rowOff>
    </xdr:to>
    <xdr:sp macro="" textlink="">
      <xdr:nvSpPr>
        <xdr:cNvPr id="36" name="Rounded Rectangle 35"/>
        <xdr:cNvSpPr/>
      </xdr:nvSpPr>
      <xdr:spPr>
        <a:xfrm>
          <a:off x="278215725" y="4086224"/>
          <a:ext cx="1181100" cy="25717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MPB</a:t>
          </a:r>
        </a:p>
      </xdr:txBody>
    </xdr:sp>
    <xdr:clientData/>
  </xdr:twoCellAnchor>
  <xdr:twoCellAnchor>
    <xdr:from>
      <xdr:col>79</xdr:col>
      <xdr:colOff>47625</xdr:colOff>
      <xdr:row>24</xdr:row>
      <xdr:rowOff>57149</xdr:rowOff>
    </xdr:from>
    <xdr:to>
      <xdr:col>81</xdr:col>
      <xdr:colOff>104775</xdr:colOff>
      <xdr:row>25</xdr:row>
      <xdr:rowOff>114299</xdr:rowOff>
    </xdr:to>
    <xdr:sp macro="" textlink="">
      <xdr:nvSpPr>
        <xdr:cNvPr id="37" name="Rounded Rectangle 36"/>
        <xdr:cNvSpPr/>
      </xdr:nvSpPr>
      <xdr:spPr>
        <a:xfrm>
          <a:off x="44443650" y="4448174"/>
          <a:ext cx="1181100" cy="2381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MOR</a:t>
          </a:r>
        </a:p>
      </xdr:txBody>
    </xdr:sp>
    <xdr:clientData/>
  </xdr:twoCellAnchor>
  <xdr:twoCellAnchor>
    <xdr:from>
      <xdr:col>79</xdr:col>
      <xdr:colOff>57150</xdr:colOff>
      <xdr:row>26</xdr:row>
      <xdr:rowOff>47624</xdr:rowOff>
    </xdr:from>
    <xdr:to>
      <xdr:col>81</xdr:col>
      <xdr:colOff>114300</xdr:colOff>
      <xdr:row>27</xdr:row>
      <xdr:rowOff>114299</xdr:rowOff>
    </xdr:to>
    <xdr:sp macro="" textlink="">
      <xdr:nvSpPr>
        <xdr:cNvPr id="38" name="Rounded Rectangle 37"/>
        <xdr:cNvSpPr/>
      </xdr:nvSpPr>
      <xdr:spPr>
        <a:xfrm>
          <a:off x="44453175" y="4800599"/>
          <a:ext cx="1181100" cy="24765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PRO</a:t>
          </a:r>
        </a:p>
      </xdr:txBody>
    </xdr:sp>
    <xdr:clientData/>
  </xdr:twoCellAnchor>
  <xdr:twoCellAnchor>
    <xdr:from>
      <xdr:col>79</xdr:col>
      <xdr:colOff>57150</xdr:colOff>
      <xdr:row>28</xdr:row>
      <xdr:rowOff>38099</xdr:rowOff>
    </xdr:from>
    <xdr:to>
      <xdr:col>81</xdr:col>
      <xdr:colOff>114300</xdr:colOff>
      <xdr:row>29</xdr:row>
      <xdr:rowOff>85724</xdr:rowOff>
    </xdr:to>
    <xdr:sp macro="" textlink="">
      <xdr:nvSpPr>
        <xdr:cNvPr id="39" name="Rounded Rectangle 38"/>
        <xdr:cNvSpPr/>
      </xdr:nvSpPr>
      <xdr:spPr>
        <a:xfrm>
          <a:off x="44453175" y="5153024"/>
          <a:ext cx="1181100" cy="22860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GYR</a:t>
          </a:r>
        </a:p>
      </xdr:txBody>
    </xdr:sp>
    <xdr:clientData/>
  </xdr:twoCellAnchor>
  <xdr:twoCellAnchor>
    <xdr:from>
      <xdr:col>79</xdr:col>
      <xdr:colOff>57150</xdr:colOff>
      <xdr:row>29</xdr:row>
      <xdr:rowOff>180974</xdr:rowOff>
    </xdr:from>
    <xdr:to>
      <xdr:col>81</xdr:col>
      <xdr:colOff>114300</xdr:colOff>
      <xdr:row>31</xdr:row>
      <xdr:rowOff>76199</xdr:rowOff>
    </xdr:to>
    <xdr:sp macro="" textlink="">
      <xdr:nvSpPr>
        <xdr:cNvPr id="40" name="Rounded Rectangle 39"/>
        <xdr:cNvSpPr/>
      </xdr:nvSpPr>
      <xdr:spPr>
        <a:xfrm>
          <a:off x="44453175" y="5476874"/>
          <a:ext cx="1181100" cy="25717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RGYP</a:t>
          </a:r>
        </a:p>
      </xdr:txBody>
    </xdr:sp>
    <xdr:clientData/>
  </xdr:twoCellAnchor>
  <xdr:twoCellAnchor>
    <xdr:from>
      <xdr:col>79</xdr:col>
      <xdr:colOff>66675</xdr:colOff>
      <xdr:row>32</xdr:row>
      <xdr:rowOff>9524</xdr:rowOff>
    </xdr:from>
    <xdr:to>
      <xdr:col>81</xdr:col>
      <xdr:colOff>123825</xdr:colOff>
      <xdr:row>33</xdr:row>
      <xdr:rowOff>66674</xdr:rowOff>
    </xdr:to>
    <xdr:sp macro="" textlink="">
      <xdr:nvSpPr>
        <xdr:cNvPr id="41" name="Rounded Rectangle 40"/>
        <xdr:cNvSpPr/>
      </xdr:nvSpPr>
      <xdr:spPr>
        <a:xfrm>
          <a:off x="44462700" y="5848349"/>
          <a:ext cx="1181100" cy="2381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RGP</a:t>
          </a:r>
        </a:p>
      </xdr:txBody>
    </xdr:sp>
    <xdr:clientData/>
  </xdr:twoCellAnchor>
  <xdr:twoCellAnchor>
    <xdr:from>
      <xdr:col>79</xdr:col>
      <xdr:colOff>57150</xdr:colOff>
      <xdr:row>33</xdr:row>
      <xdr:rowOff>171450</xdr:rowOff>
    </xdr:from>
    <xdr:to>
      <xdr:col>81</xdr:col>
      <xdr:colOff>114300</xdr:colOff>
      <xdr:row>35</xdr:row>
      <xdr:rowOff>66675</xdr:rowOff>
    </xdr:to>
    <xdr:sp macro="" textlink="">
      <xdr:nvSpPr>
        <xdr:cNvPr id="42" name="Rounded Rectangle 41"/>
        <xdr:cNvSpPr/>
      </xdr:nvSpPr>
      <xdr:spPr>
        <a:xfrm>
          <a:off x="44453175" y="6191250"/>
          <a:ext cx="1181100" cy="25717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RGY</a:t>
          </a:r>
        </a:p>
      </xdr:txBody>
    </xdr:sp>
    <xdr:clientData/>
  </xdr:twoCellAnchor>
  <xdr:twoCellAnchor>
    <xdr:from>
      <xdr:col>79</xdr:col>
      <xdr:colOff>57150</xdr:colOff>
      <xdr:row>36</xdr:row>
      <xdr:rowOff>9525</xdr:rowOff>
    </xdr:from>
    <xdr:to>
      <xdr:col>81</xdr:col>
      <xdr:colOff>114300</xdr:colOff>
      <xdr:row>37</xdr:row>
      <xdr:rowOff>57150</xdr:rowOff>
    </xdr:to>
    <xdr:sp macro="" textlink="">
      <xdr:nvSpPr>
        <xdr:cNvPr id="43" name="Rounded Rectangle 42"/>
        <xdr:cNvSpPr/>
      </xdr:nvSpPr>
      <xdr:spPr>
        <a:xfrm>
          <a:off x="44453175" y="6572250"/>
          <a:ext cx="1181100" cy="22860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RGP</a:t>
          </a:r>
        </a:p>
      </xdr:txBody>
    </xdr:sp>
    <xdr:clientData/>
  </xdr:twoCellAnchor>
  <xdr:twoCellAnchor>
    <xdr:from>
      <xdr:col>79</xdr:col>
      <xdr:colOff>57150</xdr:colOff>
      <xdr:row>37</xdr:row>
      <xdr:rowOff>180974</xdr:rowOff>
    </xdr:from>
    <xdr:to>
      <xdr:col>81</xdr:col>
      <xdr:colOff>114300</xdr:colOff>
      <xdr:row>39</xdr:row>
      <xdr:rowOff>66674</xdr:rowOff>
    </xdr:to>
    <xdr:sp macro="" textlink="">
      <xdr:nvSpPr>
        <xdr:cNvPr id="44" name="Rounded Rectangle 43"/>
        <xdr:cNvSpPr/>
      </xdr:nvSpPr>
      <xdr:spPr>
        <a:xfrm>
          <a:off x="44453175" y="6924674"/>
          <a:ext cx="1181100" cy="247650"/>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PMR</a:t>
          </a:r>
        </a:p>
      </xdr:txBody>
    </xdr:sp>
    <xdr:clientData/>
  </xdr:twoCellAnchor>
  <xdr:twoCellAnchor>
    <xdr:from>
      <xdr:col>79</xdr:col>
      <xdr:colOff>66675</xdr:colOff>
      <xdr:row>39</xdr:row>
      <xdr:rowOff>171449</xdr:rowOff>
    </xdr:from>
    <xdr:to>
      <xdr:col>81</xdr:col>
      <xdr:colOff>123825</xdr:colOff>
      <xdr:row>41</xdr:row>
      <xdr:rowOff>47624</xdr:rowOff>
    </xdr:to>
    <xdr:sp macro="" textlink="">
      <xdr:nvSpPr>
        <xdr:cNvPr id="45" name="Rounded Rectangle 44"/>
        <xdr:cNvSpPr/>
      </xdr:nvSpPr>
      <xdr:spPr>
        <a:xfrm>
          <a:off x="44462700" y="7277099"/>
          <a:ext cx="1181100" cy="2381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RYOG</a:t>
          </a:r>
        </a:p>
      </xdr:txBody>
    </xdr:sp>
    <xdr:clientData/>
  </xdr:twoCellAnchor>
  <xdr:twoCellAnchor>
    <xdr:from>
      <xdr:col>79</xdr:col>
      <xdr:colOff>76200</xdr:colOff>
      <xdr:row>41</xdr:row>
      <xdr:rowOff>142874</xdr:rowOff>
    </xdr:from>
    <xdr:to>
      <xdr:col>81</xdr:col>
      <xdr:colOff>133350</xdr:colOff>
      <xdr:row>43</xdr:row>
      <xdr:rowOff>38099</xdr:rowOff>
    </xdr:to>
    <xdr:sp macro="" textlink="">
      <xdr:nvSpPr>
        <xdr:cNvPr id="46" name="Rounded Rectangle 45"/>
        <xdr:cNvSpPr/>
      </xdr:nvSpPr>
      <xdr:spPr>
        <a:xfrm>
          <a:off x="44472225" y="7610474"/>
          <a:ext cx="1181100" cy="25717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POMGR</a:t>
          </a:r>
        </a:p>
      </xdr:txBody>
    </xdr:sp>
    <xdr:clientData/>
  </xdr:twoCellAnchor>
  <xdr:twoCellAnchor>
    <xdr:from>
      <xdr:col>79</xdr:col>
      <xdr:colOff>76200</xdr:colOff>
      <xdr:row>43</xdr:row>
      <xdr:rowOff>152399</xdr:rowOff>
    </xdr:from>
    <xdr:to>
      <xdr:col>81</xdr:col>
      <xdr:colOff>133350</xdr:colOff>
      <xdr:row>45</xdr:row>
      <xdr:rowOff>19049</xdr:rowOff>
    </xdr:to>
    <xdr:sp macro="" textlink="">
      <xdr:nvSpPr>
        <xdr:cNvPr id="47" name="Rounded Rectangle 46"/>
        <xdr:cNvSpPr/>
      </xdr:nvSpPr>
      <xdr:spPr>
        <a:xfrm>
          <a:off x="44472225" y="7981949"/>
          <a:ext cx="1181100" cy="228600"/>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RGMOP</a:t>
          </a:r>
        </a:p>
      </xdr:txBody>
    </xdr:sp>
    <xdr:clientData/>
  </xdr:twoCellAnchor>
  <xdr:twoCellAnchor>
    <xdr:from>
      <xdr:col>79</xdr:col>
      <xdr:colOff>66675</xdr:colOff>
      <xdr:row>45</xdr:row>
      <xdr:rowOff>123824</xdr:rowOff>
    </xdr:from>
    <xdr:to>
      <xdr:col>81</xdr:col>
      <xdr:colOff>123825</xdr:colOff>
      <xdr:row>47</xdr:row>
      <xdr:rowOff>19049</xdr:rowOff>
    </xdr:to>
    <xdr:sp macro="" textlink="">
      <xdr:nvSpPr>
        <xdr:cNvPr id="48" name="Rounded Rectangle 47"/>
        <xdr:cNvSpPr/>
      </xdr:nvSpPr>
      <xdr:spPr>
        <a:xfrm>
          <a:off x="44462700" y="8315324"/>
          <a:ext cx="1181100" cy="25717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POMGR</a:t>
          </a:r>
        </a:p>
      </xdr:txBody>
    </xdr:sp>
    <xdr:clientData/>
  </xdr:twoCellAnchor>
  <xdr:twoCellAnchor>
    <xdr:from>
      <xdr:col>79</xdr:col>
      <xdr:colOff>76200</xdr:colOff>
      <xdr:row>47</xdr:row>
      <xdr:rowOff>133349</xdr:rowOff>
    </xdr:from>
    <xdr:to>
      <xdr:col>81</xdr:col>
      <xdr:colOff>133350</xdr:colOff>
      <xdr:row>49</xdr:row>
      <xdr:rowOff>9524</xdr:rowOff>
    </xdr:to>
    <xdr:sp macro="" textlink="">
      <xdr:nvSpPr>
        <xdr:cNvPr id="49" name="Rounded Rectangle 48"/>
        <xdr:cNvSpPr/>
      </xdr:nvSpPr>
      <xdr:spPr>
        <a:xfrm>
          <a:off x="44472225" y="8686799"/>
          <a:ext cx="1181100" cy="238125"/>
        </a:xfrm>
        <a:prstGeom prst="round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chemeClr val="tx1"/>
              </a:solidFill>
            </a:rPr>
            <a:t>YMRB</a:t>
          </a:r>
        </a:p>
      </xdr:txBody>
    </xdr:sp>
    <xdr:clientData/>
  </xdr:twoCellAnchor>
  <xdr:twoCellAnchor>
    <xdr:from>
      <xdr:col>79</xdr:col>
      <xdr:colOff>76200</xdr:colOff>
      <xdr:row>49</xdr:row>
      <xdr:rowOff>123824</xdr:rowOff>
    </xdr:from>
    <xdr:to>
      <xdr:col>81</xdr:col>
      <xdr:colOff>133350</xdr:colOff>
      <xdr:row>51</xdr:row>
      <xdr:rowOff>19049</xdr:rowOff>
    </xdr:to>
    <xdr:sp macro="" textlink="">
      <xdr:nvSpPr>
        <xdr:cNvPr id="52" name="Rounded Rectangle 51"/>
        <xdr:cNvSpPr/>
      </xdr:nvSpPr>
      <xdr:spPr>
        <a:xfrm>
          <a:off x="44472225" y="9039224"/>
          <a:ext cx="1181100" cy="257175"/>
        </a:xfrm>
        <a:prstGeom prst="roundRect">
          <a:avLst/>
        </a:prstGeom>
        <a:solidFill>
          <a:srgbClr val="FF5050"/>
        </a:solidFill>
        <a:ln>
          <a:solidFill>
            <a:srgbClr val="FF5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t>RMG</a:t>
          </a:r>
        </a:p>
      </xdr:txBody>
    </xdr:sp>
    <xdr:clientData/>
  </xdr:twoCellAnchor>
  <xdr:twoCellAnchor editAs="oneCell">
    <xdr:from>
      <xdr:col>21</xdr:col>
      <xdr:colOff>152400</xdr:colOff>
      <xdr:row>0</xdr:row>
      <xdr:rowOff>114300</xdr:rowOff>
    </xdr:from>
    <xdr:to>
      <xdr:col>25</xdr:col>
      <xdr:colOff>350520</xdr:colOff>
      <xdr:row>5</xdr:row>
      <xdr:rowOff>20955</xdr:rowOff>
    </xdr:to>
    <xdr:pic>
      <xdr:nvPicPr>
        <xdr:cNvPr id="4" name="Picture 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twoCellAnchor>
  <xdr:oneCellAnchor>
    <xdr:from>
      <xdr:col>34</xdr:col>
      <xdr:colOff>152400</xdr:colOff>
      <xdr:row>0</xdr:row>
      <xdr:rowOff>114300</xdr:rowOff>
    </xdr:from>
    <xdr:ext cx="2446020" cy="811530"/>
    <xdr:pic>
      <xdr:nvPicPr>
        <xdr:cNvPr id="54" name="Picture 5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oneCellAnchor>
  <xdr:oneCellAnchor>
    <xdr:from>
      <xdr:col>47</xdr:col>
      <xdr:colOff>152400</xdr:colOff>
      <xdr:row>0</xdr:row>
      <xdr:rowOff>114300</xdr:rowOff>
    </xdr:from>
    <xdr:ext cx="2446020" cy="811530"/>
    <xdr:pic>
      <xdr:nvPicPr>
        <xdr:cNvPr id="55" name="Picture 5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oneCellAnchor>
  <xdr:oneCellAnchor>
    <xdr:from>
      <xdr:col>60</xdr:col>
      <xdr:colOff>152400</xdr:colOff>
      <xdr:row>0</xdr:row>
      <xdr:rowOff>114300</xdr:rowOff>
    </xdr:from>
    <xdr:ext cx="2446020" cy="811530"/>
    <xdr:pic>
      <xdr:nvPicPr>
        <xdr:cNvPr id="56" name="Picture 55"/>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oneCellAnchor>
  <xdr:oneCellAnchor>
    <xdr:from>
      <xdr:col>73</xdr:col>
      <xdr:colOff>152400</xdr:colOff>
      <xdr:row>0</xdr:row>
      <xdr:rowOff>114300</xdr:rowOff>
    </xdr:from>
    <xdr:ext cx="2446020" cy="811530"/>
    <xdr:pic>
      <xdr:nvPicPr>
        <xdr:cNvPr id="57" name="Picture 5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oneCellAnchor>
  <xdr:oneCellAnchor>
    <xdr:from>
      <xdr:col>86</xdr:col>
      <xdr:colOff>152400</xdr:colOff>
      <xdr:row>0</xdr:row>
      <xdr:rowOff>114300</xdr:rowOff>
    </xdr:from>
    <xdr:ext cx="2446020" cy="811530"/>
    <xdr:pic>
      <xdr:nvPicPr>
        <xdr:cNvPr id="58" name="Picture 5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oneCellAnchor>
  <xdr:oneCellAnchor>
    <xdr:from>
      <xdr:col>99</xdr:col>
      <xdr:colOff>152400</xdr:colOff>
      <xdr:row>0</xdr:row>
      <xdr:rowOff>114300</xdr:rowOff>
    </xdr:from>
    <xdr:ext cx="2446020" cy="811530"/>
    <xdr:pic>
      <xdr:nvPicPr>
        <xdr:cNvPr id="59" name="Picture 5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953875" y="114300"/>
          <a:ext cx="2446020" cy="81153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20Assesment%20online\MI%20Formula\DMIT%20own%20br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Fingerprints Data"/>
      <sheetName val="Report Generation"/>
      <sheetName val="Input Data"/>
      <sheetName val="Sheet1"/>
      <sheetName val="Report - Eagle"/>
      <sheetName val="Report - Dove"/>
      <sheetName val="Report - Owl"/>
      <sheetName val="Report - Peacock"/>
      <sheetName val="Student-serial-no"/>
      <sheetName val="Careers"/>
      <sheetName val="Graphs"/>
    </sheetNames>
    <sheetDataSet>
      <sheetData sheetId="0"/>
      <sheetData sheetId="1"/>
      <sheetData sheetId="2"/>
      <sheetData sheetId="3"/>
      <sheetData sheetId="4">
        <row r="4">
          <cell r="I4" t="str">
            <v>Logical</v>
          </cell>
        </row>
        <row r="5">
          <cell r="I5" t="str">
            <v>Linguistics</v>
          </cell>
        </row>
        <row r="6">
          <cell r="I6" t="str">
            <v>Intrapersonal</v>
          </cell>
        </row>
        <row r="7">
          <cell r="I7" t="str">
            <v>Interpersonal</v>
          </cell>
        </row>
        <row r="8">
          <cell r="I8" t="str">
            <v>Kinesthetic</v>
          </cell>
        </row>
        <row r="9">
          <cell r="I9" t="str">
            <v>Visual-Spatial</v>
          </cell>
        </row>
        <row r="10">
          <cell r="I10" t="str">
            <v>Naturalistic</v>
          </cell>
        </row>
        <row r="11">
          <cell r="I11" t="str">
            <v>Musical</v>
          </cell>
        </row>
      </sheetData>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zoomScaleNormal="100" workbookViewId="0">
      <selection activeCell="I6" sqref="I6"/>
    </sheetView>
  </sheetViews>
  <sheetFormatPr defaultRowHeight="19.5" x14ac:dyDescent="0.3"/>
  <cols>
    <col min="2" max="2" width="15.140625" customWidth="1"/>
    <col min="3" max="3" width="13.42578125" bestFit="1" customWidth="1"/>
    <col min="4" max="4" width="12.140625" bestFit="1" customWidth="1"/>
    <col min="5" max="5" width="13.42578125" bestFit="1" customWidth="1"/>
    <col min="6" max="6" width="11.28515625" bestFit="1" customWidth="1"/>
    <col min="7" max="7" width="15.5703125" bestFit="1" customWidth="1"/>
    <col min="8" max="8" width="38.7109375" customWidth="1"/>
    <col min="9" max="9" width="8.5703125" style="4" customWidth="1"/>
    <col min="10" max="10" width="19" customWidth="1"/>
    <col min="11" max="11" width="9.28515625" bestFit="1" customWidth="1"/>
    <col min="13" max="13" width="13.42578125" bestFit="1" customWidth="1"/>
    <col min="20" max="20" width="2.85546875" customWidth="1"/>
    <col min="21" max="21" width="26.5703125" customWidth="1"/>
    <col min="22" max="22" width="9.140625" style="7"/>
  </cols>
  <sheetData>
    <row r="1" spans="1:22" x14ac:dyDescent="0.3">
      <c r="A1" s="69" t="s">
        <v>25</v>
      </c>
      <c r="B1" s="69" t="s">
        <v>18</v>
      </c>
      <c r="C1" s="69" t="s">
        <v>19</v>
      </c>
      <c r="D1" s="69" t="s">
        <v>26</v>
      </c>
      <c r="E1" s="69" t="s">
        <v>20</v>
      </c>
      <c r="F1" s="69" t="s">
        <v>17</v>
      </c>
      <c r="G1" s="69" t="s">
        <v>21</v>
      </c>
      <c r="H1" s="69" t="s">
        <v>16</v>
      </c>
    </row>
    <row r="2" spans="1:22" x14ac:dyDescent="0.3">
      <c r="A2" s="69"/>
      <c r="B2" s="69"/>
      <c r="C2" s="69"/>
      <c r="D2" s="69"/>
      <c r="E2" s="69"/>
      <c r="F2" s="69"/>
      <c r="G2" s="69"/>
      <c r="H2" s="69"/>
    </row>
    <row r="3" spans="1:22" x14ac:dyDescent="0.3">
      <c r="A3" s="45">
        <v>1</v>
      </c>
      <c r="B3" s="46" t="s">
        <v>149</v>
      </c>
      <c r="C3" s="46" t="s">
        <v>150</v>
      </c>
      <c r="D3" s="47">
        <v>30717</v>
      </c>
      <c r="E3" s="46" t="s">
        <v>22</v>
      </c>
      <c r="F3" s="46">
        <v>9886266333</v>
      </c>
      <c r="G3" s="46" t="s">
        <v>23</v>
      </c>
      <c r="H3" s="46" t="s">
        <v>24</v>
      </c>
    </row>
    <row r="5" spans="1:22" ht="33" x14ac:dyDescent="0.35">
      <c r="B5" s="2" t="s">
        <v>30</v>
      </c>
      <c r="I5" s="3" t="s">
        <v>0</v>
      </c>
      <c r="K5" s="2" t="s">
        <v>38</v>
      </c>
      <c r="V5" s="8" t="s">
        <v>0</v>
      </c>
    </row>
    <row r="6" spans="1:22" x14ac:dyDescent="0.3">
      <c r="B6" s="1" t="s">
        <v>46</v>
      </c>
      <c r="C6" s="1"/>
      <c r="D6" s="1"/>
      <c r="E6" s="1"/>
      <c r="F6" s="1"/>
      <c r="I6" s="4">
        <v>5</v>
      </c>
      <c r="K6" s="1" t="s">
        <v>86</v>
      </c>
      <c r="V6" s="7">
        <v>3</v>
      </c>
    </row>
    <row r="7" spans="1:22" x14ac:dyDescent="0.3">
      <c r="B7" s="1" t="s">
        <v>47</v>
      </c>
      <c r="C7" s="1"/>
      <c r="D7" s="1"/>
      <c r="E7" s="1"/>
      <c r="F7" s="1"/>
      <c r="I7" s="4">
        <v>4</v>
      </c>
      <c r="K7" s="1" t="s">
        <v>87</v>
      </c>
      <c r="V7" s="7">
        <v>4</v>
      </c>
    </row>
    <row r="8" spans="1:22" x14ac:dyDescent="0.3">
      <c r="B8" s="1" t="s">
        <v>48</v>
      </c>
      <c r="C8" s="1"/>
      <c r="D8" s="1"/>
      <c r="E8" s="1"/>
      <c r="F8" s="1"/>
      <c r="I8" s="4">
        <v>5</v>
      </c>
      <c r="K8" s="1" t="s">
        <v>88</v>
      </c>
      <c r="V8" s="7">
        <v>3</v>
      </c>
    </row>
    <row r="9" spans="1:22" x14ac:dyDescent="0.3">
      <c r="B9" s="1" t="s">
        <v>49</v>
      </c>
      <c r="C9" s="1"/>
      <c r="D9" s="1"/>
      <c r="E9" s="1"/>
      <c r="F9" s="1"/>
      <c r="I9" s="4">
        <v>3</v>
      </c>
      <c r="K9" s="1" t="s">
        <v>89</v>
      </c>
      <c r="V9" s="7">
        <v>3</v>
      </c>
    </row>
    <row r="10" spans="1:22" x14ac:dyDescent="0.3">
      <c r="B10" s="1" t="s">
        <v>50</v>
      </c>
      <c r="C10" s="1"/>
      <c r="D10" s="1"/>
      <c r="E10" s="1"/>
      <c r="F10" s="1"/>
      <c r="I10" s="4">
        <v>4</v>
      </c>
      <c r="K10" s="1" t="s">
        <v>90</v>
      </c>
      <c r="V10" s="7">
        <v>1</v>
      </c>
    </row>
    <row r="11" spans="1:22" x14ac:dyDescent="0.3">
      <c r="B11" s="1" t="s">
        <v>51</v>
      </c>
      <c r="C11" s="1"/>
      <c r="D11" s="1"/>
      <c r="E11" s="1"/>
      <c r="F11" s="1"/>
      <c r="I11" s="4">
        <v>5</v>
      </c>
      <c r="K11" s="1" t="s">
        <v>91</v>
      </c>
      <c r="V11" s="7">
        <v>3</v>
      </c>
    </row>
    <row r="12" spans="1:22" x14ac:dyDescent="0.3">
      <c r="B12" s="1" t="s">
        <v>52</v>
      </c>
      <c r="C12" s="1"/>
      <c r="D12" s="1"/>
      <c r="E12" s="1"/>
      <c r="F12" s="1"/>
      <c r="I12" s="4">
        <v>2</v>
      </c>
      <c r="K12" s="1" t="s">
        <v>92</v>
      </c>
      <c r="V12" s="7">
        <v>3</v>
      </c>
    </row>
    <row r="13" spans="1:22" x14ac:dyDescent="0.3">
      <c r="B13" s="1" t="s">
        <v>53</v>
      </c>
      <c r="C13" s="1"/>
      <c r="D13" s="1"/>
      <c r="E13" s="1"/>
      <c r="F13" s="1"/>
      <c r="I13" s="4">
        <v>4</v>
      </c>
      <c r="K13" s="1" t="s">
        <v>93</v>
      </c>
      <c r="V13" s="7">
        <v>2</v>
      </c>
    </row>
    <row r="14" spans="1:22" x14ac:dyDescent="0.3">
      <c r="B14" s="1" t="s">
        <v>54</v>
      </c>
      <c r="C14" s="1"/>
      <c r="D14" s="1"/>
      <c r="E14" s="1"/>
      <c r="F14" s="1"/>
      <c r="I14" s="4">
        <v>5</v>
      </c>
      <c r="K14" s="1" t="s">
        <v>94</v>
      </c>
      <c r="V14" s="7">
        <v>3</v>
      </c>
    </row>
    <row r="15" spans="1:22" x14ac:dyDescent="0.3">
      <c r="B15" s="1" t="s">
        <v>55</v>
      </c>
      <c r="C15" s="1"/>
      <c r="D15" s="1"/>
      <c r="E15" s="1"/>
      <c r="F15" s="1"/>
      <c r="I15" s="4">
        <v>3</v>
      </c>
      <c r="K15" s="1" t="s">
        <v>95</v>
      </c>
      <c r="V15" s="7">
        <v>3</v>
      </c>
    </row>
    <row r="16" spans="1:22" x14ac:dyDescent="0.3">
      <c r="H16" s="6" t="s">
        <v>34</v>
      </c>
      <c r="I16" s="5">
        <f>SUM(I6:I15)</f>
        <v>40</v>
      </c>
      <c r="U16" s="9" t="s">
        <v>39</v>
      </c>
      <c r="V16" s="5">
        <f>SUM(V6:V15)</f>
        <v>28</v>
      </c>
    </row>
    <row r="18" spans="2:22" ht="33" x14ac:dyDescent="0.35">
      <c r="B18" s="2" t="s">
        <v>31</v>
      </c>
      <c r="I18" s="3" t="s">
        <v>0</v>
      </c>
      <c r="K18" s="2" t="s">
        <v>40</v>
      </c>
      <c r="V18" s="8" t="s">
        <v>0</v>
      </c>
    </row>
    <row r="19" spans="2:22" x14ac:dyDescent="0.3">
      <c r="B19" s="1" t="s">
        <v>56</v>
      </c>
      <c r="I19" s="4">
        <v>5</v>
      </c>
      <c r="K19" s="1" t="s">
        <v>96</v>
      </c>
      <c r="V19" s="7">
        <v>3</v>
      </c>
    </row>
    <row r="20" spans="2:22" x14ac:dyDescent="0.3">
      <c r="B20" s="1" t="s">
        <v>57</v>
      </c>
      <c r="I20" s="4">
        <v>4</v>
      </c>
      <c r="K20" s="1" t="s">
        <v>97</v>
      </c>
      <c r="V20" s="7">
        <v>3</v>
      </c>
    </row>
    <row r="21" spans="2:22" x14ac:dyDescent="0.3">
      <c r="B21" s="1" t="s">
        <v>58</v>
      </c>
      <c r="I21" s="4">
        <v>3</v>
      </c>
      <c r="K21" s="1" t="s">
        <v>98</v>
      </c>
      <c r="V21" s="7">
        <v>5</v>
      </c>
    </row>
    <row r="22" spans="2:22" x14ac:dyDescent="0.3">
      <c r="B22" s="1" t="s">
        <v>59</v>
      </c>
      <c r="I22" s="4">
        <v>5</v>
      </c>
      <c r="K22" s="1" t="s">
        <v>99</v>
      </c>
      <c r="V22" s="7">
        <v>5</v>
      </c>
    </row>
    <row r="23" spans="2:22" x14ac:dyDescent="0.3">
      <c r="B23" s="1" t="s">
        <v>60</v>
      </c>
      <c r="I23" s="4">
        <v>5</v>
      </c>
      <c r="K23" s="1" t="s">
        <v>100</v>
      </c>
      <c r="V23" s="7">
        <v>5</v>
      </c>
    </row>
    <row r="24" spans="2:22" x14ac:dyDescent="0.3">
      <c r="B24" s="1" t="s">
        <v>61</v>
      </c>
      <c r="I24" s="4">
        <v>5</v>
      </c>
      <c r="K24" s="1" t="s">
        <v>101</v>
      </c>
      <c r="V24" s="7">
        <v>4</v>
      </c>
    </row>
    <row r="25" spans="2:22" x14ac:dyDescent="0.3">
      <c r="B25" s="1" t="s">
        <v>62</v>
      </c>
      <c r="I25" s="4">
        <v>5</v>
      </c>
      <c r="K25" s="1" t="s">
        <v>102</v>
      </c>
      <c r="V25" s="7">
        <v>3</v>
      </c>
    </row>
    <row r="26" spans="2:22" x14ac:dyDescent="0.3">
      <c r="B26" s="1" t="s">
        <v>63</v>
      </c>
      <c r="I26" s="4">
        <v>5</v>
      </c>
      <c r="K26" s="1" t="s">
        <v>103</v>
      </c>
      <c r="V26" s="7">
        <v>4</v>
      </c>
    </row>
    <row r="27" spans="2:22" x14ac:dyDescent="0.3">
      <c r="B27" s="1" t="s">
        <v>64</v>
      </c>
      <c r="I27" s="4">
        <v>4</v>
      </c>
      <c r="K27" s="1" t="s">
        <v>104</v>
      </c>
      <c r="V27" s="7">
        <v>5</v>
      </c>
    </row>
    <row r="28" spans="2:22" x14ac:dyDescent="0.3">
      <c r="B28" s="1" t="s">
        <v>65</v>
      </c>
      <c r="I28" s="4">
        <v>5</v>
      </c>
      <c r="K28" s="1" t="s">
        <v>105</v>
      </c>
      <c r="V28" s="7">
        <v>5</v>
      </c>
    </row>
    <row r="29" spans="2:22" x14ac:dyDescent="0.3">
      <c r="H29" s="6" t="s">
        <v>35</v>
      </c>
      <c r="I29" s="5">
        <f>SUM(I19:I28)</f>
        <v>46</v>
      </c>
      <c r="U29" s="6" t="s">
        <v>41</v>
      </c>
      <c r="V29" s="5">
        <f>SUM(V19:V28)</f>
        <v>42</v>
      </c>
    </row>
    <row r="31" spans="2:22" ht="33" x14ac:dyDescent="0.35">
      <c r="B31" s="2" t="s">
        <v>32</v>
      </c>
      <c r="I31" s="3" t="s">
        <v>0</v>
      </c>
      <c r="K31" s="2" t="s">
        <v>43</v>
      </c>
      <c r="V31" s="8" t="s">
        <v>0</v>
      </c>
    </row>
    <row r="32" spans="2:22" x14ac:dyDescent="0.3">
      <c r="B32" s="1" t="s">
        <v>66</v>
      </c>
      <c r="I32" s="4">
        <v>5</v>
      </c>
      <c r="K32" s="1" t="s">
        <v>106</v>
      </c>
      <c r="V32" s="7">
        <v>5</v>
      </c>
    </row>
    <row r="33" spans="2:22" x14ac:dyDescent="0.3">
      <c r="B33" s="1" t="s">
        <v>67</v>
      </c>
      <c r="I33" s="4">
        <v>4</v>
      </c>
      <c r="K33" s="1" t="s">
        <v>107</v>
      </c>
      <c r="V33" s="7">
        <v>5</v>
      </c>
    </row>
    <row r="34" spans="2:22" x14ac:dyDescent="0.3">
      <c r="B34" s="1" t="s">
        <v>68</v>
      </c>
      <c r="I34" s="4">
        <v>4</v>
      </c>
      <c r="K34" s="1" t="s">
        <v>108</v>
      </c>
      <c r="V34" s="7">
        <v>3</v>
      </c>
    </row>
    <row r="35" spans="2:22" x14ac:dyDescent="0.3">
      <c r="B35" s="1" t="s">
        <v>69</v>
      </c>
      <c r="I35" s="4">
        <v>5</v>
      </c>
      <c r="K35" s="1" t="s">
        <v>109</v>
      </c>
      <c r="V35" s="7">
        <v>4</v>
      </c>
    </row>
    <row r="36" spans="2:22" x14ac:dyDescent="0.3">
      <c r="B36" s="1" t="s">
        <v>70</v>
      </c>
      <c r="I36" s="4">
        <v>5</v>
      </c>
      <c r="K36" s="1" t="s">
        <v>110</v>
      </c>
      <c r="V36" s="7">
        <v>3</v>
      </c>
    </row>
    <row r="37" spans="2:22" x14ac:dyDescent="0.3">
      <c r="B37" s="1" t="s">
        <v>71</v>
      </c>
      <c r="I37" s="4">
        <v>5</v>
      </c>
      <c r="K37" s="1" t="s">
        <v>111</v>
      </c>
      <c r="V37" s="7">
        <v>5</v>
      </c>
    </row>
    <row r="38" spans="2:22" x14ac:dyDescent="0.3">
      <c r="B38" s="1" t="s">
        <v>72</v>
      </c>
      <c r="I38" s="4">
        <v>5</v>
      </c>
      <c r="K38" s="1" t="s">
        <v>112</v>
      </c>
      <c r="V38" s="7">
        <v>5</v>
      </c>
    </row>
    <row r="39" spans="2:22" x14ac:dyDescent="0.3">
      <c r="B39" s="1" t="s">
        <v>73</v>
      </c>
      <c r="I39" s="4">
        <v>4</v>
      </c>
      <c r="K39" s="1" t="s">
        <v>113</v>
      </c>
      <c r="V39" s="7">
        <v>4</v>
      </c>
    </row>
    <row r="40" spans="2:22" x14ac:dyDescent="0.3">
      <c r="B40" s="1" t="s">
        <v>74</v>
      </c>
      <c r="I40" s="4">
        <v>5</v>
      </c>
      <c r="K40" s="1" t="s">
        <v>114</v>
      </c>
      <c r="V40" s="7">
        <v>5</v>
      </c>
    </row>
    <row r="41" spans="2:22" x14ac:dyDescent="0.3">
      <c r="B41" s="1" t="s">
        <v>75</v>
      </c>
      <c r="I41" s="4">
        <v>5</v>
      </c>
      <c r="K41" s="1" t="s">
        <v>115</v>
      </c>
      <c r="V41" s="7">
        <v>5</v>
      </c>
    </row>
    <row r="42" spans="2:22" x14ac:dyDescent="0.3">
      <c r="H42" s="6" t="s">
        <v>36</v>
      </c>
      <c r="I42" s="5">
        <f>SUM(I32:I41)</f>
        <v>47</v>
      </c>
      <c r="U42" s="6" t="s">
        <v>42</v>
      </c>
      <c r="V42" s="5">
        <f>SUM(V32:V41)</f>
        <v>44</v>
      </c>
    </row>
    <row r="44" spans="2:22" ht="33" x14ac:dyDescent="0.35">
      <c r="B44" s="2" t="s">
        <v>33</v>
      </c>
      <c r="I44" s="3" t="s">
        <v>0</v>
      </c>
      <c r="K44" s="2" t="s">
        <v>44</v>
      </c>
      <c r="V44" s="8" t="s">
        <v>0</v>
      </c>
    </row>
    <row r="45" spans="2:22" x14ac:dyDescent="0.3">
      <c r="B45" s="1" t="s">
        <v>76</v>
      </c>
      <c r="I45" s="4">
        <v>5</v>
      </c>
      <c r="K45" s="1" t="s">
        <v>116</v>
      </c>
      <c r="V45" s="7">
        <v>2</v>
      </c>
    </row>
    <row r="46" spans="2:22" x14ac:dyDescent="0.3">
      <c r="B46" s="1" t="s">
        <v>77</v>
      </c>
      <c r="I46" s="4">
        <v>4</v>
      </c>
      <c r="K46" s="1" t="s">
        <v>117</v>
      </c>
      <c r="V46" s="7">
        <v>3</v>
      </c>
    </row>
    <row r="47" spans="2:22" x14ac:dyDescent="0.3">
      <c r="B47" s="1" t="s">
        <v>78</v>
      </c>
      <c r="I47" s="4">
        <v>3</v>
      </c>
      <c r="K47" s="1" t="s">
        <v>118</v>
      </c>
      <c r="V47" s="7">
        <v>2</v>
      </c>
    </row>
    <row r="48" spans="2:22" x14ac:dyDescent="0.3">
      <c r="B48" s="1" t="s">
        <v>79</v>
      </c>
      <c r="I48" s="4">
        <v>2</v>
      </c>
      <c r="K48" s="1" t="s">
        <v>119</v>
      </c>
      <c r="V48" s="7">
        <v>1</v>
      </c>
    </row>
    <row r="49" spans="2:22" x14ac:dyDescent="0.3">
      <c r="B49" s="1" t="s">
        <v>80</v>
      </c>
      <c r="I49" s="4">
        <v>3</v>
      </c>
      <c r="K49" s="1" t="s">
        <v>120</v>
      </c>
      <c r="V49" s="7">
        <v>3</v>
      </c>
    </row>
    <row r="50" spans="2:22" x14ac:dyDescent="0.3">
      <c r="B50" s="1" t="s">
        <v>81</v>
      </c>
      <c r="I50" s="4">
        <v>4</v>
      </c>
      <c r="K50" s="1" t="s">
        <v>121</v>
      </c>
      <c r="V50" s="7">
        <v>2</v>
      </c>
    </row>
    <row r="51" spans="2:22" x14ac:dyDescent="0.3">
      <c r="B51" s="1" t="s">
        <v>82</v>
      </c>
      <c r="I51" s="4">
        <v>3</v>
      </c>
      <c r="K51" s="1" t="s">
        <v>122</v>
      </c>
      <c r="V51" s="7">
        <v>2</v>
      </c>
    </row>
    <row r="52" spans="2:22" x14ac:dyDescent="0.3">
      <c r="B52" s="1" t="s">
        <v>83</v>
      </c>
      <c r="I52" s="4">
        <v>4</v>
      </c>
      <c r="K52" s="1" t="s">
        <v>123</v>
      </c>
      <c r="V52" s="7">
        <v>2</v>
      </c>
    </row>
    <row r="53" spans="2:22" x14ac:dyDescent="0.3">
      <c r="B53" s="1" t="s">
        <v>84</v>
      </c>
      <c r="I53" s="4">
        <v>4</v>
      </c>
      <c r="K53" s="1" t="s">
        <v>124</v>
      </c>
      <c r="V53" s="7">
        <v>4</v>
      </c>
    </row>
    <row r="54" spans="2:22" x14ac:dyDescent="0.3">
      <c r="B54" s="1" t="s">
        <v>85</v>
      </c>
      <c r="I54" s="4">
        <v>3</v>
      </c>
      <c r="K54" s="1" t="s">
        <v>125</v>
      </c>
      <c r="V54" s="7">
        <v>4</v>
      </c>
    </row>
    <row r="55" spans="2:22" x14ac:dyDescent="0.3">
      <c r="H55" s="6" t="s">
        <v>37</v>
      </c>
      <c r="I55" s="5">
        <f>SUM(I45:I54)</f>
        <v>35</v>
      </c>
      <c r="K55" s="1"/>
      <c r="U55" s="6" t="s">
        <v>45</v>
      </c>
      <c r="V55" s="5">
        <f>SUM(V45:V54)</f>
        <v>25</v>
      </c>
    </row>
  </sheetData>
  <mergeCells count="8">
    <mergeCell ref="G1:G2"/>
    <mergeCell ref="H1:H2"/>
    <mergeCell ref="A1:A2"/>
    <mergeCell ref="B1:B2"/>
    <mergeCell ref="C1:C2"/>
    <mergeCell ref="D1:D2"/>
    <mergeCell ref="E1:E2"/>
    <mergeCell ref="F1:F2"/>
  </mergeCells>
  <dataValidations disablePrompts="1" count="1">
    <dataValidation type="list" allowBlank="1" showInputMessage="1" showErrorMessage="1" sqref="E3">
      <formula1>$BE$2:$BE$3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workbookViewId="0">
      <selection activeCell="H14" sqref="H14"/>
    </sheetView>
  </sheetViews>
  <sheetFormatPr defaultRowHeight="15" x14ac:dyDescent="0.25"/>
  <cols>
    <col min="2" max="2" width="21.5703125" customWidth="1"/>
    <col min="5" max="5" width="22.85546875" customWidth="1"/>
    <col min="6" max="6" width="11.7109375" customWidth="1"/>
    <col min="7" max="7" width="16.42578125" customWidth="1"/>
    <col min="8" max="8" width="39.28515625" bestFit="1" customWidth="1"/>
    <col min="11" max="11" width="32.85546875" customWidth="1"/>
    <col min="12" max="12" width="12.5703125" style="15" customWidth="1"/>
    <col min="13" max="13" width="12.85546875" customWidth="1"/>
    <col min="14" max="14" width="15.5703125" customWidth="1"/>
    <col min="16" max="16" width="30" customWidth="1"/>
    <col min="17" max="17" width="9.5703125" customWidth="1"/>
    <col min="18" max="18" width="13.85546875" customWidth="1"/>
    <col min="19" max="19" width="14.42578125" customWidth="1"/>
  </cols>
  <sheetData>
    <row r="1" spans="1:19" ht="12.75" customHeight="1" x14ac:dyDescent="0.25">
      <c r="A1" s="48"/>
      <c r="B1" s="48"/>
      <c r="C1" s="48"/>
      <c r="D1" s="48"/>
      <c r="E1" s="48"/>
      <c r="F1" s="48"/>
      <c r="G1" s="48"/>
      <c r="H1" s="48"/>
    </row>
    <row r="2" spans="1:19" x14ac:dyDescent="0.25">
      <c r="A2" s="48"/>
      <c r="B2" s="48"/>
      <c r="C2" s="48"/>
      <c r="D2" s="48"/>
      <c r="E2" s="48"/>
      <c r="F2" s="48"/>
      <c r="G2" s="48"/>
      <c r="H2" s="48"/>
    </row>
    <row r="3" spans="1:19" x14ac:dyDescent="0.25">
      <c r="A3" s="34"/>
      <c r="B3" s="33"/>
      <c r="C3" s="33"/>
      <c r="D3" s="35"/>
      <c r="E3" s="33"/>
      <c r="F3" s="33"/>
      <c r="G3" s="33"/>
      <c r="H3" s="33"/>
    </row>
    <row r="5" spans="1:19" x14ac:dyDescent="0.25">
      <c r="B5" s="10" t="s">
        <v>207</v>
      </c>
    </row>
    <row r="6" spans="1:19" x14ac:dyDescent="0.25">
      <c r="E6" s="10" t="s">
        <v>134</v>
      </c>
      <c r="G6" s="10" t="s">
        <v>1</v>
      </c>
      <c r="K6" s="14" t="s">
        <v>145</v>
      </c>
      <c r="L6" s="14" t="s">
        <v>2</v>
      </c>
      <c r="P6" s="10"/>
      <c r="Q6" s="14"/>
      <c r="R6" s="17"/>
      <c r="S6" s="17"/>
    </row>
    <row r="7" spans="1:19" x14ac:dyDescent="0.25">
      <c r="B7" t="s">
        <v>126</v>
      </c>
      <c r="C7">
        <f>Red</f>
        <v>40</v>
      </c>
      <c r="E7" t="s">
        <v>126</v>
      </c>
      <c r="F7">
        <f>C7</f>
        <v>40</v>
      </c>
      <c r="G7" s="11">
        <f>F7/F15</f>
        <v>0.13029315960912052</v>
      </c>
      <c r="H7" s="12" t="s">
        <v>138</v>
      </c>
      <c r="I7" s="11">
        <f>C11/I10</f>
        <v>0.54723127035830621</v>
      </c>
      <c r="K7" s="15">
        <f>_xlfn.RANK.EQ(F7,$F$7:$F$14,0)</f>
        <v>5</v>
      </c>
      <c r="L7" s="15">
        <f>IF(K7&lt;=3,5,IF(K7&lt;=6,3,1))</f>
        <v>3</v>
      </c>
      <c r="M7" s="15" t="str">
        <f>IF(K7&lt;3,"*****",IF(K7&lt;5,"****",IF(K7&lt;7,"***",IF(K7&lt;9,"**","*"))))</f>
        <v>***</v>
      </c>
      <c r="P7" s="16"/>
      <c r="Q7" s="15"/>
      <c r="R7" s="15"/>
      <c r="S7" s="15"/>
    </row>
    <row r="8" spans="1:19" x14ac:dyDescent="0.25">
      <c r="B8" t="s">
        <v>127</v>
      </c>
      <c r="C8">
        <f>Maroon</f>
        <v>46</v>
      </c>
      <c r="E8" t="s">
        <v>127</v>
      </c>
      <c r="F8">
        <f t="shared" ref="F8:F10" si="0">C8</f>
        <v>46</v>
      </c>
      <c r="G8" s="11">
        <f>F8/F15</f>
        <v>0.14983713355048861</v>
      </c>
      <c r="H8" s="12" t="s">
        <v>139</v>
      </c>
      <c r="I8" s="11">
        <f>C19/I10</f>
        <v>0.45276872964169379</v>
      </c>
      <c r="K8" s="15">
        <f>_xlfn.RANK.EQ(F8,$F$7:$F$14,0)</f>
        <v>2</v>
      </c>
      <c r="L8" s="15">
        <f t="shared" ref="L8:L14" si="1">IF(K8&lt;=3,5,IF(K8&lt;=6,3,1))</f>
        <v>5</v>
      </c>
      <c r="M8" s="15" t="str">
        <f t="shared" ref="M8:M13" si="2">IF(K8&lt;3,"*****",IF(K8&lt;5,"****",IF(K8&lt;7,"***",IF(K8&lt;9,"**","*"))))</f>
        <v>*****</v>
      </c>
      <c r="P8" s="16"/>
      <c r="Q8" s="15"/>
      <c r="R8" s="15"/>
      <c r="S8" s="15"/>
    </row>
    <row r="9" spans="1:19" x14ac:dyDescent="0.25">
      <c r="B9" t="s">
        <v>128</v>
      </c>
      <c r="C9">
        <f>Orange</f>
        <v>47</v>
      </c>
      <c r="E9" t="s">
        <v>128</v>
      </c>
      <c r="F9">
        <f t="shared" si="0"/>
        <v>47</v>
      </c>
      <c r="G9" s="11">
        <f>F9/F15</f>
        <v>0.15309446254071662</v>
      </c>
      <c r="K9" s="15">
        <f t="shared" ref="K9:K14" si="3">_xlfn.RANK.EQ(F9,$F$7:$F$14,0)</f>
        <v>1</v>
      </c>
      <c r="L9" s="15">
        <f t="shared" si="1"/>
        <v>5</v>
      </c>
      <c r="M9" s="15" t="str">
        <f t="shared" si="2"/>
        <v>*****</v>
      </c>
      <c r="P9" s="16"/>
      <c r="Q9" s="15"/>
      <c r="R9" s="15"/>
      <c r="S9" s="15"/>
    </row>
    <row r="10" spans="1:19" x14ac:dyDescent="0.25">
      <c r="B10" t="s">
        <v>129</v>
      </c>
      <c r="C10">
        <f>Green</f>
        <v>35</v>
      </c>
      <c r="E10" t="s">
        <v>129</v>
      </c>
      <c r="F10">
        <f t="shared" si="0"/>
        <v>35</v>
      </c>
      <c r="G10" s="11">
        <f>F10/F15</f>
        <v>0.11400651465798045</v>
      </c>
      <c r="H10" s="13" t="s">
        <v>140</v>
      </c>
      <c r="I10">
        <f>C11+C19</f>
        <v>307</v>
      </c>
      <c r="K10" s="15">
        <f t="shared" si="3"/>
        <v>6</v>
      </c>
      <c r="L10" s="15">
        <f t="shared" si="1"/>
        <v>3</v>
      </c>
      <c r="M10" s="15" t="str">
        <f t="shared" si="2"/>
        <v>***</v>
      </c>
      <c r="P10" s="16"/>
      <c r="Q10" s="15"/>
      <c r="R10" s="15"/>
      <c r="S10" s="15"/>
    </row>
    <row r="11" spans="1:19" x14ac:dyDescent="0.25">
      <c r="C11">
        <f>SUM(C7:C10)</f>
        <v>168</v>
      </c>
      <c r="E11" t="s">
        <v>130</v>
      </c>
      <c r="F11">
        <f>C15</f>
        <v>28</v>
      </c>
      <c r="G11" s="11">
        <f>F11/F15</f>
        <v>9.1205211726384364E-2</v>
      </c>
      <c r="K11" s="15">
        <f t="shared" si="3"/>
        <v>7</v>
      </c>
      <c r="L11" s="15">
        <f t="shared" si="1"/>
        <v>1</v>
      </c>
      <c r="M11" s="15" t="str">
        <f t="shared" si="2"/>
        <v>**</v>
      </c>
      <c r="P11" s="16"/>
      <c r="Q11" s="15"/>
      <c r="R11" s="15"/>
      <c r="S11" s="15"/>
    </row>
    <row r="12" spans="1:19" x14ac:dyDescent="0.25">
      <c r="E12" t="s">
        <v>131</v>
      </c>
      <c r="F12">
        <f t="shared" ref="F12:F14" si="4">C16</f>
        <v>42</v>
      </c>
      <c r="G12" s="11">
        <f>F12/F15</f>
        <v>0.13680781758957655</v>
      </c>
      <c r="H12" s="12" t="s">
        <v>136</v>
      </c>
      <c r="I12" s="11">
        <f>F17/F19</f>
        <v>0.46938775510204084</v>
      </c>
      <c r="K12" s="15">
        <f t="shared" si="3"/>
        <v>4</v>
      </c>
      <c r="L12" s="15">
        <f t="shared" si="1"/>
        <v>3</v>
      </c>
      <c r="M12" s="15" t="str">
        <f t="shared" si="2"/>
        <v>****</v>
      </c>
      <c r="P12" s="16"/>
      <c r="Q12" s="15"/>
      <c r="R12" s="15"/>
      <c r="S12" s="15"/>
    </row>
    <row r="13" spans="1:19" x14ac:dyDescent="0.25">
      <c r="B13" s="10" t="s">
        <v>208</v>
      </c>
      <c r="E13" t="s">
        <v>132</v>
      </c>
      <c r="F13">
        <f t="shared" si="4"/>
        <v>44</v>
      </c>
      <c r="G13" s="11">
        <f>F13/F15</f>
        <v>0.14332247557003258</v>
      </c>
      <c r="H13" s="12" t="s">
        <v>135</v>
      </c>
      <c r="I13" s="11">
        <f>F18/F19</f>
        <v>0.53061224489795922</v>
      </c>
      <c r="K13" s="15">
        <f t="shared" si="3"/>
        <v>3</v>
      </c>
      <c r="L13" s="15">
        <f t="shared" si="1"/>
        <v>5</v>
      </c>
      <c r="M13" s="15" t="str">
        <f t="shared" si="2"/>
        <v>****</v>
      </c>
      <c r="P13" s="16"/>
      <c r="Q13" s="15"/>
      <c r="R13" s="15"/>
      <c r="S13" s="15"/>
    </row>
    <row r="14" spans="1:19" x14ac:dyDescent="0.25">
      <c r="E14" t="s">
        <v>133</v>
      </c>
      <c r="F14">
        <f t="shared" si="4"/>
        <v>25</v>
      </c>
      <c r="G14" s="11">
        <f>F14/F15</f>
        <v>8.143322475570032E-2</v>
      </c>
      <c r="K14" s="15">
        <f t="shared" si="3"/>
        <v>8</v>
      </c>
      <c r="L14" s="15">
        <f t="shared" si="1"/>
        <v>1</v>
      </c>
      <c r="M14" s="15" t="str">
        <f>IF(K14&lt;3,"*****",IF(K14&lt;5,"****",IF(K14&lt;7,"***",IF(K14&lt;9,"**","*"))))</f>
        <v>**</v>
      </c>
      <c r="P14" s="16"/>
      <c r="Q14" s="15"/>
      <c r="R14" s="15"/>
      <c r="S14" s="15"/>
    </row>
    <row r="15" spans="1:19" x14ac:dyDescent="0.25">
      <c r="B15" t="s">
        <v>130</v>
      </c>
      <c r="C15">
        <f>Purple</f>
        <v>28</v>
      </c>
      <c r="E15" s="12" t="s">
        <v>3</v>
      </c>
      <c r="F15" s="10">
        <f>SUM(F7:F14)</f>
        <v>307</v>
      </c>
      <c r="P15" s="16"/>
      <c r="Q15" s="15"/>
      <c r="R15" s="15"/>
      <c r="S15" s="15"/>
    </row>
    <row r="16" spans="1:19" x14ac:dyDescent="0.25">
      <c r="B16" t="s">
        <v>131</v>
      </c>
      <c r="C16">
        <f>Yellow</f>
        <v>42</v>
      </c>
      <c r="E16" s="12"/>
      <c r="K16" s="10" t="s">
        <v>206</v>
      </c>
      <c r="M16" s="15"/>
      <c r="N16" s="15"/>
      <c r="P16" s="16"/>
      <c r="Q16" s="15"/>
      <c r="R16" s="15"/>
      <c r="S16" s="15"/>
    </row>
    <row r="17" spans="2:19" x14ac:dyDescent="0.25">
      <c r="B17" t="s">
        <v>132</v>
      </c>
      <c r="C17">
        <f>Pink</f>
        <v>44</v>
      </c>
      <c r="E17" s="12" t="s">
        <v>136</v>
      </c>
      <c r="F17">
        <f>C7+(0.5*C10)+(0.5*C8)</f>
        <v>80.5</v>
      </c>
      <c r="K17" s="16" t="s">
        <v>197</v>
      </c>
      <c r="L17" s="15">
        <f>Red+Yellow+Green</f>
        <v>117</v>
      </c>
      <c r="M17" s="15">
        <f t="shared" ref="M17:M22" si="5">IF(L17=0,1,L17)</f>
        <v>117</v>
      </c>
      <c r="N17" s="15" t="str">
        <f t="shared" ref="N17:N22" si="6">IF(M17&gt;=130,"*****",IF(M17&gt;=115,"****",IF(M17&gt;=100,"***",IF(M17&gt;80,"**","*"))))</f>
        <v>****</v>
      </c>
      <c r="P17" s="16"/>
      <c r="Q17" s="15"/>
      <c r="R17" s="15"/>
      <c r="S17" s="15"/>
    </row>
    <row r="18" spans="2:19" x14ac:dyDescent="0.25">
      <c r="B18" t="s">
        <v>133</v>
      </c>
      <c r="C18">
        <f>Blue</f>
        <v>25</v>
      </c>
      <c r="E18" s="12" t="s">
        <v>135</v>
      </c>
      <c r="F18">
        <f>C9+C17</f>
        <v>91</v>
      </c>
      <c r="K18" s="16" t="s">
        <v>199</v>
      </c>
      <c r="L18" s="15">
        <f>Red+Green+Yellow</f>
        <v>117</v>
      </c>
      <c r="M18" s="15">
        <f t="shared" si="5"/>
        <v>117</v>
      </c>
      <c r="N18" s="15" t="str">
        <f t="shared" si="6"/>
        <v>****</v>
      </c>
      <c r="P18" s="16"/>
      <c r="Q18" s="15"/>
      <c r="R18" s="15"/>
      <c r="S18" s="15"/>
    </row>
    <row r="19" spans="2:19" x14ac:dyDescent="0.25">
      <c r="C19">
        <f>SUM(C15:C18)</f>
        <v>139</v>
      </c>
      <c r="E19" s="12"/>
      <c r="F19">
        <f>SUM(F17:F18)</f>
        <v>171.5</v>
      </c>
      <c r="K19" s="16" t="s">
        <v>195</v>
      </c>
      <c r="L19" s="15">
        <f>Green+Purple+Red</f>
        <v>103</v>
      </c>
      <c r="M19" s="15">
        <f t="shared" si="5"/>
        <v>103</v>
      </c>
      <c r="N19" s="15" t="str">
        <f t="shared" si="6"/>
        <v>***</v>
      </c>
      <c r="P19" s="12"/>
    </row>
    <row r="20" spans="2:19" x14ac:dyDescent="0.25">
      <c r="K20" s="16" t="s">
        <v>198</v>
      </c>
      <c r="L20" s="15">
        <f>Orange+(Red*0.7)+(Maroon*0.7)+(Pink*0.6)</f>
        <v>133.6</v>
      </c>
      <c r="M20" s="15">
        <f t="shared" si="5"/>
        <v>133.6</v>
      </c>
      <c r="N20" s="15" t="str">
        <f t="shared" si="6"/>
        <v>*****</v>
      </c>
    </row>
    <row r="21" spans="2:19" x14ac:dyDescent="0.25">
      <c r="E21" s="10" t="s">
        <v>141</v>
      </c>
      <c r="K21" s="16" t="s">
        <v>196</v>
      </c>
      <c r="L21" s="15">
        <f>Maroon+Pink+Blue</f>
        <v>115</v>
      </c>
      <c r="M21" s="15">
        <f t="shared" si="5"/>
        <v>115</v>
      </c>
      <c r="N21" s="15" t="str">
        <f t="shared" si="6"/>
        <v>****</v>
      </c>
      <c r="P21" s="10"/>
      <c r="Q21" s="14"/>
      <c r="R21" s="17"/>
      <c r="S21" s="17"/>
    </row>
    <row r="22" spans="2:19" x14ac:dyDescent="0.25">
      <c r="B22" s="39" t="s">
        <v>137</v>
      </c>
      <c r="E22" s="16" t="s">
        <v>142</v>
      </c>
      <c r="F22">
        <f>C10+C16</f>
        <v>77</v>
      </c>
      <c r="G22" s="11">
        <f>F22/F25</f>
        <v>0.35730858468677495</v>
      </c>
      <c r="K22" s="16" t="s">
        <v>193</v>
      </c>
      <c r="L22" s="15">
        <f>Blue+Purple+Yellow</f>
        <v>95</v>
      </c>
      <c r="M22" s="15">
        <f t="shared" si="5"/>
        <v>95</v>
      </c>
      <c r="N22" s="15" t="str">
        <f t="shared" si="6"/>
        <v>**</v>
      </c>
      <c r="P22" s="16"/>
      <c r="Q22" s="15"/>
      <c r="R22" s="15"/>
      <c r="S22" s="15"/>
    </row>
    <row r="23" spans="2:19" x14ac:dyDescent="0.25">
      <c r="B23" s="42" t="s">
        <v>128</v>
      </c>
      <c r="C23">
        <f>C9</f>
        <v>47</v>
      </c>
      <c r="D23" s="43">
        <f>C23/C27</f>
        <v>0.29559748427672955</v>
      </c>
      <c r="E23" s="16" t="s">
        <v>143</v>
      </c>
      <c r="F23">
        <f>C8+C18</f>
        <v>71</v>
      </c>
      <c r="G23" s="11">
        <f>F23/F25</f>
        <v>0.3294663573085847</v>
      </c>
      <c r="P23" s="16"/>
      <c r="Q23" s="15"/>
      <c r="R23" s="15"/>
      <c r="S23" s="15"/>
    </row>
    <row r="24" spans="2:19" x14ac:dyDescent="0.25">
      <c r="B24" s="40" t="s">
        <v>132</v>
      </c>
      <c r="C24">
        <f>C17</f>
        <v>44</v>
      </c>
      <c r="D24" s="43">
        <f>C24/C27</f>
        <v>0.27672955974842767</v>
      </c>
      <c r="E24" s="16" t="s">
        <v>144</v>
      </c>
      <c r="F24">
        <f>C15+(0.5*C10)+(0.5*C17)</f>
        <v>67.5</v>
      </c>
      <c r="G24" s="11">
        <f>F24/F25</f>
        <v>0.31322505800464034</v>
      </c>
      <c r="K24" s="10" t="s">
        <v>191</v>
      </c>
      <c r="L24" s="14" t="s">
        <v>5</v>
      </c>
      <c r="M24" s="17" t="s">
        <v>5</v>
      </c>
      <c r="N24" s="17" t="s">
        <v>6</v>
      </c>
      <c r="P24" s="16"/>
      <c r="Q24" s="15"/>
      <c r="R24" s="15"/>
      <c r="S24" s="15"/>
    </row>
    <row r="25" spans="2:19" x14ac:dyDescent="0.25">
      <c r="B25" s="40" t="s">
        <v>126</v>
      </c>
      <c r="C25">
        <f>C7</f>
        <v>40</v>
      </c>
      <c r="D25" s="43">
        <f>C25/C27</f>
        <v>0.25157232704402516</v>
      </c>
      <c r="E25" s="12" t="s">
        <v>3</v>
      </c>
      <c r="F25" s="10">
        <f>SUM(F22:F24)</f>
        <v>215.5</v>
      </c>
      <c r="K25" s="16" t="s">
        <v>174</v>
      </c>
      <c r="L25" s="15">
        <f>Red+Maroon+Green</f>
        <v>121</v>
      </c>
      <c r="M25" s="15">
        <f>L25*0.1</f>
        <v>12.100000000000001</v>
      </c>
      <c r="N25" s="15">
        <f>IF(M25=0,1,M25)</f>
        <v>12.100000000000001</v>
      </c>
      <c r="P25" s="16"/>
      <c r="Q25" s="15"/>
      <c r="R25" s="15"/>
      <c r="S25" s="15"/>
    </row>
    <row r="26" spans="2:19" x14ac:dyDescent="0.25">
      <c r="B26" s="40" t="s">
        <v>130</v>
      </c>
      <c r="C26">
        <f>C15</f>
        <v>28</v>
      </c>
      <c r="D26" s="43">
        <f>C26/C27</f>
        <v>0.1761006289308176</v>
      </c>
      <c r="K26" s="16" t="s">
        <v>175</v>
      </c>
      <c r="L26" s="15">
        <f>Yellow+Maroon+(Red*0.5)+(Blue*0.5)</f>
        <v>120.5</v>
      </c>
      <c r="M26" s="15">
        <f t="shared" ref="M26:M44" si="7">L26*0.1</f>
        <v>12.05</v>
      </c>
      <c r="N26" s="15">
        <f t="shared" ref="N26:N44" si="8">IF(M26=0,1,M26)</f>
        <v>12.05</v>
      </c>
      <c r="P26" s="16"/>
      <c r="Q26" s="15"/>
      <c r="R26" s="15"/>
      <c r="S26" s="15"/>
    </row>
    <row r="27" spans="2:19" x14ac:dyDescent="0.25">
      <c r="B27" s="41" t="s">
        <v>3</v>
      </c>
      <c r="C27">
        <f>SUM(C23:C26)</f>
        <v>159</v>
      </c>
      <c r="E27" s="10"/>
      <c r="K27" s="16" t="s">
        <v>176</v>
      </c>
      <c r="L27" s="15">
        <f>Red+(Green*0.5)+(Maroon*0.5)+(Orange*0.5)+(Pink*0.5)</f>
        <v>126</v>
      </c>
      <c r="M27" s="15">
        <f t="shared" si="7"/>
        <v>12.600000000000001</v>
      </c>
      <c r="N27" s="15">
        <f t="shared" si="8"/>
        <v>12.600000000000001</v>
      </c>
      <c r="P27" s="16"/>
      <c r="Q27" s="15"/>
      <c r="R27" s="15"/>
      <c r="S27" s="15"/>
    </row>
    <row r="28" spans="2:19" x14ac:dyDescent="0.25">
      <c r="B28" s="17"/>
      <c r="E28" s="14" t="s">
        <v>4</v>
      </c>
      <c r="K28" s="16" t="s">
        <v>177</v>
      </c>
      <c r="L28" s="15">
        <f>Red+(Green*0.5)+(Maroon*0.5)+(Orange*0.5)+(Pink*0.5)</f>
        <v>126</v>
      </c>
      <c r="M28" s="15">
        <f t="shared" si="7"/>
        <v>12.600000000000001</v>
      </c>
      <c r="N28" s="15">
        <f t="shared" si="8"/>
        <v>12.600000000000001</v>
      </c>
      <c r="P28" s="16"/>
      <c r="Q28" s="15"/>
      <c r="R28" s="15"/>
      <c r="S28" s="15"/>
    </row>
    <row r="29" spans="2:19" x14ac:dyDescent="0.25">
      <c r="B29" s="17"/>
      <c r="E29" s="17" t="s">
        <v>151</v>
      </c>
      <c r="F29">
        <f>Orange+(0.5*Purple)+(0.5*Pink)</f>
        <v>83</v>
      </c>
      <c r="G29" s="11">
        <f>F29/F34</f>
        <v>0.21842105263157896</v>
      </c>
      <c r="K29" s="16" t="s">
        <v>178</v>
      </c>
      <c r="L29" s="15">
        <f>Red+Yellow+(Orange*0.6)+(0.4*Green)</f>
        <v>124.2</v>
      </c>
      <c r="M29" s="15">
        <f t="shared" si="7"/>
        <v>12.420000000000002</v>
      </c>
      <c r="N29" s="15">
        <f t="shared" si="8"/>
        <v>12.420000000000002</v>
      </c>
      <c r="P29" s="16"/>
      <c r="Q29" s="15"/>
      <c r="R29" s="15"/>
      <c r="S29" s="15"/>
    </row>
    <row r="30" spans="2:19" x14ac:dyDescent="0.25">
      <c r="B30" s="17"/>
      <c r="E30" s="17" t="s">
        <v>152</v>
      </c>
      <c r="F30">
        <f>Red+Maroon</f>
        <v>86</v>
      </c>
      <c r="G30" s="11">
        <f>F30/F34</f>
        <v>0.22631578947368422</v>
      </c>
      <c r="K30" s="16" t="s">
        <v>179</v>
      </c>
      <c r="L30" s="15">
        <f>Pink+Maroon+Red</f>
        <v>130</v>
      </c>
      <c r="M30" s="15">
        <f t="shared" si="7"/>
        <v>13</v>
      </c>
      <c r="N30" s="15">
        <f t="shared" si="8"/>
        <v>13</v>
      </c>
      <c r="P30" s="16"/>
      <c r="Q30" s="15"/>
      <c r="R30" s="15"/>
      <c r="S30" s="15"/>
    </row>
    <row r="31" spans="2:19" x14ac:dyDescent="0.25">
      <c r="B31" s="17"/>
      <c r="E31" s="17" t="s">
        <v>153</v>
      </c>
      <c r="F31">
        <f>Purple+Green</f>
        <v>63</v>
      </c>
      <c r="G31" s="11">
        <f>F31/F34</f>
        <v>0.16578947368421051</v>
      </c>
      <c r="K31" s="16" t="s">
        <v>180</v>
      </c>
      <c r="L31" s="15">
        <f>Red+Green+Purple</f>
        <v>103</v>
      </c>
      <c r="M31" s="15">
        <f t="shared" si="7"/>
        <v>10.3</v>
      </c>
      <c r="N31" s="15">
        <f t="shared" si="8"/>
        <v>10.3</v>
      </c>
      <c r="P31" s="16"/>
      <c r="Q31" s="15"/>
      <c r="R31" s="15"/>
      <c r="S31" s="15"/>
    </row>
    <row r="32" spans="2:19" x14ac:dyDescent="0.25">
      <c r="B32" s="12"/>
      <c r="E32" s="17" t="s">
        <v>154</v>
      </c>
      <c r="F32">
        <f>Blue+Maroon</f>
        <v>71</v>
      </c>
      <c r="G32" s="11">
        <f>F32/F34</f>
        <v>0.18684210526315789</v>
      </c>
      <c r="K32" s="16" t="s">
        <v>181</v>
      </c>
      <c r="L32" s="15">
        <f>Red+Green+Yellow</f>
        <v>117</v>
      </c>
      <c r="M32" s="15">
        <f t="shared" si="7"/>
        <v>11.700000000000001</v>
      </c>
      <c r="N32" s="15">
        <f t="shared" si="8"/>
        <v>11.700000000000001</v>
      </c>
      <c r="P32" s="16"/>
      <c r="Q32" s="15"/>
      <c r="R32" s="15"/>
      <c r="S32" s="15"/>
    </row>
    <row r="33" spans="5:14" x14ac:dyDescent="0.25">
      <c r="E33" s="17" t="s">
        <v>155</v>
      </c>
      <c r="F33">
        <f>Yellow+Green</f>
        <v>77</v>
      </c>
      <c r="G33" s="11">
        <f>F33/F34</f>
        <v>0.20263157894736841</v>
      </c>
      <c r="K33" s="16" t="s">
        <v>180</v>
      </c>
      <c r="L33" s="15">
        <f>Red+Green+Purple</f>
        <v>103</v>
      </c>
      <c r="M33" s="15">
        <f t="shared" si="7"/>
        <v>10.3</v>
      </c>
      <c r="N33" s="15">
        <f t="shared" si="8"/>
        <v>10.3</v>
      </c>
    </row>
    <row r="34" spans="5:14" x14ac:dyDescent="0.25">
      <c r="E34" s="12" t="s">
        <v>3</v>
      </c>
      <c r="F34">
        <f>SUM(F29:F33)</f>
        <v>380</v>
      </c>
      <c r="K34" s="16" t="s">
        <v>182</v>
      </c>
      <c r="L34" s="15">
        <f>Red+Green+(Yellow*0.5)+(Purple*0.5)</f>
        <v>110</v>
      </c>
      <c r="M34" s="15">
        <f t="shared" si="7"/>
        <v>11</v>
      </c>
      <c r="N34" s="15">
        <f t="shared" si="8"/>
        <v>11</v>
      </c>
    </row>
    <row r="35" spans="5:14" x14ac:dyDescent="0.25">
      <c r="K35" s="16" t="s">
        <v>183</v>
      </c>
      <c r="L35" s="15">
        <f>Green+Yellow+Red</f>
        <v>117</v>
      </c>
      <c r="M35" s="15">
        <f t="shared" si="7"/>
        <v>11.700000000000001</v>
      </c>
      <c r="N35" s="15">
        <f t="shared" si="8"/>
        <v>11.700000000000001</v>
      </c>
    </row>
    <row r="36" spans="5:14" x14ac:dyDescent="0.25">
      <c r="K36" s="16" t="s">
        <v>184</v>
      </c>
      <c r="L36" s="15">
        <f>Pink+Red+Orange</f>
        <v>131</v>
      </c>
      <c r="M36" s="15">
        <f t="shared" si="7"/>
        <v>13.100000000000001</v>
      </c>
      <c r="N36" s="15">
        <f t="shared" si="8"/>
        <v>13.100000000000001</v>
      </c>
    </row>
    <row r="37" spans="5:14" x14ac:dyDescent="0.25">
      <c r="K37" s="16" t="s">
        <v>185</v>
      </c>
      <c r="L37" s="15">
        <f>Maroon+Orange+Red</f>
        <v>133</v>
      </c>
      <c r="M37" s="15">
        <f t="shared" si="7"/>
        <v>13.3</v>
      </c>
      <c r="N37" s="15">
        <f t="shared" si="8"/>
        <v>13.3</v>
      </c>
    </row>
    <row r="38" spans="5:14" x14ac:dyDescent="0.25">
      <c r="K38" s="16" t="s">
        <v>186</v>
      </c>
      <c r="L38" s="15">
        <f>Maroon+Pink+Blue</f>
        <v>115</v>
      </c>
      <c r="M38" s="15">
        <f t="shared" si="7"/>
        <v>11.5</v>
      </c>
      <c r="N38" s="15">
        <f t="shared" si="8"/>
        <v>11.5</v>
      </c>
    </row>
    <row r="39" spans="5:14" x14ac:dyDescent="0.25">
      <c r="K39" s="16" t="s">
        <v>187</v>
      </c>
      <c r="L39" s="15">
        <f>Maroon+Pink+Blue</f>
        <v>115</v>
      </c>
      <c r="M39" s="15">
        <f t="shared" si="7"/>
        <v>11.5</v>
      </c>
      <c r="N39" s="15">
        <f t="shared" si="8"/>
        <v>11.5</v>
      </c>
    </row>
    <row r="40" spans="5:14" x14ac:dyDescent="0.25">
      <c r="K40" s="16" t="s">
        <v>188</v>
      </c>
      <c r="L40" s="15">
        <f>Yellow+Maroon+Purple</f>
        <v>116</v>
      </c>
      <c r="M40" s="15">
        <f t="shared" si="7"/>
        <v>11.600000000000001</v>
      </c>
      <c r="N40" s="15">
        <f t="shared" si="8"/>
        <v>11.600000000000001</v>
      </c>
    </row>
    <row r="41" spans="5:14" x14ac:dyDescent="0.25">
      <c r="J41" s="15"/>
      <c r="K41" s="16" t="s">
        <v>180</v>
      </c>
      <c r="L41" s="15">
        <f>Red+Green+Purple</f>
        <v>103</v>
      </c>
      <c r="M41" s="15">
        <f t="shared" si="7"/>
        <v>10.3</v>
      </c>
      <c r="N41" s="15">
        <f t="shared" si="8"/>
        <v>10.3</v>
      </c>
    </row>
    <row r="42" spans="5:14" x14ac:dyDescent="0.25">
      <c r="J42" s="15"/>
      <c r="K42" s="16" t="s">
        <v>186</v>
      </c>
      <c r="L42" s="15">
        <f>Maroon+Pink+Blue</f>
        <v>115</v>
      </c>
      <c r="M42" s="15">
        <f t="shared" si="7"/>
        <v>11.5</v>
      </c>
      <c r="N42" s="15">
        <f t="shared" si="8"/>
        <v>11.5</v>
      </c>
    </row>
    <row r="43" spans="5:14" x14ac:dyDescent="0.25">
      <c r="E43" s="14"/>
      <c r="J43" s="15"/>
      <c r="K43" s="16" t="s">
        <v>189</v>
      </c>
      <c r="L43" s="15">
        <f>Orange+Pink+Maroon</f>
        <v>137</v>
      </c>
      <c r="M43" s="15">
        <f t="shared" si="7"/>
        <v>13.700000000000001</v>
      </c>
      <c r="N43" s="15">
        <f t="shared" si="8"/>
        <v>13.700000000000001</v>
      </c>
    </row>
    <row r="44" spans="5:14" x14ac:dyDescent="0.25">
      <c r="E44" s="17"/>
      <c r="G44" s="11"/>
      <c r="J44" s="15"/>
      <c r="K44" s="16" t="s">
        <v>190</v>
      </c>
      <c r="L44" s="15">
        <f>Maroon+Red+(Pink*0.3)+(Orange*0.7)</f>
        <v>132.1</v>
      </c>
      <c r="M44" s="15">
        <f t="shared" si="7"/>
        <v>13.21</v>
      </c>
      <c r="N44" s="15">
        <f t="shared" si="8"/>
        <v>13.21</v>
      </c>
    </row>
    <row r="45" spans="5:14" x14ac:dyDescent="0.25">
      <c r="E45" s="17"/>
      <c r="G45" s="11"/>
      <c r="J45" s="15"/>
      <c r="M45" s="18"/>
    </row>
    <row r="46" spans="5:14" x14ac:dyDescent="0.25">
      <c r="E46" s="17"/>
      <c r="G46" s="11"/>
      <c r="J46" s="15"/>
      <c r="M46" s="18"/>
    </row>
    <row r="47" spans="5:14" x14ac:dyDescent="0.25">
      <c r="E47" s="17"/>
      <c r="G47" s="11"/>
      <c r="J47" s="15"/>
      <c r="M47" s="18"/>
    </row>
    <row r="48" spans="5:14" x14ac:dyDescent="0.25">
      <c r="E48" s="12"/>
      <c r="J48" s="15"/>
      <c r="M48" s="18"/>
    </row>
    <row r="49" spans="10:19" x14ac:dyDescent="0.25">
      <c r="J49" s="15"/>
      <c r="M49" s="18"/>
    </row>
    <row r="50" spans="10:19" x14ac:dyDescent="0.25">
      <c r="J50" s="15"/>
      <c r="M50" s="18"/>
    </row>
    <row r="51" spans="10:19" x14ac:dyDescent="0.25">
      <c r="J51" s="15"/>
      <c r="M51" s="18"/>
    </row>
    <row r="52" spans="10:19" x14ac:dyDescent="0.25">
      <c r="J52" s="15"/>
      <c r="M52" s="18"/>
    </row>
    <row r="53" spans="10:19" x14ac:dyDescent="0.25">
      <c r="J53" s="15"/>
      <c r="M53" s="18"/>
    </row>
    <row r="54" spans="10:19" x14ac:dyDescent="0.25">
      <c r="J54" s="15"/>
      <c r="M54" s="18"/>
    </row>
    <row r="55" spans="10:19" x14ac:dyDescent="0.25">
      <c r="J55" s="15"/>
      <c r="M55" s="18"/>
    </row>
    <row r="56" spans="10:19" x14ac:dyDescent="0.25">
      <c r="J56" s="15"/>
      <c r="M56" s="18"/>
    </row>
    <row r="57" spans="10:19" x14ac:dyDescent="0.25">
      <c r="J57" s="15"/>
      <c r="M57" s="18"/>
    </row>
    <row r="58" spans="10:19" x14ac:dyDescent="0.25">
      <c r="J58" s="15"/>
      <c r="M58" s="18"/>
    </row>
    <row r="59" spans="10:19" x14ac:dyDescent="0.25">
      <c r="K59" s="12"/>
      <c r="L59" s="14"/>
      <c r="P59" s="10"/>
      <c r="Q59" s="14"/>
      <c r="R59" s="17"/>
      <c r="S59" s="17"/>
    </row>
    <row r="60" spans="10:19" x14ac:dyDescent="0.25">
      <c r="P60" s="16"/>
      <c r="Q60" s="15"/>
      <c r="R60" s="15"/>
      <c r="S60" s="15"/>
    </row>
    <row r="61" spans="10:19" x14ac:dyDescent="0.25">
      <c r="P61" s="16"/>
      <c r="Q61" s="15"/>
      <c r="R61" s="15"/>
      <c r="S61" s="15"/>
    </row>
    <row r="62" spans="10:19" x14ac:dyDescent="0.25">
      <c r="P62" s="16"/>
      <c r="Q62" s="15"/>
      <c r="R62" s="15"/>
      <c r="S62" s="15"/>
    </row>
    <row r="63" spans="10:19" x14ac:dyDescent="0.25">
      <c r="K63" s="16"/>
      <c r="P63" s="16"/>
      <c r="Q63" s="15"/>
      <c r="R63" s="15"/>
      <c r="S63" s="15"/>
    </row>
    <row r="64" spans="10:19" x14ac:dyDescent="0.25">
      <c r="K64" s="16"/>
      <c r="M64" s="18"/>
      <c r="P64" s="16"/>
      <c r="Q64" s="15"/>
      <c r="R64" s="15"/>
      <c r="S64" s="15"/>
    </row>
    <row r="65" spans="11:19" x14ac:dyDescent="0.25">
      <c r="K65" s="16"/>
      <c r="M65" s="18"/>
      <c r="P65" s="16"/>
      <c r="Q65" s="15"/>
      <c r="R65" s="15"/>
      <c r="S65" s="15"/>
    </row>
    <row r="66" spans="11:19" x14ac:dyDescent="0.25">
      <c r="K66" s="16"/>
      <c r="M66" s="18"/>
      <c r="P66" s="16"/>
      <c r="Q66" s="15"/>
      <c r="R66" s="15"/>
      <c r="S66" s="15"/>
    </row>
    <row r="67" spans="11:19" x14ac:dyDescent="0.25">
      <c r="K67" s="16"/>
      <c r="M67" s="18"/>
      <c r="P67" s="16"/>
      <c r="Q67" s="15"/>
      <c r="R67" s="15"/>
      <c r="S67" s="15"/>
    </row>
    <row r="68" spans="11:19" x14ac:dyDescent="0.25">
      <c r="K68" s="16"/>
      <c r="M68" s="18"/>
      <c r="P68" s="16"/>
      <c r="Q68" s="15"/>
      <c r="R68" s="15"/>
      <c r="S68" s="15"/>
    </row>
    <row r="69" spans="11:19" x14ac:dyDescent="0.25">
      <c r="K69" s="16"/>
      <c r="M69" s="18"/>
      <c r="P69" s="16"/>
      <c r="Q69" s="15"/>
      <c r="R69" s="15"/>
      <c r="S69" s="15"/>
    </row>
    <row r="70" spans="11:19" x14ac:dyDescent="0.25">
      <c r="K70" s="16"/>
      <c r="M70" s="18"/>
      <c r="P70" s="16"/>
      <c r="Q70" s="15"/>
      <c r="R70" s="15"/>
      <c r="S70" s="15"/>
    </row>
    <row r="71" spans="11:19" x14ac:dyDescent="0.25">
      <c r="K71" s="16"/>
      <c r="M71" s="18"/>
      <c r="P71" s="16"/>
      <c r="Q71" s="15"/>
      <c r="R71" s="15"/>
      <c r="S71" s="15"/>
    </row>
    <row r="72" spans="11:19" x14ac:dyDescent="0.25">
      <c r="K72" s="16"/>
      <c r="M72" s="18"/>
      <c r="P72" s="16"/>
      <c r="Q72" s="15"/>
      <c r="R72" s="15"/>
      <c r="S72" s="15"/>
    </row>
    <row r="73" spans="11:19" x14ac:dyDescent="0.25">
      <c r="K73" s="16"/>
      <c r="M73" s="18"/>
      <c r="P73" s="16"/>
      <c r="Q73" s="15"/>
      <c r="R73" s="15"/>
      <c r="S73" s="15"/>
    </row>
    <row r="74" spans="11:19" x14ac:dyDescent="0.25">
      <c r="K74" s="12"/>
      <c r="L74" s="14"/>
    </row>
  </sheetData>
  <sortState ref="K62:N71">
    <sortCondition descending="1" ref="N62:N71"/>
  </sortState>
  <dataValidations disablePrompts="1" count="1">
    <dataValidation type="list" allowBlank="1" showInputMessage="1" showErrorMessage="1" sqref="E3">
      <formula1>$BE$2:$BE$3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6"/>
  <sheetViews>
    <sheetView tabSelected="1" view="pageLayout" zoomScaleNormal="100" workbookViewId="0">
      <selection activeCell="AD12" sqref="AD12:AD13"/>
    </sheetView>
  </sheetViews>
  <sheetFormatPr defaultColWidth="7.85546875" defaultRowHeight="15" x14ac:dyDescent="0.25"/>
  <cols>
    <col min="1" max="65" width="7.85546875" customWidth="1"/>
    <col min="92" max="92" width="9.42578125" customWidth="1"/>
    <col min="100" max="100" width="8.7109375" customWidth="1"/>
    <col min="101" max="101" width="6.7109375" customWidth="1"/>
  </cols>
  <sheetData>
    <row r="1" spans="2:104" ht="14.25" customHeight="1" x14ac:dyDescent="0.25">
      <c r="N1" s="152" t="s">
        <v>148</v>
      </c>
      <c r="O1" s="153"/>
      <c r="P1" s="153"/>
      <c r="Q1" s="153"/>
      <c r="R1" s="153"/>
      <c r="S1" s="153"/>
      <c r="T1" s="153"/>
      <c r="U1" s="153"/>
      <c r="V1" s="49"/>
      <c r="W1" s="49"/>
      <c r="X1" s="49"/>
      <c r="Y1" s="49"/>
      <c r="Z1" s="50"/>
      <c r="AA1" s="152" t="s">
        <v>148</v>
      </c>
      <c r="AB1" s="153"/>
      <c r="AC1" s="153"/>
      <c r="AD1" s="153"/>
      <c r="AE1" s="153"/>
      <c r="AF1" s="153"/>
      <c r="AG1" s="153"/>
      <c r="AH1" s="153"/>
      <c r="AI1" s="49"/>
      <c r="AJ1" s="49"/>
      <c r="AK1" s="49"/>
      <c r="AL1" s="49"/>
      <c r="AM1" s="50"/>
      <c r="AN1" s="152" t="s">
        <v>148</v>
      </c>
      <c r="AO1" s="153"/>
      <c r="AP1" s="153"/>
      <c r="AQ1" s="153"/>
      <c r="AR1" s="153"/>
      <c r="AS1" s="153"/>
      <c r="AT1" s="153"/>
      <c r="AU1" s="153"/>
      <c r="AV1" s="49"/>
      <c r="AW1" s="49"/>
      <c r="AX1" s="49"/>
      <c r="AY1" s="49"/>
      <c r="AZ1" s="50"/>
      <c r="BA1" s="152" t="s">
        <v>148</v>
      </c>
      <c r="BB1" s="153"/>
      <c r="BC1" s="153"/>
      <c r="BD1" s="153"/>
      <c r="BE1" s="153"/>
      <c r="BF1" s="153"/>
      <c r="BG1" s="153"/>
      <c r="BH1" s="153"/>
      <c r="BI1" s="49"/>
      <c r="BJ1" s="49"/>
      <c r="BK1" s="49"/>
      <c r="BL1" s="49"/>
      <c r="BM1" s="50"/>
      <c r="BN1" s="152" t="s">
        <v>148</v>
      </c>
      <c r="BO1" s="153"/>
      <c r="BP1" s="153"/>
      <c r="BQ1" s="153"/>
      <c r="BR1" s="153"/>
      <c r="BS1" s="153"/>
      <c r="BT1" s="153"/>
      <c r="BU1" s="153"/>
      <c r="BV1" s="49"/>
      <c r="BW1" s="49"/>
      <c r="BX1" s="49"/>
      <c r="BY1" s="49"/>
      <c r="BZ1" s="50"/>
      <c r="CA1" s="152" t="s">
        <v>148</v>
      </c>
      <c r="CB1" s="153"/>
      <c r="CC1" s="153"/>
      <c r="CD1" s="153"/>
      <c r="CE1" s="153"/>
      <c r="CF1" s="153"/>
      <c r="CG1" s="153"/>
      <c r="CH1" s="153"/>
      <c r="CI1" s="49"/>
      <c r="CJ1" s="49"/>
      <c r="CK1" s="49"/>
      <c r="CL1" s="49"/>
      <c r="CM1" s="50"/>
      <c r="CN1" s="152" t="s">
        <v>148</v>
      </c>
      <c r="CO1" s="153"/>
      <c r="CP1" s="153"/>
      <c r="CQ1" s="153"/>
      <c r="CR1" s="153"/>
      <c r="CS1" s="153"/>
      <c r="CT1" s="153"/>
      <c r="CU1" s="153"/>
      <c r="CV1" s="49"/>
      <c r="CW1" s="49"/>
      <c r="CX1" s="49"/>
      <c r="CY1" s="49"/>
      <c r="CZ1" s="50"/>
    </row>
    <row r="2" spans="2:104" ht="14.25" customHeight="1" x14ac:dyDescent="0.25">
      <c r="N2" s="154"/>
      <c r="O2" s="155"/>
      <c r="P2" s="155"/>
      <c r="Q2" s="155"/>
      <c r="R2" s="155"/>
      <c r="S2" s="155"/>
      <c r="T2" s="155"/>
      <c r="U2" s="155"/>
      <c r="V2" s="19"/>
      <c r="W2" s="19"/>
      <c r="X2" s="19"/>
      <c r="Y2" s="19"/>
      <c r="Z2" s="51"/>
      <c r="AA2" s="154"/>
      <c r="AB2" s="155"/>
      <c r="AC2" s="155"/>
      <c r="AD2" s="155"/>
      <c r="AE2" s="155"/>
      <c r="AF2" s="155"/>
      <c r="AG2" s="155"/>
      <c r="AH2" s="155"/>
      <c r="AI2" s="19"/>
      <c r="AJ2" s="19"/>
      <c r="AK2" s="19"/>
      <c r="AL2" s="19"/>
      <c r="AM2" s="51"/>
      <c r="AN2" s="154"/>
      <c r="AO2" s="155"/>
      <c r="AP2" s="155"/>
      <c r="AQ2" s="155"/>
      <c r="AR2" s="155"/>
      <c r="AS2" s="155"/>
      <c r="AT2" s="155"/>
      <c r="AU2" s="155"/>
      <c r="AV2" s="19"/>
      <c r="AW2" s="19"/>
      <c r="AX2" s="19"/>
      <c r="AY2" s="19"/>
      <c r="AZ2" s="51"/>
      <c r="BA2" s="154"/>
      <c r="BB2" s="155"/>
      <c r="BC2" s="155"/>
      <c r="BD2" s="155"/>
      <c r="BE2" s="155"/>
      <c r="BF2" s="155"/>
      <c r="BG2" s="155"/>
      <c r="BH2" s="155"/>
      <c r="BI2" s="19"/>
      <c r="BJ2" s="19"/>
      <c r="BK2" s="19"/>
      <c r="BL2" s="19"/>
      <c r="BM2" s="51"/>
      <c r="BN2" s="154"/>
      <c r="BO2" s="155"/>
      <c r="BP2" s="155"/>
      <c r="BQ2" s="155"/>
      <c r="BR2" s="155"/>
      <c r="BS2" s="155"/>
      <c r="BT2" s="155"/>
      <c r="BU2" s="155"/>
      <c r="BV2" s="19"/>
      <c r="BW2" s="19"/>
      <c r="BX2" s="19"/>
      <c r="BY2" s="19"/>
      <c r="BZ2" s="51"/>
      <c r="CA2" s="154"/>
      <c r="CB2" s="155"/>
      <c r="CC2" s="155"/>
      <c r="CD2" s="155"/>
      <c r="CE2" s="155"/>
      <c r="CF2" s="155"/>
      <c r="CG2" s="155"/>
      <c r="CH2" s="155"/>
      <c r="CI2" s="19"/>
      <c r="CJ2" s="19"/>
      <c r="CK2" s="19"/>
      <c r="CL2" s="19"/>
      <c r="CM2" s="51"/>
      <c r="CN2" s="154"/>
      <c r="CO2" s="155"/>
      <c r="CP2" s="155"/>
      <c r="CQ2" s="155"/>
      <c r="CR2" s="155"/>
      <c r="CS2" s="155"/>
      <c r="CT2" s="155"/>
      <c r="CU2" s="155"/>
      <c r="CV2" s="19"/>
      <c r="CW2" s="19"/>
      <c r="CX2" s="19"/>
      <c r="CY2" s="19"/>
      <c r="CZ2" s="51"/>
    </row>
    <row r="3" spans="2:104" ht="14.25" customHeight="1" x14ac:dyDescent="0.25">
      <c r="B3" s="165" t="s">
        <v>146</v>
      </c>
      <c r="C3" s="165"/>
      <c r="D3" s="165"/>
      <c r="E3" s="165"/>
      <c r="F3" s="165"/>
      <c r="G3" s="165"/>
      <c r="H3" s="165"/>
      <c r="I3" s="165"/>
      <c r="J3" s="165"/>
      <c r="K3" s="165"/>
      <c r="L3" s="165"/>
      <c r="N3" s="154"/>
      <c r="O3" s="155"/>
      <c r="P3" s="155"/>
      <c r="Q3" s="155"/>
      <c r="R3" s="155"/>
      <c r="S3" s="155"/>
      <c r="T3" s="155"/>
      <c r="U3" s="155"/>
      <c r="V3" s="19"/>
      <c r="W3" s="19"/>
      <c r="X3" s="19"/>
      <c r="Y3" s="19"/>
      <c r="Z3" s="51"/>
      <c r="AA3" s="154"/>
      <c r="AB3" s="155"/>
      <c r="AC3" s="155"/>
      <c r="AD3" s="155"/>
      <c r="AE3" s="155"/>
      <c r="AF3" s="155"/>
      <c r="AG3" s="155"/>
      <c r="AH3" s="155"/>
      <c r="AI3" s="19"/>
      <c r="AJ3" s="19"/>
      <c r="AK3" s="19"/>
      <c r="AL3" s="19"/>
      <c r="AM3" s="51"/>
      <c r="AN3" s="154"/>
      <c r="AO3" s="155"/>
      <c r="AP3" s="155"/>
      <c r="AQ3" s="155"/>
      <c r="AR3" s="155"/>
      <c r="AS3" s="155"/>
      <c r="AT3" s="155"/>
      <c r="AU3" s="155"/>
      <c r="AV3" s="19"/>
      <c r="AW3" s="19"/>
      <c r="AX3" s="19"/>
      <c r="AY3" s="19"/>
      <c r="AZ3" s="51"/>
      <c r="BA3" s="154"/>
      <c r="BB3" s="155"/>
      <c r="BC3" s="155"/>
      <c r="BD3" s="155"/>
      <c r="BE3" s="155"/>
      <c r="BF3" s="155"/>
      <c r="BG3" s="155"/>
      <c r="BH3" s="155"/>
      <c r="BI3" s="19"/>
      <c r="BJ3" s="19"/>
      <c r="BK3" s="19"/>
      <c r="BL3" s="19"/>
      <c r="BM3" s="51"/>
      <c r="BN3" s="154"/>
      <c r="BO3" s="155"/>
      <c r="BP3" s="155"/>
      <c r="BQ3" s="155"/>
      <c r="BR3" s="155"/>
      <c r="BS3" s="155"/>
      <c r="BT3" s="155"/>
      <c r="BU3" s="155"/>
      <c r="BV3" s="19"/>
      <c r="BW3" s="19"/>
      <c r="BX3" s="19"/>
      <c r="BY3" s="19"/>
      <c r="BZ3" s="51"/>
      <c r="CA3" s="154"/>
      <c r="CB3" s="155"/>
      <c r="CC3" s="155"/>
      <c r="CD3" s="155"/>
      <c r="CE3" s="155"/>
      <c r="CF3" s="155"/>
      <c r="CG3" s="155"/>
      <c r="CH3" s="155"/>
      <c r="CI3" s="19"/>
      <c r="CJ3" s="19"/>
      <c r="CK3" s="19"/>
      <c r="CL3" s="19"/>
      <c r="CM3" s="51"/>
      <c r="CN3" s="154"/>
      <c r="CO3" s="155"/>
      <c r="CP3" s="155"/>
      <c r="CQ3" s="155"/>
      <c r="CR3" s="155"/>
      <c r="CS3" s="155"/>
      <c r="CT3" s="155"/>
      <c r="CU3" s="155"/>
      <c r="CV3" s="19"/>
      <c r="CW3" s="19"/>
      <c r="CX3" s="19"/>
      <c r="CY3" s="19"/>
      <c r="CZ3" s="51"/>
    </row>
    <row r="4" spans="2:104" ht="14.25" customHeight="1" x14ac:dyDescent="0.25">
      <c r="B4" s="165"/>
      <c r="C4" s="165"/>
      <c r="D4" s="165"/>
      <c r="E4" s="165"/>
      <c r="F4" s="165"/>
      <c r="G4" s="165"/>
      <c r="H4" s="165"/>
      <c r="I4" s="165"/>
      <c r="J4" s="165"/>
      <c r="K4" s="165"/>
      <c r="L4" s="165"/>
      <c r="N4" s="154"/>
      <c r="O4" s="155"/>
      <c r="P4" s="155"/>
      <c r="Q4" s="155"/>
      <c r="R4" s="155"/>
      <c r="S4" s="155"/>
      <c r="T4" s="155"/>
      <c r="U4" s="155"/>
      <c r="V4" s="19"/>
      <c r="W4" s="19"/>
      <c r="X4" s="19"/>
      <c r="Y4" s="19"/>
      <c r="Z4" s="51"/>
      <c r="AA4" s="154"/>
      <c r="AB4" s="155"/>
      <c r="AC4" s="155"/>
      <c r="AD4" s="155"/>
      <c r="AE4" s="155"/>
      <c r="AF4" s="155"/>
      <c r="AG4" s="155"/>
      <c r="AH4" s="155"/>
      <c r="AI4" s="19"/>
      <c r="AJ4" s="19"/>
      <c r="AK4" s="19"/>
      <c r="AL4" s="19"/>
      <c r="AM4" s="51"/>
      <c r="AN4" s="154"/>
      <c r="AO4" s="155"/>
      <c r="AP4" s="155"/>
      <c r="AQ4" s="155"/>
      <c r="AR4" s="155"/>
      <c r="AS4" s="155"/>
      <c r="AT4" s="155"/>
      <c r="AU4" s="155"/>
      <c r="AV4" s="19"/>
      <c r="AW4" s="19"/>
      <c r="AX4" s="19"/>
      <c r="AY4" s="19"/>
      <c r="AZ4" s="51"/>
      <c r="BA4" s="154"/>
      <c r="BB4" s="155"/>
      <c r="BC4" s="155"/>
      <c r="BD4" s="155"/>
      <c r="BE4" s="155"/>
      <c r="BF4" s="155"/>
      <c r="BG4" s="155"/>
      <c r="BH4" s="155"/>
      <c r="BI4" s="19"/>
      <c r="BJ4" s="19"/>
      <c r="BK4" s="19"/>
      <c r="BL4" s="19"/>
      <c r="BM4" s="51"/>
      <c r="BN4" s="154"/>
      <c r="BO4" s="155"/>
      <c r="BP4" s="155"/>
      <c r="BQ4" s="155"/>
      <c r="BR4" s="155"/>
      <c r="BS4" s="155"/>
      <c r="BT4" s="155"/>
      <c r="BU4" s="155"/>
      <c r="BV4" s="19"/>
      <c r="BW4" s="19"/>
      <c r="BX4" s="19"/>
      <c r="BY4" s="19"/>
      <c r="BZ4" s="51"/>
      <c r="CA4" s="154"/>
      <c r="CB4" s="155"/>
      <c r="CC4" s="155"/>
      <c r="CD4" s="155"/>
      <c r="CE4" s="155"/>
      <c r="CF4" s="155"/>
      <c r="CG4" s="155"/>
      <c r="CH4" s="155"/>
      <c r="CI4" s="19"/>
      <c r="CJ4" s="19"/>
      <c r="CK4" s="19"/>
      <c r="CL4" s="19"/>
      <c r="CM4" s="51"/>
      <c r="CN4" s="154"/>
      <c r="CO4" s="155"/>
      <c r="CP4" s="155"/>
      <c r="CQ4" s="155"/>
      <c r="CR4" s="155"/>
      <c r="CS4" s="155"/>
      <c r="CT4" s="155"/>
      <c r="CU4" s="155"/>
      <c r="CV4" s="19"/>
      <c r="CW4" s="19"/>
      <c r="CX4" s="19"/>
      <c r="CY4" s="19"/>
      <c r="CZ4" s="51"/>
    </row>
    <row r="5" spans="2:104" ht="14.25" customHeight="1" x14ac:dyDescent="0.25">
      <c r="N5" s="154"/>
      <c r="O5" s="155"/>
      <c r="P5" s="155"/>
      <c r="Q5" s="155"/>
      <c r="R5" s="155"/>
      <c r="S5" s="155"/>
      <c r="T5" s="155"/>
      <c r="U5" s="155"/>
      <c r="V5" s="19"/>
      <c r="W5" s="19"/>
      <c r="X5" s="19"/>
      <c r="Y5" s="19"/>
      <c r="Z5" s="51"/>
      <c r="AA5" s="154"/>
      <c r="AB5" s="155"/>
      <c r="AC5" s="155"/>
      <c r="AD5" s="155"/>
      <c r="AE5" s="155"/>
      <c r="AF5" s="155"/>
      <c r="AG5" s="155"/>
      <c r="AH5" s="155"/>
      <c r="AI5" s="19"/>
      <c r="AJ5" s="19"/>
      <c r="AK5" s="19"/>
      <c r="AL5" s="19"/>
      <c r="AM5" s="51"/>
      <c r="AN5" s="154"/>
      <c r="AO5" s="155"/>
      <c r="AP5" s="155"/>
      <c r="AQ5" s="155"/>
      <c r="AR5" s="155"/>
      <c r="AS5" s="155"/>
      <c r="AT5" s="155"/>
      <c r="AU5" s="155"/>
      <c r="AV5" s="19"/>
      <c r="AW5" s="19"/>
      <c r="AX5" s="19"/>
      <c r="AY5" s="19"/>
      <c r="AZ5" s="51"/>
      <c r="BA5" s="154"/>
      <c r="BB5" s="155"/>
      <c r="BC5" s="155"/>
      <c r="BD5" s="155"/>
      <c r="BE5" s="155"/>
      <c r="BF5" s="155"/>
      <c r="BG5" s="155"/>
      <c r="BH5" s="155"/>
      <c r="BI5" s="19"/>
      <c r="BJ5" s="19"/>
      <c r="BK5" s="19"/>
      <c r="BL5" s="19"/>
      <c r="BM5" s="51"/>
      <c r="BN5" s="154"/>
      <c r="BO5" s="155"/>
      <c r="BP5" s="155"/>
      <c r="BQ5" s="155"/>
      <c r="BR5" s="155"/>
      <c r="BS5" s="155"/>
      <c r="BT5" s="155"/>
      <c r="BU5" s="155"/>
      <c r="BV5" s="19"/>
      <c r="BW5" s="19"/>
      <c r="BX5" s="19"/>
      <c r="BY5" s="19"/>
      <c r="BZ5" s="51"/>
      <c r="CA5" s="154"/>
      <c r="CB5" s="155"/>
      <c r="CC5" s="155"/>
      <c r="CD5" s="155"/>
      <c r="CE5" s="155"/>
      <c r="CF5" s="155"/>
      <c r="CG5" s="155"/>
      <c r="CH5" s="155"/>
      <c r="CI5" s="19"/>
      <c r="CJ5" s="19"/>
      <c r="CK5" s="19"/>
      <c r="CL5" s="19"/>
      <c r="CM5" s="51"/>
      <c r="CN5" s="154"/>
      <c r="CO5" s="155"/>
      <c r="CP5" s="155"/>
      <c r="CQ5" s="155"/>
      <c r="CR5" s="155"/>
      <c r="CS5" s="155"/>
      <c r="CT5" s="155"/>
      <c r="CU5" s="155"/>
      <c r="CV5" s="19"/>
      <c r="CW5" s="19"/>
      <c r="CX5" s="19"/>
      <c r="CY5" s="19"/>
      <c r="CZ5" s="51"/>
    </row>
    <row r="6" spans="2:104" ht="14.25" customHeight="1" x14ac:dyDescent="0.25">
      <c r="N6" s="154"/>
      <c r="O6" s="155"/>
      <c r="P6" s="155"/>
      <c r="Q6" s="155"/>
      <c r="R6" s="155"/>
      <c r="S6" s="155"/>
      <c r="T6" s="155"/>
      <c r="U6" s="155"/>
      <c r="V6" s="19"/>
      <c r="W6" s="19"/>
      <c r="X6" s="19"/>
      <c r="Y6" s="19"/>
      <c r="Z6" s="51"/>
      <c r="AA6" s="154"/>
      <c r="AB6" s="155"/>
      <c r="AC6" s="155"/>
      <c r="AD6" s="155"/>
      <c r="AE6" s="155"/>
      <c r="AF6" s="155"/>
      <c r="AG6" s="155"/>
      <c r="AH6" s="155"/>
      <c r="AI6" s="19"/>
      <c r="AJ6" s="19"/>
      <c r="AK6" s="19"/>
      <c r="AL6" s="19"/>
      <c r="AM6" s="51"/>
      <c r="AN6" s="154"/>
      <c r="AO6" s="155"/>
      <c r="AP6" s="155"/>
      <c r="AQ6" s="155"/>
      <c r="AR6" s="155"/>
      <c r="AS6" s="155"/>
      <c r="AT6" s="155"/>
      <c r="AU6" s="155"/>
      <c r="AV6" s="19"/>
      <c r="AW6" s="19"/>
      <c r="AX6" s="19"/>
      <c r="AY6" s="19"/>
      <c r="AZ6" s="51"/>
      <c r="BA6" s="154"/>
      <c r="BB6" s="155"/>
      <c r="BC6" s="155"/>
      <c r="BD6" s="155"/>
      <c r="BE6" s="155"/>
      <c r="BF6" s="155"/>
      <c r="BG6" s="155"/>
      <c r="BH6" s="155"/>
      <c r="BI6" s="19"/>
      <c r="BJ6" s="19"/>
      <c r="BK6" s="19"/>
      <c r="BL6" s="19"/>
      <c r="BM6" s="51"/>
      <c r="BN6" s="154"/>
      <c r="BO6" s="155"/>
      <c r="BP6" s="155"/>
      <c r="BQ6" s="155"/>
      <c r="BR6" s="155"/>
      <c r="BS6" s="155"/>
      <c r="BT6" s="155"/>
      <c r="BU6" s="155"/>
      <c r="BV6" s="19"/>
      <c r="BW6" s="19"/>
      <c r="BX6" s="19"/>
      <c r="BY6" s="19"/>
      <c r="BZ6" s="51"/>
      <c r="CA6" s="154"/>
      <c r="CB6" s="155"/>
      <c r="CC6" s="155"/>
      <c r="CD6" s="155"/>
      <c r="CE6" s="155"/>
      <c r="CF6" s="155"/>
      <c r="CG6" s="155"/>
      <c r="CH6" s="155"/>
      <c r="CI6" s="19"/>
      <c r="CJ6" s="19"/>
      <c r="CK6" s="19"/>
      <c r="CL6" s="19"/>
      <c r="CM6" s="51"/>
      <c r="CN6" s="154"/>
      <c r="CO6" s="155"/>
      <c r="CP6" s="155"/>
      <c r="CQ6" s="155"/>
      <c r="CR6" s="155"/>
      <c r="CS6" s="155"/>
      <c r="CT6" s="155"/>
      <c r="CU6" s="155"/>
      <c r="CV6" s="19"/>
      <c r="CW6" s="19"/>
      <c r="CX6" s="19"/>
      <c r="CY6" s="19"/>
      <c r="CZ6" s="51"/>
    </row>
    <row r="7" spans="2:104" s="22" customFormat="1" ht="18" customHeight="1" x14ac:dyDescent="0.25">
      <c r="N7" s="156" t="str">
        <f>Question!B3&amp;" "&amp;"Personal Details"</f>
        <v>SM Samarth Personal Details</v>
      </c>
      <c r="O7" s="157"/>
      <c r="P7" s="157"/>
      <c r="Q7" s="157"/>
      <c r="R7" s="157"/>
      <c r="S7" s="157"/>
      <c r="T7" s="157"/>
      <c r="U7" s="157"/>
      <c r="V7" s="157"/>
      <c r="W7" s="157"/>
      <c r="X7" s="157"/>
      <c r="Y7" s="157"/>
      <c r="Z7" s="158"/>
      <c r="AA7" s="156" t="str">
        <f>"Overview of"&amp;" "&amp;Question!B3&amp;"'s"&amp;" Color Report"</f>
        <v>Overview of SM Samarth's Color Report</v>
      </c>
      <c r="AB7" s="157"/>
      <c r="AC7" s="157"/>
      <c r="AD7" s="157"/>
      <c r="AE7" s="157"/>
      <c r="AF7" s="157"/>
      <c r="AG7" s="157"/>
      <c r="AH7" s="157"/>
      <c r="AI7" s="157"/>
      <c r="AJ7" s="157"/>
      <c r="AK7" s="157"/>
      <c r="AL7" s="157"/>
      <c r="AM7" s="158"/>
      <c r="AN7" s="156" t="str">
        <f>Question!B3&amp;"'s"&amp;" Wheel color composition"</f>
        <v>SM Samarth's Wheel color composition</v>
      </c>
      <c r="AO7" s="157"/>
      <c r="AP7" s="157"/>
      <c r="AQ7" s="157"/>
      <c r="AR7" s="157"/>
      <c r="AS7" s="157"/>
      <c r="AT7" s="157"/>
      <c r="AU7" s="157"/>
      <c r="AV7" s="157"/>
      <c r="AW7" s="157"/>
      <c r="AX7" s="157"/>
      <c r="AY7" s="157"/>
      <c r="AZ7" s="158"/>
      <c r="BA7" s="156" t="str">
        <f>"OD and CD Colors of "&amp;Question!B3</f>
        <v>OD and CD Colors of SM Samarth</v>
      </c>
      <c r="BB7" s="157"/>
      <c r="BC7" s="157"/>
      <c r="BD7" s="157"/>
      <c r="BE7" s="157"/>
      <c r="BF7" s="157"/>
      <c r="BG7" s="157"/>
      <c r="BH7" s="157"/>
      <c r="BI7" s="157"/>
      <c r="BJ7" s="157"/>
      <c r="BK7" s="157"/>
      <c r="BL7" s="157"/>
      <c r="BM7" s="158"/>
      <c r="BN7" s="156" t="str">
        <f>"8 Color composition of "&amp;Question!B3</f>
        <v>8 Color composition of SM Samarth</v>
      </c>
      <c r="BO7" s="157"/>
      <c r="BP7" s="157"/>
      <c r="BQ7" s="157"/>
      <c r="BR7" s="157"/>
      <c r="BS7" s="157"/>
      <c r="BT7" s="157"/>
      <c r="BU7" s="157"/>
      <c r="BV7" s="157"/>
      <c r="BW7" s="157"/>
      <c r="BX7" s="157"/>
      <c r="BY7" s="157"/>
      <c r="BZ7" s="158"/>
      <c r="CA7" s="156" t="str">
        <f>"3 plus 1 Color Composition of "&amp;Question!B3</f>
        <v>3 plus 1 Color Composition of SM Samarth</v>
      </c>
      <c r="CB7" s="157"/>
      <c r="CC7" s="157"/>
      <c r="CD7" s="157"/>
      <c r="CE7" s="157"/>
      <c r="CF7" s="157"/>
      <c r="CG7" s="157"/>
      <c r="CH7" s="157"/>
      <c r="CI7" s="157"/>
      <c r="CJ7" s="157"/>
      <c r="CK7" s="157"/>
      <c r="CL7" s="157"/>
      <c r="CM7" s="158"/>
      <c r="CN7" s="156" t="str">
        <f>"Feasibility Color composition for "&amp;Question!B3</f>
        <v>Feasibility Color composition for SM Samarth</v>
      </c>
      <c r="CO7" s="157"/>
      <c r="CP7" s="157"/>
      <c r="CQ7" s="157"/>
      <c r="CR7" s="157"/>
      <c r="CS7" s="157"/>
      <c r="CT7" s="157"/>
      <c r="CU7" s="157"/>
      <c r="CV7" s="157"/>
      <c r="CW7" s="157"/>
      <c r="CX7" s="157"/>
      <c r="CY7" s="157"/>
      <c r="CZ7" s="158"/>
    </row>
    <row r="8" spans="2:104" ht="14.25" customHeight="1" x14ac:dyDescent="0.25">
      <c r="N8" s="52"/>
      <c r="O8" s="23"/>
      <c r="P8" s="23"/>
      <c r="Q8" s="23"/>
      <c r="R8" s="24"/>
      <c r="S8" s="23"/>
      <c r="T8" s="23"/>
      <c r="U8" s="23"/>
      <c r="V8" s="21"/>
      <c r="W8" s="21"/>
      <c r="X8" s="21"/>
      <c r="Y8" s="21"/>
      <c r="Z8" s="53"/>
      <c r="AA8" s="52"/>
      <c r="AB8" s="23"/>
      <c r="AC8" s="23"/>
      <c r="AD8" s="23"/>
      <c r="AE8" s="24"/>
      <c r="AF8" s="23"/>
      <c r="AG8" s="23"/>
      <c r="AH8" s="23"/>
      <c r="AI8" s="23"/>
      <c r="AJ8" s="21"/>
      <c r="AK8" s="21"/>
      <c r="AL8" s="21"/>
      <c r="AM8" s="53"/>
      <c r="AN8" s="52"/>
      <c r="AO8" s="23"/>
      <c r="AP8" s="23"/>
      <c r="AQ8" s="23"/>
      <c r="AR8" s="24"/>
      <c r="AS8" s="23"/>
      <c r="AT8" s="23"/>
      <c r="AU8" s="23"/>
      <c r="AV8" s="21"/>
      <c r="AW8" s="21"/>
      <c r="AX8" s="21"/>
      <c r="AY8" s="21"/>
      <c r="AZ8" s="53"/>
      <c r="BA8" s="52"/>
      <c r="BB8" s="23"/>
      <c r="BC8" s="23"/>
      <c r="BD8" s="23"/>
      <c r="BE8" s="23"/>
      <c r="BF8" s="24"/>
      <c r="BG8" s="24"/>
      <c r="BH8" s="24"/>
      <c r="BI8" s="23"/>
      <c r="BJ8" s="23"/>
      <c r="BK8" s="23"/>
      <c r="BL8" s="21"/>
      <c r="BM8" s="53"/>
      <c r="BN8" s="52"/>
      <c r="BO8" s="23"/>
      <c r="BP8" s="23"/>
      <c r="BQ8" s="23"/>
      <c r="BR8" s="24"/>
      <c r="BS8" s="24"/>
      <c r="BT8" s="24"/>
      <c r="BU8" s="24"/>
      <c r="BV8" s="23"/>
      <c r="BW8" s="23"/>
      <c r="BX8" s="23"/>
      <c r="BY8" s="21"/>
      <c r="BZ8" s="53"/>
      <c r="CA8" s="52"/>
      <c r="CB8" s="23"/>
      <c r="CC8" s="23"/>
      <c r="CD8" s="23"/>
      <c r="CE8" s="24"/>
      <c r="CF8" s="24"/>
      <c r="CG8" s="24"/>
      <c r="CH8" s="24"/>
      <c r="CI8" s="23"/>
      <c r="CJ8" s="23"/>
      <c r="CK8" s="23"/>
      <c r="CL8" s="21"/>
      <c r="CM8" s="53"/>
      <c r="CN8" s="150"/>
      <c r="CO8" s="146"/>
      <c r="CP8" s="37"/>
      <c r="CQ8" s="148"/>
      <c r="CR8" s="146"/>
      <c r="CS8" s="37"/>
      <c r="CT8" s="148"/>
      <c r="CU8" s="146"/>
      <c r="CV8" s="148"/>
      <c r="CW8" s="146"/>
      <c r="CX8" s="148"/>
      <c r="CY8" s="146"/>
      <c r="CZ8" s="144"/>
    </row>
    <row r="9" spans="2:104" ht="14.25" customHeight="1" x14ac:dyDescent="0.25">
      <c r="N9" s="54"/>
      <c r="O9" s="21"/>
      <c r="P9" s="21"/>
      <c r="Q9" s="21"/>
      <c r="R9" s="21"/>
      <c r="S9" s="21"/>
      <c r="T9" s="21"/>
      <c r="U9" s="21"/>
      <c r="V9" s="21"/>
      <c r="W9" s="21"/>
      <c r="X9" s="21"/>
      <c r="Y9" s="21"/>
      <c r="Z9" s="53"/>
      <c r="AA9" s="60"/>
      <c r="AB9" s="20"/>
      <c r="AC9" s="21"/>
      <c r="AD9" s="21"/>
      <c r="AE9" s="21"/>
      <c r="AF9" s="21"/>
      <c r="AG9" s="21"/>
      <c r="AH9" s="21"/>
      <c r="AI9" s="21"/>
      <c r="AJ9" s="21"/>
      <c r="AK9" s="21"/>
      <c r="AL9" s="21"/>
      <c r="AM9" s="53"/>
      <c r="AN9" s="60"/>
      <c r="AO9" s="20"/>
      <c r="AP9" s="21"/>
      <c r="AQ9" s="21"/>
      <c r="AR9" s="21"/>
      <c r="AS9" s="21"/>
      <c r="AT9" s="21"/>
      <c r="AU9" s="21"/>
      <c r="AV9" s="21"/>
      <c r="AW9" s="21"/>
      <c r="AX9" s="21"/>
      <c r="AY9" s="21"/>
      <c r="AZ9" s="53"/>
      <c r="BA9" s="52"/>
      <c r="BB9" s="23"/>
      <c r="BC9" s="23"/>
      <c r="BD9" s="23"/>
      <c r="BE9" s="23"/>
      <c r="BF9" s="24"/>
      <c r="BG9" s="24"/>
      <c r="BH9" s="24"/>
      <c r="BI9" s="23"/>
      <c r="BJ9" s="23"/>
      <c r="BK9" s="23"/>
      <c r="BL9" s="21"/>
      <c r="BM9" s="53"/>
      <c r="BN9" s="60"/>
      <c r="BO9" s="20"/>
      <c r="BP9" s="21"/>
      <c r="BQ9" s="21"/>
      <c r="BR9" s="21"/>
      <c r="BS9" s="21"/>
      <c r="BT9" s="21"/>
      <c r="BU9" s="21"/>
      <c r="BV9" s="21"/>
      <c r="BW9" s="21"/>
      <c r="BX9" s="21"/>
      <c r="BY9" s="21"/>
      <c r="BZ9" s="53"/>
      <c r="CA9" s="60"/>
      <c r="CB9" s="20"/>
      <c r="CC9" s="21"/>
      <c r="CD9" s="21"/>
      <c r="CE9" s="21"/>
      <c r="CF9" s="21"/>
      <c r="CG9" s="21"/>
      <c r="CH9" s="21"/>
      <c r="CI9" s="21"/>
      <c r="CJ9" s="21"/>
      <c r="CK9" s="21"/>
      <c r="CL9" s="21"/>
      <c r="CM9" s="53"/>
      <c r="CN9" s="151"/>
      <c r="CO9" s="147"/>
      <c r="CP9" s="38"/>
      <c r="CQ9" s="149"/>
      <c r="CR9" s="147"/>
      <c r="CS9" s="38"/>
      <c r="CT9" s="149"/>
      <c r="CU9" s="147"/>
      <c r="CV9" s="149"/>
      <c r="CW9" s="147"/>
      <c r="CX9" s="149"/>
      <c r="CY9" s="147"/>
      <c r="CZ9" s="145"/>
    </row>
    <row r="10" spans="2:104" ht="14.25" customHeight="1" x14ac:dyDescent="0.25">
      <c r="N10" s="54"/>
      <c r="O10" s="21"/>
      <c r="P10" s="21"/>
      <c r="Q10" s="21"/>
      <c r="R10" s="21"/>
      <c r="S10" s="21"/>
      <c r="T10" s="21"/>
      <c r="U10" s="21"/>
      <c r="V10" s="21"/>
      <c r="W10" s="21"/>
      <c r="X10" s="21"/>
      <c r="Y10" s="21"/>
      <c r="Z10" s="53"/>
      <c r="AA10" s="54"/>
      <c r="AB10" s="21"/>
      <c r="AC10" s="21"/>
      <c r="AD10" s="21"/>
      <c r="AE10" s="21"/>
      <c r="AF10" s="21"/>
      <c r="AG10" s="21"/>
      <c r="AH10" s="21"/>
      <c r="AI10" s="21"/>
      <c r="AJ10" s="21"/>
      <c r="AK10" s="21"/>
      <c r="AL10" s="21"/>
      <c r="AM10" s="53"/>
      <c r="AN10" s="54"/>
      <c r="AO10" s="21"/>
      <c r="AP10" s="21"/>
      <c r="AQ10" s="21"/>
      <c r="AR10" s="21"/>
      <c r="AS10" s="21"/>
      <c r="AT10" s="21"/>
      <c r="AU10" s="21"/>
      <c r="AV10" s="21"/>
      <c r="AW10" s="21"/>
      <c r="AX10" s="21"/>
      <c r="AY10" s="21"/>
      <c r="AZ10" s="53"/>
      <c r="BA10" s="52"/>
      <c r="BB10" s="23"/>
      <c r="BC10" s="23"/>
      <c r="BD10" s="25"/>
      <c r="BE10" s="25"/>
      <c r="BF10" s="25"/>
      <c r="BG10" s="25"/>
      <c r="BH10" s="25"/>
      <c r="BI10" s="26"/>
      <c r="BJ10" s="26"/>
      <c r="BK10" s="26"/>
      <c r="BL10" s="26"/>
      <c r="BM10" s="63"/>
      <c r="BN10" s="54"/>
      <c r="BO10" s="21"/>
      <c r="BP10" s="21"/>
      <c r="BQ10" s="21"/>
      <c r="BR10" s="21"/>
      <c r="BS10" s="21"/>
      <c r="BT10" s="21"/>
      <c r="BU10" s="21"/>
      <c r="BV10" s="21"/>
      <c r="BW10" s="21"/>
      <c r="BX10" s="21"/>
      <c r="BY10" s="21"/>
      <c r="BZ10" s="53"/>
      <c r="CA10" s="54"/>
      <c r="CB10" s="21"/>
      <c r="CC10" s="21"/>
      <c r="CD10" s="21"/>
      <c r="CE10" s="21"/>
      <c r="CF10" s="21"/>
      <c r="CG10" s="21"/>
      <c r="CH10" s="21"/>
      <c r="CI10" s="21"/>
      <c r="CJ10" s="21"/>
      <c r="CK10" s="21"/>
      <c r="CL10" s="21"/>
      <c r="CM10" s="53"/>
      <c r="CN10" s="68" t="s">
        <v>28</v>
      </c>
      <c r="CO10" s="142" t="s">
        <v>29</v>
      </c>
      <c r="CP10" s="142"/>
      <c r="CQ10" s="142"/>
      <c r="CR10" s="142" t="s">
        <v>194</v>
      </c>
      <c r="CS10" s="142"/>
      <c r="CT10" s="142"/>
      <c r="CU10" s="142"/>
      <c r="CV10" s="142" t="s">
        <v>192</v>
      </c>
      <c r="CW10" s="142"/>
      <c r="CX10" s="142"/>
      <c r="CY10" s="142"/>
      <c r="CZ10" s="143"/>
    </row>
    <row r="11" spans="2:104" ht="14.25" customHeight="1" x14ac:dyDescent="0.25">
      <c r="N11" s="54"/>
      <c r="O11" s="21"/>
      <c r="P11" s="21"/>
      <c r="Q11" s="21"/>
      <c r="R11" s="21"/>
      <c r="S11" s="21"/>
      <c r="T11" s="21"/>
      <c r="U11" s="21"/>
      <c r="V11" s="21"/>
      <c r="W11" s="21"/>
      <c r="X11" s="21"/>
      <c r="Y11" s="21"/>
      <c r="Z11" s="53"/>
      <c r="AA11" s="54"/>
      <c r="AB11" s="21"/>
      <c r="AC11" s="21"/>
      <c r="AD11" s="21"/>
      <c r="AE11" s="21"/>
      <c r="AF11" s="21"/>
      <c r="AG11" s="21"/>
      <c r="AH11" s="21"/>
      <c r="AI11" s="21"/>
      <c r="AJ11" s="21"/>
      <c r="AK11" s="21"/>
      <c r="AL11" s="21"/>
      <c r="AM11" s="53"/>
      <c r="AN11" s="54"/>
      <c r="AO11" s="21"/>
      <c r="AP11" s="21"/>
      <c r="AQ11" s="21"/>
      <c r="AR11" s="21"/>
      <c r="AS11" s="21"/>
      <c r="AT11" s="21"/>
      <c r="AU11" s="21"/>
      <c r="AV11" s="21"/>
      <c r="AW11" s="21"/>
      <c r="AX11" s="21"/>
      <c r="AY11" s="21"/>
      <c r="AZ11" s="53"/>
      <c r="BA11" s="52"/>
      <c r="BB11" s="23"/>
      <c r="BC11" s="23"/>
      <c r="BD11" s="25"/>
      <c r="BE11" s="221" t="s">
        <v>136</v>
      </c>
      <c r="BF11" s="221"/>
      <c r="BG11" s="221"/>
      <c r="BH11" s="25"/>
      <c r="BI11" s="26"/>
      <c r="BJ11" s="221" t="s">
        <v>135</v>
      </c>
      <c r="BK11" s="221"/>
      <c r="BL11" s="221"/>
      <c r="BM11" s="63"/>
      <c r="BN11" s="54"/>
      <c r="BO11" s="21"/>
      <c r="BP11" s="21"/>
      <c r="BQ11" s="21"/>
      <c r="BR11" s="21"/>
      <c r="BS11" s="21"/>
      <c r="BT11" s="21"/>
      <c r="BU11" s="21"/>
      <c r="BV11" s="21"/>
      <c r="BW11" s="21"/>
      <c r="BX11" s="21"/>
      <c r="BY11" s="21"/>
      <c r="BZ11" s="53"/>
      <c r="CA11" s="54"/>
      <c r="CB11" s="21"/>
      <c r="CC11" s="21"/>
      <c r="CD11" s="21"/>
      <c r="CE11" s="21"/>
      <c r="CF11" s="21"/>
      <c r="CG11" s="21"/>
      <c r="CH11" s="21"/>
      <c r="CI11" s="21"/>
      <c r="CJ11" s="21"/>
      <c r="CK11" s="21"/>
      <c r="CL11" s="21"/>
      <c r="CM11" s="53"/>
      <c r="CN11" s="136" t="s">
        <v>193</v>
      </c>
      <c r="CO11" s="138" t="str">
        <f>'Input Data'!N22</f>
        <v>**</v>
      </c>
      <c r="CP11" s="139"/>
      <c r="CQ11" s="139"/>
      <c r="CR11" s="102" t="s">
        <v>133</v>
      </c>
      <c r="CS11" s="102"/>
      <c r="CT11" s="87" t="str">
        <f>'Input Data'!M14</f>
        <v>**</v>
      </c>
      <c r="CU11" s="87"/>
      <c r="CV11" s="140" t="s">
        <v>200</v>
      </c>
      <c r="CW11" s="140"/>
      <c r="CX11" s="140"/>
      <c r="CY11" s="140"/>
      <c r="CZ11" s="141"/>
    </row>
    <row r="12" spans="2:104" ht="14.25" customHeight="1" thickBot="1" x14ac:dyDescent="0.35">
      <c r="N12" s="172" t="s">
        <v>7</v>
      </c>
      <c r="O12" s="173"/>
      <c r="P12" s="173"/>
      <c r="Q12" s="209" t="str">
        <f>Question!B3</f>
        <v>SM Samarth</v>
      </c>
      <c r="R12" s="209"/>
      <c r="S12" s="209"/>
      <c r="T12" s="209"/>
      <c r="U12" s="209"/>
      <c r="V12" s="209"/>
      <c r="W12" s="21"/>
      <c r="X12" s="21"/>
      <c r="Y12" s="21"/>
      <c r="Z12" s="53"/>
      <c r="AA12" s="218" t="s">
        <v>126</v>
      </c>
      <c r="AB12" s="161"/>
      <c r="AC12" s="161"/>
      <c r="AD12" s="219">
        <f>'Input Data'!G7</f>
        <v>0.13029315960912052</v>
      </c>
      <c r="AE12" s="21"/>
      <c r="AF12" s="21"/>
      <c r="AG12" s="21"/>
      <c r="AH12" s="21"/>
      <c r="AI12" s="21"/>
      <c r="AJ12" s="71" t="s">
        <v>130</v>
      </c>
      <c r="AK12" s="71"/>
      <c r="AL12" s="71"/>
      <c r="AM12" s="220">
        <f>'Input Data'!G11</f>
        <v>9.1205211726384364E-2</v>
      </c>
      <c r="AN12" s="54"/>
      <c r="AO12" s="21"/>
      <c r="AP12" s="21"/>
      <c r="AQ12" s="21"/>
      <c r="AR12" s="21"/>
      <c r="AS12" s="21"/>
      <c r="AT12" s="21"/>
      <c r="AU12" s="21"/>
      <c r="AV12" s="21"/>
      <c r="AW12" s="21"/>
      <c r="AX12" s="21"/>
      <c r="AY12" s="21"/>
      <c r="AZ12" s="53"/>
      <c r="BA12" s="52"/>
      <c r="BB12" s="23"/>
      <c r="BC12" s="23"/>
      <c r="BD12" s="25"/>
      <c r="BE12" s="221"/>
      <c r="BF12" s="221"/>
      <c r="BG12" s="221"/>
      <c r="BH12" s="25"/>
      <c r="BI12" s="26"/>
      <c r="BJ12" s="221"/>
      <c r="BK12" s="221"/>
      <c r="BL12" s="221"/>
      <c r="BM12" s="63"/>
      <c r="BN12" s="54"/>
      <c r="BO12" s="21"/>
      <c r="BP12" s="21"/>
      <c r="BQ12" s="21"/>
      <c r="BR12" s="21"/>
      <c r="BS12" s="21"/>
      <c r="BT12" s="21"/>
      <c r="BU12" s="21"/>
      <c r="BV12" s="21"/>
      <c r="BW12" s="21"/>
      <c r="BX12" s="21"/>
      <c r="BY12" s="21"/>
      <c r="BZ12" s="53"/>
      <c r="CA12" s="54"/>
      <c r="CB12" s="21"/>
      <c r="CC12" s="21"/>
      <c r="CD12" s="21"/>
      <c r="CE12" s="21"/>
      <c r="CF12" s="21"/>
      <c r="CG12" s="21"/>
      <c r="CH12" s="21"/>
      <c r="CI12" s="21"/>
      <c r="CJ12" s="21"/>
      <c r="CK12" s="21"/>
      <c r="CL12" s="21"/>
      <c r="CM12" s="53"/>
      <c r="CN12" s="136"/>
      <c r="CO12" s="138"/>
      <c r="CP12" s="139"/>
      <c r="CQ12" s="139"/>
      <c r="CR12" s="102"/>
      <c r="CS12" s="102"/>
      <c r="CT12" s="87"/>
      <c r="CU12" s="87"/>
      <c r="CV12" s="129"/>
      <c r="CW12" s="129"/>
      <c r="CX12" s="129"/>
      <c r="CY12" s="129"/>
      <c r="CZ12" s="130"/>
    </row>
    <row r="13" spans="2:104" ht="14.25" customHeight="1" x14ac:dyDescent="0.25">
      <c r="N13" s="55"/>
      <c r="O13" s="27"/>
      <c r="P13" s="27"/>
      <c r="Q13" s="21"/>
      <c r="R13" s="21"/>
      <c r="S13" s="21"/>
      <c r="T13" s="21"/>
      <c r="U13" s="21"/>
      <c r="V13" s="21"/>
      <c r="W13" s="21"/>
      <c r="X13" s="21"/>
      <c r="Y13" s="21"/>
      <c r="Z13" s="53"/>
      <c r="AA13" s="206"/>
      <c r="AB13" s="162"/>
      <c r="AC13" s="162"/>
      <c r="AD13" s="208"/>
      <c r="AE13" s="21"/>
      <c r="AF13" s="21"/>
      <c r="AG13" s="21"/>
      <c r="AH13" s="21"/>
      <c r="AI13" s="21"/>
      <c r="AJ13" s="73"/>
      <c r="AK13" s="73"/>
      <c r="AL13" s="73"/>
      <c r="AM13" s="216"/>
      <c r="AN13" s="54"/>
      <c r="AO13" s="21"/>
      <c r="AP13" s="21"/>
      <c r="AQ13" s="21"/>
      <c r="AR13" s="21"/>
      <c r="AS13" s="21"/>
      <c r="AT13" s="21"/>
      <c r="AU13" s="21"/>
      <c r="AV13" s="21"/>
      <c r="AW13" s="21"/>
      <c r="AX13" s="21"/>
      <c r="AY13" s="21"/>
      <c r="AZ13" s="53"/>
      <c r="BA13" s="52"/>
      <c r="BB13" s="23"/>
      <c r="BC13" s="23"/>
      <c r="BD13" s="25"/>
      <c r="BE13" s="25"/>
      <c r="BF13" s="25"/>
      <c r="BG13" s="25"/>
      <c r="BH13" s="25"/>
      <c r="BI13" s="26"/>
      <c r="BJ13" s="26"/>
      <c r="BK13" s="26"/>
      <c r="BL13" s="26"/>
      <c r="BM13" s="63"/>
      <c r="BN13" s="54"/>
      <c r="BO13" s="21"/>
      <c r="BP13" s="21"/>
      <c r="BQ13" s="21"/>
      <c r="BR13" s="21"/>
      <c r="BS13" s="21"/>
      <c r="BT13" s="21"/>
      <c r="BU13" s="21"/>
      <c r="BV13" s="21"/>
      <c r="BW13" s="21"/>
      <c r="BX13" s="21"/>
      <c r="BY13" s="21"/>
      <c r="BZ13" s="53"/>
      <c r="CA13" s="54"/>
      <c r="CB13" s="21"/>
      <c r="CC13" s="21"/>
      <c r="CD13" s="21"/>
      <c r="CE13" s="21"/>
      <c r="CF13" s="21"/>
      <c r="CG13" s="21"/>
      <c r="CH13" s="21"/>
      <c r="CI13" s="21"/>
      <c r="CJ13" s="21"/>
      <c r="CK13" s="21"/>
      <c r="CL13" s="21"/>
      <c r="CM13" s="53"/>
      <c r="CN13" s="136"/>
      <c r="CO13" s="138"/>
      <c r="CP13" s="139"/>
      <c r="CQ13" s="139"/>
      <c r="CR13" s="86" t="s">
        <v>130</v>
      </c>
      <c r="CS13" s="86"/>
      <c r="CT13" s="87" t="str">
        <f>'Input Data'!M11</f>
        <v>**</v>
      </c>
      <c r="CU13" s="87"/>
      <c r="CV13" s="129"/>
      <c r="CW13" s="129"/>
      <c r="CX13" s="129"/>
      <c r="CY13" s="129"/>
      <c r="CZ13" s="130"/>
    </row>
    <row r="14" spans="2:104" ht="14.25" customHeight="1" thickBot="1" x14ac:dyDescent="0.35">
      <c r="N14" s="172" t="s">
        <v>8</v>
      </c>
      <c r="O14" s="173"/>
      <c r="P14" s="173"/>
      <c r="Q14" s="203" t="str">
        <f>Question!C3</f>
        <v>MM Bharat</v>
      </c>
      <c r="R14" s="203"/>
      <c r="S14" s="203"/>
      <c r="T14" s="203"/>
      <c r="U14" s="28"/>
      <c r="V14" s="28"/>
      <c r="W14" s="21"/>
      <c r="X14" s="21"/>
      <c r="Y14" s="21"/>
      <c r="Z14" s="53"/>
      <c r="AA14" s="204" t="s">
        <v>127</v>
      </c>
      <c r="AB14" s="205"/>
      <c r="AC14" s="205"/>
      <c r="AD14" s="207">
        <f>'Input Data'!G8</f>
        <v>0.14983713355048861</v>
      </c>
      <c r="AE14" s="21"/>
      <c r="AF14" s="21"/>
      <c r="AG14" s="21"/>
      <c r="AH14" s="21"/>
      <c r="AI14" s="21"/>
      <c r="AJ14" s="214" t="s">
        <v>131</v>
      </c>
      <c r="AK14" s="214"/>
      <c r="AL14" s="214"/>
      <c r="AM14" s="215">
        <f>'Input Data'!G12</f>
        <v>0.13680781758957655</v>
      </c>
      <c r="AN14" s="54"/>
      <c r="AO14" s="21"/>
      <c r="AP14" s="21"/>
      <c r="AQ14" s="21"/>
      <c r="AR14" s="21"/>
      <c r="AS14" s="21"/>
      <c r="AT14" s="21"/>
      <c r="AU14" s="21"/>
      <c r="AV14" s="21"/>
      <c r="AW14" s="21"/>
      <c r="AX14" s="21"/>
      <c r="AY14" s="21"/>
      <c r="AZ14" s="53"/>
      <c r="BA14" s="52"/>
      <c r="BB14" s="23"/>
      <c r="BC14" s="23"/>
      <c r="BD14" s="23"/>
      <c r="BE14" s="23"/>
      <c r="BF14" s="24"/>
      <c r="BG14" s="24"/>
      <c r="BH14" s="24"/>
      <c r="BI14" s="23"/>
      <c r="BJ14" s="23"/>
      <c r="BK14" s="23"/>
      <c r="BL14" s="21"/>
      <c r="BM14" s="53"/>
      <c r="BN14" s="54"/>
      <c r="BO14" s="21"/>
      <c r="BP14" s="21"/>
      <c r="BQ14" s="21"/>
      <c r="BR14" s="21"/>
      <c r="BS14" s="21"/>
      <c r="BT14" s="21"/>
      <c r="BU14" s="21"/>
      <c r="BV14" s="21"/>
      <c r="BW14" s="21"/>
      <c r="BX14" s="21"/>
      <c r="BY14" s="21"/>
      <c r="BZ14" s="53"/>
      <c r="CA14" s="54"/>
      <c r="CB14" s="21"/>
      <c r="CC14" s="21"/>
      <c r="CD14" s="21"/>
      <c r="CE14" s="21"/>
      <c r="CF14" s="21"/>
      <c r="CG14" s="21"/>
      <c r="CH14" s="21"/>
      <c r="CI14" s="21"/>
      <c r="CJ14" s="21"/>
      <c r="CK14" s="21"/>
      <c r="CL14" s="21"/>
      <c r="CM14" s="53"/>
      <c r="CN14" s="136"/>
      <c r="CO14" s="138"/>
      <c r="CP14" s="139"/>
      <c r="CQ14" s="139"/>
      <c r="CR14" s="86"/>
      <c r="CS14" s="86"/>
      <c r="CT14" s="87"/>
      <c r="CU14" s="87"/>
      <c r="CV14" s="129"/>
      <c r="CW14" s="129"/>
      <c r="CX14" s="129"/>
      <c r="CY14" s="129"/>
      <c r="CZ14" s="130"/>
    </row>
    <row r="15" spans="2:104" ht="14.25" customHeight="1" x14ac:dyDescent="0.3">
      <c r="N15" s="172"/>
      <c r="O15" s="173"/>
      <c r="P15" s="173"/>
      <c r="Q15" s="21"/>
      <c r="R15" s="21"/>
      <c r="S15" s="21"/>
      <c r="T15" s="21"/>
      <c r="U15" s="21"/>
      <c r="V15" s="21"/>
      <c r="W15" s="21"/>
      <c r="X15" s="21"/>
      <c r="Y15" s="21"/>
      <c r="Z15" s="53"/>
      <c r="AA15" s="206"/>
      <c r="AB15" s="162"/>
      <c r="AC15" s="162"/>
      <c r="AD15" s="208"/>
      <c r="AE15" s="21"/>
      <c r="AF15" s="21"/>
      <c r="AG15" s="21"/>
      <c r="AH15" s="21"/>
      <c r="AI15" s="21"/>
      <c r="AJ15" s="73"/>
      <c r="AK15" s="73"/>
      <c r="AL15" s="73"/>
      <c r="AM15" s="216"/>
      <c r="AN15" s="54"/>
      <c r="AO15" s="21"/>
      <c r="AP15" s="21"/>
      <c r="AQ15" s="21"/>
      <c r="AR15" s="21"/>
      <c r="AS15" s="21"/>
      <c r="AT15" s="21"/>
      <c r="AU15" s="21"/>
      <c r="AV15" s="21"/>
      <c r="AW15" s="21"/>
      <c r="AX15" s="21"/>
      <c r="AY15" s="21"/>
      <c r="AZ15" s="53"/>
      <c r="BA15" s="52"/>
      <c r="BB15" s="23"/>
      <c r="BC15" s="23"/>
      <c r="BD15" s="23"/>
      <c r="BE15" s="23"/>
      <c r="BF15" s="24"/>
      <c r="BG15" s="24"/>
      <c r="BH15" s="24"/>
      <c r="BI15" s="23"/>
      <c r="BJ15" s="23"/>
      <c r="BK15" s="23"/>
      <c r="BL15" s="21"/>
      <c r="BM15" s="53"/>
      <c r="BN15" s="54"/>
      <c r="BO15" s="21"/>
      <c r="BP15" s="21"/>
      <c r="BQ15" s="21"/>
      <c r="BR15" s="21"/>
      <c r="BS15" s="21"/>
      <c r="BT15" s="21"/>
      <c r="BU15" s="21"/>
      <c r="BV15" s="21"/>
      <c r="BW15" s="21"/>
      <c r="BX15" s="21"/>
      <c r="BY15" s="21"/>
      <c r="BZ15" s="53"/>
      <c r="CA15" s="54"/>
      <c r="CB15" s="21"/>
      <c r="CC15" s="21"/>
      <c r="CD15" s="21"/>
      <c r="CE15" s="21"/>
      <c r="CF15" s="21"/>
      <c r="CG15" s="21"/>
      <c r="CH15" s="21"/>
      <c r="CI15" s="21"/>
      <c r="CJ15" s="21"/>
      <c r="CK15" s="21"/>
      <c r="CL15" s="21"/>
      <c r="CM15" s="53"/>
      <c r="CN15" s="136"/>
      <c r="CO15" s="138"/>
      <c r="CP15" s="139"/>
      <c r="CQ15" s="139"/>
      <c r="CR15" s="102" t="s">
        <v>131</v>
      </c>
      <c r="CS15" s="102"/>
      <c r="CT15" s="87" t="str">
        <f>'Input Data'!M12</f>
        <v>****</v>
      </c>
      <c r="CU15" s="87"/>
      <c r="CV15" s="129"/>
      <c r="CW15" s="129"/>
      <c r="CX15" s="129"/>
      <c r="CY15" s="129"/>
      <c r="CZ15" s="130"/>
    </row>
    <row r="16" spans="2:104" ht="14.25" customHeight="1" thickBot="1" x14ac:dyDescent="0.35">
      <c r="N16" s="172" t="s">
        <v>27</v>
      </c>
      <c r="O16" s="173"/>
      <c r="P16" s="173"/>
      <c r="Q16" s="217">
        <f>Question!D3</f>
        <v>30717</v>
      </c>
      <c r="R16" s="217"/>
      <c r="S16" s="217"/>
      <c r="T16" s="217"/>
      <c r="U16" s="28"/>
      <c r="V16" s="28"/>
      <c r="W16" s="21"/>
      <c r="X16" s="21"/>
      <c r="Y16" s="21"/>
      <c r="Z16" s="53"/>
      <c r="AA16" s="204" t="s">
        <v>128</v>
      </c>
      <c r="AB16" s="205"/>
      <c r="AC16" s="205"/>
      <c r="AD16" s="207">
        <f>'Input Data'!G9</f>
        <v>0.15309446254071662</v>
      </c>
      <c r="AE16" s="29"/>
      <c r="AF16" s="21"/>
      <c r="AG16" s="21"/>
      <c r="AH16" s="21"/>
      <c r="AI16" s="21"/>
      <c r="AJ16" s="214" t="s">
        <v>132</v>
      </c>
      <c r="AK16" s="214"/>
      <c r="AL16" s="214"/>
      <c r="AM16" s="215">
        <f>'Input Data'!G13</f>
        <v>0.14332247557003258</v>
      </c>
      <c r="AN16" s="54"/>
      <c r="AO16" s="21"/>
      <c r="AP16" s="21"/>
      <c r="AQ16" s="21"/>
      <c r="AR16" s="21"/>
      <c r="AS16" s="21"/>
      <c r="AT16" s="21"/>
      <c r="AU16" s="21"/>
      <c r="AV16" s="21"/>
      <c r="AW16" s="21"/>
      <c r="AX16" s="21"/>
      <c r="AY16" s="21"/>
      <c r="AZ16" s="53"/>
      <c r="BA16" s="52"/>
      <c r="BB16" s="23"/>
      <c r="BC16" s="23"/>
      <c r="BD16" s="23"/>
      <c r="BE16" s="23"/>
      <c r="BF16" s="24"/>
      <c r="BG16" s="24"/>
      <c r="BH16" s="24"/>
      <c r="BI16" s="23"/>
      <c r="BJ16" s="23"/>
      <c r="BK16" s="23"/>
      <c r="BL16" s="21"/>
      <c r="BM16" s="53"/>
      <c r="BN16" s="54"/>
      <c r="BO16" s="21"/>
      <c r="BP16" s="21"/>
      <c r="BQ16" s="21"/>
      <c r="BR16" s="21"/>
      <c r="BS16" s="21"/>
      <c r="BT16" s="21"/>
      <c r="BU16" s="21"/>
      <c r="BV16" s="21"/>
      <c r="BW16" s="21"/>
      <c r="BX16" s="21"/>
      <c r="BY16" s="21"/>
      <c r="BZ16" s="53"/>
      <c r="CA16" s="54"/>
      <c r="CB16" s="21"/>
      <c r="CC16" s="21"/>
      <c r="CD16" s="21"/>
      <c r="CE16" s="21"/>
      <c r="CF16" s="21"/>
      <c r="CG16" s="21"/>
      <c r="CH16" s="21"/>
      <c r="CI16" s="21"/>
      <c r="CJ16" s="21"/>
      <c r="CK16" s="21"/>
      <c r="CL16" s="21"/>
      <c r="CM16" s="53"/>
      <c r="CN16" s="137"/>
      <c r="CO16" s="138"/>
      <c r="CP16" s="139"/>
      <c r="CQ16" s="139"/>
      <c r="CR16" s="102"/>
      <c r="CS16" s="102"/>
      <c r="CT16" s="87"/>
      <c r="CU16" s="87"/>
      <c r="CV16" s="132"/>
      <c r="CW16" s="132"/>
      <c r="CX16" s="132"/>
      <c r="CY16" s="132"/>
      <c r="CZ16" s="133"/>
    </row>
    <row r="17" spans="14:104" ht="14.25" customHeight="1" x14ac:dyDescent="0.25">
      <c r="N17" s="55"/>
      <c r="O17" s="27"/>
      <c r="P17" s="27"/>
      <c r="Q17" s="21"/>
      <c r="R17" s="21"/>
      <c r="S17" s="21"/>
      <c r="T17" s="21"/>
      <c r="U17" s="21"/>
      <c r="V17" s="21"/>
      <c r="W17" s="21"/>
      <c r="X17" s="21"/>
      <c r="Y17" s="21"/>
      <c r="Z17" s="53"/>
      <c r="AA17" s="206"/>
      <c r="AB17" s="162"/>
      <c r="AC17" s="162"/>
      <c r="AD17" s="208"/>
      <c r="AE17" s="29"/>
      <c r="AF17" s="21"/>
      <c r="AG17" s="21"/>
      <c r="AH17" s="21"/>
      <c r="AI17" s="21"/>
      <c r="AJ17" s="73"/>
      <c r="AK17" s="73"/>
      <c r="AL17" s="73"/>
      <c r="AM17" s="216"/>
      <c r="AN17" s="54"/>
      <c r="AO17" s="21"/>
      <c r="AP17" s="21"/>
      <c r="AQ17" s="21"/>
      <c r="AR17" s="21"/>
      <c r="AS17" s="21"/>
      <c r="AT17" s="21"/>
      <c r="AU17" s="21"/>
      <c r="AV17" s="21"/>
      <c r="AW17" s="21"/>
      <c r="AX17" s="21"/>
      <c r="AY17" s="21"/>
      <c r="AZ17" s="53"/>
      <c r="BA17" s="52"/>
      <c r="BB17" s="23"/>
      <c r="BC17" s="23"/>
      <c r="BD17" s="23"/>
      <c r="BE17" s="23"/>
      <c r="BF17" s="24"/>
      <c r="BG17" s="24"/>
      <c r="BH17" s="24"/>
      <c r="BI17" s="23"/>
      <c r="BJ17" s="23"/>
      <c r="BK17" s="23"/>
      <c r="BL17" s="21"/>
      <c r="BM17" s="53"/>
      <c r="BN17" s="54"/>
      <c r="BO17" s="21"/>
      <c r="BP17" s="21"/>
      <c r="BQ17" s="21"/>
      <c r="BR17" s="21"/>
      <c r="BS17" s="21"/>
      <c r="BT17" s="21"/>
      <c r="BU17" s="21"/>
      <c r="BV17" s="21"/>
      <c r="BW17" s="21"/>
      <c r="BX17" s="21"/>
      <c r="BY17" s="21"/>
      <c r="BZ17" s="53"/>
      <c r="CA17" s="54"/>
      <c r="CB17" s="21"/>
      <c r="CC17" s="21"/>
      <c r="CD17" s="21"/>
      <c r="CE17" s="21"/>
      <c r="CF17" s="21"/>
      <c r="CG17" s="21"/>
      <c r="CH17" s="21"/>
      <c r="CI17" s="21"/>
      <c r="CJ17" s="21"/>
      <c r="CK17" s="21"/>
      <c r="CL17" s="21"/>
      <c r="CM17" s="53"/>
      <c r="CN17" s="92" t="s">
        <v>195</v>
      </c>
      <c r="CO17" s="83" t="str">
        <f>'Input Data'!N19</f>
        <v>***</v>
      </c>
      <c r="CP17" s="84"/>
      <c r="CQ17" s="84"/>
      <c r="CR17" s="101" t="s">
        <v>129</v>
      </c>
      <c r="CS17" s="101"/>
      <c r="CT17" s="100" t="str">
        <f>'Input Data'!M10</f>
        <v>***</v>
      </c>
      <c r="CU17" s="100"/>
      <c r="CV17" s="134" t="s">
        <v>201</v>
      </c>
      <c r="CW17" s="134"/>
      <c r="CX17" s="134"/>
      <c r="CY17" s="134"/>
      <c r="CZ17" s="135"/>
    </row>
    <row r="18" spans="14:104" ht="14.25" customHeight="1" thickBot="1" x14ac:dyDescent="0.35">
      <c r="N18" s="172" t="s">
        <v>9</v>
      </c>
      <c r="O18" s="173"/>
      <c r="P18" s="173"/>
      <c r="Q18" s="203" t="str">
        <f>Question!E3</f>
        <v>Male</v>
      </c>
      <c r="R18" s="203"/>
      <c r="S18" s="203"/>
      <c r="T18" s="203"/>
      <c r="U18" s="28"/>
      <c r="V18" s="28"/>
      <c r="W18" s="21"/>
      <c r="X18" s="21"/>
      <c r="Y18" s="21"/>
      <c r="Z18" s="53"/>
      <c r="AA18" s="204" t="s">
        <v>129</v>
      </c>
      <c r="AB18" s="205"/>
      <c r="AC18" s="205"/>
      <c r="AD18" s="207">
        <f>'Input Data'!G10</f>
        <v>0.11400651465798045</v>
      </c>
      <c r="AE18" s="21"/>
      <c r="AF18" s="21"/>
      <c r="AG18" s="21"/>
      <c r="AH18" s="21"/>
      <c r="AI18" s="21"/>
      <c r="AJ18" s="214" t="s">
        <v>133</v>
      </c>
      <c r="AK18" s="214"/>
      <c r="AL18" s="214"/>
      <c r="AM18" s="215">
        <f>'Input Data'!G14</f>
        <v>8.143322475570032E-2</v>
      </c>
      <c r="AN18" s="54"/>
      <c r="AO18" s="21"/>
      <c r="AP18" s="21"/>
      <c r="AQ18" s="21"/>
      <c r="AR18" s="21"/>
      <c r="AS18" s="21"/>
      <c r="AT18" s="21"/>
      <c r="AU18" s="21"/>
      <c r="AV18" s="21"/>
      <c r="AW18" s="21"/>
      <c r="AX18" s="21"/>
      <c r="AY18" s="21"/>
      <c r="AZ18" s="53"/>
      <c r="BA18" s="52"/>
      <c r="BB18" s="23"/>
      <c r="BC18" s="23"/>
      <c r="BD18" s="23"/>
      <c r="BE18" s="23"/>
      <c r="BF18" s="24"/>
      <c r="BG18" s="24"/>
      <c r="BH18" s="24"/>
      <c r="BI18" s="23"/>
      <c r="BJ18" s="23"/>
      <c r="BK18" s="23"/>
      <c r="BL18" s="21"/>
      <c r="BM18" s="53"/>
      <c r="BN18" s="54"/>
      <c r="BO18" s="21"/>
      <c r="BP18" s="21"/>
      <c r="BQ18" s="21"/>
      <c r="BR18" s="21"/>
      <c r="BS18" s="21"/>
      <c r="BT18" s="21"/>
      <c r="BU18" s="21"/>
      <c r="BV18" s="21"/>
      <c r="BW18" s="21"/>
      <c r="BX18" s="21"/>
      <c r="BY18" s="21"/>
      <c r="BZ18" s="53"/>
      <c r="CA18" s="54"/>
      <c r="CB18" s="21"/>
      <c r="CC18" s="21"/>
      <c r="CD18" s="21"/>
      <c r="CE18" s="21"/>
      <c r="CF18" s="21"/>
      <c r="CG18" s="21"/>
      <c r="CH18" s="21"/>
      <c r="CI18" s="21"/>
      <c r="CJ18" s="21"/>
      <c r="CK18" s="21"/>
      <c r="CL18" s="21"/>
      <c r="CM18" s="53"/>
      <c r="CN18" s="81"/>
      <c r="CO18" s="83"/>
      <c r="CP18" s="84"/>
      <c r="CQ18" s="84"/>
      <c r="CR18" s="101"/>
      <c r="CS18" s="101"/>
      <c r="CT18" s="100"/>
      <c r="CU18" s="100"/>
      <c r="CV18" s="134"/>
      <c r="CW18" s="134"/>
      <c r="CX18" s="134"/>
      <c r="CY18" s="134"/>
      <c r="CZ18" s="135"/>
    </row>
    <row r="19" spans="14:104" ht="14.25" customHeight="1" x14ac:dyDescent="0.25">
      <c r="N19" s="55"/>
      <c r="O19" s="27"/>
      <c r="P19" s="27"/>
      <c r="Q19" s="21"/>
      <c r="R19" s="21"/>
      <c r="S19" s="21"/>
      <c r="T19" s="21"/>
      <c r="U19" s="21"/>
      <c r="V19" s="21"/>
      <c r="W19" s="21"/>
      <c r="X19" s="21"/>
      <c r="Y19" s="21"/>
      <c r="Z19" s="53"/>
      <c r="AA19" s="206"/>
      <c r="AB19" s="162"/>
      <c r="AC19" s="162"/>
      <c r="AD19" s="208"/>
      <c r="AE19" s="21"/>
      <c r="AF19" s="21"/>
      <c r="AG19" s="21"/>
      <c r="AH19" s="21"/>
      <c r="AI19" s="21"/>
      <c r="AJ19" s="73"/>
      <c r="AK19" s="73"/>
      <c r="AL19" s="73"/>
      <c r="AM19" s="216"/>
      <c r="AN19" s="54"/>
      <c r="AO19" s="21"/>
      <c r="AP19" s="21"/>
      <c r="AQ19" s="21"/>
      <c r="AR19" s="21"/>
      <c r="AS19" s="21"/>
      <c r="AT19" s="21"/>
      <c r="AU19" s="21"/>
      <c r="AV19" s="21"/>
      <c r="AW19" s="21"/>
      <c r="AX19" s="21"/>
      <c r="AY19" s="21"/>
      <c r="AZ19" s="53"/>
      <c r="BA19" s="52"/>
      <c r="BB19" s="23"/>
      <c r="BC19" s="23"/>
      <c r="BD19" s="23"/>
      <c r="BE19" s="23"/>
      <c r="BF19" s="24"/>
      <c r="BG19" s="24"/>
      <c r="BH19" s="24"/>
      <c r="BI19" s="23"/>
      <c r="BJ19" s="23"/>
      <c r="BK19" s="23"/>
      <c r="BL19" s="21"/>
      <c r="BM19" s="53"/>
      <c r="BN19" s="54"/>
      <c r="BO19" s="21"/>
      <c r="BP19" s="21"/>
      <c r="BQ19" s="21"/>
      <c r="BR19" s="21"/>
      <c r="BS19" s="21"/>
      <c r="BT19" s="21"/>
      <c r="BU19" s="21"/>
      <c r="BV19" s="21"/>
      <c r="BW19" s="21"/>
      <c r="BX19" s="21"/>
      <c r="BY19" s="21"/>
      <c r="BZ19" s="53"/>
      <c r="CA19" s="54"/>
      <c r="CB19" s="21"/>
      <c r="CC19" s="21"/>
      <c r="CD19" s="21"/>
      <c r="CE19" s="21"/>
      <c r="CF19" s="21"/>
      <c r="CG19" s="21"/>
      <c r="CH19" s="21"/>
      <c r="CI19" s="21"/>
      <c r="CJ19" s="21"/>
      <c r="CK19" s="21"/>
      <c r="CL19" s="21"/>
      <c r="CM19" s="53"/>
      <c r="CN19" s="81"/>
      <c r="CO19" s="83"/>
      <c r="CP19" s="84"/>
      <c r="CQ19" s="84"/>
      <c r="CR19" s="101"/>
      <c r="CS19" s="101"/>
      <c r="CT19" s="100"/>
      <c r="CU19" s="100"/>
      <c r="CV19" s="134"/>
      <c r="CW19" s="134"/>
      <c r="CX19" s="134"/>
      <c r="CY19" s="134"/>
      <c r="CZ19" s="135"/>
    </row>
    <row r="20" spans="14:104" ht="14.25" customHeight="1" thickBot="1" x14ac:dyDescent="0.35">
      <c r="N20" s="172" t="s">
        <v>10</v>
      </c>
      <c r="O20" s="173"/>
      <c r="P20" s="173"/>
      <c r="Q20" s="203">
        <f>Question!F3</f>
        <v>9886266333</v>
      </c>
      <c r="R20" s="203"/>
      <c r="S20" s="203"/>
      <c r="T20" s="203"/>
      <c r="U20" s="28"/>
      <c r="V20" s="28"/>
      <c r="W20" s="21"/>
      <c r="X20" s="21"/>
      <c r="Y20" s="21"/>
      <c r="Z20" s="53"/>
      <c r="AA20" s="54"/>
      <c r="AB20" s="21"/>
      <c r="AC20" s="21"/>
      <c r="AD20" s="21"/>
      <c r="AE20" s="21"/>
      <c r="AF20" s="21"/>
      <c r="AG20" s="21"/>
      <c r="AH20" s="21"/>
      <c r="AI20" s="21"/>
      <c r="AJ20" s="21"/>
      <c r="AK20" s="21"/>
      <c r="AL20" s="21"/>
      <c r="AM20" s="53"/>
      <c r="AN20" s="54"/>
      <c r="AO20" s="21"/>
      <c r="AP20" s="21"/>
      <c r="AQ20" s="21"/>
      <c r="AR20" s="21"/>
      <c r="AS20" s="21"/>
      <c r="AT20" s="21"/>
      <c r="AU20" s="21"/>
      <c r="AV20" s="21"/>
      <c r="AW20" s="21"/>
      <c r="AX20" s="21"/>
      <c r="AY20" s="21"/>
      <c r="AZ20" s="53"/>
      <c r="BA20" s="52"/>
      <c r="BB20" s="23"/>
      <c r="BC20" s="23"/>
      <c r="BD20" s="23"/>
      <c r="BE20" s="23"/>
      <c r="BF20" s="24"/>
      <c r="BG20" s="24"/>
      <c r="BH20" s="24"/>
      <c r="BI20" s="23"/>
      <c r="BJ20" s="23"/>
      <c r="BK20" s="23"/>
      <c r="BL20" s="21"/>
      <c r="BM20" s="53"/>
      <c r="BN20" s="54"/>
      <c r="BO20" s="21"/>
      <c r="BP20" s="21"/>
      <c r="BQ20" s="21"/>
      <c r="BR20" s="21"/>
      <c r="BS20" s="21"/>
      <c r="BT20" s="21"/>
      <c r="BU20" s="21"/>
      <c r="BV20" s="21"/>
      <c r="BW20" s="21"/>
      <c r="BX20" s="21"/>
      <c r="BY20" s="21"/>
      <c r="BZ20" s="53"/>
      <c r="CA20" s="54"/>
      <c r="CB20" s="21"/>
      <c r="CC20" s="21"/>
      <c r="CD20" s="21"/>
      <c r="CE20" s="21"/>
      <c r="CF20" s="21"/>
      <c r="CG20" s="21"/>
      <c r="CH20" s="21"/>
      <c r="CI20" s="21"/>
      <c r="CJ20" s="21"/>
      <c r="CK20" s="21"/>
      <c r="CL20" s="21"/>
      <c r="CM20" s="53"/>
      <c r="CN20" s="81"/>
      <c r="CO20" s="83"/>
      <c r="CP20" s="84"/>
      <c r="CQ20" s="84"/>
      <c r="CR20" s="99" t="s">
        <v>130</v>
      </c>
      <c r="CS20" s="99"/>
      <c r="CT20" s="100" t="str">
        <f>'Input Data'!M11</f>
        <v>**</v>
      </c>
      <c r="CU20" s="100"/>
      <c r="CV20" s="134"/>
      <c r="CW20" s="134"/>
      <c r="CX20" s="134"/>
      <c r="CY20" s="134"/>
      <c r="CZ20" s="135"/>
    </row>
    <row r="21" spans="14:104" ht="14.25" customHeight="1" x14ac:dyDescent="0.25">
      <c r="N21" s="55"/>
      <c r="O21" s="27"/>
      <c r="P21" s="27"/>
      <c r="Q21" s="21"/>
      <c r="R21" s="21"/>
      <c r="S21" s="21"/>
      <c r="T21" s="21"/>
      <c r="U21" s="21"/>
      <c r="V21" s="21"/>
      <c r="W21" s="21"/>
      <c r="X21" s="21"/>
      <c r="Y21" s="21"/>
      <c r="Z21" s="53"/>
      <c r="AA21" s="54"/>
      <c r="AB21" s="21"/>
      <c r="AC21" s="21"/>
      <c r="AD21" s="21"/>
      <c r="AE21" s="21"/>
      <c r="AF21" s="21"/>
      <c r="AG21" s="21"/>
      <c r="AH21" s="21"/>
      <c r="AI21" s="21"/>
      <c r="AJ21" s="21"/>
      <c r="AK21" s="21"/>
      <c r="AL21" s="21"/>
      <c r="AM21" s="53"/>
      <c r="AN21" s="54"/>
      <c r="AO21" s="21"/>
      <c r="AP21" s="21"/>
      <c r="AQ21" s="21"/>
      <c r="AR21" s="21"/>
      <c r="AS21" s="21"/>
      <c r="AT21" s="21"/>
      <c r="AU21" s="21"/>
      <c r="AV21" s="21"/>
      <c r="AW21" s="21"/>
      <c r="AX21" s="21"/>
      <c r="AY21" s="21"/>
      <c r="AZ21" s="53"/>
      <c r="BA21" s="52"/>
      <c r="BB21" s="23"/>
      <c r="BC21" s="23"/>
      <c r="BD21" s="23"/>
      <c r="BE21" s="23"/>
      <c r="BF21" s="24"/>
      <c r="BG21" s="24"/>
      <c r="BH21" s="24"/>
      <c r="BI21" s="23"/>
      <c r="BJ21" s="23"/>
      <c r="BK21" s="23"/>
      <c r="BL21" s="21"/>
      <c r="BM21" s="53"/>
      <c r="BN21" s="54"/>
      <c r="BO21" s="21"/>
      <c r="BP21" s="21"/>
      <c r="BQ21" s="21"/>
      <c r="BR21" s="21"/>
      <c r="BS21" s="21"/>
      <c r="BT21" s="21"/>
      <c r="BU21" s="21"/>
      <c r="BV21" s="21"/>
      <c r="BW21" s="21"/>
      <c r="BX21" s="21"/>
      <c r="BY21" s="21"/>
      <c r="BZ21" s="53"/>
      <c r="CA21" s="54"/>
      <c r="CB21" s="21"/>
      <c r="CC21" s="21"/>
      <c r="CD21" s="21"/>
      <c r="CE21" s="21"/>
      <c r="CF21" s="21"/>
      <c r="CG21" s="21"/>
      <c r="CH21" s="21"/>
      <c r="CI21" s="21"/>
      <c r="CJ21" s="21"/>
      <c r="CK21" s="21"/>
      <c r="CL21" s="21"/>
      <c r="CM21" s="53"/>
      <c r="CN21" s="81"/>
      <c r="CO21" s="83"/>
      <c r="CP21" s="84"/>
      <c r="CQ21" s="84"/>
      <c r="CR21" s="99"/>
      <c r="CS21" s="99"/>
      <c r="CT21" s="100"/>
      <c r="CU21" s="100"/>
      <c r="CV21" s="134"/>
      <c r="CW21" s="134"/>
      <c r="CX21" s="134"/>
      <c r="CY21" s="134"/>
      <c r="CZ21" s="135"/>
    </row>
    <row r="22" spans="14:104" ht="14.25" customHeight="1" thickBot="1" x14ac:dyDescent="0.35">
      <c r="N22" s="172" t="s">
        <v>11</v>
      </c>
      <c r="O22" s="173"/>
      <c r="P22" s="173"/>
      <c r="Q22" s="209" t="str">
        <f>Question!G3</f>
        <v>test@gmail.com</v>
      </c>
      <c r="R22" s="209"/>
      <c r="S22" s="209"/>
      <c r="T22" s="209"/>
      <c r="U22" s="209"/>
      <c r="V22" s="209"/>
      <c r="W22" s="21"/>
      <c r="X22" s="21"/>
      <c r="Y22" s="21"/>
      <c r="Z22" s="53"/>
      <c r="AA22" s="54"/>
      <c r="AB22" s="21"/>
      <c r="AC22" s="21"/>
      <c r="AD22" s="21"/>
      <c r="AE22" s="21"/>
      <c r="AF22" s="21"/>
      <c r="AG22" s="21"/>
      <c r="AH22" s="21"/>
      <c r="AI22" s="21"/>
      <c r="AJ22" s="21"/>
      <c r="AK22" s="21"/>
      <c r="AL22" s="21"/>
      <c r="AM22" s="53"/>
      <c r="AN22" s="54"/>
      <c r="AO22" s="21"/>
      <c r="AP22" s="21"/>
      <c r="AQ22" s="21"/>
      <c r="AR22" s="21"/>
      <c r="AS22" s="21"/>
      <c r="AT22" s="21"/>
      <c r="AU22" s="21"/>
      <c r="AV22" s="21"/>
      <c r="AW22" s="21"/>
      <c r="AX22" s="21"/>
      <c r="AY22" s="21"/>
      <c r="AZ22" s="53"/>
      <c r="BA22" s="210" t="s">
        <v>12</v>
      </c>
      <c r="BB22" s="211"/>
      <c r="BC22" s="211"/>
      <c r="BD22" s="200" t="s">
        <v>156</v>
      </c>
      <c r="BE22" s="200"/>
      <c r="BF22" s="200"/>
      <c r="BG22" s="200"/>
      <c r="BH22" s="200"/>
      <c r="BI22" s="201" t="s">
        <v>157</v>
      </c>
      <c r="BJ22" s="201"/>
      <c r="BK22" s="201"/>
      <c r="BL22" s="201"/>
      <c r="BM22" s="202"/>
      <c r="BN22" s="54"/>
      <c r="BO22" s="21"/>
      <c r="BP22" s="21"/>
      <c r="BQ22" s="21"/>
      <c r="BR22" s="21"/>
      <c r="BS22" s="21"/>
      <c r="BT22" s="21"/>
      <c r="BU22" s="21"/>
      <c r="BV22" s="21"/>
      <c r="BW22" s="21"/>
      <c r="BX22" s="21"/>
      <c r="BY22" s="21"/>
      <c r="BZ22" s="53"/>
      <c r="CA22" s="54"/>
      <c r="CB22" s="21"/>
      <c r="CC22" s="21"/>
      <c r="CD22" s="21"/>
      <c r="CE22" s="21"/>
      <c r="CF22" s="21"/>
      <c r="CG22" s="21"/>
      <c r="CH22" s="21"/>
      <c r="CI22" s="21"/>
      <c r="CJ22" s="21"/>
      <c r="CK22" s="21"/>
      <c r="CL22" s="21"/>
      <c r="CM22" s="53"/>
      <c r="CN22" s="81"/>
      <c r="CO22" s="83"/>
      <c r="CP22" s="84"/>
      <c r="CQ22" s="84"/>
      <c r="CR22" s="99"/>
      <c r="CS22" s="99"/>
      <c r="CT22" s="100"/>
      <c r="CU22" s="100"/>
      <c r="CV22" s="134"/>
      <c r="CW22" s="134"/>
      <c r="CX22" s="134"/>
      <c r="CY22" s="134"/>
      <c r="CZ22" s="135"/>
    </row>
    <row r="23" spans="14:104" ht="14.25" customHeight="1" x14ac:dyDescent="0.25">
      <c r="N23" s="55"/>
      <c r="O23" s="27"/>
      <c r="P23" s="27"/>
      <c r="Q23" s="21"/>
      <c r="R23" s="21"/>
      <c r="S23" s="21"/>
      <c r="T23" s="21"/>
      <c r="U23" s="21"/>
      <c r="V23" s="21"/>
      <c r="W23" s="21"/>
      <c r="X23" s="21"/>
      <c r="Y23" s="21"/>
      <c r="Z23" s="53"/>
      <c r="AA23" s="54"/>
      <c r="AB23" s="21"/>
      <c r="AC23" s="21"/>
      <c r="AD23" s="21"/>
      <c r="AE23" s="21"/>
      <c r="AF23" s="21"/>
      <c r="AG23" s="21"/>
      <c r="AH23" s="21"/>
      <c r="AI23" s="21"/>
      <c r="AJ23" s="21"/>
      <c r="AK23" s="21"/>
      <c r="AL23" s="21"/>
      <c r="AM23" s="53"/>
      <c r="AN23" s="54"/>
      <c r="AO23" s="21"/>
      <c r="AP23" s="21"/>
      <c r="AQ23" s="21"/>
      <c r="AR23" s="21"/>
      <c r="AS23" s="21"/>
      <c r="AT23" s="21"/>
      <c r="AU23" s="21"/>
      <c r="AV23" s="21"/>
      <c r="AW23" s="21"/>
      <c r="AX23" s="21"/>
      <c r="AY23" s="21"/>
      <c r="AZ23" s="53"/>
      <c r="BA23" s="212"/>
      <c r="BB23" s="213"/>
      <c r="BC23" s="213"/>
      <c r="BD23" s="200"/>
      <c r="BE23" s="200"/>
      <c r="BF23" s="200"/>
      <c r="BG23" s="200"/>
      <c r="BH23" s="200"/>
      <c r="BI23" s="201"/>
      <c r="BJ23" s="201"/>
      <c r="BK23" s="201"/>
      <c r="BL23" s="201"/>
      <c r="BM23" s="202"/>
      <c r="BN23" s="54"/>
      <c r="BO23" s="21"/>
      <c r="BP23" s="21"/>
      <c r="BQ23" s="21"/>
      <c r="BR23" s="21"/>
      <c r="BS23" s="21"/>
      <c r="BT23" s="21"/>
      <c r="BU23" s="21"/>
      <c r="BV23" s="21"/>
      <c r="BW23" s="21"/>
      <c r="BX23" s="21"/>
      <c r="BY23" s="21"/>
      <c r="BZ23" s="53"/>
      <c r="CA23" s="54"/>
      <c r="CB23" s="21"/>
      <c r="CC23" s="21"/>
      <c r="CD23" s="21"/>
      <c r="CE23" s="21"/>
      <c r="CF23" s="21"/>
      <c r="CG23" s="21"/>
      <c r="CH23" s="21"/>
      <c r="CI23" s="21"/>
      <c r="CJ23" s="21"/>
      <c r="CK23" s="21"/>
      <c r="CL23" s="21"/>
      <c r="CM23" s="53"/>
      <c r="CN23" s="81"/>
      <c r="CO23" s="83"/>
      <c r="CP23" s="84"/>
      <c r="CQ23" s="84"/>
      <c r="CR23" s="86" t="s">
        <v>126</v>
      </c>
      <c r="CS23" s="86"/>
      <c r="CT23" s="103" t="str">
        <f>'Input Data'!M7</f>
        <v>***</v>
      </c>
      <c r="CU23" s="103"/>
      <c r="CV23" s="134"/>
      <c r="CW23" s="134"/>
      <c r="CX23" s="134"/>
      <c r="CY23" s="134"/>
      <c r="CZ23" s="135"/>
    </row>
    <row r="24" spans="14:104" ht="14.25" customHeight="1" thickBot="1" x14ac:dyDescent="0.35">
      <c r="N24" s="172" t="s">
        <v>13</v>
      </c>
      <c r="O24" s="173"/>
      <c r="P24" s="173"/>
      <c r="Q24" s="199" t="str">
        <f>Question!H3</f>
        <v>No.2955/E, 1st Floor, Vijaynagar,Bangalore</v>
      </c>
      <c r="R24" s="199"/>
      <c r="S24" s="199"/>
      <c r="T24" s="199"/>
      <c r="U24" s="199"/>
      <c r="V24" s="199"/>
      <c r="W24" s="199"/>
      <c r="X24" s="199"/>
      <c r="Y24" s="199"/>
      <c r="Z24" s="56"/>
      <c r="AA24" s="54"/>
      <c r="AB24" s="21"/>
      <c r="AC24" s="21"/>
      <c r="AD24" s="21"/>
      <c r="AE24" s="21"/>
      <c r="AF24" s="21"/>
      <c r="AG24" s="21"/>
      <c r="AH24" s="21"/>
      <c r="AI24" s="21"/>
      <c r="AJ24" s="21"/>
      <c r="AK24" s="21"/>
      <c r="AL24" s="21"/>
      <c r="AM24" s="53"/>
      <c r="AN24" s="54"/>
      <c r="AO24" s="21"/>
      <c r="AP24" s="21"/>
      <c r="AQ24" s="21"/>
      <c r="AR24" s="21"/>
      <c r="AS24" s="21"/>
      <c r="AT24" s="21"/>
      <c r="AU24" s="21"/>
      <c r="AV24" s="21"/>
      <c r="AW24" s="21"/>
      <c r="AX24" s="21"/>
      <c r="AY24" s="21"/>
      <c r="AZ24" s="53"/>
      <c r="BA24" s="212"/>
      <c r="BB24" s="213"/>
      <c r="BC24" s="213"/>
      <c r="BD24" s="200"/>
      <c r="BE24" s="200"/>
      <c r="BF24" s="200"/>
      <c r="BG24" s="200"/>
      <c r="BH24" s="200"/>
      <c r="BI24" s="201"/>
      <c r="BJ24" s="201"/>
      <c r="BK24" s="201"/>
      <c r="BL24" s="201"/>
      <c r="BM24" s="202"/>
      <c r="BN24" s="54"/>
      <c r="BO24" s="21"/>
      <c r="BP24" s="21"/>
      <c r="BQ24" s="21"/>
      <c r="BR24" s="21"/>
      <c r="BS24" s="21"/>
      <c r="BT24" s="21"/>
      <c r="BU24" s="21"/>
      <c r="BV24" s="21"/>
      <c r="BW24" s="21"/>
      <c r="BX24" s="21"/>
      <c r="BY24" s="21"/>
      <c r="BZ24" s="53"/>
      <c r="CA24" s="54"/>
      <c r="CB24" s="21"/>
      <c r="CC24" s="21"/>
      <c r="CD24" s="21"/>
      <c r="CE24" s="21"/>
      <c r="CF24" s="21"/>
      <c r="CG24" s="21"/>
      <c r="CH24" s="21"/>
      <c r="CI24" s="21"/>
      <c r="CJ24" s="21"/>
      <c r="CK24" s="21"/>
      <c r="CL24" s="21"/>
      <c r="CM24" s="53"/>
      <c r="CN24" s="82"/>
      <c r="CO24" s="83"/>
      <c r="CP24" s="84"/>
      <c r="CQ24" s="84"/>
      <c r="CR24" s="86"/>
      <c r="CS24" s="86"/>
      <c r="CT24" s="103"/>
      <c r="CU24" s="103"/>
      <c r="CV24" s="134"/>
      <c r="CW24" s="134"/>
      <c r="CX24" s="134"/>
      <c r="CY24" s="134"/>
      <c r="CZ24" s="135"/>
    </row>
    <row r="25" spans="14:104" ht="14.25" customHeight="1" x14ac:dyDescent="0.25">
      <c r="N25" s="54"/>
      <c r="O25" s="21"/>
      <c r="P25" s="21"/>
      <c r="Q25" s="21"/>
      <c r="R25" s="21"/>
      <c r="S25" s="21"/>
      <c r="T25" s="21"/>
      <c r="U25" s="21"/>
      <c r="V25" s="21"/>
      <c r="W25" s="21"/>
      <c r="X25" s="21"/>
      <c r="Y25" s="21"/>
      <c r="Z25" s="53"/>
      <c r="AA25" s="54"/>
      <c r="AB25" s="21"/>
      <c r="AC25" s="21"/>
      <c r="AD25" s="21"/>
      <c r="AE25" s="21"/>
      <c r="AF25" s="21"/>
      <c r="AG25" s="21"/>
      <c r="AH25" s="21"/>
      <c r="AI25" s="21"/>
      <c r="AJ25" s="21"/>
      <c r="AK25" s="21"/>
      <c r="AL25" s="21"/>
      <c r="AM25" s="53"/>
      <c r="AN25" s="54"/>
      <c r="AO25" s="21"/>
      <c r="AP25" s="21"/>
      <c r="AQ25" s="21"/>
      <c r="AR25" s="21"/>
      <c r="AS25" s="21"/>
      <c r="AT25" s="21"/>
      <c r="AU25" s="21"/>
      <c r="AV25" s="21"/>
      <c r="AW25" s="21"/>
      <c r="AX25" s="21"/>
      <c r="AY25" s="21"/>
      <c r="AZ25" s="53"/>
      <c r="BA25" s="176" t="s">
        <v>14</v>
      </c>
      <c r="BB25" s="177"/>
      <c r="BC25" s="178"/>
      <c r="BD25" s="196" t="s">
        <v>158</v>
      </c>
      <c r="BE25" s="197"/>
      <c r="BF25" s="197"/>
      <c r="BG25" s="197"/>
      <c r="BH25" s="197"/>
      <c r="BI25" s="197" t="s">
        <v>166</v>
      </c>
      <c r="BJ25" s="197"/>
      <c r="BK25" s="197"/>
      <c r="BL25" s="197"/>
      <c r="BM25" s="198"/>
      <c r="BN25" s="54"/>
      <c r="BO25" s="21"/>
      <c r="BP25" s="21"/>
      <c r="BQ25" s="21"/>
      <c r="BR25" s="21"/>
      <c r="BS25" s="21"/>
      <c r="BT25" s="21"/>
      <c r="BU25" s="21"/>
      <c r="BV25" s="21"/>
      <c r="BW25" s="21"/>
      <c r="BX25" s="21"/>
      <c r="BY25" s="21"/>
      <c r="BZ25" s="53"/>
      <c r="CA25" s="54"/>
      <c r="CB25" s="21"/>
      <c r="CC25" s="21"/>
      <c r="CD25" s="21"/>
      <c r="CE25" s="21"/>
      <c r="CF25" s="21"/>
      <c r="CG25" s="21"/>
      <c r="CH25" s="21"/>
      <c r="CI25" s="21"/>
      <c r="CJ25" s="21"/>
      <c r="CK25" s="21"/>
      <c r="CL25" s="21"/>
      <c r="CM25" s="53"/>
      <c r="CN25" s="92" t="s">
        <v>196</v>
      </c>
      <c r="CO25" s="93" t="str">
        <f>'Input Data'!N21</f>
        <v>****</v>
      </c>
      <c r="CP25" s="94"/>
      <c r="CQ25" s="95"/>
      <c r="CR25" s="99" t="s">
        <v>127</v>
      </c>
      <c r="CS25" s="99"/>
      <c r="CT25" s="100" t="str">
        <f>'Input Data'!M8</f>
        <v>*****</v>
      </c>
      <c r="CU25" s="100"/>
      <c r="CV25" s="125" t="s">
        <v>202</v>
      </c>
      <c r="CW25" s="126"/>
      <c r="CX25" s="126"/>
      <c r="CY25" s="126"/>
      <c r="CZ25" s="127"/>
    </row>
    <row r="26" spans="14:104" ht="14.25" customHeight="1" x14ac:dyDescent="0.25">
      <c r="N26" s="54"/>
      <c r="O26" s="21"/>
      <c r="P26" s="21"/>
      <c r="Q26" s="21"/>
      <c r="R26" s="21"/>
      <c r="S26" s="21"/>
      <c r="T26" s="21"/>
      <c r="U26" s="21"/>
      <c r="V26" s="21"/>
      <c r="W26" s="21"/>
      <c r="X26" s="21"/>
      <c r="Y26" s="21"/>
      <c r="Z26" s="53"/>
      <c r="AA26" s="193" t="s">
        <v>138</v>
      </c>
      <c r="AB26" s="194"/>
      <c r="AC26" s="194"/>
      <c r="AD26" s="194"/>
      <c r="AE26" s="21"/>
      <c r="AF26" s="21"/>
      <c r="AG26" s="21"/>
      <c r="AH26" s="21"/>
      <c r="AI26" s="21"/>
      <c r="AJ26" s="194" t="s">
        <v>139</v>
      </c>
      <c r="AK26" s="194"/>
      <c r="AL26" s="194"/>
      <c r="AM26" s="195"/>
      <c r="AN26" s="54"/>
      <c r="AO26" s="21"/>
      <c r="AP26" s="21"/>
      <c r="AQ26" s="21"/>
      <c r="AR26" s="21"/>
      <c r="AS26" s="21"/>
      <c r="AT26" s="21"/>
      <c r="AU26" s="21"/>
      <c r="AV26" s="21"/>
      <c r="AW26" s="21"/>
      <c r="AX26" s="21"/>
      <c r="AY26" s="21"/>
      <c r="AZ26" s="53"/>
      <c r="BA26" s="179"/>
      <c r="BB26" s="180"/>
      <c r="BC26" s="181"/>
      <c r="BD26" s="185"/>
      <c r="BE26" s="186"/>
      <c r="BF26" s="186"/>
      <c r="BG26" s="186"/>
      <c r="BH26" s="186"/>
      <c r="BI26" s="186"/>
      <c r="BJ26" s="186"/>
      <c r="BK26" s="186"/>
      <c r="BL26" s="186"/>
      <c r="BM26" s="192"/>
      <c r="BN26" s="54"/>
      <c r="BO26" s="21"/>
      <c r="BP26" s="21"/>
      <c r="BQ26" s="21"/>
      <c r="BR26" s="21"/>
      <c r="BS26" s="21"/>
      <c r="BT26" s="21"/>
      <c r="BU26" s="21"/>
      <c r="BV26" s="21"/>
      <c r="BW26" s="21"/>
      <c r="BX26" s="21"/>
      <c r="BY26" s="21"/>
      <c r="BZ26" s="53"/>
      <c r="CA26" s="54"/>
      <c r="CB26" s="21"/>
      <c r="CC26" s="21"/>
      <c r="CD26" s="21"/>
      <c r="CE26" s="21"/>
      <c r="CF26" s="21"/>
      <c r="CG26" s="21"/>
      <c r="CH26" s="21"/>
      <c r="CI26" s="21"/>
      <c r="CJ26" s="21"/>
      <c r="CK26" s="21"/>
      <c r="CL26" s="21"/>
      <c r="CM26" s="53"/>
      <c r="CN26" s="81"/>
      <c r="CO26" s="93"/>
      <c r="CP26" s="94"/>
      <c r="CQ26" s="95"/>
      <c r="CR26" s="99"/>
      <c r="CS26" s="99"/>
      <c r="CT26" s="100"/>
      <c r="CU26" s="100"/>
      <c r="CV26" s="128"/>
      <c r="CW26" s="129"/>
      <c r="CX26" s="129"/>
      <c r="CY26" s="129"/>
      <c r="CZ26" s="130"/>
    </row>
    <row r="27" spans="14:104" ht="14.25" customHeight="1" x14ac:dyDescent="0.25">
      <c r="N27" s="54"/>
      <c r="O27" s="21"/>
      <c r="P27" s="21"/>
      <c r="Q27" s="21"/>
      <c r="R27" s="21"/>
      <c r="S27" s="21"/>
      <c r="T27" s="21"/>
      <c r="U27" s="21"/>
      <c r="V27" s="21"/>
      <c r="W27" s="21"/>
      <c r="X27" s="21"/>
      <c r="Y27" s="21"/>
      <c r="Z27" s="53"/>
      <c r="AA27" s="54"/>
      <c r="AB27" s="21"/>
      <c r="AC27" s="21"/>
      <c r="AD27" s="21"/>
      <c r="AE27" s="21"/>
      <c r="AF27" s="21"/>
      <c r="AG27" s="21"/>
      <c r="AH27" s="21"/>
      <c r="AI27" s="21"/>
      <c r="AJ27" s="21"/>
      <c r="AK27" s="21"/>
      <c r="AL27" s="21"/>
      <c r="AM27" s="53"/>
      <c r="AN27" s="54"/>
      <c r="AO27" s="21"/>
      <c r="AP27" s="21"/>
      <c r="AQ27" s="21"/>
      <c r="AR27" s="21"/>
      <c r="AS27" s="21"/>
      <c r="AT27" s="21"/>
      <c r="AU27" s="21"/>
      <c r="AV27" s="21"/>
      <c r="AW27" s="21"/>
      <c r="AX27" s="21"/>
      <c r="AY27" s="21"/>
      <c r="AZ27" s="53"/>
      <c r="BA27" s="179"/>
      <c r="BB27" s="180"/>
      <c r="BC27" s="181"/>
      <c r="BD27" s="185" t="s">
        <v>159</v>
      </c>
      <c r="BE27" s="186"/>
      <c r="BF27" s="186"/>
      <c r="BG27" s="186"/>
      <c r="BH27" s="186"/>
      <c r="BI27" s="186" t="s">
        <v>167</v>
      </c>
      <c r="BJ27" s="186"/>
      <c r="BK27" s="186"/>
      <c r="BL27" s="186"/>
      <c r="BM27" s="192"/>
      <c r="BN27" s="54"/>
      <c r="BO27" s="21"/>
      <c r="BP27" s="21"/>
      <c r="BQ27" s="21"/>
      <c r="BR27" s="21"/>
      <c r="BS27" s="21"/>
      <c r="BT27" s="21"/>
      <c r="BU27" s="21"/>
      <c r="BV27" s="21"/>
      <c r="BW27" s="21"/>
      <c r="BX27" s="21"/>
      <c r="BY27" s="21"/>
      <c r="BZ27" s="53"/>
      <c r="CA27" s="54"/>
      <c r="CB27" s="21"/>
      <c r="CC27" s="21"/>
      <c r="CD27" s="21"/>
      <c r="CE27" s="21"/>
      <c r="CF27" s="21"/>
      <c r="CG27" s="21"/>
      <c r="CH27" s="21"/>
      <c r="CI27" s="21"/>
      <c r="CJ27" s="21"/>
      <c r="CK27" s="21"/>
      <c r="CL27" s="21"/>
      <c r="CM27" s="53"/>
      <c r="CN27" s="81"/>
      <c r="CO27" s="93"/>
      <c r="CP27" s="94"/>
      <c r="CQ27" s="95"/>
      <c r="CR27" s="99"/>
      <c r="CS27" s="99"/>
      <c r="CT27" s="100"/>
      <c r="CU27" s="100"/>
      <c r="CV27" s="128"/>
      <c r="CW27" s="129"/>
      <c r="CX27" s="129"/>
      <c r="CY27" s="129"/>
      <c r="CZ27" s="130"/>
    </row>
    <row r="28" spans="14:104" ht="14.25" customHeight="1" x14ac:dyDescent="0.25">
      <c r="N28" s="54"/>
      <c r="O28" s="21"/>
      <c r="P28" s="21"/>
      <c r="Q28" s="21"/>
      <c r="R28" s="21"/>
      <c r="S28" s="21"/>
      <c r="T28" s="21"/>
      <c r="U28" s="21"/>
      <c r="V28" s="21"/>
      <c r="W28" s="21"/>
      <c r="X28" s="21"/>
      <c r="Y28" s="21"/>
      <c r="Z28" s="53"/>
      <c r="AA28" s="54"/>
      <c r="AB28" s="21"/>
      <c r="AC28" s="21"/>
      <c r="AD28" s="21"/>
      <c r="AE28" s="21"/>
      <c r="AF28" s="21"/>
      <c r="AG28" s="21"/>
      <c r="AH28" s="21"/>
      <c r="AI28" s="21"/>
      <c r="AJ28" s="21"/>
      <c r="AK28" s="21"/>
      <c r="AL28" s="21"/>
      <c r="AM28" s="53"/>
      <c r="AN28" s="54"/>
      <c r="AO28" s="21"/>
      <c r="AP28" s="21"/>
      <c r="AQ28" s="21"/>
      <c r="AR28" s="21"/>
      <c r="AS28" s="21"/>
      <c r="AT28" s="21"/>
      <c r="AU28" s="21"/>
      <c r="AV28" s="21"/>
      <c r="AW28" s="21"/>
      <c r="AX28" s="21"/>
      <c r="AY28" s="21"/>
      <c r="AZ28" s="53"/>
      <c r="BA28" s="179"/>
      <c r="BB28" s="180"/>
      <c r="BC28" s="181"/>
      <c r="BD28" s="185"/>
      <c r="BE28" s="186"/>
      <c r="BF28" s="186"/>
      <c r="BG28" s="186"/>
      <c r="BH28" s="186"/>
      <c r="BI28" s="186"/>
      <c r="BJ28" s="186"/>
      <c r="BK28" s="186"/>
      <c r="BL28" s="186"/>
      <c r="BM28" s="192"/>
      <c r="BN28" s="54"/>
      <c r="BO28" s="21"/>
      <c r="BP28" s="21"/>
      <c r="BQ28" s="21"/>
      <c r="BR28" s="21"/>
      <c r="BS28" s="21"/>
      <c r="BT28" s="21"/>
      <c r="BU28" s="21"/>
      <c r="BV28" s="21"/>
      <c r="BW28" s="21"/>
      <c r="BX28" s="21"/>
      <c r="BY28" s="21"/>
      <c r="BZ28" s="53"/>
      <c r="CA28" s="54"/>
      <c r="CB28" s="21"/>
      <c r="CC28" s="21"/>
      <c r="CD28" s="21"/>
      <c r="CE28" s="21"/>
      <c r="CF28" s="21"/>
      <c r="CG28" s="21"/>
      <c r="CH28" s="21"/>
      <c r="CI28" s="21"/>
      <c r="CJ28" s="21"/>
      <c r="CK28" s="21"/>
      <c r="CL28" s="21"/>
      <c r="CM28" s="53"/>
      <c r="CN28" s="81"/>
      <c r="CO28" s="93"/>
      <c r="CP28" s="94"/>
      <c r="CQ28" s="95"/>
      <c r="CR28" s="86" t="s">
        <v>132</v>
      </c>
      <c r="CS28" s="86"/>
      <c r="CT28" s="103" t="str">
        <f>'Input Data'!M13</f>
        <v>****</v>
      </c>
      <c r="CU28" s="103"/>
      <c r="CV28" s="128"/>
      <c r="CW28" s="129"/>
      <c r="CX28" s="129"/>
      <c r="CY28" s="129"/>
      <c r="CZ28" s="130"/>
    </row>
    <row r="29" spans="14:104" ht="14.25" customHeight="1" x14ac:dyDescent="0.3">
      <c r="N29" s="172"/>
      <c r="O29" s="173"/>
      <c r="P29" s="173"/>
      <c r="Q29" s="187"/>
      <c r="R29" s="187"/>
      <c r="S29" s="187"/>
      <c r="T29" s="187"/>
      <c r="U29" s="21"/>
      <c r="V29" s="21"/>
      <c r="W29" s="21"/>
      <c r="X29" s="21"/>
      <c r="Y29" s="21"/>
      <c r="Z29" s="53"/>
      <c r="AA29" s="54"/>
      <c r="AB29" s="21"/>
      <c r="AC29" s="21"/>
      <c r="AD29" s="21"/>
      <c r="AE29" s="21"/>
      <c r="AF29" s="21"/>
      <c r="AG29" s="21"/>
      <c r="AH29" s="21"/>
      <c r="AI29" s="21"/>
      <c r="AJ29" s="21"/>
      <c r="AK29" s="21"/>
      <c r="AL29" s="21"/>
      <c r="AM29" s="53"/>
      <c r="AN29" s="54"/>
      <c r="AO29" s="21"/>
      <c r="AP29" s="21"/>
      <c r="AQ29" s="21"/>
      <c r="AR29" s="21"/>
      <c r="AS29" s="21"/>
      <c r="AT29" s="21"/>
      <c r="AU29" s="21"/>
      <c r="AV29" s="21"/>
      <c r="AW29" s="21"/>
      <c r="AX29" s="21"/>
      <c r="AY29" s="21"/>
      <c r="AZ29" s="53"/>
      <c r="BA29" s="179"/>
      <c r="BB29" s="180"/>
      <c r="BC29" s="181"/>
      <c r="BD29" s="185" t="s">
        <v>160</v>
      </c>
      <c r="BE29" s="186"/>
      <c r="BF29" s="186"/>
      <c r="BG29" s="186"/>
      <c r="BH29" s="186"/>
      <c r="BI29" s="186" t="s">
        <v>168</v>
      </c>
      <c r="BJ29" s="186"/>
      <c r="BK29" s="186"/>
      <c r="BL29" s="186"/>
      <c r="BM29" s="192"/>
      <c r="BN29" s="54"/>
      <c r="BO29" s="21"/>
      <c r="BP29" s="21"/>
      <c r="BQ29" s="21"/>
      <c r="BR29" s="21"/>
      <c r="BS29" s="21"/>
      <c r="BT29" s="21"/>
      <c r="BU29" s="21"/>
      <c r="BV29" s="21"/>
      <c r="BW29" s="21"/>
      <c r="BX29" s="21"/>
      <c r="BY29" s="21"/>
      <c r="BZ29" s="53"/>
      <c r="CA29" s="54"/>
      <c r="CB29" s="21"/>
      <c r="CC29" s="21"/>
      <c r="CD29" s="21"/>
      <c r="CE29" s="21"/>
      <c r="CF29" s="21"/>
      <c r="CG29" s="21"/>
      <c r="CH29" s="21"/>
      <c r="CI29" s="21"/>
      <c r="CJ29" s="21"/>
      <c r="CK29" s="21"/>
      <c r="CL29" s="21"/>
      <c r="CM29" s="53"/>
      <c r="CN29" s="81"/>
      <c r="CO29" s="93"/>
      <c r="CP29" s="94"/>
      <c r="CQ29" s="95"/>
      <c r="CR29" s="86"/>
      <c r="CS29" s="86"/>
      <c r="CT29" s="103"/>
      <c r="CU29" s="103"/>
      <c r="CV29" s="128"/>
      <c r="CW29" s="129"/>
      <c r="CX29" s="129"/>
      <c r="CY29" s="129"/>
      <c r="CZ29" s="130"/>
    </row>
    <row r="30" spans="14:104" ht="14.25" customHeight="1" x14ac:dyDescent="0.25">
      <c r="N30" s="55"/>
      <c r="O30" s="27"/>
      <c r="P30" s="27"/>
      <c r="Q30" s="21"/>
      <c r="R30" s="21"/>
      <c r="S30" s="21"/>
      <c r="T30" s="21"/>
      <c r="U30" s="21"/>
      <c r="V30" s="21"/>
      <c r="W30" s="21"/>
      <c r="X30" s="21"/>
      <c r="Y30" s="21"/>
      <c r="Z30" s="53"/>
      <c r="AA30" s="54"/>
      <c r="AB30" s="21"/>
      <c r="AC30" s="21"/>
      <c r="AD30" s="21"/>
      <c r="AE30" s="21"/>
      <c r="AF30" s="21"/>
      <c r="AG30" s="21"/>
      <c r="AH30" s="21"/>
      <c r="AI30" s="21"/>
      <c r="AJ30" s="21"/>
      <c r="AK30" s="21"/>
      <c r="AL30" s="21"/>
      <c r="AM30" s="53"/>
      <c r="AN30" s="54"/>
      <c r="AO30" s="21"/>
      <c r="AP30" s="21"/>
      <c r="AQ30" s="21"/>
      <c r="AR30" s="21"/>
      <c r="AS30" s="21"/>
      <c r="AT30" s="21"/>
      <c r="AU30" s="21"/>
      <c r="AV30" s="21"/>
      <c r="AW30" s="21"/>
      <c r="AX30" s="21"/>
      <c r="AY30" s="21"/>
      <c r="AZ30" s="53"/>
      <c r="BA30" s="179"/>
      <c r="BB30" s="180"/>
      <c r="BC30" s="181"/>
      <c r="BD30" s="185"/>
      <c r="BE30" s="186"/>
      <c r="BF30" s="186"/>
      <c r="BG30" s="186"/>
      <c r="BH30" s="186"/>
      <c r="BI30" s="186"/>
      <c r="BJ30" s="186"/>
      <c r="BK30" s="186"/>
      <c r="BL30" s="186"/>
      <c r="BM30" s="192"/>
      <c r="BN30" s="54"/>
      <c r="BO30" s="21"/>
      <c r="BP30" s="21"/>
      <c r="BQ30" s="21"/>
      <c r="BR30" s="21"/>
      <c r="BS30" s="21"/>
      <c r="BT30" s="21"/>
      <c r="BU30" s="21"/>
      <c r="BV30" s="21"/>
      <c r="BW30" s="21"/>
      <c r="BX30" s="21"/>
      <c r="BY30" s="21"/>
      <c r="BZ30" s="53"/>
      <c r="CA30" s="54"/>
      <c r="CB30" s="21"/>
      <c r="CC30" s="21"/>
      <c r="CD30" s="21"/>
      <c r="CE30" s="21"/>
      <c r="CF30" s="21"/>
      <c r="CG30" s="21"/>
      <c r="CH30" s="21"/>
      <c r="CI30" s="21"/>
      <c r="CJ30" s="21"/>
      <c r="CK30" s="21"/>
      <c r="CL30" s="21"/>
      <c r="CM30" s="53"/>
      <c r="CN30" s="81"/>
      <c r="CO30" s="93"/>
      <c r="CP30" s="94"/>
      <c r="CQ30" s="95"/>
      <c r="CR30" s="102" t="s">
        <v>133</v>
      </c>
      <c r="CS30" s="102"/>
      <c r="CT30" s="87" t="str">
        <f>'Input Data'!M14</f>
        <v>**</v>
      </c>
      <c r="CU30" s="87"/>
      <c r="CV30" s="128"/>
      <c r="CW30" s="129"/>
      <c r="CX30" s="129"/>
      <c r="CY30" s="129"/>
      <c r="CZ30" s="130"/>
    </row>
    <row r="31" spans="14:104" ht="14.25" customHeight="1" x14ac:dyDescent="0.3">
      <c r="N31" s="172"/>
      <c r="O31" s="173"/>
      <c r="P31" s="173"/>
      <c r="Q31" s="187"/>
      <c r="R31" s="187"/>
      <c r="S31" s="187"/>
      <c r="T31" s="187"/>
      <c r="U31" s="21"/>
      <c r="V31" s="21"/>
      <c r="W31" s="21"/>
      <c r="X31" s="21"/>
      <c r="Y31" s="21"/>
      <c r="Z31" s="53"/>
      <c r="AA31" s="54"/>
      <c r="AB31" s="21"/>
      <c r="AC31" s="21"/>
      <c r="AD31" s="21"/>
      <c r="AE31" s="21"/>
      <c r="AF31" s="21"/>
      <c r="AG31" s="21"/>
      <c r="AH31" s="21"/>
      <c r="AI31" s="21"/>
      <c r="AJ31" s="21"/>
      <c r="AK31" s="21"/>
      <c r="AL31" s="21"/>
      <c r="AM31" s="53"/>
      <c r="AN31" s="54"/>
      <c r="AO31" s="21"/>
      <c r="AP31" s="21"/>
      <c r="AQ31" s="21"/>
      <c r="AR31" s="21"/>
      <c r="AS31" s="21"/>
      <c r="AT31" s="21"/>
      <c r="AU31" s="21"/>
      <c r="AV31" s="21"/>
      <c r="AW31" s="21"/>
      <c r="AX31" s="21"/>
      <c r="AY31" s="21"/>
      <c r="AZ31" s="53"/>
      <c r="BA31" s="179"/>
      <c r="BB31" s="180"/>
      <c r="BC31" s="181"/>
      <c r="BD31" s="185" t="s">
        <v>161</v>
      </c>
      <c r="BE31" s="186"/>
      <c r="BF31" s="186"/>
      <c r="BG31" s="186"/>
      <c r="BH31" s="186"/>
      <c r="BI31" s="186" t="s">
        <v>169</v>
      </c>
      <c r="BJ31" s="186"/>
      <c r="BK31" s="186"/>
      <c r="BL31" s="186"/>
      <c r="BM31" s="192"/>
      <c r="BN31" s="54"/>
      <c r="BO31" s="21"/>
      <c r="BP31" s="21"/>
      <c r="BQ31" s="21"/>
      <c r="BR31" s="21"/>
      <c r="BS31" s="21"/>
      <c r="BT31" s="21"/>
      <c r="BU31" s="21"/>
      <c r="BV31" s="21"/>
      <c r="BW31" s="21"/>
      <c r="BX31" s="21"/>
      <c r="BY31" s="21"/>
      <c r="BZ31" s="53"/>
      <c r="CA31" s="54"/>
      <c r="CB31" s="21"/>
      <c r="CC31" s="21"/>
      <c r="CD31" s="21"/>
      <c r="CE31" s="21"/>
      <c r="CF31" s="21"/>
      <c r="CG31" s="21"/>
      <c r="CH31" s="21"/>
      <c r="CI31" s="21"/>
      <c r="CJ31" s="21"/>
      <c r="CK31" s="21"/>
      <c r="CL31" s="21"/>
      <c r="CM31" s="53"/>
      <c r="CN31" s="82"/>
      <c r="CO31" s="93"/>
      <c r="CP31" s="94"/>
      <c r="CQ31" s="95"/>
      <c r="CR31" s="102"/>
      <c r="CS31" s="102"/>
      <c r="CT31" s="87"/>
      <c r="CU31" s="87"/>
      <c r="CV31" s="131"/>
      <c r="CW31" s="132"/>
      <c r="CX31" s="132"/>
      <c r="CY31" s="132"/>
      <c r="CZ31" s="133"/>
    </row>
    <row r="32" spans="14:104" ht="14.25" customHeight="1" x14ac:dyDescent="0.3">
      <c r="N32" s="172"/>
      <c r="O32" s="173"/>
      <c r="P32" s="173"/>
      <c r="Q32" s="21"/>
      <c r="R32" s="21"/>
      <c r="S32" s="21"/>
      <c r="T32" s="21"/>
      <c r="U32" s="21"/>
      <c r="V32" s="21"/>
      <c r="W32" s="21"/>
      <c r="X32" s="21"/>
      <c r="Y32" s="21"/>
      <c r="Z32" s="53"/>
      <c r="AA32" s="54"/>
      <c r="AB32" s="21"/>
      <c r="AC32" s="21"/>
      <c r="AD32" s="21"/>
      <c r="AE32" s="21"/>
      <c r="AF32" s="21"/>
      <c r="AG32" s="21"/>
      <c r="AH32" s="21"/>
      <c r="AI32" s="21"/>
      <c r="AJ32" s="21"/>
      <c r="AK32" s="21"/>
      <c r="AL32" s="21"/>
      <c r="AM32" s="53"/>
      <c r="AN32" s="54"/>
      <c r="AO32" s="21"/>
      <c r="AP32" s="21"/>
      <c r="AQ32" s="21"/>
      <c r="AR32" s="21"/>
      <c r="AS32" s="21"/>
      <c r="AT32" s="21"/>
      <c r="AU32" s="21"/>
      <c r="AV32" s="21"/>
      <c r="AW32" s="21"/>
      <c r="AX32" s="21"/>
      <c r="AY32" s="21"/>
      <c r="AZ32" s="53"/>
      <c r="BA32" s="179"/>
      <c r="BB32" s="180"/>
      <c r="BC32" s="181"/>
      <c r="BD32" s="185"/>
      <c r="BE32" s="186"/>
      <c r="BF32" s="186"/>
      <c r="BG32" s="186"/>
      <c r="BH32" s="186"/>
      <c r="BI32" s="186"/>
      <c r="BJ32" s="186"/>
      <c r="BK32" s="186"/>
      <c r="BL32" s="186"/>
      <c r="BM32" s="192"/>
      <c r="BN32" s="54"/>
      <c r="BO32" s="21"/>
      <c r="BP32" s="21"/>
      <c r="BQ32" s="21"/>
      <c r="BR32" s="21"/>
      <c r="BS32" s="21"/>
      <c r="BT32" s="21"/>
      <c r="BU32" s="21"/>
      <c r="BV32" s="21"/>
      <c r="BW32" s="21"/>
      <c r="BX32" s="21"/>
      <c r="BY32" s="21"/>
      <c r="BZ32" s="53"/>
      <c r="CA32" s="54"/>
      <c r="CB32" s="21"/>
      <c r="CC32" s="21"/>
      <c r="CD32" s="21"/>
      <c r="CE32" s="21"/>
      <c r="CF32" s="21"/>
      <c r="CG32" s="21"/>
      <c r="CH32" s="21"/>
      <c r="CI32" s="21"/>
      <c r="CJ32" s="21"/>
      <c r="CK32" s="21"/>
      <c r="CL32" s="21"/>
      <c r="CM32" s="53"/>
      <c r="CN32" s="104" t="s">
        <v>197</v>
      </c>
      <c r="CO32" s="107" t="str">
        <f>'Input Data'!N17</f>
        <v>****</v>
      </c>
      <c r="CP32" s="108"/>
      <c r="CQ32" s="109"/>
      <c r="CR32" s="101" t="s">
        <v>131</v>
      </c>
      <c r="CS32" s="101"/>
      <c r="CT32" s="100" t="str">
        <f>'Input Data'!M12</f>
        <v>****</v>
      </c>
      <c r="CU32" s="100"/>
      <c r="CV32" s="116" t="s">
        <v>203</v>
      </c>
      <c r="CW32" s="117"/>
      <c r="CX32" s="117"/>
      <c r="CY32" s="117"/>
      <c r="CZ32" s="118"/>
    </row>
    <row r="33" spans="4:104" ht="14.25" customHeight="1" x14ac:dyDescent="0.3">
      <c r="N33" s="172"/>
      <c r="O33" s="173"/>
      <c r="P33" s="173"/>
      <c r="Q33" s="191"/>
      <c r="R33" s="191"/>
      <c r="S33" s="191"/>
      <c r="T33" s="191"/>
      <c r="U33" s="21"/>
      <c r="V33" s="21"/>
      <c r="W33" s="21"/>
      <c r="X33" s="21"/>
      <c r="Y33" s="21"/>
      <c r="Z33" s="53"/>
      <c r="AA33" s="54"/>
      <c r="AB33" s="21"/>
      <c r="AC33" s="21"/>
      <c r="AD33" s="21"/>
      <c r="AE33" s="21"/>
      <c r="AF33" s="21"/>
      <c r="AG33" s="21"/>
      <c r="AH33" s="21"/>
      <c r="AI33" s="21"/>
      <c r="AJ33" s="21"/>
      <c r="AK33" s="21"/>
      <c r="AL33" s="21"/>
      <c r="AM33" s="53"/>
      <c r="AN33" s="54"/>
      <c r="AO33" s="21"/>
      <c r="AP33" s="21"/>
      <c r="AQ33" s="21"/>
      <c r="AR33" s="21"/>
      <c r="AS33" s="21"/>
      <c r="AT33" s="21"/>
      <c r="AU33" s="21"/>
      <c r="AV33" s="21"/>
      <c r="AW33" s="21"/>
      <c r="AX33" s="21"/>
      <c r="AY33" s="21"/>
      <c r="AZ33" s="53"/>
      <c r="BA33" s="179"/>
      <c r="BB33" s="180"/>
      <c r="BC33" s="181"/>
      <c r="BD33" s="185" t="s">
        <v>162</v>
      </c>
      <c r="BE33" s="186"/>
      <c r="BF33" s="186"/>
      <c r="BG33" s="186"/>
      <c r="BH33" s="186"/>
      <c r="BI33" s="186" t="s">
        <v>170</v>
      </c>
      <c r="BJ33" s="186"/>
      <c r="BK33" s="186"/>
      <c r="BL33" s="186"/>
      <c r="BM33" s="192"/>
      <c r="BN33" s="54"/>
      <c r="BO33" s="21"/>
      <c r="BP33" s="21"/>
      <c r="BQ33" s="21"/>
      <c r="BR33" s="21"/>
      <c r="BS33" s="21"/>
      <c r="BT33" s="21"/>
      <c r="BU33" s="21"/>
      <c r="BV33" s="21"/>
      <c r="BW33" s="21"/>
      <c r="BX33" s="21"/>
      <c r="BY33" s="21"/>
      <c r="BZ33" s="53"/>
      <c r="CA33" s="54"/>
      <c r="CB33" s="21"/>
      <c r="CC33" s="21"/>
      <c r="CD33" s="21"/>
      <c r="CE33" s="21"/>
      <c r="CF33" s="21"/>
      <c r="CG33" s="21"/>
      <c r="CH33" s="21"/>
      <c r="CI33" s="21"/>
      <c r="CJ33" s="21"/>
      <c r="CK33" s="21"/>
      <c r="CL33" s="21"/>
      <c r="CM33" s="53"/>
      <c r="CN33" s="105"/>
      <c r="CO33" s="110"/>
      <c r="CP33" s="111"/>
      <c r="CQ33" s="112"/>
      <c r="CR33" s="101"/>
      <c r="CS33" s="101"/>
      <c r="CT33" s="100"/>
      <c r="CU33" s="100"/>
      <c r="CV33" s="119"/>
      <c r="CW33" s="120"/>
      <c r="CX33" s="120"/>
      <c r="CY33" s="120"/>
      <c r="CZ33" s="121"/>
    </row>
    <row r="34" spans="4:104" ht="14.25" customHeight="1" x14ac:dyDescent="0.25">
      <c r="N34" s="55"/>
      <c r="O34" s="27"/>
      <c r="P34" s="27"/>
      <c r="Q34" s="21"/>
      <c r="R34" s="21"/>
      <c r="S34" s="21"/>
      <c r="T34" s="21"/>
      <c r="U34" s="21"/>
      <c r="V34" s="21"/>
      <c r="W34" s="21"/>
      <c r="X34" s="21"/>
      <c r="Y34" s="21"/>
      <c r="Z34" s="53"/>
      <c r="AA34" s="54"/>
      <c r="AB34" s="21"/>
      <c r="AC34" s="21"/>
      <c r="AD34" s="21"/>
      <c r="AE34" s="21"/>
      <c r="AF34" s="21"/>
      <c r="AG34" s="21"/>
      <c r="AH34" s="21"/>
      <c r="AI34" s="21"/>
      <c r="AJ34" s="21"/>
      <c r="AK34" s="21"/>
      <c r="AL34" s="21"/>
      <c r="AM34" s="53"/>
      <c r="AN34" s="54"/>
      <c r="AO34" s="21"/>
      <c r="AP34" s="21"/>
      <c r="AQ34" s="21"/>
      <c r="AR34" s="21"/>
      <c r="AS34" s="21"/>
      <c r="AT34" s="21"/>
      <c r="AU34" s="21"/>
      <c r="AV34" s="21"/>
      <c r="AW34" s="21"/>
      <c r="AX34" s="21"/>
      <c r="AY34" s="21"/>
      <c r="AZ34" s="53"/>
      <c r="BA34" s="182"/>
      <c r="BB34" s="183"/>
      <c r="BC34" s="184"/>
      <c r="BD34" s="185"/>
      <c r="BE34" s="186"/>
      <c r="BF34" s="186"/>
      <c r="BG34" s="186"/>
      <c r="BH34" s="186"/>
      <c r="BI34" s="186"/>
      <c r="BJ34" s="186"/>
      <c r="BK34" s="186"/>
      <c r="BL34" s="186"/>
      <c r="BM34" s="192"/>
      <c r="BN34" s="54"/>
      <c r="BO34" s="21"/>
      <c r="BP34" s="21"/>
      <c r="BQ34" s="21"/>
      <c r="BR34" s="21"/>
      <c r="BS34" s="21"/>
      <c r="BT34" s="21"/>
      <c r="BU34" s="21"/>
      <c r="BV34" s="21"/>
      <c r="BW34" s="21"/>
      <c r="BX34" s="21"/>
      <c r="BY34" s="21"/>
      <c r="BZ34" s="53"/>
      <c r="CA34" s="54"/>
      <c r="CB34" s="21"/>
      <c r="CC34" s="21"/>
      <c r="CD34" s="21"/>
      <c r="CE34" s="21"/>
      <c r="CF34" s="21"/>
      <c r="CG34" s="21"/>
      <c r="CH34" s="21"/>
      <c r="CI34" s="21"/>
      <c r="CJ34" s="21"/>
      <c r="CK34" s="21"/>
      <c r="CL34" s="21"/>
      <c r="CM34" s="53"/>
      <c r="CN34" s="105"/>
      <c r="CO34" s="110"/>
      <c r="CP34" s="111"/>
      <c r="CQ34" s="112"/>
      <c r="CR34" s="101"/>
      <c r="CS34" s="101"/>
      <c r="CT34" s="100"/>
      <c r="CU34" s="100"/>
      <c r="CV34" s="119"/>
      <c r="CW34" s="120"/>
      <c r="CX34" s="120"/>
      <c r="CY34" s="120"/>
      <c r="CZ34" s="121"/>
    </row>
    <row r="35" spans="4:104" ht="14.25" customHeight="1" x14ac:dyDescent="0.3">
      <c r="N35" s="172"/>
      <c r="O35" s="173"/>
      <c r="P35" s="173"/>
      <c r="Q35" s="187"/>
      <c r="R35" s="187"/>
      <c r="S35" s="187"/>
      <c r="T35" s="187"/>
      <c r="U35" s="21"/>
      <c r="V35" s="21"/>
      <c r="W35" s="21"/>
      <c r="X35" s="21"/>
      <c r="Y35" s="21"/>
      <c r="Z35" s="53"/>
      <c r="AA35" s="188">
        <f>'Input Data'!I7</f>
        <v>0.54723127035830621</v>
      </c>
      <c r="AB35" s="189"/>
      <c r="AC35" s="189"/>
      <c r="AD35" s="189"/>
      <c r="AE35" s="21"/>
      <c r="AF35" s="21"/>
      <c r="AG35" s="21"/>
      <c r="AH35" s="21"/>
      <c r="AI35" s="21"/>
      <c r="AJ35" s="189">
        <f>'Input Data'!I8</f>
        <v>0.45276872964169379</v>
      </c>
      <c r="AK35" s="189"/>
      <c r="AL35" s="189"/>
      <c r="AM35" s="190"/>
      <c r="AN35" s="54"/>
      <c r="AO35" s="21"/>
      <c r="AP35" s="21"/>
      <c r="AQ35" s="21"/>
      <c r="AR35" s="21"/>
      <c r="AS35" s="21"/>
      <c r="AT35" s="21"/>
      <c r="AU35" s="21"/>
      <c r="AV35" s="21"/>
      <c r="AW35" s="21"/>
      <c r="AX35" s="21"/>
      <c r="AY35" s="21"/>
      <c r="AZ35" s="53"/>
      <c r="BA35" s="176" t="s">
        <v>15</v>
      </c>
      <c r="BB35" s="177"/>
      <c r="BC35" s="178"/>
      <c r="BD35" s="185" t="s">
        <v>163</v>
      </c>
      <c r="BE35" s="186"/>
      <c r="BF35" s="186"/>
      <c r="BG35" s="186"/>
      <c r="BH35" s="186"/>
      <c r="BI35" s="167" t="s">
        <v>171</v>
      </c>
      <c r="BJ35" s="167"/>
      <c r="BK35" s="167"/>
      <c r="BL35" s="167"/>
      <c r="BM35" s="170"/>
      <c r="BN35" s="54"/>
      <c r="BO35" s="21"/>
      <c r="BP35" s="21"/>
      <c r="BQ35" s="21"/>
      <c r="BR35" s="21"/>
      <c r="BS35" s="21"/>
      <c r="BT35" s="21"/>
      <c r="BU35" s="21"/>
      <c r="BV35" s="21"/>
      <c r="BW35" s="21"/>
      <c r="BX35" s="21"/>
      <c r="BY35" s="21"/>
      <c r="BZ35" s="53"/>
      <c r="CA35" s="54"/>
      <c r="CB35" s="21"/>
      <c r="CC35" s="21"/>
      <c r="CD35" s="21"/>
      <c r="CE35" s="21"/>
      <c r="CF35" s="21"/>
      <c r="CG35" s="21"/>
      <c r="CH35" s="21"/>
      <c r="CI35" s="21"/>
      <c r="CJ35" s="21"/>
      <c r="CK35" s="21"/>
      <c r="CL35" s="21"/>
      <c r="CM35" s="53"/>
      <c r="CN35" s="105"/>
      <c r="CO35" s="110"/>
      <c r="CP35" s="111"/>
      <c r="CQ35" s="112"/>
      <c r="CR35" s="102" t="s">
        <v>126</v>
      </c>
      <c r="CS35" s="102"/>
      <c r="CT35" s="103" t="str">
        <f>'Input Data'!M7</f>
        <v>***</v>
      </c>
      <c r="CU35" s="103"/>
      <c r="CV35" s="119"/>
      <c r="CW35" s="120"/>
      <c r="CX35" s="120"/>
      <c r="CY35" s="120"/>
      <c r="CZ35" s="121"/>
    </row>
    <row r="36" spans="4:104" ht="14.25" customHeight="1" x14ac:dyDescent="0.25">
      <c r="N36" s="54"/>
      <c r="O36" s="21"/>
      <c r="P36" s="21"/>
      <c r="Q36" s="21"/>
      <c r="R36" s="21"/>
      <c r="S36" s="21"/>
      <c r="T36" s="21"/>
      <c r="U36" s="21"/>
      <c r="V36" s="21"/>
      <c r="W36" s="21"/>
      <c r="X36" s="21"/>
      <c r="Y36" s="21"/>
      <c r="Z36" s="53"/>
      <c r="AA36" s="54"/>
      <c r="AB36" s="21"/>
      <c r="AC36" s="21"/>
      <c r="AD36" s="21"/>
      <c r="AE36" s="21"/>
      <c r="AF36" s="21"/>
      <c r="AG36" s="21"/>
      <c r="AH36" s="21"/>
      <c r="AI36" s="21"/>
      <c r="AJ36" s="21"/>
      <c r="AK36" s="21"/>
      <c r="AL36" s="21"/>
      <c r="AM36" s="53"/>
      <c r="AN36" s="54"/>
      <c r="AO36" s="21"/>
      <c r="AP36" s="21"/>
      <c r="AQ36" s="21"/>
      <c r="AR36" s="21"/>
      <c r="AS36" s="21"/>
      <c r="AT36" s="21"/>
      <c r="AU36" s="21"/>
      <c r="AV36" s="21"/>
      <c r="AW36" s="21"/>
      <c r="AX36" s="21"/>
      <c r="AY36" s="21"/>
      <c r="AZ36" s="53"/>
      <c r="BA36" s="179"/>
      <c r="BB36" s="180"/>
      <c r="BC36" s="181"/>
      <c r="BD36" s="185"/>
      <c r="BE36" s="186"/>
      <c r="BF36" s="186"/>
      <c r="BG36" s="186"/>
      <c r="BH36" s="186"/>
      <c r="BI36" s="167"/>
      <c r="BJ36" s="167"/>
      <c r="BK36" s="167"/>
      <c r="BL36" s="167"/>
      <c r="BM36" s="170"/>
      <c r="BN36" s="54"/>
      <c r="BO36" s="21"/>
      <c r="BP36" s="21"/>
      <c r="BQ36" s="21"/>
      <c r="BR36" s="21"/>
      <c r="BS36" s="21"/>
      <c r="BT36" s="21"/>
      <c r="BU36" s="21"/>
      <c r="BV36" s="21"/>
      <c r="BW36" s="21"/>
      <c r="BX36" s="21"/>
      <c r="BY36" s="21"/>
      <c r="BZ36" s="53"/>
      <c r="CA36" s="54"/>
      <c r="CB36" s="21"/>
      <c r="CC36" s="21"/>
      <c r="CD36" s="21"/>
      <c r="CE36" s="21"/>
      <c r="CF36" s="21"/>
      <c r="CG36" s="21"/>
      <c r="CH36" s="21"/>
      <c r="CI36" s="21"/>
      <c r="CJ36" s="21"/>
      <c r="CK36" s="21"/>
      <c r="CL36" s="21"/>
      <c r="CM36" s="53"/>
      <c r="CN36" s="105"/>
      <c r="CO36" s="110"/>
      <c r="CP36" s="111"/>
      <c r="CQ36" s="112"/>
      <c r="CR36" s="102"/>
      <c r="CS36" s="102"/>
      <c r="CT36" s="103"/>
      <c r="CU36" s="103"/>
      <c r="CV36" s="119"/>
      <c r="CW36" s="120"/>
      <c r="CX36" s="120"/>
      <c r="CY36" s="120"/>
      <c r="CZ36" s="121"/>
    </row>
    <row r="37" spans="4:104" ht="14.25" customHeight="1" x14ac:dyDescent="0.3">
      <c r="N37" s="172"/>
      <c r="O37" s="173"/>
      <c r="P37" s="173"/>
      <c r="Q37" s="174"/>
      <c r="R37" s="175"/>
      <c r="S37" s="175"/>
      <c r="T37" s="175"/>
      <c r="U37" s="175"/>
      <c r="V37" s="175"/>
      <c r="W37" s="175"/>
      <c r="X37" s="44"/>
      <c r="Y37" s="44"/>
      <c r="Z37" s="56"/>
      <c r="AA37" s="54"/>
      <c r="AB37" s="21"/>
      <c r="AC37" s="21"/>
      <c r="AD37" s="21"/>
      <c r="AE37" s="21"/>
      <c r="AF37" s="21"/>
      <c r="AG37" s="21"/>
      <c r="AH37" s="21"/>
      <c r="AI37" s="21"/>
      <c r="AJ37" s="21"/>
      <c r="AK37" s="21"/>
      <c r="AL37" s="21"/>
      <c r="AM37" s="53"/>
      <c r="AN37" s="54"/>
      <c r="AO37" s="21"/>
      <c r="AP37" s="21"/>
      <c r="AQ37" s="21"/>
      <c r="AR37" s="21"/>
      <c r="AS37" s="21"/>
      <c r="AT37" s="21"/>
      <c r="AU37" s="21"/>
      <c r="AV37" s="21"/>
      <c r="AW37" s="21"/>
      <c r="AX37" s="21"/>
      <c r="AY37" s="21"/>
      <c r="AZ37" s="53"/>
      <c r="BA37" s="179"/>
      <c r="BB37" s="180"/>
      <c r="BC37" s="181"/>
      <c r="BD37" s="166" t="s">
        <v>164</v>
      </c>
      <c r="BE37" s="167"/>
      <c r="BF37" s="167"/>
      <c r="BG37" s="167"/>
      <c r="BH37" s="167"/>
      <c r="BI37" s="167" t="s">
        <v>172</v>
      </c>
      <c r="BJ37" s="167"/>
      <c r="BK37" s="167"/>
      <c r="BL37" s="167"/>
      <c r="BM37" s="170"/>
      <c r="BN37" s="54"/>
      <c r="BO37" s="21"/>
      <c r="BP37" s="21"/>
      <c r="BQ37" s="21"/>
      <c r="BR37" s="21"/>
      <c r="BS37" s="21"/>
      <c r="BT37" s="21"/>
      <c r="BU37" s="21"/>
      <c r="BV37" s="21"/>
      <c r="BW37" s="21"/>
      <c r="BX37" s="21"/>
      <c r="BY37" s="21"/>
      <c r="BZ37" s="53"/>
      <c r="CA37" s="54"/>
      <c r="CB37" s="21"/>
      <c r="CC37" s="21"/>
      <c r="CD37" s="21"/>
      <c r="CE37" s="21"/>
      <c r="CF37" s="21"/>
      <c r="CG37" s="21"/>
      <c r="CH37" s="21"/>
      <c r="CI37" s="21"/>
      <c r="CJ37" s="21"/>
      <c r="CK37" s="21"/>
      <c r="CL37" s="21"/>
      <c r="CM37" s="53"/>
      <c r="CN37" s="105"/>
      <c r="CO37" s="110"/>
      <c r="CP37" s="111"/>
      <c r="CQ37" s="112"/>
      <c r="CR37" s="86" t="s">
        <v>129</v>
      </c>
      <c r="CS37" s="86"/>
      <c r="CT37" s="87" t="str">
        <f>'Input Data'!M10</f>
        <v>***</v>
      </c>
      <c r="CU37" s="87"/>
      <c r="CV37" s="119"/>
      <c r="CW37" s="120"/>
      <c r="CX37" s="120"/>
      <c r="CY37" s="120"/>
      <c r="CZ37" s="121"/>
    </row>
    <row r="38" spans="4:104" ht="14.25" customHeight="1" x14ac:dyDescent="0.25">
      <c r="N38" s="54"/>
      <c r="O38" s="21"/>
      <c r="P38" s="21"/>
      <c r="Q38" s="21"/>
      <c r="R38" s="21"/>
      <c r="S38" s="21"/>
      <c r="T38" s="21"/>
      <c r="U38" s="21"/>
      <c r="V38" s="21"/>
      <c r="W38" s="21"/>
      <c r="X38" s="21"/>
      <c r="Y38" s="21"/>
      <c r="Z38" s="53"/>
      <c r="AA38" s="54"/>
      <c r="AB38" s="21"/>
      <c r="AC38" s="21"/>
      <c r="AD38" s="21"/>
      <c r="AE38" s="21"/>
      <c r="AF38" s="21"/>
      <c r="AG38" s="21"/>
      <c r="AH38" s="21"/>
      <c r="AI38" s="21"/>
      <c r="AJ38" s="21"/>
      <c r="AK38" s="21"/>
      <c r="AL38" s="21"/>
      <c r="AM38" s="53"/>
      <c r="AN38" s="54"/>
      <c r="AO38" s="21"/>
      <c r="AP38" s="21"/>
      <c r="AQ38" s="21"/>
      <c r="AR38" s="21"/>
      <c r="AS38" s="21"/>
      <c r="AT38" s="21"/>
      <c r="AU38" s="21"/>
      <c r="AV38" s="21"/>
      <c r="AW38" s="21"/>
      <c r="AX38" s="21"/>
      <c r="AY38" s="21"/>
      <c r="AZ38" s="53"/>
      <c r="BA38" s="179"/>
      <c r="BB38" s="180"/>
      <c r="BC38" s="181"/>
      <c r="BD38" s="166"/>
      <c r="BE38" s="167"/>
      <c r="BF38" s="167"/>
      <c r="BG38" s="167"/>
      <c r="BH38" s="167"/>
      <c r="BI38" s="167"/>
      <c r="BJ38" s="167"/>
      <c r="BK38" s="167"/>
      <c r="BL38" s="167"/>
      <c r="BM38" s="170"/>
      <c r="BN38" s="54"/>
      <c r="BO38" s="21"/>
      <c r="BP38" s="21"/>
      <c r="BQ38" s="21"/>
      <c r="BR38" s="21"/>
      <c r="BS38" s="21"/>
      <c r="BT38" s="21"/>
      <c r="BU38" s="21"/>
      <c r="BV38" s="21"/>
      <c r="BW38" s="21"/>
      <c r="BX38" s="21"/>
      <c r="BY38" s="21"/>
      <c r="BZ38" s="53"/>
      <c r="CA38" s="54"/>
      <c r="CB38" s="21"/>
      <c r="CC38" s="21"/>
      <c r="CD38" s="21"/>
      <c r="CE38" s="21"/>
      <c r="CF38" s="21"/>
      <c r="CG38" s="21"/>
      <c r="CH38" s="21"/>
      <c r="CI38" s="21"/>
      <c r="CJ38" s="21"/>
      <c r="CK38" s="21"/>
      <c r="CL38" s="21"/>
      <c r="CM38" s="53"/>
      <c r="CN38" s="106"/>
      <c r="CO38" s="113"/>
      <c r="CP38" s="114"/>
      <c r="CQ38" s="115"/>
      <c r="CR38" s="86"/>
      <c r="CS38" s="86"/>
      <c r="CT38" s="87"/>
      <c r="CU38" s="87"/>
      <c r="CV38" s="122"/>
      <c r="CW38" s="123"/>
      <c r="CX38" s="123"/>
      <c r="CY38" s="123"/>
      <c r="CZ38" s="124"/>
    </row>
    <row r="39" spans="4:104" ht="14.25" customHeight="1" x14ac:dyDescent="0.25">
      <c r="N39" s="54"/>
      <c r="O39" s="27"/>
      <c r="P39" s="27"/>
      <c r="Q39" s="21"/>
      <c r="R39" s="21"/>
      <c r="S39" s="21"/>
      <c r="T39" s="21"/>
      <c r="U39" s="21"/>
      <c r="V39" s="21"/>
      <c r="W39" s="21"/>
      <c r="X39" s="21"/>
      <c r="Y39" s="21"/>
      <c r="Z39" s="53"/>
      <c r="AA39" s="54"/>
      <c r="AB39" s="21"/>
      <c r="AC39" s="21"/>
      <c r="AD39" s="21"/>
      <c r="AE39" s="21"/>
      <c r="AF39" s="21"/>
      <c r="AG39" s="21"/>
      <c r="AH39" s="21"/>
      <c r="AI39" s="21"/>
      <c r="AJ39" s="21"/>
      <c r="AK39" s="21"/>
      <c r="AL39" s="21"/>
      <c r="AM39" s="53"/>
      <c r="AN39" s="54"/>
      <c r="AO39" s="21"/>
      <c r="AP39" s="21"/>
      <c r="AQ39" s="21"/>
      <c r="AR39" s="21"/>
      <c r="AS39" s="21"/>
      <c r="AT39" s="21"/>
      <c r="AU39" s="21"/>
      <c r="AV39" s="21"/>
      <c r="AW39" s="21"/>
      <c r="AX39" s="21"/>
      <c r="AY39" s="21"/>
      <c r="AZ39" s="53"/>
      <c r="BA39" s="179"/>
      <c r="BB39" s="180"/>
      <c r="BC39" s="181"/>
      <c r="BD39" s="166"/>
      <c r="BE39" s="167"/>
      <c r="BF39" s="167"/>
      <c r="BG39" s="167"/>
      <c r="BH39" s="167"/>
      <c r="BI39" s="167"/>
      <c r="BJ39" s="167"/>
      <c r="BK39" s="167"/>
      <c r="BL39" s="167"/>
      <c r="BM39" s="170"/>
      <c r="BN39" s="54"/>
      <c r="BO39" s="21"/>
      <c r="BP39" s="21"/>
      <c r="BQ39" s="21"/>
      <c r="BR39" s="21"/>
      <c r="BS39" s="21"/>
      <c r="BT39" s="21"/>
      <c r="BU39" s="21"/>
      <c r="BV39" s="21"/>
      <c r="BW39" s="21"/>
      <c r="BX39" s="21"/>
      <c r="BY39" s="21"/>
      <c r="BZ39" s="53"/>
      <c r="CA39" s="54"/>
      <c r="CB39" s="21"/>
      <c r="CC39" s="21"/>
      <c r="CD39" s="21"/>
      <c r="CE39" s="21"/>
      <c r="CF39" s="21"/>
      <c r="CG39" s="21"/>
      <c r="CH39" s="21"/>
      <c r="CI39" s="21"/>
      <c r="CJ39" s="21"/>
      <c r="CK39" s="21"/>
      <c r="CL39" s="21"/>
      <c r="CM39" s="53"/>
      <c r="CN39" s="92" t="s">
        <v>198</v>
      </c>
      <c r="CO39" s="93" t="str">
        <f>'Input Data'!N20</f>
        <v>*****</v>
      </c>
      <c r="CP39" s="94"/>
      <c r="CQ39" s="95"/>
      <c r="CR39" s="99" t="s">
        <v>128</v>
      </c>
      <c r="CS39" s="99"/>
      <c r="CT39" s="100" t="str">
        <f>'Input Data'!M9</f>
        <v>*****</v>
      </c>
      <c r="CU39" s="100"/>
      <c r="CV39" s="88" t="s">
        <v>204</v>
      </c>
      <c r="CW39" s="89"/>
      <c r="CX39" s="89"/>
      <c r="CY39" s="89"/>
      <c r="CZ39" s="90"/>
    </row>
    <row r="40" spans="4:104" ht="14.25" customHeight="1" x14ac:dyDescent="0.25">
      <c r="N40" s="54"/>
      <c r="O40" s="21"/>
      <c r="P40" s="21"/>
      <c r="Q40" s="21"/>
      <c r="R40" s="21"/>
      <c r="S40" s="21"/>
      <c r="T40" s="21"/>
      <c r="U40" s="21"/>
      <c r="V40" s="21"/>
      <c r="W40" s="21"/>
      <c r="X40" s="21"/>
      <c r="Y40" s="21"/>
      <c r="Z40" s="53"/>
      <c r="AA40" s="54"/>
      <c r="AB40" s="21"/>
      <c r="AC40" s="21"/>
      <c r="AD40" s="21"/>
      <c r="AE40" s="21"/>
      <c r="AF40" s="21"/>
      <c r="AG40" s="21"/>
      <c r="AH40" s="21"/>
      <c r="AI40" s="21"/>
      <c r="AJ40" s="21"/>
      <c r="AK40" s="21"/>
      <c r="AL40" s="21"/>
      <c r="AM40" s="53"/>
      <c r="AN40" s="54"/>
      <c r="AO40" s="21"/>
      <c r="AP40" s="21"/>
      <c r="AQ40" s="21"/>
      <c r="AR40" s="21"/>
      <c r="AS40" s="21"/>
      <c r="AT40" s="21"/>
      <c r="AU40" s="21"/>
      <c r="AV40" s="21"/>
      <c r="AW40" s="21"/>
      <c r="AX40" s="21"/>
      <c r="AY40" s="21"/>
      <c r="AZ40" s="53"/>
      <c r="BA40" s="179"/>
      <c r="BB40" s="180"/>
      <c r="BC40" s="181"/>
      <c r="BD40" s="166" t="s">
        <v>165</v>
      </c>
      <c r="BE40" s="167"/>
      <c r="BF40" s="167"/>
      <c r="BG40" s="167"/>
      <c r="BH40" s="167"/>
      <c r="BI40" s="167" t="s">
        <v>173</v>
      </c>
      <c r="BJ40" s="167"/>
      <c r="BK40" s="167"/>
      <c r="BL40" s="167"/>
      <c r="BM40" s="170"/>
      <c r="BN40" s="54"/>
      <c r="BO40" s="21"/>
      <c r="BP40" s="21"/>
      <c r="BQ40" s="21"/>
      <c r="BR40" s="21"/>
      <c r="BS40" s="21"/>
      <c r="BT40" s="21"/>
      <c r="BU40" s="21"/>
      <c r="BV40" s="21"/>
      <c r="BW40" s="21"/>
      <c r="BX40" s="21"/>
      <c r="BY40" s="21"/>
      <c r="BZ40" s="53"/>
      <c r="CA40" s="54"/>
      <c r="CB40" s="21"/>
      <c r="CC40" s="21"/>
      <c r="CD40" s="21"/>
      <c r="CE40" s="21"/>
      <c r="CF40" s="21"/>
      <c r="CG40" s="21"/>
      <c r="CH40" s="21"/>
      <c r="CI40" s="21"/>
      <c r="CJ40" s="21"/>
      <c r="CK40" s="21"/>
      <c r="CL40" s="21"/>
      <c r="CM40" s="53"/>
      <c r="CN40" s="81"/>
      <c r="CO40" s="93"/>
      <c r="CP40" s="94"/>
      <c r="CQ40" s="95"/>
      <c r="CR40" s="99"/>
      <c r="CS40" s="99"/>
      <c r="CT40" s="100"/>
      <c r="CU40" s="100"/>
      <c r="CV40" s="88"/>
      <c r="CW40" s="89"/>
      <c r="CX40" s="89"/>
      <c r="CY40" s="89"/>
      <c r="CZ40" s="90"/>
    </row>
    <row r="41" spans="4:104" ht="14.25" customHeight="1" x14ac:dyDescent="0.25">
      <c r="N41" s="54"/>
      <c r="O41" s="21"/>
      <c r="P41" s="21"/>
      <c r="Q41" s="21"/>
      <c r="R41" s="21"/>
      <c r="S41" s="21"/>
      <c r="T41" s="21"/>
      <c r="U41" s="21"/>
      <c r="V41" s="21"/>
      <c r="W41" s="21"/>
      <c r="X41" s="21"/>
      <c r="Y41" s="21"/>
      <c r="Z41" s="53"/>
      <c r="AA41" s="54"/>
      <c r="AB41" s="21"/>
      <c r="AC41" s="21"/>
      <c r="AD41" s="21"/>
      <c r="AE41" s="21"/>
      <c r="AF41" s="21"/>
      <c r="AG41" s="21"/>
      <c r="AH41" s="21"/>
      <c r="AI41" s="21"/>
      <c r="AJ41" s="21"/>
      <c r="AK41" s="21"/>
      <c r="AL41" s="21"/>
      <c r="AM41" s="53"/>
      <c r="AN41" s="54"/>
      <c r="AO41" s="21"/>
      <c r="AP41" s="21"/>
      <c r="AQ41" s="21"/>
      <c r="AR41" s="21"/>
      <c r="AS41" s="21"/>
      <c r="AT41" s="21"/>
      <c r="AU41" s="21"/>
      <c r="AV41" s="21"/>
      <c r="AW41" s="21"/>
      <c r="AX41" s="21"/>
      <c r="AY41" s="21"/>
      <c r="AZ41" s="53"/>
      <c r="BA41" s="179"/>
      <c r="BB41" s="180"/>
      <c r="BC41" s="181"/>
      <c r="BD41" s="166"/>
      <c r="BE41" s="167"/>
      <c r="BF41" s="167"/>
      <c r="BG41" s="167"/>
      <c r="BH41" s="167"/>
      <c r="BI41" s="167"/>
      <c r="BJ41" s="167"/>
      <c r="BK41" s="167"/>
      <c r="BL41" s="167"/>
      <c r="BM41" s="170"/>
      <c r="BN41" s="54"/>
      <c r="BO41" s="21"/>
      <c r="BP41" s="21"/>
      <c r="BQ41" s="21"/>
      <c r="BR41" s="21"/>
      <c r="BS41" s="21"/>
      <c r="BT41" s="21"/>
      <c r="BU41" s="21"/>
      <c r="BV41" s="21"/>
      <c r="BW41" s="21"/>
      <c r="BX41" s="21"/>
      <c r="BY41" s="21"/>
      <c r="BZ41" s="53"/>
      <c r="CA41" s="54"/>
      <c r="CB41" s="21"/>
      <c r="CC41" s="21"/>
      <c r="CD41" s="21"/>
      <c r="CE41" s="21"/>
      <c r="CF41" s="21"/>
      <c r="CG41" s="21"/>
      <c r="CH41" s="21"/>
      <c r="CI41" s="21"/>
      <c r="CJ41" s="21"/>
      <c r="CK41" s="21"/>
      <c r="CL41" s="21"/>
      <c r="CM41" s="53"/>
      <c r="CN41" s="81"/>
      <c r="CO41" s="93"/>
      <c r="CP41" s="94"/>
      <c r="CQ41" s="95"/>
      <c r="CR41" s="99"/>
      <c r="CS41" s="99"/>
      <c r="CT41" s="100"/>
      <c r="CU41" s="100"/>
      <c r="CV41" s="88"/>
      <c r="CW41" s="89"/>
      <c r="CX41" s="89"/>
      <c r="CY41" s="89"/>
      <c r="CZ41" s="90"/>
    </row>
    <row r="42" spans="4:104" ht="14.25" customHeight="1" x14ac:dyDescent="0.25">
      <c r="H42" s="30"/>
      <c r="I42" s="30"/>
      <c r="J42" s="30"/>
      <c r="K42" s="30"/>
      <c r="L42" s="30"/>
      <c r="N42" s="54"/>
      <c r="O42" s="21"/>
      <c r="P42" s="21"/>
      <c r="Q42" s="21"/>
      <c r="R42" s="21"/>
      <c r="S42" s="21"/>
      <c r="T42" s="21"/>
      <c r="U42" s="21"/>
      <c r="V42" s="21"/>
      <c r="W42" s="21"/>
      <c r="X42" s="21"/>
      <c r="Y42" s="21"/>
      <c r="Z42" s="53"/>
      <c r="AA42" s="54"/>
      <c r="AB42" s="36"/>
      <c r="AC42" s="36"/>
      <c r="AD42" s="36"/>
      <c r="AE42" s="21"/>
      <c r="AF42" s="21"/>
      <c r="AG42" s="21"/>
      <c r="AH42" s="21"/>
      <c r="AI42" s="21"/>
      <c r="AJ42" s="21"/>
      <c r="AK42" s="21"/>
      <c r="AL42" s="21"/>
      <c r="AM42" s="53"/>
      <c r="AN42" s="54"/>
      <c r="AO42" s="21"/>
      <c r="AP42" s="21"/>
      <c r="AQ42" s="21"/>
      <c r="AR42" s="21"/>
      <c r="AS42" s="21"/>
      <c r="AT42" s="21"/>
      <c r="AU42" s="21"/>
      <c r="AV42" s="21"/>
      <c r="AW42" s="21"/>
      <c r="AX42" s="21"/>
      <c r="AY42" s="21"/>
      <c r="AZ42" s="53"/>
      <c r="BA42" s="179"/>
      <c r="BB42" s="180"/>
      <c r="BC42" s="181"/>
      <c r="BD42" s="166"/>
      <c r="BE42" s="167"/>
      <c r="BF42" s="167"/>
      <c r="BG42" s="167"/>
      <c r="BH42" s="167"/>
      <c r="BI42" s="167"/>
      <c r="BJ42" s="167"/>
      <c r="BK42" s="167"/>
      <c r="BL42" s="167"/>
      <c r="BM42" s="170"/>
      <c r="BN42" s="54"/>
      <c r="BO42" s="21"/>
      <c r="BP42" s="21"/>
      <c r="BQ42" s="21"/>
      <c r="BR42" s="21"/>
      <c r="BS42" s="21"/>
      <c r="BT42" s="21"/>
      <c r="BU42" s="21"/>
      <c r="BV42" s="21"/>
      <c r="BW42" s="21"/>
      <c r="BX42" s="21"/>
      <c r="BY42" s="21"/>
      <c r="BZ42" s="53"/>
      <c r="CA42" s="54"/>
      <c r="CB42" s="21"/>
      <c r="CC42" s="21"/>
      <c r="CD42" s="21"/>
      <c r="CE42" s="21"/>
      <c r="CF42" s="21"/>
      <c r="CG42" s="21"/>
      <c r="CH42" s="21"/>
      <c r="CI42" s="21"/>
      <c r="CJ42" s="21"/>
      <c r="CK42" s="21"/>
      <c r="CL42" s="21"/>
      <c r="CM42" s="53"/>
      <c r="CN42" s="81"/>
      <c r="CO42" s="93"/>
      <c r="CP42" s="94"/>
      <c r="CQ42" s="95"/>
      <c r="CR42" s="101" t="s">
        <v>127</v>
      </c>
      <c r="CS42" s="101"/>
      <c r="CT42" s="100" t="str">
        <f>'Input Data'!M8</f>
        <v>*****</v>
      </c>
      <c r="CU42" s="100"/>
      <c r="CV42" s="88"/>
      <c r="CW42" s="89"/>
      <c r="CX42" s="89"/>
      <c r="CY42" s="89"/>
      <c r="CZ42" s="90"/>
    </row>
    <row r="43" spans="4:104" ht="14.25" customHeight="1" thickBot="1" x14ac:dyDescent="0.3">
      <c r="H43" s="30"/>
      <c r="I43" s="30"/>
      <c r="J43" s="30"/>
      <c r="K43" s="30"/>
      <c r="L43" s="30"/>
      <c r="N43" s="54"/>
      <c r="O43" s="21"/>
      <c r="P43" s="21"/>
      <c r="Q43" s="21"/>
      <c r="R43" s="21"/>
      <c r="S43" s="21"/>
      <c r="T43" s="21"/>
      <c r="U43" s="21"/>
      <c r="V43" s="21"/>
      <c r="W43" s="21"/>
      <c r="X43" s="21"/>
      <c r="Y43" s="21"/>
      <c r="Z43" s="53"/>
      <c r="AA43" s="70" t="s">
        <v>128</v>
      </c>
      <c r="AB43" s="71"/>
      <c r="AC43" s="74">
        <f>'Input Data'!D23</f>
        <v>0.29559748427672955</v>
      </c>
      <c r="AD43" s="74"/>
      <c r="AE43" s="21"/>
      <c r="AF43" s="21"/>
      <c r="AG43" s="21"/>
      <c r="AH43" s="21"/>
      <c r="AI43" s="21"/>
      <c r="AJ43" s="161" t="s">
        <v>142</v>
      </c>
      <c r="AK43" s="161"/>
      <c r="AL43" s="74">
        <f>'Input Data'!G22</f>
        <v>0.35730858468677495</v>
      </c>
      <c r="AM43" s="163"/>
      <c r="AN43" s="54"/>
      <c r="AO43" s="21"/>
      <c r="AP43" s="21"/>
      <c r="AQ43" s="21"/>
      <c r="AR43" s="21"/>
      <c r="AS43" s="21"/>
      <c r="AT43" s="21"/>
      <c r="AU43" s="21"/>
      <c r="AV43" s="21"/>
      <c r="AW43" s="21"/>
      <c r="AX43" s="21"/>
      <c r="AY43" s="21"/>
      <c r="AZ43" s="53"/>
      <c r="BA43" s="182"/>
      <c r="BB43" s="183"/>
      <c r="BC43" s="184"/>
      <c r="BD43" s="168"/>
      <c r="BE43" s="169"/>
      <c r="BF43" s="169"/>
      <c r="BG43" s="169"/>
      <c r="BH43" s="169"/>
      <c r="BI43" s="169"/>
      <c r="BJ43" s="169"/>
      <c r="BK43" s="169"/>
      <c r="BL43" s="169"/>
      <c r="BM43" s="171"/>
      <c r="BN43" s="54"/>
      <c r="BO43" s="21"/>
      <c r="BP43" s="21"/>
      <c r="BQ43" s="21"/>
      <c r="BR43" s="21"/>
      <c r="BS43" s="21"/>
      <c r="BT43" s="21"/>
      <c r="BU43" s="21"/>
      <c r="BV43" s="21"/>
      <c r="BW43" s="21"/>
      <c r="BX43" s="21"/>
      <c r="BY43" s="21"/>
      <c r="BZ43" s="53"/>
      <c r="CA43" s="54"/>
      <c r="CB43" s="21"/>
      <c r="CC43" s="21"/>
      <c r="CD43" s="21"/>
      <c r="CE43" s="21"/>
      <c r="CF43" s="21"/>
      <c r="CG43" s="21"/>
      <c r="CH43" s="21"/>
      <c r="CI43" s="21"/>
      <c r="CJ43" s="21"/>
      <c r="CK43" s="21"/>
      <c r="CL43" s="21"/>
      <c r="CM43" s="53"/>
      <c r="CN43" s="81"/>
      <c r="CO43" s="93"/>
      <c r="CP43" s="94"/>
      <c r="CQ43" s="95"/>
      <c r="CR43" s="101"/>
      <c r="CS43" s="101"/>
      <c r="CT43" s="100"/>
      <c r="CU43" s="100"/>
      <c r="CV43" s="88"/>
      <c r="CW43" s="89"/>
      <c r="CX43" s="89"/>
      <c r="CY43" s="89"/>
      <c r="CZ43" s="90"/>
    </row>
    <row r="44" spans="4:104" ht="14.25" customHeight="1" x14ac:dyDescent="0.25">
      <c r="D44" s="165" t="str">
        <f>Question!B3</f>
        <v>SM Samarth</v>
      </c>
      <c r="E44" s="165"/>
      <c r="F44" s="165"/>
      <c r="G44" s="165"/>
      <c r="H44" s="165"/>
      <c r="I44" s="165"/>
      <c r="J44" s="165"/>
      <c r="N44" s="54"/>
      <c r="O44" s="21"/>
      <c r="P44" s="21"/>
      <c r="Q44" s="21"/>
      <c r="R44" s="21"/>
      <c r="S44" s="21"/>
      <c r="T44" s="21"/>
      <c r="U44" s="21"/>
      <c r="V44" s="21"/>
      <c r="W44" s="21"/>
      <c r="X44" s="21"/>
      <c r="Y44" s="21"/>
      <c r="Z44" s="53"/>
      <c r="AA44" s="72"/>
      <c r="AB44" s="73"/>
      <c r="AC44" s="75"/>
      <c r="AD44" s="75"/>
      <c r="AE44" s="21"/>
      <c r="AF44" s="21"/>
      <c r="AG44" s="21"/>
      <c r="AH44" s="21"/>
      <c r="AI44" s="21"/>
      <c r="AJ44" s="162"/>
      <c r="AK44" s="162"/>
      <c r="AL44" s="75"/>
      <c r="AM44" s="164"/>
      <c r="AN44" s="54"/>
      <c r="AO44" s="21"/>
      <c r="AP44" s="21"/>
      <c r="AQ44" s="21"/>
      <c r="AR44" s="21"/>
      <c r="AS44" s="21"/>
      <c r="AT44" s="21"/>
      <c r="AU44" s="21"/>
      <c r="AV44" s="21"/>
      <c r="AW44" s="21"/>
      <c r="AX44" s="21"/>
      <c r="AY44" s="21"/>
      <c r="AZ44" s="53"/>
      <c r="BA44" s="64"/>
      <c r="BB44" s="31"/>
      <c r="BC44" s="31"/>
      <c r="BD44" s="21"/>
      <c r="BE44" s="21"/>
      <c r="BF44" s="21"/>
      <c r="BG44" s="21"/>
      <c r="BH44" s="21"/>
      <c r="BI44" s="21"/>
      <c r="BJ44" s="21"/>
      <c r="BK44" s="21"/>
      <c r="BL44" s="21"/>
      <c r="BM44" s="53"/>
      <c r="BN44" s="54"/>
      <c r="BO44" s="21"/>
      <c r="BP44" s="21"/>
      <c r="BQ44" s="21"/>
      <c r="BR44" s="21"/>
      <c r="BS44" s="21"/>
      <c r="BT44" s="21"/>
      <c r="BU44" s="21"/>
      <c r="BV44" s="21"/>
      <c r="BW44" s="21"/>
      <c r="BX44" s="21"/>
      <c r="BY44" s="21"/>
      <c r="BZ44" s="53"/>
      <c r="CA44" s="54"/>
      <c r="CB44" s="21"/>
      <c r="CC44" s="21"/>
      <c r="CD44" s="21"/>
      <c r="CE44" s="21"/>
      <c r="CF44" s="21"/>
      <c r="CG44" s="21"/>
      <c r="CH44" s="21"/>
      <c r="CI44" s="21"/>
      <c r="CJ44" s="21"/>
      <c r="CK44" s="21"/>
      <c r="CL44" s="21"/>
      <c r="CM44" s="53"/>
      <c r="CN44" s="81"/>
      <c r="CO44" s="93"/>
      <c r="CP44" s="94"/>
      <c r="CQ44" s="95"/>
      <c r="CR44" s="101"/>
      <c r="CS44" s="101"/>
      <c r="CT44" s="100"/>
      <c r="CU44" s="100"/>
      <c r="CV44" s="88"/>
      <c r="CW44" s="89"/>
      <c r="CX44" s="89"/>
      <c r="CY44" s="89"/>
      <c r="CZ44" s="90"/>
    </row>
    <row r="45" spans="4:104" ht="14.25" customHeight="1" x14ac:dyDescent="0.25">
      <c r="D45" s="165"/>
      <c r="E45" s="165"/>
      <c r="F45" s="165"/>
      <c r="G45" s="165"/>
      <c r="H45" s="165"/>
      <c r="I45" s="165"/>
      <c r="J45" s="165"/>
      <c r="N45" s="54"/>
      <c r="O45" s="21"/>
      <c r="P45" s="21"/>
      <c r="Q45" s="21"/>
      <c r="R45" s="21"/>
      <c r="S45" s="21"/>
      <c r="T45" s="21"/>
      <c r="U45" s="21"/>
      <c r="V45" s="21"/>
      <c r="W45" s="21"/>
      <c r="X45" s="21"/>
      <c r="Y45" s="21"/>
      <c r="Z45" s="53"/>
      <c r="AA45" s="54"/>
      <c r="AB45" s="21"/>
      <c r="AC45" s="21"/>
      <c r="AD45" s="21"/>
      <c r="AE45" s="21"/>
      <c r="AF45" s="21"/>
      <c r="AG45" s="21"/>
      <c r="AH45" s="21"/>
      <c r="AI45" s="21"/>
      <c r="AJ45" s="21"/>
      <c r="AK45" s="21"/>
      <c r="AL45" s="21"/>
      <c r="AM45" s="53"/>
      <c r="AN45" s="54"/>
      <c r="AO45" s="21"/>
      <c r="AP45" s="21"/>
      <c r="AQ45" s="21"/>
      <c r="AR45" s="21"/>
      <c r="AS45" s="21"/>
      <c r="AT45" s="21"/>
      <c r="AU45" s="21"/>
      <c r="AV45" s="21"/>
      <c r="AW45" s="21"/>
      <c r="AX45" s="21"/>
      <c r="AY45" s="21"/>
      <c r="AZ45" s="53"/>
      <c r="BA45" s="54"/>
      <c r="BB45" s="21"/>
      <c r="BC45" s="21"/>
      <c r="BD45" s="21"/>
      <c r="BE45" s="21"/>
      <c r="BF45" s="21"/>
      <c r="BG45" s="21"/>
      <c r="BH45" s="21"/>
      <c r="BI45" s="21"/>
      <c r="BJ45" s="21"/>
      <c r="BK45" s="21"/>
      <c r="BL45" s="21"/>
      <c r="BM45" s="53"/>
      <c r="BN45" s="54"/>
      <c r="BO45" s="21"/>
      <c r="BP45" s="21"/>
      <c r="BQ45" s="21"/>
      <c r="BR45" s="21"/>
      <c r="BS45" s="21"/>
      <c r="BT45" s="21"/>
      <c r="BU45" s="21"/>
      <c r="BV45" s="21"/>
      <c r="BW45" s="21"/>
      <c r="BX45" s="21"/>
      <c r="BY45" s="21"/>
      <c r="BZ45" s="53"/>
      <c r="CA45" s="54"/>
      <c r="CB45" s="21"/>
      <c r="CC45" s="21"/>
      <c r="CD45" s="21"/>
      <c r="CE45" s="21"/>
      <c r="CF45" s="21"/>
      <c r="CG45" s="21"/>
      <c r="CH45" s="21"/>
      <c r="CI45" s="21"/>
      <c r="CJ45" s="21"/>
      <c r="CK45" s="21"/>
      <c r="CL45" s="21"/>
      <c r="CM45" s="53"/>
      <c r="CN45" s="81"/>
      <c r="CO45" s="93"/>
      <c r="CP45" s="94"/>
      <c r="CQ45" s="95"/>
      <c r="CR45" s="102" t="s">
        <v>132</v>
      </c>
      <c r="CS45" s="102"/>
      <c r="CT45" s="103" t="str">
        <f>'Input Data'!M13</f>
        <v>****</v>
      </c>
      <c r="CU45" s="103"/>
      <c r="CV45" s="88"/>
      <c r="CW45" s="89"/>
      <c r="CX45" s="89"/>
      <c r="CY45" s="89"/>
      <c r="CZ45" s="90"/>
    </row>
    <row r="46" spans="4:104" ht="14.25" customHeight="1" thickBot="1" x14ac:dyDescent="0.3">
      <c r="N46" s="54"/>
      <c r="O46" s="21"/>
      <c r="P46" s="21"/>
      <c r="Q46" s="21"/>
      <c r="R46" s="21"/>
      <c r="S46" s="21"/>
      <c r="T46" s="21"/>
      <c r="U46" s="21"/>
      <c r="V46" s="21"/>
      <c r="W46" s="21"/>
      <c r="X46" s="21"/>
      <c r="Y46" s="21"/>
      <c r="Z46" s="53"/>
      <c r="AA46" s="70" t="s">
        <v>132</v>
      </c>
      <c r="AB46" s="71"/>
      <c r="AC46" s="74">
        <f>'Input Data'!D24</f>
        <v>0.27672955974842767</v>
      </c>
      <c r="AD46" s="74"/>
      <c r="AE46" s="21"/>
      <c r="AF46" s="21"/>
      <c r="AG46" s="21"/>
      <c r="AH46" s="21"/>
      <c r="AI46" s="21"/>
      <c r="AJ46" s="161" t="s">
        <v>143</v>
      </c>
      <c r="AK46" s="161"/>
      <c r="AL46" s="74">
        <f>'Input Data'!G23</f>
        <v>0.3294663573085847</v>
      </c>
      <c r="AM46" s="163"/>
      <c r="AN46" s="54"/>
      <c r="AO46" s="21"/>
      <c r="AP46" s="21"/>
      <c r="AQ46" s="21"/>
      <c r="AR46" s="21"/>
      <c r="AS46" s="21"/>
      <c r="AT46" s="21"/>
      <c r="AU46" s="21"/>
      <c r="AV46" s="21"/>
      <c r="AW46" s="21"/>
      <c r="AX46" s="21"/>
      <c r="AY46" s="21"/>
      <c r="AZ46" s="53"/>
      <c r="BA46" s="54"/>
      <c r="BB46" s="21"/>
      <c r="BC46" s="21"/>
      <c r="BD46" s="21"/>
      <c r="BE46" s="21"/>
      <c r="BF46" s="21"/>
      <c r="BG46" s="21"/>
      <c r="BH46" s="21"/>
      <c r="BI46" s="21"/>
      <c r="BJ46" s="21"/>
      <c r="BK46" s="21"/>
      <c r="BL46" s="21"/>
      <c r="BM46" s="53"/>
      <c r="BN46" s="54"/>
      <c r="BO46" s="21"/>
      <c r="BP46" s="21"/>
      <c r="BQ46" s="21"/>
      <c r="BR46" s="21"/>
      <c r="BS46" s="21"/>
      <c r="BT46" s="21"/>
      <c r="BU46" s="21"/>
      <c r="BV46" s="21"/>
      <c r="BW46" s="21"/>
      <c r="BX46" s="21"/>
      <c r="BY46" s="21"/>
      <c r="BZ46" s="53"/>
      <c r="CA46" s="54"/>
      <c r="CB46" s="21"/>
      <c r="CC46" s="21"/>
      <c r="CD46" s="21"/>
      <c r="CE46" s="21"/>
      <c r="CF46" s="21"/>
      <c r="CG46" s="21"/>
      <c r="CH46" s="21"/>
      <c r="CI46" s="21"/>
      <c r="CJ46" s="21"/>
      <c r="CK46" s="21"/>
      <c r="CL46" s="21"/>
      <c r="CM46" s="53"/>
      <c r="CN46" s="82"/>
      <c r="CO46" s="96"/>
      <c r="CP46" s="97"/>
      <c r="CQ46" s="98"/>
      <c r="CR46" s="102"/>
      <c r="CS46" s="102"/>
      <c r="CT46" s="103"/>
      <c r="CU46" s="103"/>
      <c r="CV46" s="88"/>
      <c r="CW46" s="89"/>
      <c r="CX46" s="89"/>
      <c r="CY46" s="89"/>
      <c r="CZ46" s="90"/>
    </row>
    <row r="47" spans="4:104" ht="14.25" customHeight="1" x14ac:dyDescent="0.25">
      <c r="N47" s="54"/>
      <c r="O47" s="21"/>
      <c r="P47" s="21"/>
      <c r="Q47" s="21"/>
      <c r="R47" s="21"/>
      <c r="S47" s="21"/>
      <c r="T47" s="21"/>
      <c r="U47" s="21"/>
      <c r="V47" s="21"/>
      <c r="W47" s="21"/>
      <c r="X47" s="21"/>
      <c r="Y47" s="21"/>
      <c r="Z47" s="53"/>
      <c r="AA47" s="72"/>
      <c r="AB47" s="73"/>
      <c r="AC47" s="75"/>
      <c r="AD47" s="75"/>
      <c r="AE47" s="21"/>
      <c r="AF47" s="21"/>
      <c r="AG47" s="21"/>
      <c r="AH47" s="21"/>
      <c r="AI47" s="21"/>
      <c r="AJ47" s="162"/>
      <c r="AK47" s="162"/>
      <c r="AL47" s="75"/>
      <c r="AM47" s="164"/>
      <c r="AN47" s="61"/>
      <c r="AO47" s="32"/>
      <c r="AP47" s="32"/>
      <c r="AQ47" s="32"/>
      <c r="AR47" s="32"/>
      <c r="AS47" s="32"/>
      <c r="AT47" s="32"/>
      <c r="AU47" s="32"/>
      <c r="AV47" s="32"/>
      <c r="AW47" s="32"/>
      <c r="AX47" s="32"/>
      <c r="AY47" s="32"/>
      <c r="AZ47" s="62"/>
      <c r="BA47" s="54"/>
      <c r="BB47" s="21"/>
      <c r="BC47" s="21"/>
      <c r="BD47" s="21"/>
      <c r="BE47" s="21"/>
      <c r="BF47" s="21"/>
      <c r="BG47" s="21"/>
      <c r="BH47" s="21"/>
      <c r="BI47" s="21"/>
      <c r="BJ47" s="21"/>
      <c r="BK47" s="21"/>
      <c r="BL47" s="21"/>
      <c r="BM47" s="53"/>
      <c r="BN47" s="61"/>
      <c r="BO47" s="32"/>
      <c r="BP47" s="32"/>
      <c r="BQ47" s="32"/>
      <c r="BR47" s="32"/>
      <c r="BS47" s="32"/>
      <c r="BT47" s="32"/>
      <c r="BU47" s="32"/>
      <c r="BV47" s="32"/>
      <c r="BW47" s="32"/>
      <c r="BX47" s="32"/>
      <c r="BY47" s="32"/>
      <c r="BZ47" s="62"/>
      <c r="CA47" s="61"/>
      <c r="CB47" s="32"/>
      <c r="CC47" s="32"/>
      <c r="CD47" s="32"/>
      <c r="CE47" s="32"/>
      <c r="CF47" s="32"/>
      <c r="CG47" s="32"/>
      <c r="CH47" s="32"/>
      <c r="CI47" s="32"/>
      <c r="CJ47" s="32"/>
      <c r="CK47" s="32"/>
      <c r="CL47" s="32"/>
      <c r="CM47" s="62"/>
      <c r="CN47" s="80" t="s">
        <v>199</v>
      </c>
      <c r="CO47" s="83" t="str">
        <f>'Input Data'!N18</f>
        <v>****</v>
      </c>
      <c r="CP47" s="84"/>
      <c r="CQ47" s="85"/>
      <c r="CR47" s="86" t="s">
        <v>129</v>
      </c>
      <c r="CS47" s="86"/>
      <c r="CT47" s="87" t="str">
        <f>'Input Data'!M10</f>
        <v>***</v>
      </c>
      <c r="CU47" s="87"/>
      <c r="CV47" s="88" t="s">
        <v>205</v>
      </c>
      <c r="CW47" s="89"/>
      <c r="CX47" s="89"/>
      <c r="CY47" s="89"/>
      <c r="CZ47" s="90"/>
    </row>
    <row r="48" spans="4:104" ht="14.25" customHeight="1" x14ac:dyDescent="0.25">
      <c r="N48" s="54"/>
      <c r="O48" s="21"/>
      <c r="P48" s="21"/>
      <c r="Q48" s="21"/>
      <c r="R48" s="21"/>
      <c r="S48" s="21"/>
      <c r="T48" s="21"/>
      <c r="U48" s="21"/>
      <c r="V48" s="21"/>
      <c r="W48" s="21"/>
      <c r="X48" s="21"/>
      <c r="Y48" s="21"/>
      <c r="Z48" s="53"/>
      <c r="AA48" s="54"/>
      <c r="AB48" s="36"/>
      <c r="AC48" s="36"/>
      <c r="AD48" s="36"/>
      <c r="AE48" s="21"/>
      <c r="AF48" s="21"/>
      <c r="AG48" s="21"/>
      <c r="AH48" s="21"/>
      <c r="AI48" s="21"/>
      <c r="AJ48" s="21"/>
      <c r="AK48" s="21"/>
      <c r="AL48" s="21"/>
      <c r="AM48" s="53"/>
      <c r="AN48" s="61"/>
      <c r="AO48" s="32"/>
      <c r="AP48" s="32"/>
      <c r="AQ48" s="32"/>
      <c r="AR48" s="32"/>
      <c r="AS48" s="32"/>
      <c r="AT48" s="32"/>
      <c r="AU48" s="32"/>
      <c r="AV48" s="32"/>
      <c r="AW48" s="32"/>
      <c r="AX48" s="32"/>
      <c r="AY48" s="32"/>
      <c r="AZ48" s="62"/>
      <c r="BA48" s="54"/>
      <c r="BB48" s="21"/>
      <c r="BC48" s="21"/>
      <c r="BD48" s="21"/>
      <c r="BE48" s="21"/>
      <c r="BF48" s="21"/>
      <c r="BG48" s="21"/>
      <c r="BH48" s="21"/>
      <c r="BI48" s="21"/>
      <c r="BJ48" s="21"/>
      <c r="BK48" s="21"/>
      <c r="BL48" s="21"/>
      <c r="BM48" s="53"/>
      <c r="BN48" s="61"/>
      <c r="BO48" s="32"/>
      <c r="BP48" s="32"/>
      <c r="BQ48" s="32"/>
      <c r="BR48" s="32"/>
      <c r="BS48" s="32"/>
      <c r="BT48" s="32"/>
      <c r="BU48" s="32"/>
      <c r="BV48" s="32"/>
      <c r="BW48" s="32"/>
      <c r="BX48" s="32"/>
      <c r="BY48" s="32"/>
      <c r="BZ48" s="62"/>
      <c r="CA48" s="61"/>
      <c r="CB48" s="32"/>
      <c r="CC48" s="32"/>
      <c r="CD48" s="32"/>
      <c r="CE48" s="32"/>
      <c r="CF48" s="32"/>
      <c r="CG48" s="32"/>
      <c r="CH48" s="32"/>
      <c r="CI48" s="32"/>
      <c r="CJ48" s="32"/>
      <c r="CK48" s="32"/>
      <c r="CL48" s="32"/>
      <c r="CM48" s="62"/>
      <c r="CN48" s="81"/>
      <c r="CO48" s="83"/>
      <c r="CP48" s="84"/>
      <c r="CQ48" s="85"/>
      <c r="CR48" s="86"/>
      <c r="CS48" s="86"/>
      <c r="CT48" s="87"/>
      <c r="CU48" s="87"/>
      <c r="CV48" s="88"/>
      <c r="CW48" s="89"/>
      <c r="CX48" s="89"/>
      <c r="CY48" s="89"/>
      <c r="CZ48" s="90"/>
    </row>
    <row r="49" spans="1:104" ht="14.25" customHeight="1" thickBot="1" x14ac:dyDescent="0.3">
      <c r="N49" s="54"/>
      <c r="O49" s="21"/>
      <c r="P49" s="21"/>
      <c r="Q49" s="21"/>
      <c r="R49" s="21"/>
      <c r="S49" s="21"/>
      <c r="T49" s="21"/>
      <c r="U49" s="21"/>
      <c r="V49" s="21"/>
      <c r="W49" s="21"/>
      <c r="X49" s="21"/>
      <c r="Y49" s="21"/>
      <c r="Z49" s="53"/>
      <c r="AA49" s="70" t="s">
        <v>126</v>
      </c>
      <c r="AB49" s="71"/>
      <c r="AC49" s="74">
        <f>'Input Data'!D25</f>
        <v>0.25157232704402516</v>
      </c>
      <c r="AD49" s="74"/>
      <c r="AE49" s="21"/>
      <c r="AF49" s="21"/>
      <c r="AG49" s="21"/>
      <c r="AH49" s="21"/>
      <c r="AI49" s="21"/>
      <c r="AJ49" s="161" t="s">
        <v>144</v>
      </c>
      <c r="AK49" s="161"/>
      <c r="AL49" s="74">
        <f>'Input Data'!G24</f>
        <v>0.31322505800464034</v>
      </c>
      <c r="AM49" s="163"/>
      <c r="AN49" s="61"/>
      <c r="AO49" s="32"/>
      <c r="AP49" s="32"/>
      <c r="AQ49" s="32"/>
      <c r="AR49" s="32"/>
      <c r="AS49" s="32"/>
      <c r="AT49" s="32"/>
      <c r="AU49" s="32"/>
      <c r="AV49" s="32"/>
      <c r="AW49" s="32"/>
      <c r="AX49" s="32"/>
      <c r="AY49" s="32"/>
      <c r="AZ49" s="62"/>
      <c r="BA49" s="54"/>
      <c r="BB49" s="21"/>
      <c r="BC49" s="21"/>
      <c r="BD49" s="21"/>
      <c r="BE49" s="21"/>
      <c r="BF49" s="21"/>
      <c r="BG49" s="21"/>
      <c r="BH49" s="21"/>
      <c r="BI49" s="21"/>
      <c r="BJ49" s="21"/>
      <c r="BK49" s="21"/>
      <c r="BL49" s="21"/>
      <c r="BM49" s="53"/>
      <c r="BN49" s="61"/>
      <c r="BO49" s="32"/>
      <c r="BP49" s="32"/>
      <c r="BQ49" s="32"/>
      <c r="BR49" s="32"/>
      <c r="BS49" s="32"/>
      <c r="BT49" s="32"/>
      <c r="BU49" s="32"/>
      <c r="BV49" s="32"/>
      <c r="BW49" s="32"/>
      <c r="BX49" s="32"/>
      <c r="BY49" s="32"/>
      <c r="BZ49" s="62"/>
      <c r="CA49" s="61"/>
      <c r="CB49" s="32"/>
      <c r="CC49" s="32"/>
      <c r="CD49" s="32"/>
      <c r="CE49" s="32"/>
      <c r="CF49" s="32"/>
      <c r="CG49" s="32"/>
      <c r="CH49" s="32"/>
      <c r="CI49" s="32"/>
      <c r="CJ49" s="32"/>
      <c r="CK49" s="32"/>
      <c r="CL49" s="32"/>
      <c r="CM49" s="62"/>
      <c r="CN49" s="81"/>
      <c r="CO49" s="83"/>
      <c r="CP49" s="84"/>
      <c r="CQ49" s="85"/>
      <c r="CR49" s="91" t="s">
        <v>130</v>
      </c>
      <c r="CS49" s="91"/>
      <c r="CT49" s="87" t="str">
        <f>'Input Data'!M11</f>
        <v>**</v>
      </c>
      <c r="CU49" s="87"/>
      <c r="CV49" s="88"/>
      <c r="CW49" s="89"/>
      <c r="CX49" s="89"/>
      <c r="CY49" s="89"/>
      <c r="CZ49" s="90"/>
    </row>
    <row r="50" spans="1:104" ht="14.25" customHeight="1" x14ac:dyDescent="0.25">
      <c r="N50" s="54"/>
      <c r="O50" s="21"/>
      <c r="P50" s="21"/>
      <c r="Q50" s="21"/>
      <c r="R50" s="21"/>
      <c r="S50" s="21"/>
      <c r="T50" s="21"/>
      <c r="U50" s="21"/>
      <c r="V50" s="21"/>
      <c r="W50" s="21"/>
      <c r="X50" s="21"/>
      <c r="Y50" s="21"/>
      <c r="Z50" s="53"/>
      <c r="AA50" s="72"/>
      <c r="AB50" s="73"/>
      <c r="AC50" s="75"/>
      <c r="AD50" s="75"/>
      <c r="AE50" s="32"/>
      <c r="AF50" s="32"/>
      <c r="AG50" s="32"/>
      <c r="AH50" s="21"/>
      <c r="AI50" s="21"/>
      <c r="AJ50" s="162"/>
      <c r="AK50" s="162"/>
      <c r="AL50" s="75"/>
      <c r="AM50" s="164"/>
      <c r="AN50" s="54"/>
      <c r="AO50" s="21"/>
      <c r="AP50" s="21"/>
      <c r="AQ50" s="21"/>
      <c r="AR50" s="21"/>
      <c r="AS50" s="21"/>
      <c r="AT50" s="21"/>
      <c r="AU50" s="21"/>
      <c r="AV50" s="21"/>
      <c r="AW50" s="21"/>
      <c r="AX50" s="21"/>
      <c r="AY50" s="21"/>
      <c r="AZ50" s="53"/>
      <c r="BA50" s="54"/>
      <c r="BB50" s="21"/>
      <c r="BC50" s="21"/>
      <c r="BD50" s="21"/>
      <c r="BE50" s="21"/>
      <c r="BF50" s="21"/>
      <c r="BG50" s="21"/>
      <c r="BH50" s="21"/>
      <c r="BI50" s="21"/>
      <c r="BJ50" s="21"/>
      <c r="BK50" s="21"/>
      <c r="BL50" s="21"/>
      <c r="BM50" s="53"/>
      <c r="BN50" s="54"/>
      <c r="BO50" s="21"/>
      <c r="BP50" s="21"/>
      <c r="BQ50" s="21"/>
      <c r="BR50" s="21"/>
      <c r="BS50" s="21"/>
      <c r="BT50" s="21"/>
      <c r="BU50" s="21"/>
      <c r="BV50" s="21"/>
      <c r="BW50" s="21"/>
      <c r="BX50" s="21"/>
      <c r="BY50" s="21"/>
      <c r="BZ50" s="53"/>
      <c r="CA50" s="54"/>
      <c r="CB50" s="21"/>
      <c r="CC50" s="21"/>
      <c r="CD50" s="21"/>
      <c r="CE50" s="21"/>
      <c r="CF50" s="21"/>
      <c r="CG50" s="21"/>
      <c r="CH50" s="21"/>
      <c r="CI50" s="21"/>
      <c r="CJ50" s="21"/>
      <c r="CK50" s="21"/>
      <c r="CL50" s="21"/>
      <c r="CM50" s="53"/>
      <c r="CN50" s="81"/>
      <c r="CO50" s="83"/>
      <c r="CP50" s="84"/>
      <c r="CQ50" s="85"/>
      <c r="CR50" s="91"/>
      <c r="CS50" s="91"/>
      <c r="CT50" s="87"/>
      <c r="CU50" s="87"/>
      <c r="CV50" s="88"/>
      <c r="CW50" s="89"/>
      <c r="CX50" s="89"/>
      <c r="CY50" s="89"/>
      <c r="CZ50" s="90"/>
    </row>
    <row r="51" spans="1:104" ht="14.25" customHeight="1" x14ac:dyDescent="0.25">
      <c r="A51" s="159" t="s">
        <v>147</v>
      </c>
      <c r="B51" s="160"/>
      <c r="C51" s="160"/>
      <c r="D51" s="160"/>
      <c r="E51" s="160"/>
      <c r="F51" s="160"/>
      <c r="G51" s="160"/>
      <c r="H51" s="160"/>
      <c r="I51" s="160"/>
      <c r="J51" s="160"/>
      <c r="K51" s="160"/>
      <c r="L51" s="160"/>
      <c r="M51" s="160"/>
      <c r="N51" s="54"/>
      <c r="O51" s="21"/>
      <c r="P51" s="21"/>
      <c r="Q51" s="21"/>
      <c r="R51" s="21"/>
      <c r="S51" s="21"/>
      <c r="T51" s="21"/>
      <c r="U51" s="21"/>
      <c r="V51" s="21"/>
      <c r="W51" s="21"/>
      <c r="X51" s="21"/>
      <c r="Y51" s="21"/>
      <c r="Z51" s="53"/>
      <c r="AA51" s="61"/>
      <c r="AB51" s="32"/>
      <c r="AC51" s="32"/>
      <c r="AD51" s="32"/>
      <c r="AE51" s="32"/>
      <c r="AF51" s="32"/>
      <c r="AG51" s="32"/>
      <c r="AH51" s="21"/>
      <c r="AI51" s="21"/>
      <c r="AJ51" s="32"/>
      <c r="AK51" s="32"/>
      <c r="AL51" s="32"/>
      <c r="AM51" s="62"/>
      <c r="AN51" s="54"/>
      <c r="AO51" s="21"/>
      <c r="AP51" s="21"/>
      <c r="AQ51" s="21"/>
      <c r="AR51" s="21"/>
      <c r="AS51" s="21"/>
      <c r="AT51" s="21"/>
      <c r="AU51" s="21"/>
      <c r="AV51" s="21"/>
      <c r="AW51" s="21"/>
      <c r="AX51" s="21"/>
      <c r="AY51" s="21"/>
      <c r="AZ51" s="53"/>
      <c r="BA51" s="54"/>
      <c r="BB51" s="21"/>
      <c r="BC51" s="21"/>
      <c r="BD51" s="21"/>
      <c r="BE51" s="21"/>
      <c r="BF51" s="21"/>
      <c r="BG51" s="21"/>
      <c r="BH51" s="21"/>
      <c r="BI51" s="21"/>
      <c r="BJ51" s="21"/>
      <c r="BK51" s="21"/>
      <c r="BL51" s="21"/>
      <c r="BM51" s="53"/>
      <c r="BN51" s="54"/>
      <c r="BO51" s="21"/>
      <c r="BP51" s="21"/>
      <c r="BQ51" s="21"/>
      <c r="BR51" s="21"/>
      <c r="BS51" s="21"/>
      <c r="BT51" s="21"/>
      <c r="BU51" s="21"/>
      <c r="BV51" s="21"/>
      <c r="BW51" s="21"/>
      <c r="BX51" s="21"/>
      <c r="BY51" s="21"/>
      <c r="BZ51" s="53"/>
      <c r="CA51" s="54"/>
      <c r="CB51" s="21"/>
      <c r="CC51" s="21"/>
      <c r="CD51" s="21"/>
      <c r="CE51" s="21"/>
      <c r="CF51" s="21"/>
      <c r="CG51" s="21"/>
      <c r="CH51" s="21"/>
      <c r="CI51" s="21"/>
      <c r="CJ51" s="21"/>
      <c r="CK51" s="21"/>
      <c r="CL51" s="21"/>
      <c r="CM51" s="53"/>
      <c r="CN51" s="81"/>
      <c r="CO51" s="83"/>
      <c r="CP51" s="84"/>
      <c r="CQ51" s="85"/>
      <c r="CR51" s="86" t="s">
        <v>126</v>
      </c>
      <c r="CS51" s="86"/>
      <c r="CT51" s="87" t="str">
        <f>'Input Data'!M7</f>
        <v>***</v>
      </c>
      <c r="CU51" s="87"/>
      <c r="CV51" s="88"/>
      <c r="CW51" s="89"/>
      <c r="CX51" s="89"/>
      <c r="CY51" s="89"/>
      <c r="CZ51" s="90"/>
    </row>
    <row r="52" spans="1:104" ht="14.25" customHeight="1" x14ac:dyDescent="0.25">
      <c r="A52" s="160"/>
      <c r="B52" s="160"/>
      <c r="C52" s="160"/>
      <c r="D52" s="160"/>
      <c r="E52" s="160"/>
      <c r="F52" s="160"/>
      <c r="G52" s="160"/>
      <c r="H52" s="160"/>
      <c r="I52" s="160"/>
      <c r="J52" s="160"/>
      <c r="K52" s="160"/>
      <c r="L52" s="160"/>
      <c r="M52" s="160"/>
      <c r="N52" s="54"/>
      <c r="O52" s="21"/>
      <c r="P52" s="21"/>
      <c r="Q52" s="21"/>
      <c r="R52" s="21"/>
      <c r="S52" s="21"/>
      <c r="T52" s="21"/>
      <c r="U52" s="21"/>
      <c r="V52" s="21"/>
      <c r="W52" s="21"/>
      <c r="X52" s="21"/>
      <c r="Y52" s="21"/>
      <c r="Z52" s="53"/>
      <c r="AA52" s="76" t="s">
        <v>130</v>
      </c>
      <c r="AB52" s="77"/>
      <c r="AC52" s="74">
        <f>'Input Data'!D26</f>
        <v>0.1761006289308176</v>
      </c>
      <c r="AD52" s="74"/>
      <c r="AE52" s="32"/>
      <c r="AF52" s="32"/>
      <c r="AG52" s="32"/>
      <c r="AH52" s="32"/>
      <c r="AI52" s="32"/>
      <c r="AJ52" s="32"/>
      <c r="AK52" s="32"/>
      <c r="AL52" s="32"/>
      <c r="AM52" s="62"/>
      <c r="AN52" s="54"/>
      <c r="AO52" s="21"/>
      <c r="AP52" s="21"/>
      <c r="AQ52" s="21"/>
      <c r="AR52" s="21"/>
      <c r="AS52" s="21"/>
      <c r="AT52" s="21"/>
      <c r="AU52" s="21"/>
      <c r="AV52" s="21"/>
      <c r="AW52" s="21"/>
      <c r="AX52" s="21"/>
      <c r="AY52" s="21"/>
      <c r="AZ52" s="53"/>
      <c r="BA52" s="54"/>
      <c r="BB52" s="21"/>
      <c r="BC52" s="21"/>
      <c r="BD52" s="21"/>
      <c r="BE52" s="21"/>
      <c r="BF52" s="21"/>
      <c r="BG52" s="21"/>
      <c r="BH52" s="21"/>
      <c r="BI52" s="21"/>
      <c r="BJ52" s="21"/>
      <c r="BK52" s="21"/>
      <c r="BL52" s="21"/>
      <c r="BM52" s="53"/>
      <c r="BN52" s="54"/>
      <c r="BO52" s="21"/>
      <c r="BP52" s="21"/>
      <c r="BQ52" s="21"/>
      <c r="BR52" s="21"/>
      <c r="BS52" s="21"/>
      <c r="BT52" s="21"/>
      <c r="BU52" s="21"/>
      <c r="BV52" s="21"/>
      <c r="BW52" s="21"/>
      <c r="BX52" s="21"/>
      <c r="BY52" s="21"/>
      <c r="BZ52" s="53"/>
      <c r="CA52" s="54"/>
      <c r="CB52" s="21"/>
      <c r="CC52" s="21"/>
      <c r="CD52" s="21"/>
      <c r="CE52" s="21"/>
      <c r="CF52" s="21"/>
      <c r="CG52" s="21"/>
      <c r="CH52" s="21"/>
      <c r="CI52" s="21"/>
      <c r="CJ52" s="21"/>
      <c r="CK52" s="21"/>
      <c r="CL52" s="21"/>
      <c r="CM52" s="53"/>
      <c r="CN52" s="82"/>
      <c r="CO52" s="83"/>
      <c r="CP52" s="84"/>
      <c r="CQ52" s="85"/>
      <c r="CR52" s="86"/>
      <c r="CS52" s="86"/>
      <c r="CT52" s="87"/>
      <c r="CU52" s="87"/>
      <c r="CV52" s="88"/>
      <c r="CW52" s="89"/>
      <c r="CX52" s="89"/>
      <c r="CY52" s="89"/>
      <c r="CZ52" s="90"/>
    </row>
    <row r="53" spans="1:104" ht="14.25" customHeight="1" x14ac:dyDescent="0.25">
      <c r="A53" s="160"/>
      <c r="B53" s="160"/>
      <c r="C53" s="160"/>
      <c r="D53" s="160"/>
      <c r="E53" s="160"/>
      <c r="F53" s="160"/>
      <c r="G53" s="160"/>
      <c r="H53" s="160"/>
      <c r="I53" s="160"/>
      <c r="J53" s="160"/>
      <c r="K53" s="160"/>
      <c r="L53" s="160"/>
      <c r="M53" s="160"/>
      <c r="N53" s="54"/>
      <c r="O53" s="21"/>
      <c r="P53" s="21"/>
      <c r="Q53" s="21"/>
      <c r="R53" s="21"/>
      <c r="S53" s="21"/>
      <c r="T53" s="21"/>
      <c r="U53" s="21"/>
      <c r="V53" s="21"/>
      <c r="W53" s="21"/>
      <c r="X53" s="21"/>
      <c r="Y53" s="21"/>
      <c r="Z53" s="53"/>
      <c r="AA53" s="78"/>
      <c r="AB53" s="79"/>
      <c r="AC53" s="75"/>
      <c r="AD53" s="75"/>
      <c r="AE53" s="21"/>
      <c r="AF53" s="21"/>
      <c r="AG53" s="21"/>
      <c r="AH53" s="21"/>
      <c r="AI53" s="21"/>
      <c r="AJ53" s="21"/>
      <c r="AK53" s="21"/>
      <c r="AL53" s="21"/>
      <c r="AM53" s="53"/>
      <c r="AN53" s="54"/>
      <c r="AO53" s="21"/>
      <c r="AP53" s="21"/>
      <c r="AQ53" s="21"/>
      <c r="AR53" s="21"/>
      <c r="AS53" s="21"/>
      <c r="AT53" s="21"/>
      <c r="AU53" s="21"/>
      <c r="AV53" s="21"/>
      <c r="AW53" s="21"/>
      <c r="AX53" s="21"/>
      <c r="AY53" s="21"/>
      <c r="AZ53" s="53"/>
      <c r="BA53" s="54"/>
      <c r="BB53" s="21"/>
      <c r="BC53" s="21"/>
      <c r="BD53" s="21"/>
      <c r="BE53" s="21"/>
      <c r="BF53" s="21"/>
      <c r="BG53" s="21"/>
      <c r="BH53" s="21"/>
      <c r="BI53" s="21"/>
      <c r="BJ53" s="21"/>
      <c r="BK53" s="21"/>
      <c r="BL53" s="21"/>
      <c r="BM53" s="53"/>
      <c r="BN53" s="54"/>
      <c r="BO53" s="21"/>
      <c r="BP53" s="21"/>
      <c r="BQ53" s="21"/>
      <c r="BR53" s="21"/>
      <c r="BS53" s="21"/>
      <c r="BT53" s="21"/>
      <c r="BU53" s="21"/>
      <c r="BV53" s="21"/>
      <c r="BW53" s="21"/>
      <c r="BX53" s="21"/>
      <c r="BY53" s="21"/>
      <c r="BZ53" s="53"/>
      <c r="CA53" s="54"/>
      <c r="CB53" s="21"/>
      <c r="CC53" s="21"/>
      <c r="CD53" s="21"/>
      <c r="CE53" s="21"/>
      <c r="CF53" s="21"/>
      <c r="CG53" s="21"/>
      <c r="CH53" s="21"/>
      <c r="CI53" s="21"/>
      <c r="CJ53" s="21"/>
      <c r="CK53" s="21"/>
      <c r="CL53" s="21"/>
      <c r="CM53" s="53"/>
      <c r="CN53" s="54"/>
      <c r="CO53" s="21"/>
      <c r="CP53" s="21"/>
      <c r="CQ53" s="21"/>
      <c r="CR53" s="21"/>
      <c r="CS53" s="21"/>
      <c r="CT53" s="21"/>
      <c r="CU53" s="21"/>
      <c r="CV53" s="21"/>
      <c r="CW53" s="21"/>
      <c r="CX53" s="21"/>
      <c r="CY53" s="21"/>
      <c r="CZ53" s="53"/>
    </row>
    <row r="54" spans="1:104" ht="14.25" customHeight="1" x14ac:dyDescent="0.25">
      <c r="A54" s="160"/>
      <c r="B54" s="160"/>
      <c r="C54" s="160"/>
      <c r="D54" s="160"/>
      <c r="E54" s="160"/>
      <c r="F54" s="160"/>
      <c r="G54" s="160"/>
      <c r="H54" s="160"/>
      <c r="I54" s="160"/>
      <c r="J54" s="160"/>
      <c r="K54" s="160"/>
      <c r="L54" s="160"/>
      <c r="M54" s="160"/>
      <c r="N54" s="54"/>
      <c r="O54" s="21"/>
      <c r="P54" s="21"/>
      <c r="Q54" s="21"/>
      <c r="R54" s="21"/>
      <c r="S54" s="21"/>
      <c r="T54" s="21"/>
      <c r="U54" s="21"/>
      <c r="V54" s="21"/>
      <c r="W54" s="21"/>
      <c r="X54" s="21"/>
      <c r="Y54" s="21"/>
      <c r="Z54" s="53"/>
      <c r="AA54" s="54"/>
      <c r="AB54" s="21"/>
      <c r="AC54" s="21"/>
      <c r="AD54" s="21"/>
      <c r="AE54" s="21"/>
      <c r="AF54" s="21"/>
      <c r="AG54" s="21"/>
      <c r="AH54" s="21"/>
      <c r="AI54" s="21"/>
      <c r="AJ54" s="21"/>
      <c r="AK54" s="21"/>
      <c r="AL54" s="21"/>
      <c r="AM54" s="53"/>
      <c r="AN54" s="54"/>
      <c r="AO54" s="21"/>
      <c r="AP54" s="21"/>
      <c r="AQ54" s="21"/>
      <c r="AR54" s="21"/>
      <c r="AS54" s="21"/>
      <c r="AT54" s="21"/>
      <c r="AU54" s="21"/>
      <c r="AV54" s="21"/>
      <c r="AW54" s="21"/>
      <c r="AX54" s="21"/>
      <c r="AY54" s="21"/>
      <c r="AZ54" s="53"/>
      <c r="BA54" s="54"/>
      <c r="BB54" s="21"/>
      <c r="BC54" s="21"/>
      <c r="BD54" s="21"/>
      <c r="BE54" s="21"/>
      <c r="BF54" s="21"/>
      <c r="BG54" s="21"/>
      <c r="BH54" s="21"/>
      <c r="BI54" s="21"/>
      <c r="BJ54" s="21"/>
      <c r="BK54" s="21"/>
      <c r="BL54" s="21"/>
      <c r="BM54" s="53"/>
      <c r="BN54" s="54"/>
      <c r="BO54" s="21"/>
      <c r="BP54" s="21"/>
      <c r="BQ54" s="21"/>
      <c r="BR54" s="21"/>
      <c r="BS54" s="21"/>
      <c r="BT54" s="21"/>
      <c r="BU54" s="21"/>
      <c r="BV54" s="21"/>
      <c r="BW54" s="21"/>
      <c r="BX54" s="21"/>
      <c r="BY54" s="21"/>
      <c r="BZ54" s="53"/>
      <c r="CA54" s="54"/>
      <c r="CB54" s="21"/>
      <c r="CC54" s="21"/>
      <c r="CD54" s="21"/>
      <c r="CE54" s="21"/>
      <c r="CF54" s="21"/>
      <c r="CG54" s="21"/>
      <c r="CH54" s="21"/>
      <c r="CI54" s="21"/>
      <c r="CJ54" s="21"/>
      <c r="CK54" s="21"/>
      <c r="CL54" s="21"/>
      <c r="CM54" s="53"/>
      <c r="CN54" s="54"/>
      <c r="CO54" s="21"/>
      <c r="CP54" s="21"/>
      <c r="CQ54" s="21"/>
      <c r="CR54" s="21"/>
      <c r="CS54" s="21"/>
      <c r="CT54" s="21"/>
      <c r="CU54" s="21"/>
      <c r="CV54" s="21"/>
      <c r="CW54" s="21"/>
      <c r="CX54" s="21"/>
      <c r="CY54" s="21"/>
      <c r="CZ54" s="53"/>
    </row>
    <row r="55" spans="1:104" ht="14.25" customHeight="1" x14ac:dyDescent="0.25">
      <c r="A55" s="160"/>
      <c r="B55" s="160"/>
      <c r="C55" s="160"/>
      <c r="D55" s="160"/>
      <c r="E55" s="160"/>
      <c r="F55" s="160"/>
      <c r="G55" s="160"/>
      <c r="H55" s="160"/>
      <c r="I55" s="160"/>
      <c r="J55" s="160"/>
      <c r="K55" s="160"/>
      <c r="L55" s="160"/>
      <c r="M55" s="160"/>
      <c r="N55" s="54"/>
      <c r="O55" s="21"/>
      <c r="P55" s="21"/>
      <c r="Q55" s="21"/>
      <c r="R55" s="21"/>
      <c r="S55" s="21"/>
      <c r="T55" s="21"/>
      <c r="U55" s="21"/>
      <c r="V55" s="21"/>
      <c r="W55" s="21"/>
      <c r="X55" s="21"/>
      <c r="Y55" s="21"/>
      <c r="Z55" s="53"/>
      <c r="AA55" s="54"/>
      <c r="AB55" s="21"/>
      <c r="AC55" s="21"/>
      <c r="AD55" s="21"/>
      <c r="AE55" s="21"/>
      <c r="AF55" s="21"/>
      <c r="AG55" s="21"/>
      <c r="AH55" s="21"/>
      <c r="AI55" s="21"/>
      <c r="AJ55" s="21"/>
      <c r="AK55" s="21"/>
      <c r="AL55" s="21"/>
      <c r="AM55" s="53"/>
      <c r="AN55" s="54"/>
      <c r="AO55" s="21"/>
      <c r="AP55" s="21"/>
      <c r="AQ55" s="21"/>
      <c r="AR55" s="21"/>
      <c r="AS55" s="21"/>
      <c r="AT55" s="21"/>
      <c r="AU55" s="21"/>
      <c r="AV55" s="21"/>
      <c r="AW55" s="21"/>
      <c r="AX55" s="21"/>
      <c r="AY55" s="21"/>
      <c r="AZ55" s="53"/>
      <c r="BA55" s="61"/>
      <c r="BB55" s="32"/>
      <c r="BC55" s="32"/>
      <c r="BD55" s="32"/>
      <c r="BE55" s="32"/>
      <c r="BF55" s="32"/>
      <c r="BG55" s="32"/>
      <c r="BH55" s="32"/>
      <c r="BI55" s="32"/>
      <c r="BJ55" s="32"/>
      <c r="BK55" s="32"/>
      <c r="BL55" s="32"/>
      <c r="BM55" s="53"/>
      <c r="BN55" s="54"/>
      <c r="BO55" s="21"/>
      <c r="BP55" s="21"/>
      <c r="BQ55" s="21"/>
      <c r="BR55" s="21"/>
      <c r="BS55" s="21"/>
      <c r="BT55" s="21"/>
      <c r="BU55" s="21"/>
      <c r="BV55" s="21"/>
      <c r="BW55" s="21"/>
      <c r="BX55" s="21"/>
      <c r="BY55" s="21"/>
      <c r="BZ55" s="53"/>
      <c r="CA55" s="54"/>
      <c r="CB55" s="21"/>
      <c r="CC55" s="21"/>
      <c r="CD55" s="21"/>
      <c r="CE55" s="21"/>
      <c r="CF55" s="21"/>
      <c r="CG55" s="21"/>
      <c r="CH55" s="21"/>
      <c r="CI55" s="21"/>
      <c r="CJ55" s="21"/>
      <c r="CK55" s="21"/>
      <c r="CL55" s="21"/>
      <c r="CM55" s="53"/>
      <c r="CN55" s="54"/>
      <c r="CO55" s="21"/>
      <c r="CP55" s="21"/>
      <c r="CQ55" s="21"/>
      <c r="CR55" s="21"/>
      <c r="CS55" s="21"/>
      <c r="CT55" s="21"/>
      <c r="CU55" s="21"/>
      <c r="CV55" s="21"/>
      <c r="CW55" s="21"/>
      <c r="CX55" s="21"/>
      <c r="CY55" s="21"/>
      <c r="CZ55" s="53"/>
    </row>
    <row r="56" spans="1:104" ht="14.25" customHeight="1" x14ac:dyDescent="0.25">
      <c r="A56" s="160"/>
      <c r="B56" s="160"/>
      <c r="C56" s="160"/>
      <c r="D56" s="160"/>
      <c r="E56" s="160"/>
      <c r="F56" s="160"/>
      <c r="G56" s="160"/>
      <c r="H56" s="160"/>
      <c r="I56" s="160"/>
      <c r="J56" s="160"/>
      <c r="K56" s="160"/>
      <c r="L56" s="160"/>
      <c r="M56" s="160"/>
      <c r="N56" s="57"/>
      <c r="O56" s="58"/>
      <c r="P56" s="58"/>
      <c r="Q56" s="58"/>
      <c r="R56" s="58"/>
      <c r="S56" s="58"/>
      <c r="T56" s="58"/>
      <c r="U56" s="58"/>
      <c r="V56" s="58"/>
      <c r="W56" s="58"/>
      <c r="X56" s="58"/>
      <c r="Y56" s="58"/>
      <c r="Z56" s="59"/>
      <c r="AA56" s="57"/>
      <c r="AB56" s="58"/>
      <c r="AC56" s="58"/>
      <c r="AD56" s="58"/>
      <c r="AE56" s="58"/>
      <c r="AF56" s="58"/>
      <c r="AG56" s="58"/>
      <c r="AH56" s="58"/>
      <c r="AI56" s="58"/>
      <c r="AJ56" s="58"/>
      <c r="AK56" s="58"/>
      <c r="AL56" s="58"/>
      <c r="AM56" s="59"/>
      <c r="AN56" s="57"/>
      <c r="AO56" s="58"/>
      <c r="AP56" s="58"/>
      <c r="AQ56" s="58"/>
      <c r="AR56" s="58"/>
      <c r="AS56" s="58"/>
      <c r="AT56" s="58"/>
      <c r="AU56" s="58"/>
      <c r="AV56" s="58"/>
      <c r="AW56" s="58"/>
      <c r="AX56" s="58"/>
      <c r="AY56" s="58"/>
      <c r="AZ56" s="59"/>
      <c r="BA56" s="65"/>
      <c r="BB56" s="66"/>
      <c r="BC56" s="66"/>
      <c r="BD56" s="66"/>
      <c r="BE56" s="66"/>
      <c r="BF56" s="66"/>
      <c r="BG56" s="66"/>
      <c r="BH56" s="66"/>
      <c r="BI56" s="66"/>
      <c r="BJ56" s="66"/>
      <c r="BK56" s="66"/>
      <c r="BL56" s="66"/>
      <c r="BM56" s="67"/>
      <c r="BN56" s="57"/>
      <c r="BO56" s="58"/>
      <c r="BP56" s="58"/>
      <c r="BQ56" s="58"/>
      <c r="BR56" s="58"/>
      <c r="BS56" s="58"/>
      <c r="BT56" s="58"/>
      <c r="BU56" s="58"/>
      <c r="BV56" s="58"/>
      <c r="BW56" s="58"/>
      <c r="BX56" s="58"/>
      <c r="BY56" s="58"/>
      <c r="BZ56" s="59"/>
      <c r="CA56" s="57"/>
      <c r="CB56" s="58"/>
      <c r="CC56" s="58"/>
      <c r="CD56" s="58"/>
      <c r="CE56" s="58"/>
      <c r="CF56" s="58"/>
      <c r="CG56" s="58"/>
      <c r="CH56" s="58"/>
      <c r="CI56" s="58"/>
      <c r="CJ56" s="58"/>
      <c r="CK56" s="58"/>
      <c r="CL56" s="58"/>
      <c r="CM56" s="59"/>
      <c r="CN56" s="57"/>
      <c r="CO56" s="58"/>
      <c r="CP56" s="58"/>
      <c r="CQ56" s="58"/>
      <c r="CR56" s="58"/>
      <c r="CS56" s="58"/>
      <c r="CT56" s="58"/>
      <c r="CU56" s="58"/>
      <c r="CV56" s="58"/>
      <c r="CW56" s="58"/>
      <c r="CX56" s="58"/>
      <c r="CY56" s="58"/>
      <c r="CZ56" s="59"/>
    </row>
  </sheetData>
  <mergeCells count="168">
    <mergeCell ref="B3:L4"/>
    <mergeCell ref="N7:Z7"/>
    <mergeCell ref="AA7:AM7"/>
    <mergeCell ref="AN7:AZ7"/>
    <mergeCell ref="BN1:BU6"/>
    <mergeCell ref="BA1:BH6"/>
    <mergeCell ref="AN1:AU6"/>
    <mergeCell ref="N1:U6"/>
    <mergeCell ref="AA1:AH6"/>
    <mergeCell ref="N12:P12"/>
    <mergeCell ref="Q12:V12"/>
    <mergeCell ref="AA12:AC13"/>
    <mergeCell ref="AD12:AD13"/>
    <mergeCell ref="AJ12:AL13"/>
    <mergeCell ref="AM12:AM13"/>
    <mergeCell ref="BE11:BG12"/>
    <mergeCell ref="BJ11:BL12"/>
    <mergeCell ref="BN7:BZ7"/>
    <mergeCell ref="BA7:BM7"/>
    <mergeCell ref="AM14:AM15"/>
    <mergeCell ref="N15:P15"/>
    <mergeCell ref="N16:P16"/>
    <mergeCell ref="Q16:T16"/>
    <mergeCell ref="AA16:AC17"/>
    <mergeCell ref="AD16:AD17"/>
    <mergeCell ref="AJ16:AL17"/>
    <mergeCell ref="AM16:AM17"/>
    <mergeCell ref="N14:P14"/>
    <mergeCell ref="Q14:T14"/>
    <mergeCell ref="AA14:AC15"/>
    <mergeCell ref="AD14:AD15"/>
    <mergeCell ref="AJ14:AL15"/>
    <mergeCell ref="N18:P18"/>
    <mergeCell ref="Q18:T18"/>
    <mergeCell ref="AA18:AC19"/>
    <mergeCell ref="AD18:AD19"/>
    <mergeCell ref="N20:P20"/>
    <mergeCell ref="Q20:T20"/>
    <mergeCell ref="N22:P22"/>
    <mergeCell ref="Q22:V22"/>
    <mergeCell ref="BA22:BC24"/>
    <mergeCell ref="AJ18:AL19"/>
    <mergeCell ref="AM18:AM19"/>
    <mergeCell ref="AA26:AD26"/>
    <mergeCell ref="AJ26:AM26"/>
    <mergeCell ref="BD27:BH28"/>
    <mergeCell ref="BI27:BM28"/>
    <mergeCell ref="BA25:BC34"/>
    <mergeCell ref="BD25:BH26"/>
    <mergeCell ref="BI25:BM26"/>
    <mergeCell ref="N24:P24"/>
    <mergeCell ref="Q24:Y24"/>
    <mergeCell ref="BD22:BH24"/>
    <mergeCell ref="BI22:BM24"/>
    <mergeCell ref="N29:P29"/>
    <mergeCell ref="Q29:T29"/>
    <mergeCell ref="BD29:BH30"/>
    <mergeCell ref="BI29:BM30"/>
    <mergeCell ref="N37:P37"/>
    <mergeCell ref="Q37:W37"/>
    <mergeCell ref="BD37:BH39"/>
    <mergeCell ref="BI37:BM39"/>
    <mergeCell ref="BA35:BC43"/>
    <mergeCell ref="BD35:BH36"/>
    <mergeCell ref="N32:P32"/>
    <mergeCell ref="N31:P31"/>
    <mergeCell ref="Q31:T31"/>
    <mergeCell ref="BI35:BM36"/>
    <mergeCell ref="N35:P35"/>
    <mergeCell ref="Q35:T35"/>
    <mergeCell ref="AA35:AD35"/>
    <mergeCell ref="AJ35:AM35"/>
    <mergeCell ref="N33:P33"/>
    <mergeCell ref="Q33:T33"/>
    <mergeCell ref="BD33:BH34"/>
    <mergeCell ref="BD31:BH32"/>
    <mergeCell ref="BI31:BM32"/>
    <mergeCell ref="BI33:BM34"/>
    <mergeCell ref="A51:M56"/>
    <mergeCell ref="AJ46:AK47"/>
    <mergeCell ref="AL46:AM47"/>
    <mergeCell ref="AJ49:AK50"/>
    <mergeCell ref="AL49:AM50"/>
    <mergeCell ref="D44:J45"/>
    <mergeCell ref="BD40:BH43"/>
    <mergeCell ref="AJ43:AK44"/>
    <mergeCell ref="AL43:AM44"/>
    <mergeCell ref="CN8:CN9"/>
    <mergeCell ref="CO8:CO9"/>
    <mergeCell ref="CQ8:CQ9"/>
    <mergeCell ref="CR8:CR9"/>
    <mergeCell ref="CT8:CT9"/>
    <mergeCell ref="CA1:CH6"/>
    <mergeCell ref="CA7:CM7"/>
    <mergeCell ref="CN1:CU6"/>
    <mergeCell ref="CN7:CZ7"/>
    <mergeCell ref="CO10:CQ10"/>
    <mergeCell ref="CR10:CU10"/>
    <mergeCell ref="CV10:CZ10"/>
    <mergeCell ref="CZ8:CZ9"/>
    <mergeCell ref="CU8:CU9"/>
    <mergeCell ref="CV8:CV9"/>
    <mergeCell ref="CW8:CW9"/>
    <mergeCell ref="CX8:CX9"/>
    <mergeCell ref="CY8:CY9"/>
    <mergeCell ref="CN11:CN16"/>
    <mergeCell ref="CO11:CQ16"/>
    <mergeCell ref="CR11:CS12"/>
    <mergeCell ref="CT11:CU12"/>
    <mergeCell ref="CV11:CZ16"/>
    <mergeCell ref="CR13:CS14"/>
    <mergeCell ref="CT13:CU14"/>
    <mergeCell ref="CR15:CS16"/>
    <mergeCell ref="CT15:CU16"/>
    <mergeCell ref="CN17:CN24"/>
    <mergeCell ref="CO17:CQ24"/>
    <mergeCell ref="CR17:CS19"/>
    <mergeCell ref="CT17:CU19"/>
    <mergeCell ref="CV17:CZ24"/>
    <mergeCell ref="CR20:CS22"/>
    <mergeCell ref="CT20:CU22"/>
    <mergeCell ref="CR23:CS24"/>
    <mergeCell ref="CT23:CU24"/>
    <mergeCell ref="CN25:CN31"/>
    <mergeCell ref="CO25:CQ31"/>
    <mergeCell ref="CR25:CS27"/>
    <mergeCell ref="CT25:CU27"/>
    <mergeCell ref="CV25:CZ31"/>
    <mergeCell ref="CR28:CS29"/>
    <mergeCell ref="CT28:CU29"/>
    <mergeCell ref="CR30:CS31"/>
    <mergeCell ref="CT30:CU31"/>
    <mergeCell ref="CN32:CN38"/>
    <mergeCell ref="CO32:CQ38"/>
    <mergeCell ref="CR32:CS34"/>
    <mergeCell ref="CT32:CU34"/>
    <mergeCell ref="CV32:CZ38"/>
    <mergeCell ref="CR35:CS36"/>
    <mergeCell ref="CT35:CU36"/>
    <mergeCell ref="CR37:CS38"/>
    <mergeCell ref="CT37:CU38"/>
    <mergeCell ref="CO47:CQ52"/>
    <mergeCell ref="CR47:CS48"/>
    <mergeCell ref="CT47:CU48"/>
    <mergeCell ref="CV47:CZ52"/>
    <mergeCell ref="CR49:CS50"/>
    <mergeCell ref="CT49:CU50"/>
    <mergeCell ref="CR51:CS52"/>
    <mergeCell ref="CT51:CU52"/>
    <mergeCell ref="CN39:CN46"/>
    <mergeCell ref="CO39:CQ46"/>
    <mergeCell ref="CR39:CS41"/>
    <mergeCell ref="CT39:CU41"/>
    <mergeCell ref="CV39:CZ46"/>
    <mergeCell ref="CR42:CS44"/>
    <mergeCell ref="CT42:CU44"/>
    <mergeCell ref="CR45:CS46"/>
    <mergeCell ref="CT45:CU46"/>
    <mergeCell ref="AA43:AB44"/>
    <mergeCell ref="AC43:AD44"/>
    <mergeCell ref="AA46:AB47"/>
    <mergeCell ref="AC46:AD47"/>
    <mergeCell ref="AA49:AB50"/>
    <mergeCell ref="AC49:AD50"/>
    <mergeCell ref="AA52:AB53"/>
    <mergeCell ref="AC52:AD53"/>
    <mergeCell ref="CN47:CN52"/>
    <mergeCell ref="BI40:BM43"/>
  </mergeCells>
  <pageMargins left="0.7" right="0.7" top="0.75" bottom="0.75" header="0.3" footer="0.3"/>
  <pageSetup scale="87" orientation="portrait" r:id="rId1"/>
  <colBreaks count="1" manualBreakCount="1">
    <brk id="13" max="1048575" man="1"/>
  </colBreaks>
  <drawing r:id="rId2"/>
  <extLst>
    <ext xmlns:x14="http://schemas.microsoft.com/office/spreadsheetml/2009/9/main" uri="{78C0D931-6437-407d-A8EE-F0AAD7539E65}">
      <x14:conditionalFormattings>
        <x14:conditionalFormatting xmlns:xm="http://schemas.microsoft.com/office/excel/2006/main">
          <x14:cfRule type="iconSet" priority="22" id="{DC00C174-201E-4DFB-91E3-0FCCD38364B2}">
            <x14:iconSet iconSet="5Arrows" showValue="0" custom="1">
              <x14:cfvo type="percent">
                <xm:f>0</xm:f>
              </x14:cfvo>
              <x14:cfvo type="formula">
                <xm:f>5</xm:f>
              </x14:cfvo>
              <x14:cfvo type="formula" gte="0">
                <xm:f>7.5</xm:f>
              </x14:cfvo>
              <x14:cfvo type="formula">
                <xm:f>10</xm:f>
              </x14:cfvo>
              <x14:cfvo type="formula">
                <xm:f>12.5</xm:f>
              </x14:cfvo>
              <x14:cfIcon iconSet="3Symbols2" iconId="0"/>
              <x14:cfIcon iconSet="3Symbols2" iconId="1"/>
              <x14:cfIcon iconSet="3Flags" iconId="1"/>
              <x14:cfIcon iconSet="3Arrows" iconId="2"/>
              <x14:cfIcon iconSet="3Symbols2" iconId="2"/>
            </x14:iconSet>
          </x14:cfRule>
          <xm:sqref>CO11:CQ46</xm:sqref>
        </x14:conditionalFormatting>
        <x14:conditionalFormatting xmlns:xm="http://schemas.microsoft.com/office/excel/2006/main">
          <x14:cfRule type="iconSet" priority="19" id="{709FE944-C75C-4E17-BEDD-AD87FFA4DFAE}">
            <x14:iconSet iconSet="5Arrows" showValue="0" custom="1">
              <x14:cfvo type="percent">
                <xm:f>0</xm:f>
              </x14:cfvo>
              <x14:cfvo type="formula">
                <xm:f>5</xm:f>
              </x14:cfvo>
              <x14:cfvo type="formula" gte="0">
                <xm:f>7.5</xm:f>
              </x14:cfvo>
              <x14:cfvo type="formula">
                <xm:f>10</xm:f>
              </x14:cfvo>
              <x14:cfvo type="formula">
                <xm:f>12.5</xm:f>
              </x14:cfvo>
              <x14:cfIcon iconSet="3Symbols2" iconId="0"/>
              <x14:cfIcon iconSet="3Symbols2" iconId="1"/>
              <x14:cfIcon iconSet="3Flags" iconId="1"/>
              <x14:cfIcon iconSet="3Arrows" iconId="2"/>
              <x14:cfIcon iconSet="3Symbols2" iconId="2"/>
            </x14:iconSet>
          </x14:cfRule>
          <xm:sqref>CO47:CQ52</xm:sqref>
        </x14:conditionalFormatting>
        <x14:conditionalFormatting xmlns:xm="http://schemas.microsoft.com/office/excel/2006/main">
          <x14:cfRule type="iconSet" priority="18" id="{2924F51B-13FA-4A41-8777-7B91A80729B5}">
            <x14:iconSet iconSet="5Arrows" showValue="0" custom="1">
              <x14:cfvo type="percent">
                <xm:f>0</xm:f>
              </x14:cfvo>
              <x14:cfvo type="num">
                <xm:f>3</xm:f>
              </x14:cfvo>
              <x14:cfvo type="num" gte="0">
                <xm:f>3</xm:f>
              </x14:cfvo>
              <x14:cfvo type="num">
                <xm:f>5</xm:f>
              </x14:cfvo>
              <x14:cfvo type="num">
                <xm:f>7</xm:f>
              </x14:cfvo>
              <x14:cfIcon iconSet="3Symbols2" iconId="0"/>
              <x14:cfIcon iconSet="3Symbols2" iconId="1"/>
              <x14:cfIcon iconSet="3Flags" iconId="1"/>
              <x14:cfIcon iconSet="3Arrows" iconId="2"/>
              <x14:cfIcon iconSet="3Symbols2" iconId="2"/>
            </x14:iconSet>
          </x14:cfRule>
          <xm:sqref>CO8</xm:sqref>
        </x14:conditionalFormatting>
        <x14:conditionalFormatting xmlns:xm="http://schemas.microsoft.com/office/excel/2006/main">
          <x14:cfRule type="iconSet" priority="17" id="{0FC5DDFE-6420-4380-A469-38E8C78F5AA3}">
            <x14:iconSet iconSet="5Arrows" showValue="0" custom="1">
              <x14:cfvo type="percent">
                <xm:f>0</xm:f>
              </x14:cfvo>
              <x14:cfvo type="num">
                <xm:f>3</xm:f>
              </x14:cfvo>
              <x14:cfvo type="num" gte="0">
                <xm:f>3</xm:f>
              </x14:cfvo>
              <x14:cfvo type="num">
                <xm:f>5</xm:f>
              </x14:cfvo>
              <x14:cfvo type="num">
                <xm:f>7</xm:f>
              </x14:cfvo>
              <x14:cfIcon iconSet="3Symbols2" iconId="0"/>
              <x14:cfIcon iconSet="3Symbols2" iconId="1"/>
              <x14:cfIcon iconSet="3Flags" iconId="1"/>
              <x14:cfIcon iconSet="3Arrows" iconId="2"/>
              <x14:cfIcon iconSet="3Symbols2" iconId="2"/>
            </x14:iconSet>
          </x14:cfRule>
          <xm:sqref>CR8</xm:sqref>
        </x14:conditionalFormatting>
        <x14:conditionalFormatting xmlns:xm="http://schemas.microsoft.com/office/excel/2006/main">
          <x14:cfRule type="iconSet" priority="16" id="{40DE6460-A4AD-4E5E-92BE-23D7C0255300}">
            <x14:iconSet iconSet="5Arrows" showValue="0" custom="1">
              <x14:cfvo type="percent">
                <xm:f>0</xm:f>
              </x14:cfvo>
              <x14:cfvo type="num">
                <xm:f>3</xm:f>
              </x14:cfvo>
              <x14:cfvo type="num" gte="0">
                <xm:f>3</xm:f>
              </x14:cfvo>
              <x14:cfvo type="num">
                <xm:f>5</xm:f>
              </x14:cfvo>
              <x14:cfvo type="num">
                <xm:f>7</xm:f>
              </x14:cfvo>
              <x14:cfIcon iconSet="3Symbols2" iconId="0"/>
              <x14:cfIcon iconSet="3Symbols2" iconId="1"/>
              <x14:cfIcon iconSet="3Flags" iconId="1"/>
              <x14:cfIcon iconSet="3Arrows" iconId="2"/>
              <x14:cfIcon iconSet="3Symbols2" iconId="2"/>
            </x14:iconSet>
          </x14:cfRule>
          <xm:sqref>CU8</xm:sqref>
        </x14:conditionalFormatting>
        <x14:conditionalFormatting xmlns:xm="http://schemas.microsoft.com/office/excel/2006/main">
          <x14:cfRule type="iconSet" priority="15" id="{D0E04452-C62E-46FD-BF56-025021A0503F}">
            <x14:iconSet iconSet="5Arrows" showValue="0" custom="1">
              <x14:cfvo type="percent">
                <xm:f>0</xm:f>
              </x14:cfvo>
              <x14:cfvo type="num">
                <xm:f>3</xm:f>
              </x14:cfvo>
              <x14:cfvo type="num" gte="0">
                <xm:f>3</xm:f>
              </x14:cfvo>
              <x14:cfvo type="num">
                <xm:f>5</xm:f>
              </x14:cfvo>
              <x14:cfvo type="num">
                <xm:f>7</xm:f>
              </x14:cfvo>
              <x14:cfIcon iconSet="3Symbols2" iconId="0"/>
              <x14:cfIcon iconSet="3Symbols2" iconId="1"/>
              <x14:cfIcon iconSet="3Flags" iconId="1"/>
              <x14:cfIcon iconSet="3Arrows" iconId="2"/>
              <x14:cfIcon iconSet="3Symbols2" iconId="2"/>
            </x14:iconSet>
          </x14:cfRule>
          <xm:sqref>CW8</xm:sqref>
        </x14:conditionalFormatting>
        <x14:conditionalFormatting xmlns:xm="http://schemas.microsoft.com/office/excel/2006/main">
          <x14:cfRule type="iconSet" priority="4" id="{DAADFE16-81F0-49E4-8BEC-58650CEDBC94}">
            <x14:iconSet iconSet="5Arrows" showValue="0" custom="1">
              <x14:cfvo type="percent">
                <xm:f>0</xm:f>
              </x14:cfvo>
              <x14:cfvo type="num">
                <xm:f>3</xm:f>
              </x14:cfvo>
              <x14:cfvo type="num" gte="0">
                <xm:f>3</xm:f>
              </x14:cfvo>
              <x14:cfvo type="num">
                <xm:f>5</xm:f>
              </x14:cfvo>
              <x14:cfvo type="num">
                <xm:f>7</xm:f>
              </x14:cfvo>
              <x14:cfIcon iconSet="3Symbols2" iconId="0"/>
              <x14:cfIcon iconSet="3Symbols2" iconId="1"/>
              <x14:cfIcon iconSet="3Flags" iconId="1"/>
              <x14:cfIcon iconSet="3Arrows" iconId="2"/>
              <x14:cfIcon iconSet="3Symbols2" iconId="2"/>
            </x14:iconSet>
          </x14:cfRule>
          <xm:sqref>CZ8</xm:sqref>
        </x14:conditionalFormatting>
        <x14:conditionalFormatting xmlns:xm="http://schemas.microsoft.com/office/excel/2006/main">
          <x14:cfRule type="iconSet" priority="3" id="{1D41015D-E24D-40C6-9CE3-CE6A90018D49}">
            <x14:iconSet iconSet="5Arrows" showValue="0" custom="1">
              <x14:cfvo type="percent">
                <xm:f>0</xm:f>
              </x14:cfvo>
              <x14:cfvo type="num">
                <xm:f>3</xm:f>
              </x14:cfvo>
              <x14:cfvo type="num" gte="0">
                <xm:f>3</xm:f>
              </x14:cfvo>
              <x14:cfvo type="num">
                <xm:f>5</xm:f>
              </x14:cfvo>
              <x14:cfvo type="num">
                <xm:f>7</xm:f>
              </x14:cfvo>
              <x14:cfIcon iconSet="3Symbols2" iconId="0"/>
              <x14:cfIcon iconSet="3Symbols2" iconId="1"/>
              <x14:cfIcon iconSet="3Flags" iconId="1"/>
              <x14:cfIcon iconSet="3Arrows" iconId="2"/>
              <x14:cfIcon iconSet="3Symbols2" iconId="2"/>
            </x14:iconSet>
          </x14:cfRule>
          <xm:sqref>CY8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Question</vt:lpstr>
      <vt:lpstr>Input Data</vt:lpstr>
      <vt:lpstr>Color Test</vt:lpstr>
      <vt:lpstr>Blue</vt:lpstr>
      <vt:lpstr>Green</vt:lpstr>
      <vt:lpstr>Maroon</vt:lpstr>
      <vt:lpstr>Orange</vt:lpstr>
      <vt:lpstr>Pink</vt:lpstr>
      <vt:lpstr>Purple</vt:lpstr>
      <vt:lpstr>Red</vt:lpstr>
      <vt:lpstr>Yellow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2021-10-07T08:37:26Z</dcterms:modified>
</cp:coreProperties>
</file>