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amank\OneDrive\Desktop\"/>
    </mc:Choice>
  </mc:AlternateContent>
  <xr:revisionPtr revIDLastSave="0" documentId="13_ncr:1_{DD5B3AD8-CFBE-4628-B71B-11AA996B2062}" xr6:coauthVersionLast="47" xr6:coauthVersionMax="47" xr10:uidLastSave="{00000000-0000-0000-0000-000000000000}"/>
  <bookViews>
    <workbookView xWindow="-108" yWindow="-108" windowWidth="23256" windowHeight="12456" activeTab="3" xr2:uid="{EC03CCAB-7F8E-43ED-B51D-BD06C4A0A4EC}"/>
  </bookViews>
  <sheets>
    <sheet name="Data for Dashboard" sheetId="7" r:id="rId1"/>
    <sheet name="Tank-Lock and Awaiting  Data" sheetId="18" r:id="rId2"/>
    <sheet name="Pivot table" sheetId="17" r:id="rId3"/>
    <sheet name="Dashboard" sheetId="10" r:id="rId4"/>
    <sheet name="2023" sheetId="1" r:id="rId5"/>
    <sheet name="2022" sheetId="3" r:id="rId6"/>
    <sheet name="By Collector New" sheetId="4" r:id="rId7"/>
  </sheets>
  <definedNames>
    <definedName name="_xlcn.WorksheetConnection_AnalyticsDashboard.xlsxTable51" hidden="1">Table5[]</definedName>
    <definedName name="_xlcn.WorksheetConnection_AnalyticsDashboard.xlsxTable61" hidden="1">Table6[]</definedName>
    <definedName name="_xlcn.WorksheetConnection_AnalyticsDashboard.xlsxTable71" hidden="1">Table7[]</definedName>
    <definedName name="_xlcn.WorksheetConnection_AnalyticsDashboard.xlsxTable811" hidden="1">Table8[]</definedName>
    <definedName name="_xlcn.WorksheetConnection_AnalyticsDashboard2.xlsxTable11" hidden="1">Table1[]</definedName>
    <definedName name="Slicer_Area_Totals">#N/A</definedName>
    <definedName name="Slicer_Data_Type">#N/A</definedName>
  </definedNames>
  <calcPr calcId="191029"/>
  <pivotCaches>
    <pivotCache cacheId="0" r:id="rId8"/>
    <pivotCache cacheId="1" r:id="rId9"/>
    <pivotCache cacheId="2" r:id="rId10"/>
    <pivotCache cacheId="5" r:id="rId11"/>
    <pivotCache cacheId="39" r:id="rId12"/>
    <pivotCache cacheId="42"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8-609e36cf-ece6-4d70-acde-d8d3449314c7" name="Table81" connection="WorksheetConnection_Analytics Dashboard.xlsx!Table81"/>
          <x15:modelTable id="Table7" name="Table7" connection="WorksheetConnection_Analytics Dashboard.xlsx!Table7"/>
          <x15:modelTable id="Table6" name="Table6" connection="WorksheetConnection_Analytics Dashboard.xlsx!Table6"/>
          <x15:modelTable id="Table5" name="Table5" connection="WorksheetConnection_Analytics Dashboard.xlsx!Table5"/>
          <x15:modelTable id="Table1" name="Table1" connection="WorksheetConnection_Analytics Dashboard 2.xlsx!Table1"/>
        </x15:modelTables>
      </x15:dataModel>
    </ext>
  </extLst>
</workbook>
</file>

<file path=xl/calcChain.xml><?xml version="1.0" encoding="utf-8"?>
<calcChain xmlns="http://schemas.openxmlformats.org/spreadsheetml/2006/main">
  <c r="H19" i="7" l="1"/>
  <c r="H20" i="7"/>
  <c r="H21" i="7"/>
  <c r="H22" i="7"/>
  <c r="H23" i="7"/>
  <c r="H24" i="7"/>
  <c r="H25" i="7"/>
  <c r="H26" i="7"/>
  <c r="H27" i="7"/>
  <c r="H28" i="7"/>
  <c r="H29" i="7"/>
  <c r="H30" i="7"/>
  <c r="H32" i="7"/>
  <c r="H33" i="7"/>
  <c r="H37" i="7"/>
  <c r="H38" i="7"/>
  <c r="H39" i="7"/>
  <c r="H40" i="7"/>
  <c r="H41" i="7"/>
  <c r="H43" i="7"/>
  <c r="H44" i="7"/>
  <c r="H45" i="7"/>
  <c r="H46" i="7"/>
  <c r="H47" i="7"/>
  <c r="H48" i="7"/>
  <c r="S6" i="3"/>
  <c r="S7" i="3"/>
  <c r="S8" i="3"/>
  <c r="S9" i="3"/>
  <c r="S10" i="3"/>
  <c r="S11" i="3"/>
  <c r="S12" i="3"/>
  <c r="S13" i="3"/>
  <c r="S14" i="3"/>
  <c r="S15" i="3"/>
  <c r="S16" i="3"/>
  <c r="S17" i="3"/>
  <c r="S18" i="3"/>
  <c r="S5" i="3"/>
  <c r="R6" i="3"/>
  <c r="R7" i="3"/>
  <c r="R8" i="3"/>
  <c r="R9" i="3"/>
  <c r="R10" i="3"/>
  <c r="R11" i="3"/>
  <c r="R12" i="3"/>
  <c r="R13" i="3"/>
  <c r="R14" i="3"/>
  <c r="R15" i="3"/>
  <c r="R16" i="3"/>
  <c r="R17" i="3"/>
  <c r="R18" i="3"/>
  <c r="R5" i="3"/>
  <c r="Q6" i="3"/>
  <c r="Q7" i="3"/>
  <c r="Q8" i="3"/>
  <c r="Q9" i="3"/>
  <c r="Q10" i="3"/>
  <c r="Q11" i="3"/>
  <c r="Q12" i="3"/>
  <c r="Q13" i="3"/>
  <c r="Q14" i="3"/>
  <c r="Q15" i="3"/>
  <c r="Q16" i="3"/>
  <c r="Q17" i="3"/>
  <c r="Q18" i="3"/>
  <c r="Q5" i="3"/>
  <c r="P6" i="3"/>
  <c r="P7" i="3"/>
  <c r="P8" i="3"/>
  <c r="P9" i="3"/>
  <c r="P10" i="3"/>
  <c r="P11" i="3"/>
  <c r="P12" i="3"/>
  <c r="P13" i="3"/>
  <c r="P14" i="3"/>
  <c r="P15" i="3"/>
  <c r="P16" i="3"/>
  <c r="P17" i="3"/>
  <c r="P18" i="3"/>
  <c r="P5" i="3"/>
  <c r="O5" i="1"/>
  <c r="O6" i="1"/>
  <c r="O7" i="1"/>
  <c r="O8" i="1"/>
  <c r="O9" i="1"/>
  <c r="O10" i="1"/>
  <c r="O11" i="1"/>
  <c r="O12" i="1"/>
  <c r="O13" i="1"/>
  <c r="O14" i="1"/>
  <c r="O15" i="1"/>
  <c r="O16" i="1"/>
  <c r="O17" i="1"/>
  <c r="O18" i="1"/>
  <c r="O19" i="1"/>
  <c r="O20" i="1"/>
  <c r="O4" i="1"/>
  <c r="F30" i="3"/>
  <c r="F29" i="3"/>
  <c r="F28" i="3"/>
  <c r="N29" i="3"/>
  <c r="N30" i="3"/>
  <c r="N28" i="3"/>
  <c r="O29" i="1"/>
  <c r="O30" i="1"/>
  <c r="O28" i="1"/>
  <c r="D12" i="7"/>
  <c r="D11" i="7"/>
  <c r="D10" i="7"/>
  <c r="D30" i="3"/>
  <c r="D29" i="3"/>
  <c r="D28" i="3"/>
  <c r="C12" i="7"/>
  <c r="C11" i="7"/>
  <c r="C10" i="7"/>
  <c r="B30" i="3"/>
  <c r="B29" i="3"/>
  <c r="B2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C75B84-EE2E-4585-9066-151E7625E84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2CA5224-1B6D-4034-B054-63DDEB2D8BAD}" name="WorksheetConnection_Analytics Dashboard 2.xlsx!Table1" type="102" refreshedVersion="8" minRefreshableVersion="5">
    <extLst>
      <ext xmlns:x15="http://schemas.microsoft.com/office/spreadsheetml/2010/11/main" uri="{DE250136-89BD-433C-8126-D09CA5730AF9}">
        <x15:connection id="Table1" autoDelete="1">
          <x15:rangePr sourceName="_xlcn.WorksheetConnection_AnalyticsDashboard2.xlsxTable11"/>
        </x15:connection>
      </ext>
    </extLst>
  </connection>
  <connection id="3" xr16:uid="{9BE39975-1A6E-414C-8AB7-A06536178ED6}" name="WorksheetConnection_Analytics Dashboard.xlsx!Table5" type="102" refreshedVersion="8" minRefreshableVersion="5">
    <extLst>
      <ext xmlns:x15="http://schemas.microsoft.com/office/spreadsheetml/2010/11/main" uri="{DE250136-89BD-433C-8126-D09CA5730AF9}">
        <x15:connection id="Table5" autoDelete="1">
          <x15:rangePr sourceName="_xlcn.WorksheetConnection_AnalyticsDashboard.xlsxTable51"/>
        </x15:connection>
      </ext>
    </extLst>
  </connection>
  <connection id="4" xr16:uid="{F40470B6-A45F-4F37-876E-BD5F9F94E347}" name="WorksheetConnection_Analytics Dashboard.xlsx!Table6" type="102" refreshedVersion="8" minRefreshableVersion="5">
    <extLst>
      <ext xmlns:x15="http://schemas.microsoft.com/office/spreadsheetml/2010/11/main" uri="{DE250136-89BD-433C-8126-D09CA5730AF9}">
        <x15:connection id="Table6" autoDelete="1">
          <x15:rangePr sourceName="_xlcn.WorksheetConnection_AnalyticsDashboard.xlsxTable61"/>
        </x15:connection>
      </ext>
    </extLst>
  </connection>
  <connection id="5" xr16:uid="{C2141663-D967-49BF-9D3E-9C8D968E0EC9}" name="WorksheetConnection_Analytics Dashboard.xlsx!Table7" type="102" refreshedVersion="8" minRefreshableVersion="5">
    <extLst>
      <ext xmlns:x15="http://schemas.microsoft.com/office/spreadsheetml/2010/11/main" uri="{DE250136-89BD-433C-8126-D09CA5730AF9}">
        <x15:connection id="Table7" autoDelete="1">
          <x15:rangePr sourceName="_xlcn.WorksheetConnection_AnalyticsDashboard.xlsxTable71"/>
        </x15:connection>
      </ext>
    </extLst>
  </connection>
  <connection id="6" xr16:uid="{4A1A3986-20BC-4A4D-BF59-24B21E713362}" name="WorksheetConnection_Analytics Dashboard.xlsx!Table81" type="102" refreshedVersion="8" minRefreshableVersion="5">
    <extLst>
      <ext xmlns:x15="http://schemas.microsoft.com/office/spreadsheetml/2010/11/main" uri="{DE250136-89BD-433C-8126-D09CA5730AF9}">
        <x15:connection id="Table8-609e36cf-ece6-4d70-acde-d8d3449314c7" autoDelete="1">
          <x15:rangePr sourceName="_xlcn.WorksheetConnection_AnalyticsDashboard.xlsxTable8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6">
    <s v="ThisWorkbookDataModel"/>
    <s v="{[Table6].[Year].&amp;[2022]}"/>
    <s v="{[Table81].[Year].[All]}"/>
    <s v="{[Table5].[Year].&amp;[2022]}"/>
    <s v="{[Table1].[Division].[All]}"/>
    <s v="{[Table1].[CustomerID].[All]}"/>
  </metadataStrings>
  <mdxMetadata count="5">
    <mdx n="0" f="s">
      <ms ns="1" c="0"/>
    </mdx>
    <mdx n="0" f="s">
      <ms ns="2" c="0"/>
    </mdx>
    <mdx n="0" f="s">
      <ms ns="3" c="0"/>
    </mdx>
    <mdx n="0" f="s">
      <ms ns="4" c="0"/>
    </mdx>
    <mdx n="0" f="s">
      <ms ns="5" c="0"/>
    </mdx>
  </mdxMetadata>
  <valueMetadata count="5">
    <bk>
      <rc t="1" v="0"/>
    </bk>
    <bk>
      <rc t="1" v="1"/>
    </bk>
    <bk>
      <rc t="1" v="2"/>
    </bk>
    <bk>
      <rc t="1" v="3"/>
    </bk>
    <bk>
      <rc t="1" v="4"/>
    </bk>
  </valueMetadata>
</metadata>
</file>

<file path=xl/sharedStrings.xml><?xml version="1.0" encoding="utf-8"?>
<sst xmlns="http://schemas.openxmlformats.org/spreadsheetml/2006/main" count="3393" uniqueCount="1186">
  <si>
    <t>ACCOUNTS RECEIVABLE</t>
  </si>
  <si>
    <t>Area Totals</t>
  </si>
  <si>
    <t>Area Number</t>
  </si>
  <si>
    <t>Current (0-30)</t>
  </si>
  <si>
    <t>1-30 Past Due</t>
  </si>
  <si>
    <t>31-60 Past Due</t>
  </si>
  <si>
    <t>61 - 90 Past Due</t>
  </si>
  <si>
    <t>Over 90 Past Due</t>
  </si>
  <si>
    <t>% of Total</t>
  </si>
  <si>
    <t>Amount</t>
  </si>
  <si>
    <t>% of Gross</t>
  </si>
  <si>
    <t>Appalachians</t>
  </si>
  <si>
    <t>Distribution</t>
  </si>
  <si>
    <t>Chesapeake</t>
  </si>
  <si>
    <t>Carolinas</t>
  </si>
  <si>
    <t>Smoky Mountains</t>
  </si>
  <si>
    <t>Florida</t>
  </si>
  <si>
    <t>Northern Alabama</t>
  </si>
  <si>
    <t>Coastal Plains</t>
  </si>
  <si>
    <t>Central Plains</t>
  </si>
  <si>
    <t>Minnesota</t>
  </si>
  <si>
    <t>Heartland</t>
  </si>
  <si>
    <t>Big Sky</t>
  </si>
  <si>
    <t>Colorado</t>
  </si>
  <si>
    <t>Puget Sound</t>
  </si>
  <si>
    <t>Cascades</t>
  </si>
  <si>
    <t>Northern California</t>
  </si>
  <si>
    <t xml:space="preserve">     Total Retail</t>
  </si>
  <si>
    <t>Supply</t>
  </si>
  <si>
    <t>Total A/R, Gross</t>
  </si>
  <si>
    <t>Customer Type</t>
  </si>
  <si>
    <t>Residential</t>
  </si>
  <si>
    <t>Commercial</t>
  </si>
  <si>
    <t>Agriculture</t>
  </si>
  <si>
    <t>Total</t>
  </si>
  <si>
    <t>Total Accounts Receivable and Deposits ($000s)</t>
  </si>
  <si>
    <t>Upper Midwest</t>
  </si>
  <si>
    <t>Other Receivables</t>
  </si>
  <si>
    <t>Less: Allow. for Doubtful Accts</t>
  </si>
  <si>
    <t>Total A/R, Net</t>
  </si>
  <si>
    <t>T. Mills</t>
  </si>
  <si>
    <t>T.Mills</t>
  </si>
  <si>
    <t>K. Tanner</t>
  </si>
  <si>
    <t>J. Parker</t>
  </si>
  <si>
    <t>B. Kiener</t>
  </si>
  <si>
    <t>G. Walker</t>
  </si>
  <si>
    <t xml:space="preserve">Note : </t>
  </si>
  <si>
    <t xml:space="preserve">2022 Upper Midwest  </t>
  </si>
  <si>
    <t>Amount $</t>
  </si>
  <si>
    <t>Row Labels</t>
  </si>
  <si>
    <t>Grand Total</t>
  </si>
  <si>
    <t>Total by 25-07-2023</t>
  </si>
  <si>
    <t>Total  by 31-07-2022</t>
  </si>
  <si>
    <t>Column1</t>
  </si>
  <si>
    <t>Current (0-30) Amount</t>
  </si>
  <si>
    <t>Year</t>
  </si>
  <si>
    <t>Total Account Receivable</t>
  </si>
  <si>
    <t>Sum of Total Account Receivable</t>
  </si>
  <si>
    <t>Column2</t>
  </si>
  <si>
    <t>Total Due Amount</t>
  </si>
  <si>
    <t>Column3</t>
  </si>
  <si>
    <t>Column4</t>
  </si>
  <si>
    <t>Current (0-30 Days) Amount</t>
  </si>
  <si>
    <t>(1-30 days) Past Due</t>
  </si>
  <si>
    <t>(31-60 Days) Past Due</t>
  </si>
  <si>
    <t>(61-90 Days) Past Due</t>
  </si>
  <si>
    <t>Over 90 days Past Due</t>
  </si>
  <si>
    <t>Sum of Current (0-30 Days) Amount</t>
  </si>
  <si>
    <t>Sum of (1-30 days) Past Due</t>
  </si>
  <si>
    <t>Sum of (31-60 Days) Past Due</t>
  </si>
  <si>
    <t>Sum of (61-90 Days) Past Due</t>
  </si>
  <si>
    <t>Sum of Over 90 days Past Due</t>
  </si>
  <si>
    <t>Collector Name</t>
  </si>
  <si>
    <t>Total Amount Receivable</t>
  </si>
  <si>
    <t>All</t>
  </si>
  <si>
    <t>2022</t>
  </si>
  <si>
    <t>Sum of Total Amount Receivable</t>
  </si>
  <si>
    <t>Sum of Current (0-30) Amount</t>
  </si>
  <si>
    <t>Sum of Total Due Amount</t>
  </si>
  <si>
    <t>Area</t>
  </si>
  <si>
    <t>Division</t>
  </si>
  <si>
    <t>CustomerID</t>
  </si>
  <si>
    <t>Customer Name</t>
  </si>
  <si>
    <t>AR Balance</t>
  </si>
  <si>
    <t>Current Balance</t>
  </si>
  <si>
    <t>31 to 60 Balance</t>
  </si>
  <si>
    <t>61 to 90 Balance</t>
  </si>
  <si>
    <t>91 to 120 Balance</t>
  </si>
  <si>
    <t>120+ Balance</t>
  </si>
  <si>
    <t>Attribute List</t>
  </si>
  <si>
    <t xml:space="preserve">Northern California </t>
  </si>
  <si>
    <t>209 Laytonville, CA</t>
  </si>
  <si>
    <t>Christopher Cameron</t>
  </si>
  <si>
    <t>***PIA***, ***PROMISE TO PAY***, COL-Tank Lock Pending, GRAVITY-PAPERLESS, GRAVITY-PAYMETHOD, NSF, SEW-ONLINE USER, SEW-PAPERLESS, SEW-PAYMETHOD</t>
  </si>
  <si>
    <t xml:space="preserve">Puget Sound </t>
  </si>
  <si>
    <t>199 Aberdeen, WA</t>
  </si>
  <si>
    <t>CANNAGOLD USA LLC</t>
  </si>
  <si>
    <t>COL-Tank Lock Pending, GRAVITY-ONLINE-USER, GRAVITY-PAPERLESS, GRAVITY-PAYMETHOD, SEW-ONLINE USER, SEW-PAPERLESS, SEW-PAYMETHOD</t>
  </si>
  <si>
    <t xml:space="preserve">Appalachians </t>
  </si>
  <si>
    <t>102 Ranson, WV</t>
  </si>
  <si>
    <t>NAHID ROY LOCKHART</t>
  </si>
  <si>
    <t>COL-Tank Lock Pending, GRAVITY-ONLINE-USER, GRAVITY-PAYMETHOD, NSF, SEW-ONLINE USER, SEW-PAPERLESS, SEW-PAYMETHOD</t>
  </si>
  <si>
    <t xml:space="preserve">Chesapeake </t>
  </si>
  <si>
    <t>106 Baltimore, MD</t>
  </si>
  <si>
    <t>STEPHEN BURRNETT</t>
  </si>
  <si>
    <t>106 Clarksville, MD, COL-Tank Lock Pending, CUSTOMER OWNED, GRAVITY-PAYMETHOD, SEW-ONLINE USER, SEW-PAPERLESS</t>
  </si>
  <si>
    <t>150 Duluth, MN</t>
  </si>
  <si>
    <t>G &amp; D Autos</t>
  </si>
  <si>
    <t>COL-Tank Lock Pending, GRAVITY-ONLINE-USER, GRAVITY-PAYMETHOD, SEW-ONLINE USER, SEW-PAPERLESS</t>
  </si>
  <si>
    <t>383 Shannon, MS</t>
  </si>
  <si>
    <t>RK MILLS LLC</t>
  </si>
  <si>
    <t>333 Houlka, MS, COL-Tank Lock Pending, Data Move-Victoria to Shannon, MidSouth-Houlka (33)</t>
  </si>
  <si>
    <t>119 Collingdale, PA</t>
  </si>
  <si>
    <t>BURNS CONTRACTING</t>
  </si>
  <si>
    <t>COL-Tank Lock Pending</t>
  </si>
  <si>
    <t>Comcast Spectacor</t>
  </si>
  <si>
    <t>COL-ARM Phase 1, COL-Tank Lock Pending, CYLINDERS, TGAS TANK</t>
  </si>
  <si>
    <t>Dominic Bresci</t>
  </si>
  <si>
    <t>***PIA***, COL-Tank Lock Pending, GRAVITY-PAPERLESS, SEW-ONLINE USER, SEW-PAPERLESS</t>
  </si>
  <si>
    <t>107 Manassas, VA</t>
  </si>
  <si>
    <t>JON GRAHAM</t>
  </si>
  <si>
    <t>COL-Tank Lock Pending, GRAVITY-PAPERLESS, GRAVITY-PAYMETHOD, Landlord, LEASE, SEW-ONLINE USER, SEW-PAPERLESS</t>
  </si>
  <si>
    <t>155 Two Harbors, MN</t>
  </si>
  <si>
    <t>ROLF CARLSON</t>
  </si>
  <si>
    <t>COL-Tank Lock Pending, GRAVITY-ONLINE-USER, RFBBBS, SEW-ONLINE USER, SEW-PAPERLESS</t>
  </si>
  <si>
    <t>115 Shinnston, WV</t>
  </si>
  <si>
    <t>PAMELA BAILEY</t>
  </si>
  <si>
    <t>AirGas-Shinnston WV , COL-Tank Lock Pending, LEASE</t>
  </si>
  <si>
    <t>LISA MAXVILL</t>
  </si>
  <si>
    <t>125 GAL MIN USE, COL-Tank Lock Pending, GRAVITY-ONLINE-USER, NSF, RFBBBS, SEW-ONLINE USER, SEW-PAPERLESS, SEW-PAYMETHOD</t>
  </si>
  <si>
    <t>350 Clinton, KY</t>
  </si>
  <si>
    <t>GREG BLACK</t>
  </si>
  <si>
    <t>***PROMISE TO PAY***, COL-Tank Lock Pending</t>
  </si>
  <si>
    <t>RICHARD MCDANIEL</t>
  </si>
  <si>
    <t>116 Glen Burnie, MD, AirGas-Glen Burnie MD , COL-Tank Lock Pending, GRAVITY-ONLINE-USER, GRAVITY-PAPERLESS, GRAVITY-PAYMETHOD, SEW-ONLINE USER, SEW-PAPERLESS</t>
  </si>
  <si>
    <t>Community Systems</t>
  </si>
  <si>
    <t>260 Westfield, MD</t>
  </si>
  <si>
    <t>JOSE E &amp; NELLY VALENTIN</t>
  </si>
  <si>
    <t>2020 DISTRIBUTION 2 YEAR LPA, COL-Tank Lock Pending, DTW-Jurisdictional System, GRAVITY-AUTOPAY, GRAVITY-AUTOPAY-25-BUDGETONLY, GRAVITY-ONLINE-USER, GRAVITY-PAPERLESS, GRAVITY-PAYMETHOD, SEW-AUTOPAY-BUDGETPLUS, SEW-ONLINE USER, SEW-PAPERLESS</t>
  </si>
  <si>
    <t>175 Polo, IL</t>
  </si>
  <si>
    <t>DEVIN LEWIS</t>
  </si>
  <si>
    <t>COL-Tank Lock Pending, RENTER, SEW-ONLINE USER, SEW-PAPERLESS</t>
  </si>
  <si>
    <t xml:space="preserve">Carolinas </t>
  </si>
  <si>
    <t>715 Kenly, NC</t>
  </si>
  <si>
    <t>Meagan Powers</t>
  </si>
  <si>
    <t>COL-Tank Lock Pending, GRAVITY-ONLINE-USER, GRAVITY-PAPERLESS, GRAVITY-PAYMETHOD, RFBBBS, SEW-ONLINE USER, SEW-PAPERLESS, SEW-PAYMETHOD</t>
  </si>
  <si>
    <t>ALEAH FISHER</t>
  </si>
  <si>
    <t>***PIA***, COL-Tank Lock Pending, GRAVITY-PAYMETHOD, Scully Propane, SEW-ONLINE USER, SEW-PAPERLESS</t>
  </si>
  <si>
    <t>191 Kingston, WA</t>
  </si>
  <si>
    <t>SOUND MOBILITY</t>
  </si>
  <si>
    <t>COL-ARM Phase 1, COL-Tank Lock Pending, LOCKED</t>
  </si>
  <si>
    <t>THE BLUE MANSION HSE INN</t>
  </si>
  <si>
    <t>106 Clarksville, MD, COL-ARM Phase 1, COL-Tank Lock Pending, CUSTOMER OWNED, GRAVITY-ONLINE-USER, GRAVITY-PAYMETHOD, RFBBBS, SEW-ONLINE USER, SEW-PAPERLESS</t>
  </si>
  <si>
    <t>153 Grand Marais, MN</t>
  </si>
  <si>
    <t>LORI AUSTIN &amp; IAN JOHNSON</t>
  </si>
  <si>
    <t>736 Waynesboro, GA</t>
  </si>
  <si>
    <t>Row Crop LLC</t>
  </si>
  <si>
    <t>COL-Tank Lock Pending, GRAVITY-ONLINE-USER, GRAVITY-PAYMETHOD, SEW-ONLINE USER, SEW-PAPERLESS, SEW-PAYMETHOD</t>
  </si>
  <si>
    <t>DONALD &amp; TARA SHOWEN</t>
  </si>
  <si>
    <t>COL-ARM Phase 1, COL-Tank Lock Pending, CP-LOCUST HILLS, GRAVITY-ONLINE-USER, GRAVITY-PAPERLESS, GRAVITY-PAYMETHOD, SEW-ONLINE USER, SEW-PAPERLESS, SEW-PAYMETHOD</t>
  </si>
  <si>
    <t>267 Windemere, WV</t>
  </si>
  <si>
    <t>ROSHEEDIA MASSZONIA</t>
  </si>
  <si>
    <t>COL-Tank Lock Pending, DTW-Jurisdictional System, GRAVITY-AUTOPAY, GRAVITY-AUTOPAY-21-BUDGETPLUS, GRAVITY-PAPERLESS, GRAVITY-PAYMETHOD, RFBBBS, SEW-AUTOPAY-BUDGET, SEW-ONLINE USER, SEW-PAPERLESS</t>
  </si>
  <si>
    <t>749 Creedmoor, NC</t>
  </si>
  <si>
    <t>CLOYCE HUNTER</t>
  </si>
  <si>
    <t>COL-Tank Lock Pending, EUP-Durham, RFBBBS</t>
  </si>
  <si>
    <t>725 Griffin, GA</t>
  </si>
  <si>
    <t>LINDA AND CHRISTOPHER BARLOW</t>
  </si>
  <si>
    <t>726 Newnan, GA, COL-Tank Lock Pending, GRAVITY-ONLINE-USER, GRAVITY-PAPERLESS, SEW-ONLINE USER, SEW-PAPERLESS</t>
  </si>
  <si>
    <t>JASON CARBAUGH/LINDSEY VAN LOAN</t>
  </si>
  <si>
    <t>COL-ARM PHASE 2, COL-PENDING BAD DEBT WRITEOFF, COL-Tank Lock Pending, GRAVITY-ONLINE-USER, Laytonville, LOCKED, SEW-ONLINE USER, SEW-PAPERLESS</t>
  </si>
  <si>
    <t>158 Minong, WI</t>
  </si>
  <si>
    <t>SHAUN KLINK</t>
  </si>
  <si>
    <t>COL-Tank Lock Pending, GRAVITY-ONLINE-USER, GRAVITY-PAPERLESS, GRAVITY-PAYMETHOD, SEW-ONLINE USER, SEW-PAPERLESS</t>
  </si>
  <si>
    <t>JOHN &amp; TINA GLAVAC</t>
  </si>
  <si>
    <t>COL-Tank Lock Pending, GOOD CREDIT CUST, SEW-ONLINE USER, SEW-PAPERLESS, SEW-PAYMETHOD</t>
  </si>
  <si>
    <t xml:space="preserve">Central Plains </t>
  </si>
  <si>
    <t>170 Cameron, MO</t>
  </si>
  <si>
    <t>CHELSEA MILLER</t>
  </si>
  <si>
    <t>170 Cameron, MO, COL-Tank Lock Pending, GRAVITY-ONLINE-USER, GRAVITY-PAPERLESS, GRAVITY-PAYMETHOD, LEASE, SEW-ONLINE USER, SEW-PAPERLESS</t>
  </si>
  <si>
    <t>154 Tower, MN</t>
  </si>
  <si>
    <t>RAE BENTZ</t>
  </si>
  <si>
    <t>COL-Tank Lock Pending, GRAVITY-PAPERLESS, GRAVITY-PAYMETHOD, SEW-ONLINE USER, SEW-PAPERLESS, Watch Credit</t>
  </si>
  <si>
    <t>759 Hendersonville, NC</t>
  </si>
  <si>
    <t>HUDSON NEW</t>
  </si>
  <si>
    <t>COL-Tank Lock Pending, GRAVITY-ONLINE-USER, RENTER, SEW-ONLINE USER, SEW-PAPERLESS</t>
  </si>
  <si>
    <t>SILVIYA STANKORA &amp; CHARLIE KISER</t>
  </si>
  <si>
    <t>***PIA***, COL-Tank Lock Pending, GRAVITY-ONLINE-USER, GRAVITY-PAYMETHOD, SEW-ONLINE USER, SEW-PAPERLESS, SEW-PAYMETHOD, TGAS TANK</t>
  </si>
  <si>
    <t>Steve Ladoux</t>
  </si>
  <si>
    <t>COL-ARM PHASE 2, COL-PENDING BAD DEBT WRITEOFF, COL-Tank Lock Pending, Laytonville, LOCKED</t>
  </si>
  <si>
    <t>264 Archers Rock, WV</t>
  </si>
  <si>
    <t>PAUL YEBOAH &amp; MATILDA DERBY</t>
  </si>
  <si>
    <t>COL-Tank Lock Pending, DTW-Jurisdictional System, GRAVITY-ONLINE-USER, GRAVITY-PAYMETHOD, SEW-ONLINE USER, SEW-PAPERLESS</t>
  </si>
  <si>
    <t>RICHARD ANGLISANO</t>
  </si>
  <si>
    <t>COL-Tank Lock Pending, GRAVITY-ONLINE-USER, GRAVITY-PAYMETHOD, Scully Propane, SEW-ONLINE USER, SEW-PAPERLESS</t>
  </si>
  <si>
    <t>213 Lower Lake, CA</t>
  </si>
  <si>
    <t>Trisha Lennon</t>
  </si>
  <si>
    <t>COL-ARM Phase 1, COL-Tank Lock Pending, GRAVITY-ONLINE-USER, GRAVITY-PAPERLESS, GRAVITY-PAYMETHOD, SEW-ONLINE USER, SEW-PAPERLESS</t>
  </si>
  <si>
    <t>JAMES BOOTH</t>
  </si>
  <si>
    <t>COL-ARM Phase 1, COL-Tank Lock Pending, GRAVITY-ONLINE-USER, GRAVITY-PAYMETHOD, Scully Propane, SEW-AUTOPAY-BUDGET, SEW-ONLINE USER, SEW-PAPERLESS</t>
  </si>
  <si>
    <t>164 Chippewa Falls, WI</t>
  </si>
  <si>
    <t>LUKE and JESSICA KORGER</t>
  </si>
  <si>
    <t>COL-Tank Lock Pending, GRAVITY-PAYMETHOD, QUALITY-DIV 1, SEW-ONLINE USER, SEW-PAPERLESS</t>
  </si>
  <si>
    <t>108 Bradley, WV</t>
  </si>
  <si>
    <t>RONNIE DEAN</t>
  </si>
  <si>
    <t>COL-Tank Lock Pending, GRAVITY-ONLINE-USER, GRAVITY-PAPERLESS, GRAVITY-PAYMETHOD, RFBBBS, SEW-ONLINE USER, SEW-PAPERLESS, SEW-PAYMETHOD, SUN PROPANE</t>
  </si>
  <si>
    <t>178 Belleville, IL</t>
  </si>
  <si>
    <t>VICTORIA HARTWIG</t>
  </si>
  <si>
    <t>COL-Tank Lock Pending, GRAVITY-PAPERLESS, GRAVITY-PAYMETHOD, Midwestern-Belleville, SEW-ONLINE USER, SEW-PAPERLESS</t>
  </si>
  <si>
    <t>LARRY BAILEY</t>
  </si>
  <si>
    <t>COL-Tank Lock Pending, FILL TO FILL 2022, GRAVITY-PAPERLESS, GRAVITY-PAYMETHOD, GRAVITY-RECURRING, RFBBBS, SEW-ONLINE USER, SEW-PAPERLESS, TGAS TANK</t>
  </si>
  <si>
    <t>GREG BOYNTON</t>
  </si>
  <si>
    <t>COL-Tank Lock Pending, GRAVITY-ONLINE-USER, GRAVITY-PAPERLESS, GRAVITY-PAYMETHOD, Midwestern-Belleville, SEW-ONLINE USER, SEW-PAPERLESS, SEW-PAYMETHOD</t>
  </si>
  <si>
    <t>LOUANN JOHNSON</t>
  </si>
  <si>
    <t>COL-Tank Lock Pending, GRAVITY-ONLINE-USER, GRAVITY-PAYMETHOD, GRAVITY-TEXT2PAY, SEW-ONLINE USER, SEW-PAPERLESS, SEW-TEXT2PAY-CONTINUOUS</t>
  </si>
  <si>
    <t>KEVIN YOUNG</t>
  </si>
  <si>
    <t>COL-Tank Lock Pending, GRAVITY-ONLINE-USER, GRAVITY-PAPERLESS, GRAVITY-PAYMETHOD, Midwestern-Belleville, RFBBBS, SEW-ONLINE USER, SEW-PAPERLESS</t>
  </si>
  <si>
    <t>Allan McDonald</t>
  </si>
  <si>
    <t>COL-Tank Lock Pending, Meter</t>
  </si>
  <si>
    <t>JAMES E ALSTON</t>
  </si>
  <si>
    <t>COL-Tank Lock Pending, Landlord/Tenant</t>
  </si>
  <si>
    <t>JENNIFER GARCIA</t>
  </si>
  <si>
    <t>***PIA***, 116 Glen Burnie, MD, AirGas-Glen Burnie MD , COL-Tank Lock Pending, GRAVITY-ONLINE-USER, SEW-ONLINE USER, SEW-PAPERLESS</t>
  </si>
  <si>
    <t>KIMBERLY CHAMP</t>
  </si>
  <si>
    <t>***PIA***, AirGas-Buckhannon WV , COL-Tank Lock Pending, GRAVITY-ONLINE-USER, SEW-ONLINE USER, SEW-PAPERLESS</t>
  </si>
  <si>
    <t>101 Boonsboro, MD</t>
  </si>
  <si>
    <t>ROBERTS ELECTRIC MOTORS</t>
  </si>
  <si>
    <t>SHIKERRA TIMPSON</t>
  </si>
  <si>
    <t>2020 DISTRIBUTION MARKET RATE, COL-Tank Lock Pending, DTW-Jurisdictional System, GRAVITY-ONLINE-USER, GRAVITY-PAYMETHOD, RFBBBS, SEW-ONLINE USER, SEW-PAPERLESS</t>
  </si>
  <si>
    <t>322 Clanton, AL</t>
  </si>
  <si>
    <t>EMMA MCCALL</t>
  </si>
  <si>
    <t>1LP23, 322 Clanton, AL, COL-Tank Lock Pending, Data Move-Wetumpka to Clanton, RFBBBS</t>
  </si>
  <si>
    <t>172 Rogersville, MO</t>
  </si>
  <si>
    <t>Cory Metge</t>
  </si>
  <si>
    <t>ELIZABETH BERARD-MARARAC</t>
  </si>
  <si>
    <t>116 Glen Burnie, MD, AirGas-Glen Burnie MD , COL-ARM Phase 1, COL-Tank Lock Pending, GRAVITY-ONLINE-USER, GRAVITY-PAYMETHOD, SEW-ONLINE USER, SEW-PAPERLESS</t>
  </si>
  <si>
    <t>RENEE and DARRELL NYKANEN</t>
  </si>
  <si>
    <t>COL-Tank Lock Pending, GRAVITY-PAPERLESS, GRAVITY-PAYMETHOD, QUALITY-DIV 1, RFBBBS, SEW-ONLINE USER, SEW-PAPERLESS, SEW-PAYMETHOD</t>
  </si>
  <si>
    <t>756 Lexington, NC</t>
  </si>
  <si>
    <t>MADISON ALLEN-TROGDON AND MATTHEW TROGDON</t>
  </si>
  <si>
    <t>COL-Tank Lock Pending, Electric Member, EUP-Lexington, GRAVITY-PAYMETHOD, SEW-ONLINE USER, SEW-PAPERLESS</t>
  </si>
  <si>
    <t>722 Murphy, NC</t>
  </si>
  <si>
    <t>KATY LORAE WHITE</t>
  </si>
  <si>
    <t>COL-Tank Lock Pending, GRAVITY-ONLINE-USER, SEW-ONLINE USER, SEW-PAPERLESS</t>
  </si>
  <si>
    <t>757 Taylorsville, NC</t>
  </si>
  <si>
    <t>KALA BRYDEN</t>
  </si>
  <si>
    <t>COL-Tank Lock Pending, GRAVITY-ONLINE-USER, GRAVITY-PAPERLESS, GRAVITY-PAYMETHOD, RFBBBS, SEW-ONLINE USER, SEW-PAPERLESS</t>
  </si>
  <si>
    <t>118 Poca, WV</t>
  </si>
  <si>
    <t>DOROTHY MOSS</t>
  </si>
  <si>
    <t>AirGas-Charleston OR WV , COL-ARM Phase 1, COL-Tank Lock Pending, RFBBBS</t>
  </si>
  <si>
    <t xml:space="preserve">Florida </t>
  </si>
  <si>
    <t>760 Orlando, FL</t>
  </si>
  <si>
    <t>JENNIFER GONZALEZ</t>
  </si>
  <si>
    <t>NORMAN LAFFEY</t>
  </si>
  <si>
    <t>COL-ARM Phase 1, COL-Tank Lock Pending, GRAVITY-ONLINE-USER, GRAVITY-PAYMETHOD, Scully Propane, SEW-ONLINE USER, SEW-PAPERLESS</t>
  </si>
  <si>
    <t>COVESTRO LLC</t>
  </si>
  <si>
    <t>AirGas-Charleston OR WV , COL-ARM PHASE 2, COL-Awaiting Tank Pick Up, COL-BAD DEBT WRITEOFF, COL-Tank Lock Pending</t>
  </si>
  <si>
    <t>ZACHARY WALKER</t>
  </si>
  <si>
    <t>COL-Tank Lock Pending, GRAVITY-PAPERLESS, GRAVITY-PAYMETHOD, SEW-ONLINE USER, SEW-PAPERLESS</t>
  </si>
  <si>
    <t>CHRISTINE LACKEY</t>
  </si>
  <si>
    <t>COL-Tank Lock Pending, Electric Member, EUP-Taylorsville, GRAVITY-ONLINE-USER, SEW-ONLINE USER, SEW-PAPERLESS</t>
  </si>
  <si>
    <t xml:space="preserve">Coastal Plains </t>
  </si>
  <si>
    <t>356 Camden, AL</t>
  </si>
  <si>
    <t>MARCUS BURNS</t>
  </si>
  <si>
    <t>358 Monroeville, AL, COL-ARM Phase 1, COL-Tank Lock Pending, Data Move-Opp to Camden, GRAVITY-ONLINE-USER, SEW-ONLINE USER, SEW-PAPERLESS</t>
  </si>
  <si>
    <t>LAURA ANDERSON</t>
  </si>
  <si>
    <t>COL-Tank Lock Pending, GRAVITY-PAYMETHOD, QUALITY-DIV 1, SEW-AUTOPAY-CONTINUOUS, SEW-ONLINE USER, SEW-PAPERLESS</t>
  </si>
  <si>
    <t>Carolyn McConkey</t>
  </si>
  <si>
    <t>149 Owatonna, MN</t>
  </si>
  <si>
    <t>Mike Nash</t>
  </si>
  <si>
    <t>COL-Tank Lock Pending, GRAVITY-ONLINE-USER, GRAVITY-PAPERLESS, Premier Payment Plan, SEW-ONLINE USER, SEW-PAPERLESS</t>
  </si>
  <si>
    <t>FRANK SPEARS</t>
  </si>
  <si>
    <t>AirGas-Shinnston WV , COL-Tank Lock Pending, GRAVITY-ONLINE-USER, GRAVITY-PAYMETHOD, SEW-ONLINE USER, SEW-PAPERLESS</t>
  </si>
  <si>
    <t xml:space="preserve">Northern Alabama </t>
  </si>
  <si>
    <t>370 Tuscumbia, AL</t>
  </si>
  <si>
    <t>BERTHA HICKS</t>
  </si>
  <si>
    <t>370 Tuscumbia, AL, COL-Tank Lock Pending, DUE UPON RECEIPT, ROGERSVILLE CLAR</t>
  </si>
  <si>
    <t>ROBIN FLANIGAN</t>
  </si>
  <si>
    <t>***PIA***, COL-Tank Lock Pending, GRAVITY-ONLINE-USER, GRAVITY-PAPERLESS, SEW-ONLINE USER, SEW-PAPERLESS</t>
  </si>
  <si>
    <t>179 Anna, IL</t>
  </si>
  <si>
    <t>Colten and Alyssa Penrod</t>
  </si>
  <si>
    <t>COL-Tank Lock Pending, GRAVITY-ONLINE-USER, Midwestern-Anna, SEW-ONLINE USER, SEW-PAPERLESS</t>
  </si>
  <si>
    <t>TONY KRAUSE</t>
  </si>
  <si>
    <t>COL-Tank Lock Pending, GRAVITY-ONLINE-USER, GRAVITY-PAPERLESS, QUALITY-DIV 1, SEW-ONLINE USER, SEW-PAPERLESS</t>
  </si>
  <si>
    <t>JAMES / CHRISTELLE BOYLE</t>
  </si>
  <si>
    <t>170 Cameron, MO, COL-Tank Lock Pending, LEASE</t>
  </si>
  <si>
    <t>MICHAEL DAY</t>
  </si>
  <si>
    <t>***PIA***, COL-Tank Lock Pending, GRAVITY-ONLINE-USER, GRAVITY-PAPERLESS, GRAVITY-PAYMETHOD, RENTER, SEW-ONLINE USER, SEW-PAPERLESS, SEW-PAYMETHOD</t>
  </si>
  <si>
    <t>705 Sevierville, TN</t>
  </si>
  <si>
    <t>MITZI GREEN</t>
  </si>
  <si>
    <t>COL-Tank Lock Pending, RFBBBS</t>
  </si>
  <si>
    <t>SHOLE FERRETTA</t>
  </si>
  <si>
    <t>COL-Tank Lock Pending, Laytonville</t>
  </si>
  <si>
    <t>LAURA SLATON</t>
  </si>
  <si>
    <t>COL-ARM Phase 1, COL-Tank Lock Pending, GRAVITY-ONLINE-USER, GRAVITY-PAYMETHOD, SEW-ONLINE USER, SEW-PAPERLESS</t>
  </si>
  <si>
    <t>LANCE and JOANNA ST CLAIR</t>
  </si>
  <si>
    <t>210 Ukiah, CA</t>
  </si>
  <si>
    <t>WILL KNIGHT</t>
  </si>
  <si>
    <t>COL-Tank Lock Pending, ER Energy-Ukiah</t>
  </si>
  <si>
    <t>252 Huntfield, WV</t>
  </si>
  <si>
    <t>WILLIAM FUENTES</t>
  </si>
  <si>
    <t>COL-Tank Lock Pending, DTW-Jurisdictional System, GRAVITY-ONLINE-USER, GRAVITY-PAYMETHOD, SEW-ONLINE USER, SEW-PAPERLESS, SEW-PAYMETHOD</t>
  </si>
  <si>
    <t>ROGER (CAROLYNE BEANS) BEANS</t>
  </si>
  <si>
    <t>356 Camden, AL, COL-Tank Lock Pending, ReLi</t>
  </si>
  <si>
    <t>DUSTIN and KRYSTALYN LOTTS</t>
  </si>
  <si>
    <t>COL-Tank Lock Pending, GRAVITY-ONLINE-USER, GRAVITY-PAYMETHOD, QUALITY-DIV 1, SEW-ONLINE USER, SEW-PAPERLESS, SEW-PAYMETHOD</t>
  </si>
  <si>
    <t>David Taylor</t>
  </si>
  <si>
    <t>170 Cameron, MO, 170-STEVE, COL-Tank Lock Pending, GRAVITY-PAPERLESS, GRAVITY-PAYMETHOD, SEW-ONLINE USER, SEW-PAPERLESS</t>
  </si>
  <si>
    <t>Wendy Kendall</t>
  </si>
  <si>
    <t>KIM STROZEWSKI</t>
  </si>
  <si>
    <t>COL-Awaiting Tank Pick Up, COL-Tank Lock Pending, CUSTOMER OWNED, GRAVITY-ONLINE-USER, RFBBBS, SEW-ONLINE USER, SEW-PAPERLESS</t>
  </si>
  <si>
    <t>Allison and Erin Ward</t>
  </si>
  <si>
    <t>170 Cameron, MO, 170-MASTERCARD, 170-STEVE, COL-Tank Lock Pending, GRAVITY-PAYMETHOD, SEW-ONLINE USER, SEW-PAPERLESS</t>
  </si>
  <si>
    <t>OLEAN MARTIN</t>
  </si>
  <si>
    <t>359 Thomasville, AL, COL-Tank Lock Pending</t>
  </si>
  <si>
    <t>SARA HUGHES</t>
  </si>
  <si>
    <t>Budget-AutoPay, COL-Tank Lock Pending, RFBBBS, Scully Propane, SEW-ONLINE USER, SEW-PAPERLESS</t>
  </si>
  <si>
    <t>NUBIA BOHMS</t>
  </si>
  <si>
    <t>COL-Tank Lock Pending, GOOD CREDIT CUST, GRAVITY-ONLINE-USER, GRAVITY-PAPERLESS, GRAVITY-PAYMETHOD, SEW-ONLINE USER, SEW-PAPERLESS, SEW-PAYMETHOD</t>
  </si>
  <si>
    <t>377 Loretto, TN</t>
  </si>
  <si>
    <t>Amanda Konig</t>
  </si>
  <si>
    <t>377 Loretto, TN, COL-Tank Lock Pending, Data Move-Tuscumbia to Loretto, GRAVITY-ONLINE-USER, GRAVITY-PAYMETHOD, SEW-ONLINE USER, SEW-PAPERLESS</t>
  </si>
  <si>
    <t>DAN GREENFIELD</t>
  </si>
  <si>
    <t>COL-Tank Lock Pending, GRAVITY-PAYMETHOD, Midwestern-Belleville, SEW-ONLINE USER, SEW-PAPERLESS, SEW-PAYMETHOD</t>
  </si>
  <si>
    <t>GRETA LOTTON</t>
  </si>
  <si>
    <t>COL-Tank Lock Pending, GRAVITY-ONLINE-USER, GRAVITY-PAPERLESS, GRAVITY-PAYMETHOD, QUALITY-DIV 1, SEW-ONLINE USER, SEW-PAPERLESS, SEW-PAYMETHOD</t>
  </si>
  <si>
    <t>753 Charlotte, NC</t>
  </si>
  <si>
    <t>Sandra Boykin</t>
  </si>
  <si>
    <t>754 Denver, NC, COL-Tank Lock Pending, EUP-Denver, GRAVITY-ONLINE-USER, GRAVITY-PAYMETHOD, GRAVITY-TEXT2PAY, SEW-ONLINE USER, SEW-PAPERLESS, SEW-PAYMETHOD, SEW-TEXT2PAY-BUDGETPLUS</t>
  </si>
  <si>
    <t>DARHUN CONSTRUCTION</t>
  </si>
  <si>
    <t>COL-ARM Phase 1, COL-Tank Lock Pending, GRAVITY-PAPERLESS, Mail Invoice/Ticket, Scully Propane, SEW-ONLINE USER, SEW-PAPERLESS, Watch Credit</t>
  </si>
  <si>
    <t>767 Ocala, FL</t>
  </si>
  <si>
    <t>ERIC HINTON</t>
  </si>
  <si>
    <t>767 Ocala, FL, COL-Tank Lock Pending, GRAVITY-ONLINE-USER, SEW-ONLINE USER, SEW-PAPERLESS, YONGUE'S</t>
  </si>
  <si>
    <t>714 Newberry, SC</t>
  </si>
  <si>
    <t>JANICE HAVIRD</t>
  </si>
  <si>
    <t>COL-ARM PHASE 2, COL-Tank Lock Pending</t>
  </si>
  <si>
    <t>103 Oakland, MD</t>
  </si>
  <si>
    <t>Deep Creek Bar &amp; Grill</t>
  </si>
  <si>
    <t>MELANIE GLOVER</t>
  </si>
  <si>
    <t>AirGas-Charleston OR WV , COL-Tank Lock Pending, GRAVITY-ONLINE-USER, GRAVITY-PAPERLESS, GRAVITY-PAYMETHOD, GRAVITY-RECURRING, RFBBBS, SEW-ONLINE USER, SEW-PAPERLESS</t>
  </si>
  <si>
    <t>218 Quincy, CA</t>
  </si>
  <si>
    <t>JOHN CANTILLON</t>
  </si>
  <si>
    <t>COL-Tank Lock Pending, DTW-Jurisdictional System, ER Energy-Quincy</t>
  </si>
  <si>
    <t>WILLIAM FRICK, JR</t>
  </si>
  <si>
    <t>COL-Tank Lock Pending, Scully Propane</t>
  </si>
  <si>
    <t>171 Buffalo, MO</t>
  </si>
  <si>
    <t>Mike Murrell</t>
  </si>
  <si>
    <t>COL-Tank Lock Pending, WAIVED RENTAL</t>
  </si>
  <si>
    <t>MONA DAVIS</t>
  </si>
  <si>
    <t>108 Bradley, WV, AirGas-Craigsville WV, COL-ARM Phase 1, COL-Tank Lock Pending, GRAVITY-ONLINE-USER, GRAVITY-PAPERLESS, LEASE, SEW-ONLINE USER, SEW-PAPERLESS</t>
  </si>
  <si>
    <t>Brandom OBryant</t>
  </si>
  <si>
    <t>COL-Tank Lock Pending, GRAVITY-PAPERLESS, GRAVITY-PAYMETHOD, RENTER, SEW-ONLINE USER, SEW-PAPERLESS</t>
  </si>
  <si>
    <t>LEON STANLEY</t>
  </si>
  <si>
    <t>725 Griffin, GA, COL-Tank Lock Pending, LEASE</t>
  </si>
  <si>
    <t>FRED KUSS RENTAL</t>
  </si>
  <si>
    <t>COL-Tank Lock Pending, GRAVITY-ONLINE-USER, QUALITY-DIV 1, SEW-ONLINE USER, SEW-PAPERLESS</t>
  </si>
  <si>
    <t>SANDRA J MOCK</t>
  </si>
  <si>
    <t>731 Thomaston, GA, COL-Tank Lock Pending, GRAVITY-PAPERLESS, GRAVITY-PAYMETHOD, SEW-ONLINE USER, SEW-PAPERLESS</t>
  </si>
  <si>
    <t>TAMELA AND MARLIN CORSON</t>
  </si>
  <si>
    <t>TOBY FINLEN</t>
  </si>
  <si>
    <t>AirGas-Shinnston WV , COL-Tank Lock Pending, GRAVITY-ONLINE-USER, SEW-ONLINE USER, SEW-PAPERLESS</t>
  </si>
  <si>
    <t>157 Cable, WI</t>
  </si>
  <si>
    <t>PAMELA JOHNSON</t>
  </si>
  <si>
    <t>217 Reno, NV</t>
  </si>
  <si>
    <t>JENNIFER RICHARDSON</t>
  </si>
  <si>
    <t>COL-ARM Phase 1, COL-Tank Lock Pending, Eagle Energy, GRAVITY-ONLINE-USER, GRAVITY-PAPERLESS, GRAVITY-PAYMETHOD, GRAVITY-TEXT2PAY, SEW-ONLINE USER, SEW-PAPERLESS, SEW-PAYMETHOD, SEW-TEXT2PAY-BUDGETPLUS</t>
  </si>
  <si>
    <t>PETE IRELAND</t>
  </si>
  <si>
    <t>COL-Tank Lock Pending, GRAVITY-ONLINE-USER, LEASE, SEW-ONLINE USER, SEW-PAPERLESS</t>
  </si>
  <si>
    <t>DOUGLAS BAIR</t>
  </si>
  <si>
    <t>COL-ARM Phase 1, COL-Tank Lock Pending, GRAVITY-ONLINE-USER, GRAVITY-PAYMETHOD, Scully Propane, SEW-ONLINE USER, SEW-PAPERLESS, SEW-PAYMETHOD</t>
  </si>
  <si>
    <t>Colton Ruoff</t>
  </si>
  <si>
    <t>747 Carthage, NC</t>
  </si>
  <si>
    <t>ACE LASER RECYCLING</t>
  </si>
  <si>
    <t>COL-Tank Lock Pending, EUP-Carthage, LOCKED</t>
  </si>
  <si>
    <t>Mark Mullins</t>
  </si>
  <si>
    <t>251 Crestview, MD</t>
  </si>
  <si>
    <t>ROBERT MARICLE</t>
  </si>
  <si>
    <t>2020 DISTRIBUTION 2 YEAR LPA, COL-Tank Lock Pending, DTW-Jurisdictional System, GRAVITY-ONLINE-USER, GRAVITY-PAPERLESS, RFBBBS, SEW-ONLINE USER, SEW-PAPERLESS</t>
  </si>
  <si>
    <t>PINEVILLE CHAPEL CHURCH</t>
  </si>
  <si>
    <t>COL-Tank Lock Pending, SEW-ONLINE USER, SEW-PAPERLESS</t>
  </si>
  <si>
    <t>RICHARD MILLER</t>
  </si>
  <si>
    <t>379 Lynchburg, TN</t>
  </si>
  <si>
    <t>JEFF MOE</t>
  </si>
  <si>
    <t>***PROMISE TO PAY***, 379 Lynchburg, TN, COL-Tank Lock Pending, Data Move-Decatur to Lynchburg, GRAVITY-ONLINE-USER, GRAVITY-PAPERLESS, SEW-ONLINE USER, SEW-PAPERLESS</t>
  </si>
  <si>
    <t>Domanick Thompson</t>
  </si>
  <si>
    <t>ELVIN / SANDRA PERREN</t>
  </si>
  <si>
    <t>170 Cameron, MO, 170-MASTERCARD, 170-TERRY, COL-Tank Lock Pending</t>
  </si>
  <si>
    <t>738 Aiken, SC</t>
  </si>
  <si>
    <t>ANTONIO ORTIZ</t>
  </si>
  <si>
    <t>Bri Cooper</t>
  </si>
  <si>
    <t>373 Arley, AL</t>
  </si>
  <si>
    <t>JOSH BARGER</t>
  </si>
  <si>
    <t>***PROMISE TO PAY***, 329 Carbon Hill, AL, COL-Tank Lock Pending, Data Move-Decatur to Arley, GRAVITY-ONLINE-USER, GRAVITY-PAYMETHOD, MidSouth-Carbon Hill (29), SEW-ONLINE USER, SEW-PAPERLESS</t>
  </si>
  <si>
    <t>ATHENA MATTOCKS</t>
  </si>
  <si>
    <t>OSCAR PENDER</t>
  </si>
  <si>
    <t>COL-PENDING TANK MONITOR PICK UP, COL-Tank Lock Pending, GRAVITY-PAPERLESS, GRAVITY-PAYMETHOD, RFBBBS, SEW-ONLINE USER, SEW-PAPERLESS</t>
  </si>
  <si>
    <t>John or Mattie Parker</t>
  </si>
  <si>
    <t>COL-Tank Lock Pending, GRAVITY-PAPERLESS, SEW-ONLINE USER, SEW-PAPERLESS, TruFlame-Swainsboro</t>
  </si>
  <si>
    <t>308 Wetumpka, AL</t>
  </si>
  <si>
    <t>DENVER/CASON THOMPSON</t>
  </si>
  <si>
    <t>308 Wetumpka, AL, COL-ARM Phase 1, COL-Tank Lock Pending, GRAVITY-ONLINE-USER, SEW-ONLINE USER, SEW-PAPERLESS</t>
  </si>
  <si>
    <t>MIKE HARRISON</t>
  </si>
  <si>
    <t>COL-Tank Lock Pending, GRAVITY-PAYMETHOD, RFBBBS, SEW-ONLINE USER, SEW-PAPERLESS</t>
  </si>
  <si>
    <t>MARY BROWER</t>
  </si>
  <si>
    <t>COL-Tank Lock Pending, EUP-Carthage, LOCKED, SEW-ONLINE USER, SEW-PAPERLESS</t>
  </si>
  <si>
    <t>FELICIA BELL</t>
  </si>
  <si>
    <t>COL-Tank Lock Pending, GRAVITY-PAPERLESS, SEW-ONLINE USER, SEW-PAPERLESS, TruFlame-Waynesboro</t>
  </si>
  <si>
    <t>MICHAEL GREENWAY</t>
  </si>
  <si>
    <t>COL-ARM Phase 1, COL-Tank Lock Pending, GRAVITY-ONLINE-USER, GRAVITY-PAPERLESS, GRAVITY-PAYMETHOD, RFBBBS, SEW-ONLINE USER, SEW-PAPERLESS</t>
  </si>
  <si>
    <t>INCREDIBUILDERS</t>
  </si>
  <si>
    <t>JEIRLINE BRANDON</t>
  </si>
  <si>
    <t>COL-Tank Lock Pending, EUP-Durham</t>
  </si>
  <si>
    <t>SARAH RUSSELL</t>
  </si>
  <si>
    <t>COL-Tank Lock Pending, GRAVITY-ONLINE-USER, GRAVITY-PAYMETHOD, Midwestern-Belleville, SEW-ONLINE USER, SEW-PAPERLESS, SEW-PAYMETHOD</t>
  </si>
  <si>
    <t>JAMES GOVRO</t>
  </si>
  <si>
    <t>175 Polo, IL, COL-Tank Lock Pending, GOOD CREDIT CUST, SEW-ONLINE USER, SEW-PAPERLESS, SEW-PAYMETHOD, TGAS TANK</t>
  </si>
  <si>
    <t>RICHARD THOMAS</t>
  </si>
  <si>
    <t>COL-ARM Phase 1, COL-Tank Lock Pending, GRAVITY-PAYMETHOD, Mail Invoice/Ticket, Scully Propane, SEW-ONLINE USER, SEW-PAPERLESS</t>
  </si>
  <si>
    <t>CURT / WIEBKE WOLFORD</t>
  </si>
  <si>
    <t>170 Cameron, MO, 170-DAVE, COL-Tank Lock Pending, GRAVITY-ONLINE-USER, GRAVITY-PAYMETHOD, SEW-ONLINE USER, SEW-PAPERLESS, SEW-PAYMETHOD</t>
  </si>
  <si>
    <t>Brad and Linda Stephens</t>
  </si>
  <si>
    <t>170 Cameron, MO, 170-VELDON, COL-Tank Lock Pending, FAMILY/FRIENDS, GRAVITY-ONLINE-USER, GRAVITY-PAYMETHOD, SEW-ONLINE USER, SEW-PAPERLESS</t>
  </si>
  <si>
    <t>EVA MAE WEATHERSPOON</t>
  </si>
  <si>
    <t>COL-Tank Lock Pending, FUEL ASSISTANCE, GRAVITY-ONLINE-USER, GRAVITY-PAPERLESS, GRAVITY-PAYMETHOD, RFBBBS, SEW-ONLINE USER, SEW-PAPERLESS</t>
  </si>
  <si>
    <t>362 Bonifay, FL</t>
  </si>
  <si>
    <t>TEEN CHALLENGE</t>
  </si>
  <si>
    <t>362 Bonifay, FL, C19 30 Plus, COL-Tank Lock Pending, Data Move-Opp to Bonifay, GRAVITY-ONLINE-USER, GRAVITY-PAYMETHOD, SEW-ONLINE USER, SEW-PAPERLESS, SEW-PAYMETHOD</t>
  </si>
  <si>
    <t>208 Petaluma, CA</t>
  </si>
  <si>
    <t>STEVE MONROE</t>
  </si>
  <si>
    <t>Associated Propane, COL-Tank Lock Pending, SEW-ONLINE USER, SEW-PAPERLESS</t>
  </si>
  <si>
    <t>WYNONA BESHEARS</t>
  </si>
  <si>
    <t>***PIA***, COL-ARM PHASE 2, COL-PENDING BAD DEBT WRITEOFF, COL-Tank Lock Pending, DTW-Jurisdictional System, GRAVITY-PAYMETHOD, SEW-ONLINE USER, SEW-PAPERLESS</t>
  </si>
  <si>
    <t>307 Columbiana, AL</t>
  </si>
  <si>
    <t>Barbara WILLIAMS</t>
  </si>
  <si>
    <t>307 Columbiana, AL, COL-Tank Lock Pending, Data Move-Decatur to Columbiana, GRAVITY-ONLINE-USER, GRAVITY-PAPERLESS, GRAVITY-PAYMETHOD, GRAVITY-RECURRING, SAG-Moundville, SEW-ONLINE USER, SEW-PAPERLESS, SEW-PAYMETHOD</t>
  </si>
  <si>
    <t>JOSEPH OR FLORENCE COLANTUONO</t>
  </si>
  <si>
    <t>COL-Tank Lock Pending, EUP-Carthage, GRAVITY-ONLINE-USER, GRAVITY-PAPERLESS, SEW-ONLINE USER, SEW-PAPERLESS</t>
  </si>
  <si>
    <t>ROBERT BLOOM</t>
  </si>
  <si>
    <t>COL-Tank Lock Pending, GRAVITY-ONLINE-USER, Scully Propane, SEW-ONLINE USER, SEW-PAPERLESS</t>
  </si>
  <si>
    <t>Walter Clifton Futch</t>
  </si>
  <si>
    <t>JAMES WHITLEY</t>
  </si>
  <si>
    <t>COL-Tank Lock Pending, EUP-Warrenton, GRAVITY-ONLINE-USER, GRAVITY-PAYMETHOD, SEW-ONLINE USER, SEW-PAPERLESS, SEW-PAYMETHOD</t>
  </si>
  <si>
    <t>BRANDON P KING</t>
  </si>
  <si>
    <t>COL-Tank Lock Pending, ER Energy-Ukiah, GRAVITY-ONLINE-USER, RFBBBS, SEW-ONLINE USER, SEW-PAPERLESS</t>
  </si>
  <si>
    <t>384 Amory, MS</t>
  </si>
  <si>
    <t>GERTRUDE SHELTON</t>
  </si>
  <si>
    <t>***PROMISE TO PAY***, 384 Amory, MS, COL-Tank Lock Pending, COLUMBUS CLARKS, GRAVITY-PAYMETHOD, SEW-ONLINE USER, SEW-PAPERLESS, SEW-PAYMETHOD</t>
  </si>
  <si>
    <t>Brittany Dashiell</t>
  </si>
  <si>
    <t>COL-Tank Lock Pending, GRAVITY-PAPERLESS, LOCKED, SEW-ONLINE USER, SEW-PAPERLESS</t>
  </si>
  <si>
    <t>CHRIS TRAINI</t>
  </si>
  <si>
    <t>COL-ARM Phase 1, COL-Tank Lock Pending, GRAVITY-ONLINE-USER, GRAVITY-PAPERLESS, GRAVITY-PAYMETHOD, Scully Propane, SEW-ONLINE USER, SEW-PAPERLESS</t>
  </si>
  <si>
    <t>211 Redding, CA</t>
  </si>
  <si>
    <t>Robert &amp; Tera Joiner</t>
  </si>
  <si>
    <t>All Service, COL-ARM Phase 1, COL-Tank Lock Pending, GRAVITY-ONLINE-USER, GRAVITY-PAPERLESS, GRAVITY-PAYMETHOD, SEW-ONLINE USER, SEW-PAPERLESS</t>
  </si>
  <si>
    <t>167 Hammond, WI</t>
  </si>
  <si>
    <t>LUANN GERHARDT</t>
  </si>
  <si>
    <t>COL-Tank Lock Pending, GRAVITY-ONLINE-USER, GRAVITY-PAYMETHOD, SEW-ONLINE USER, SEW-PAPERLESS, SEW-PAYMETHOD, Ultra Energy</t>
  </si>
  <si>
    <t>David Mc Cartney</t>
  </si>
  <si>
    <t>COL-Tank Lock Pending, GRAVITY-PAPERLESS, SEW-ONLINE USER, SEW-PAPERLESS, TGI</t>
  </si>
  <si>
    <t>LAURIE MAKAROW</t>
  </si>
  <si>
    <t>COL-Tank Lock Pending, GRAVITY-PAYMETHOD, SEW-ONLINE USER, SEW-PAPERLESS</t>
  </si>
  <si>
    <t>MARY SUE ADAMS</t>
  </si>
  <si>
    <t>170 Cameron, MO, 170-DAVE, COL-Tank Lock Pending, GRAVITY-ONLINE-USER, GRAVITY-PAPERLESS, SEW-ONLINE USER, SEW-PAPERLESS</t>
  </si>
  <si>
    <t>DONNA BRASWELL</t>
  </si>
  <si>
    <t>DANIEL AND LEIGH SCRUGGS</t>
  </si>
  <si>
    <t>COL-Tank Lock Pending, Electric Member, EUP-Lexington, GRAVITY-ONLINE-USER, GRAVITY-PAYMETHOD, SEW-ONLINE USER, SEW-PAPERLESS, SEW-PAYMETHOD</t>
  </si>
  <si>
    <t>214 Fort Bragg, CA</t>
  </si>
  <si>
    <t>CHRISTOPHER RHODES</t>
  </si>
  <si>
    <t>COL-Tank Lock Pending, ER Energy-Fort Bragg</t>
  </si>
  <si>
    <t>TERRANCE DANIEL</t>
  </si>
  <si>
    <t>JOHN GALLOWAY</t>
  </si>
  <si>
    <t>***PIA***, COL-Tank Lock Pending, GRAVITY-AUTOPAY, GRAVITY-AUTOPAY-CONTINUOUS, GRAVITY-PAPERLESS, GRAVITY-PAYMETHOD, Scully Propane, SEW-AUTOPAY-CONTINUOUS, SEW-ONLINE USER, SEW-PAPERLESS</t>
  </si>
  <si>
    <t>ARCOLA WILLIAMS</t>
  </si>
  <si>
    <t>359 Thomasville, AL, COL-Tank Lock Pending, SAG-Thomasville</t>
  </si>
  <si>
    <t>AUGUSTINA ATIVOR</t>
  </si>
  <si>
    <t>2020 DISTRIBUTION MARKET RATE, COL-Tank Lock Pending, DTW-Jurisdictional System, GRAVITY-ONLINE-USER, GRAVITY-PAYMETHOD, SEW-ONLINE USER, SEW-PAPERLESS</t>
  </si>
  <si>
    <t>GILBERT &amp; DAWN MAYO</t>
  </si>
  <si>
    <t>COL-Tank Lock Pending, GRAVITY-AUTOPAY, GRAVITY-AUTOPAY-2-BUDGETONLY, GRAVITY-PAYMETHOD, LEASE, RFBBBS, SEW-ONLINE USER, SEW-PAPERLESS</t>
  </si>
  <si>
    <t>Teresa Davies</t>
  </si>
  <si>
    <t>COL-Tank Lock Pending, GRAVITY-PAPERLESS, GRAVITY-PAYMETHOD, SEW-ONLINE USER, SEW-PAPERLESS, SEW-PAYMETHOD</t>
  </si>
  <si>
    <t>Donna Pulliam</t>
  </si>
  <si>
    <t>COL-Tank Lock Pending, EUP-Creedmoor, GRAVITY-ONLINE-USER, GRAVITY-PAPERLESS, GRAVITY-PAYMETHOD, SEW-ONLINE USER, SEW-PAPERLESS, SEW-PAYMETHOD</t>
  </si>
  <si>
    <t>RYAN HEAVNER</t>
  </si>
  <si>
    <t>2020 DISTRIBUTION MARKET RATE, COL-Tank Lock Pending, DTW-Jurisdictional System, GRAVITY-ONLINE-USER, GRAVITY-PAYMETHOD, SEW-ONLINE USER, SEW-PAPERLESS, SEW-PAYMETHOD</t>
  </si>
  <si>
    <t>TIMOTHY FRANCIS BUCK</t>
  </si>
  <si>
    <t>106 Clarksville, MD, COL-Tank Lock Pending, GRAVITY-ONLINE-USER, GRAVITY-PAYMETHOD, LEASE, SEW-ONLINE USER, SEW-PAPERLESS</t>
  </si>
  <si>
    <t>LINDA &amp; WANDA HOLLEWELL</t>
  </si>
  <si>
    <t>COL-Tank Lock Pending, CREDIT OK CHKBAL</t>
  </si>
  <si>
    <t>BRAD JONES</t>
  </si>
  <si>
    <t>COL-Tank Lock Pending, Midwestern-Belleville, SEW-ONLINE USER, SEW-PAPERLESS</t>
  </si>
  <si>
    <t>271 Sycamore Run, MD</t>
  </si>
  <si>
    <t>MARK BERGERON</t>
  </si>
  <si>
    <t>351 Evergreen, AL</t>
  </si>
  <si>
    <t>JOHNNY BETTON</t>
  </si>
  <si>
    <t>351 Evergreen, AL, COL-Tank Lock Pending, Data Move-Opp to Evergreen</t>
  </si>
  <si>
    <t>MINNESOTA SAW WORKS</t>
  </si>
  <si>
    <t>JANNIE TOLLIVER</t>
  </si>
  <si>
    <t>356 Camden, AL, COL-Tank Lock Pending, GRAVITY-PAYMETHOD, SAG-Camden, SEW-ONLINE USER, SEW-PAPERLESS</t>
  </si>
  <si>
    <t>DAVID JENSEN</t>
  </si>
  <si>
    <t>800 GAL MIN USE, COL-ARM Phase 1, COL-Tank Lock Pending, CP-DEMORY FARMS, GRAVITY-ONLINE-USER, GRAVITY-PAYMETHOD, SAFETY CHECK, SEW-ONLINE USER, SEW-PAPERLESS</t>
  </si>
  <si>
    <t>340 Ozark, AL</t>
  </si>
  <si>
    <t>Stacey and Brody Ishmael</t>
  </si>
  <si>
    <t>340 Ozark, AL, COL-Tank Lock Pending, GRAVITY-PAPERLESS, SEW-ONLINE USER, SEW-PAPERLESS</t>
  </si>
  <si>
    <t>Matthew C Wright</t>
  </si>
  <si>
    <t>174 St. Joseph, MO, COL-Tank Lock Pending, GRAVITY-ONLINE-USER, GRAVITY-PAPERLESS, GRAVITY-PAYMETHOD, JI Banker, LEASE, SEW-ONLINE USER, SEW-PAPERLESS</t>
  </si>
  <si>
    <t>724 Blue Ridge, GA</t>
  </si>
  <si>
    <t>JAMES &amp; LINDA KING</t>
  </si>
  <si>
    <t>COL-Tank Lock Pending, GRAVITY-PAPERLESS, GRAVITY-PAYMETHOD, GRAVITY-RECURRING, RFBBBS, SEW-ONLINE USER, SEW-PAPERLESS</t>
  </si>
  <si>
    <t>THOMAS FREES</t>
  </si>
  <si>
    <t>COL-Tank Lock Pending, GRAVITY-ONLINE-USER, GRAVITY-PAYMETHOD, SEW-ONLINE USER, SEW-PAPERLESS, TGI</t>
  </si>
  <si>
    <t>AMY CHRISTINE SPARCKDOBMEI</t>
  </si>
  <si>
    <t>TANDRA WALKER</t>
  </si>
  <si>
    <t>731 Thomaston, GA, COL-Tank Lock Pending, GRAVITY-ONLINE-USER, GRAVITY-PAYMETHOD, SEW-ONLINE USER, SEW-PAPERLESS</t>
  </si>
  <si>
    <t>EDDIE HOPPER</t>
  </si>
  <si>
    <t>JEFF FORD</t>
  </si>
  <si>
    <t>Associated Propane, COL-Tank Lock Pending, GRAVITY-PAPERLESS, GRAVITY-PAYMETHOD, SEW-ONLINE USER, SEW-PAPERLESS</t>
  </si>
  <si>
    <t>DEBORAH DESCHAMPE</t>
  </si>
  <si>
    <t>Steven &amp; Marissa Ratcliffe</t>
  </si>
  <si>
    <t>COL-Tank Lock Pending, Electric Member, EUP-Taylorsville, GRAVITY-ONLINE-USER, GRAVITY-PAPERLESS, GRAVITY-PAYMETHOD, SEW-ONLINE USER, SEW-PAPERLESS</t>
  </si>
  <si>
    <t>ROBERT EARL WRIGHT</t>
  </si>
  <si>
    <t>COL-ARM PHASE 2, COL-Tank Lock Pending, EUP-Warrenton, GRAVITY-PAYMETHOD, SEW-ONLINE USER, SEW-PAPERLESS</t>
  </si>
  <si>
    <t>Bryan and Kathleen Hays</t>
  </si>
  <si>
    <t>COL-Tank Lock Pending, GRAVITY-ONLINE-USER, GRAVITY-PAPERLESS, GRAVITY-PAYMETHOD, Midwestern-Belleville, RFBBBS, SEW-ONLINE USER, SEW-PAPERLESS, SEW-PAYMETHOD</t>
  </si>
  <si>
    <t>SURISADAI CARMEN</t>
  </si>
  <si>
    <t>250 St. James, MD</t>
  </si>
  <si>
    <t>JULIA &amp; CHANTEZ INGS</t>
  </si>
  <si>
    <t>2020 DISTRIBUTION MARKET RATE, COL-Tank Lock Pending, DTW-Jurisdictional System, GRAVITY-ONLINE-USER, GRAVITY-PAYMETHOD, GRAVITY-TEXT2PAY, SEW-ONLINE USER, SEW-PAPERLESS, SEW-PAYMETHOD, SEW-TEXT2PAY-BUDGETPLUS</t>
  </si>
  <si>
    <t>723 Bryson City, NC</t>
  </si>
  <si>
    <t>BETTY KIRKLAND</t>
  </si>
  <si>
    <t>RACHEL BENTLEY</t>
  </si>
  <si>
    <t>COL-Tank Lock Pending, DTW-Jurisdictional System, GRAVITY-ONLINE-USER, GRAVITY-PAYMETHOD, SEW-ONLINE USER, SEW-PAPERLESS, Tenant</t>
  </si>
  <si>
    <t>JONATHAN STEWART</t>
  </si>
  <si>
    <t>150 GAL MIN USE, COL-ARM Phase 1, COL-Tank Lock Pending, CP-LOCUST HILLS, GRAVITY-ONLINE-USER, GRAVITY-PAPERLESS, GRAVITY-PAYMETHOD, SAFETY CHECK, SEW-ONLINE USER, SEW-PAPERLESS, SEW-PAYMETHOD</t>
  </si>
  <si>
    <t>TOBY / TINA HERRING</t>
  </si>
  <si>
    <t>174 St. Joseph, MO, COL-Tank Lock Pending, GRAVITY-ONLINE-USER, GRAVITY-PAPERLESS, GRAVITY-PAYMETHOD, SEW-ONLINE USER, SEW-PAPERLESS</t>
  </si>
  <si>
    <t>OLYMPIC BAKERY &amp; DELI</t>
  </si>
  <si>
    <t xml:space="preserve">Cascades </t>
  </si>
  <si>
    <t>197 Yakima, WA</t>
  </si>
  <si>
    <t>VINNY CARRILLO</t>
  </si>
  <si>
    <t>COL-ARM PHASE 2, COL-PENDING BAD DEBT WRITEOFF, COL-Tank Lock Pending, GRAVITY-PAPERLESS, LOCKED, RENTER, SEW-ONLINE USER, SEW-PAPERLESS</t>
  </si>
  <si>
    <t>215 Sacramento, CA</t>
  </si>
  <si>
    <t>CINDY BUCKSEN</t>
  </si>
  <si>
    <t>COL-ARM Phase 1, COL-Tank Lock Pending, ER Energy-Sonora, GRAVITY-ONLINE-USER, GRAVITY-PAPERLESS, GRAVITY-PAYMETHOD, SEW-ONLINE USER, SEW-PAPERLESS</t>
  </si>
  <si>
    <t>Bill and Debbie Lueker</t>
  </si>
  <si>
    <t>COL-Tank Lock Pending, GRAVITY-ONLINE-USER, GRAVITY-PAPERLESS, GRAVITY-PAYMETHOD, LEASE, SEW-ONLINE USER, SEW-PAPERLESS</t>
  </si>
  <si>
    <t>JOEY NELSON</t>
  </si>
  <si>
    <t>JOHN LEE BARNETT</t>
  </si>
  <si>
    <t>359 Thomasville, AL, COL-DECEASED, COL-Tank Lock Pending</t>
  </si>
  <si>
    <t>353 Butler, AL</t>
  </si>
  <si>
    <t>KUTTIN' UP</t>
  </si>
  <si>
    <t>353 Butler, AL, COL-ARM Phase 1, COL-Tank Lock Pending, Data Move-Camden to Butler, GRAVITY-ONLINE-USER, SAG-Butler, SEW-ONLINE USER, SEW-PAPERLESS</t>
  </si>
  <si>
    <t>ERIC &amp; TAMMY FOSTER</t>
  </si>
  <si>
    <t>COL-ARM Phase 1, COL-Tank Lock Pending, GRAVITY-ONLINE-USER, GRAVITY-PAYMETHOD, Redwood Coast Fuels, SEW-ONLINE USER, SEW-PAPERLESS</t>
  </si>
  <si>
    <t>CLAY AND VICKIE WILLIAMS</t>
  </si>
  <si>
    <t>362 Bonifay, FL, COL-ARM Phase 1, COL-Tank Lock Pending, Data Move-Opp to Bonifay, GRAVITY-ONLINE-USER, GRAVITY-PAPERLESS, GRAVITY-PAYMETHOD, SEW-ONLINE USER, SEW-PAPERLESS, SEW-PAYMETHOD</t>
  </si>
  <si>
    <t>CYNTHIA JOHNSTON</t>
  </si>
  <si>
    <t>***PIA***, COL-Tank Lock Pending</t>
  </si>
  <si>
    <t>743 Camden, NC</t>
  </si>
  <si>
    <t>Mildred Stokley</t>
  </si>
  <si>
    <t>COL-ARM PHASE 2, COL-PENDING TANK MONITOR PICK UP, COL-Tank Lock Pending, EUP-Camden</t>
  </si>
  <si>
    <t>DOYLE K &amp; BETTY JONES</t>
  </si>
  <si>
    <t>Jesse Davis</t>
  </si>
  <si>
    <t>BETTY BIRCHETT</t>
  </si>
  <si>
    <t>CHRIS &amp; KATHRYN CILIBERTI</t>
  </si>
  <si>
    <t>363 Flomaton, AL</t>
  </si>
  <si>
    <t>STEVEN WALKER</t>
  </si>
  <si>
    <t>363 Flomaton, AL, COL-ARM PHASE 2, COL-Awaiting Tank Pick Up, COL-PENDING BAD DEBT WRITEOFF, COL-Tank Lock Pending, Data Move-Opp to Flomaton</t>
  </si>
  <si>
    <t>TRENT HOWELL</t>
  </si>
  <si>
    <t>COL-Tank Lock Pending, Electric Member, EUP-Lexington, GRAVITY-ONLINE-USER, GRAVITY-PAPERLESS, GRAVITY-PAYMETHOD, SEW-ONLINE USER, SEW-PAPERLESS, SEW-PAYMETHOD</t>
  </si>
  <si>
    <t>NELSON AGUILAR</t>
  </si>
  <si>
    <t>COL-Tank Lock Pending, DTW-Jurisdictional System, GRAVITY-ONLINE-USER, GRAVITY-PAPERLESS, GRAVITY-PAYMETHOD, SEW-ONLINE USER, SEW-PAPERLESS</t>
  </si>
  <si>
    <t>AMBROCIO CAZARES</t>
  </si>
  <si>
    <t>COL-ARM Phase 1, COL-Tank Lock Pending, ER Energy-Fort Bragg, GRAVITY-ONLINE-USER, GRAVITY-PAYMETHOD, SEW-ONLINE USER, SEW-PAPERLESS</t>
  </si>
  <si>
    <t>152 Hibbing, MN</t>
  </si>
  <si>
    <t>MIKE RUTHERFORD and BETH KANGAS</t>
  </si>
  <si>
    <t>BRIAN KING</t>
  </si>
  <si>
    <t>PAMELA GREGORY</t>
  </si>
  <si>
    <t>COL-Tank Lock Pending, EUP-Camden, FUEL ASSISTANCE</t>
  </si>
  <si>
    <t>262 Fletchers Grove, MD</t>
  </si>
  <si>
    <t>AGUSTIN LUNA</t>
  </si>
  <si>
    <t>DANA FRICKE</t>
  </si>
  <si>
    <t>COL-Tank Lock Pending, GRAVITY-ONLINE-USER, GRAVITY-PAYMETHOD, Midwestern-Belleville, RFBBBS, SEW-ONLINE USER, SEW-PAPERLESS</t>
  </si>
  <si>
    <t>RICHIE GEORGE</t>
  </si>
  <si>
    <t>2020 DISTRIBUTION MARKET RATE, COL-Tank Lock Pending, DTW-Jurisdictional System</t>
  </si>
  <si>
    <t>MALCOLM FROST</t>
  </si>
  <si>
    <t>JUSTIN DANIEL HARRELL</t>
  </si>
  <si>
    <t>719 Smithfield NC, COL-Tank Lock Pending, GRAVITY-ONLINE-USER, GRAVITY-PAPERLESS, GRAVITY-PAYMETHOD, SEW-ONLINE USER, SEW-PAPERLESS</t>
  </si>
  <si>
    <t>AUGUST MESSENGER</t>
  </si>
  <si>
    <t>2020 DISTRIBUTION MARKET RATE, COL-Tank Lock Pending, DTW-Jurisdictional System, GRAVITY-ONLINE-USER, GRAVITY-PAYMETHOD, GRAVITY-TEXT2PAY, SEW-ONLINE USER, SEW-PAPERLESS, SEW-TEXT2PAY-CONTINUOUS</t>
  </si>
  <si>
    <t>TONI RIGHTENBURG</t>
  </si>
  <si>
    <t>Teresa Hamilton &amp; Nathaniel DeShields</t>
  </si>
  <si>
    <t>COL-Tank Lock Pending, ER Energy-Quincy, GRAVITY-PAYMETHOD, SEW-ONLINE USER, SEW-PAPERLESS</t>
  </si>
  <si>
    <t>378 Waynesboro, TN</t>
  </si>
  <si>
    <t>FRANK AND MAGDALENE LONG</t>
  </si>
  <si>
    <t>378 Waynesboro, TN, COL-Tank Lock Pending, Data Move-Tuscumbia to Waynesboro TN, GRAVITY-ONLINE-USER, GRAVITY-PAYMETHOD, SEW-ONLINE USER, SEW-PAPERLESS, SEW-PAYMETHOD, WAYNESBORO CLARK</t>
  </si>
  <si>
    <t>CONSTANCE APPIAH</t>
  </si>
  <si>
    <t>COL-Tank Lock Pending, DTW-Jurisdictional System, GRAVITY-ONLINE-USER, GRAVITY-PAPERLESS, GRAVITY-PAYMETHOD, SEW-ONLINE USER, SEW-PAPERLESS, SEW-PAYMETHOD</t>
  </si>
  <si>
    <t>751 Raleigh, NC</t>
  </si>
  <si>
    <t>SHERRILL &amp; CAROL REGISTER</t>
  </si>
  <si>
    <t>713 Wendell NC, COL-Tank Lock Pending, DELAY DELIVERY</t>
  </si>
  <si>
    <t>Anthony Patton (shop)</t>
  </si>
  <si>
    <t>COL-Tank Lock Pending, GRAVITY-ONLINE-USER, GRAVITY-PAPERLESS, SEW-ONLINE USER, SEW-PAPERLESS</t>
  </si>
  <si>
    <t>RUSS FERRELL</t>
  </si>
  <si>
    <t>COL-ARM Phase 1, COL-Tank Lock Pending, GRAVITY-ONLINE-USER, GRAVITY-PAPERLESS, GRAVITY-PAYMETHOD, SEW-ONLINE USER, SEW-PAPERLESS, SUN PROPANE</t>
  </si>
  <si>
    <t>PORSHA HUNT</t>
  </si>
  <si>
    <t>359 Thomasville, AL, COL-ARM Phase 1, COL-Tank Lock Pending, GRAVITY-ONLINE-USER, SEW-ONLINE USER, SEW-PAPERLESS</t>
  </si>
  <si>
    <t>Ladonna Scott</t>
  </si>
  <si>
    <t>COL-ARM Phase 1, COL-Tank Lock Pending, GRAVITY-PAYMETHOD, Propane Etc, SEW-ONLINE USER, SEW-PAPERLESS</t>
  </si>
  <si>
    <t>EMERSON MURATORE DE LIMA</t>
  </si>
  <si>
    <t>ERIC SHERBURNE</t>
  </si>
  <si>
    <t>COL-ARM Phase 1, COL-Tank Lock Pending, GRAVITY-ONLINE-USER, GRAVITY-PAYMETHOD, RFBBBS, SEW-ONLINE USER, SEW-PAPERLESS</t>
  </si>
  <si>
    <t>374 Hanceville, AL</t>
  </si>
  <si>
    <t>GEORGE OSBORNE</t>
  </si>
  <si>
    <t>374 Hanceville, AL, COL-Tank Lock Pending, GRAVITY-ONLINE-USER, GRAVITY-PAPERLESS, SEW-ONLINE USER, SEW-PAPERLESS</t>
  </si>
  <si>
    <t>JAIME GUERRO</t>
  </si>
  <si>
    <t>Associated Propane, COL-Tank Lock Pending, GRAVITY-ONLINE-USER, GRAVITY-PAYMETHOD, SEW-ONLINE USER, SEW-PAPERLESS</t>
  </si>
  <si>
    <t>SCOTT WETZEL</t>
  </si>
  <si>
    <t>MICHAEL FERDERIGOS</t>
  </si>
  <si>
    <t>CYNTHIA LEWIS</t>
  </si>
  <si>
    <t>Kidder Kurve</t>
  </si>
  <si>
    <t>170 Cameron, MO, COL-Tank Lock Pending, GRAVITY-PAPERLESS, SEW-ONLINE USER, SEW-PAPERLESS</t>
  </si>
  <si>
    <t>764 Port St Lucie, FL</t>
  </si>
  <si>
    <t>GREG ROEBUCK</t>
  </si>
  <si>
    <t>CHAD ARCHER</t>
  </si>
  <si>
    <t>***PIA***, COL-Tank Lock Pending, GRAVITY-ONLINE-USER, GRAVITY-PAYMETHOD, NSF, Scully Propane, SEW-ONLINE USER, SEW-PAPERLESS, SEW-PAYMETHOD</t>
  </si>
  <si>
    <t>MICHELLE NEVILLE</t>
  </si>
  <si>
    <t>DOUG AND DONNA JAMES</t>
  </si>
  <si>
    <t>COL-ARM Phase 1, COL-Tank Lock Pending, ER Energy-Lower Lake</t>
  </si>
  <si>
    <t>Don and Connie Rusteberg</t>
  </si>
  <si>
    <t>COL-Tank Lock Pending, Midwestern-Belleville</t>
  </si>
  <si>
    <t>BROWN'S AUTOCARE INC</t>
  </si>
  <si>
    <t>COL-Tank Lock Pending, GRAVITY-AUTOPAY, GRAVITY-AUTOPAY-CONTINUOUS, GRAVITY-PAYMETHOD, LEASE, SEW-AUTOPAY-CONTINUOUS, SEW-ONLINE USER, SEW-PAPERLESS</t>
  </si>
  <si>
    <t>JONATHAN BARNES</t>
  </si>
  <si>
    <t>2020 DISTRIBUTION 2 YEAR LPA, COL-Tank Lock Pending, DTW-Jurisdictional System, GRAVITY-ONLINE-USER, GRAVITY-PAYMETHOD, RFBBBS, SEW-ONLINE USER, SEW-PAPERLESS</t>
  </si>
  <si>
    <t>Mike &amp; Emily Gray</t>
  </si>
  <si>
    <t>COL-Tank Lock Pending, LEASE</t>
  </si>
  <si>
    <t>DAVID LEON</t>
  </si>
  <si>
    <t>COL-ARM Phase 1, COL-Tank Lock Pending, GRAVITY-PAYMETHOD, Landlord, Scully Propane, SEW-ONLINE USER, SEW-PAPERLESS, SEW-PAYMETHOD</t>
  </si>
  <si>
    <t>761 Bonita Springs, FL</t>
  </si>
  <si>
    <t>JAIME HOYOS</t>
  </si>
  <si>
    <t>330 Detroit, AL</t>
  </si>
  <si>
    <t>CHRIS SPEARS &amp; CHARLES POLLARD</t>
  </si>
  <si>
    <t>330 Detroit, AL, COL-Tank Lock Pending, Data Move-Amory to Detroit, GRAVITY-PAPERLESS, MidSouth-Detroit (30), SEW-ONLINE USER, SEW-PAPERLESS</t>
  </si>
  <si>
    <t>TROKON SMITH</t>
  </si>
  <si>
    <t>COL-Tank Lock Pending, DTW-Jurisdictional System, GRAVITY-PAPERLESS, GRAVITY-PAYMETHOD, SEW-ONLINE USER, SEW-PAPERLESS</t>
  </si>
  <si>
    <t>FOREST CORZEALIOUS</t>
  </si>
  <si>
    <t>359 Thomasville, AL, COL-Tank Lock Pending, GRAVITY-ONLINE-USER, SEW-ONLINE USER, SEW-PAPERLESS</t>
  </si>
  <si>
    <t>Dorothy Daniels</t>
  </si>
  <si>
    <t>***PROMISE TO PAY***, 760 Orlando, FL, COL-Tank Lock Pending, Gas Taxi</t>
  </si>
  <si>
    <t>ALLISON WILLIAMS</t>
  </si>
  <si>
    <t>AirGas-Shinnston WV , COL-Tank Lock Pending, GRAVITY-ONLINE-USER, GRAVITY-PAYMETHOD, RFBBBS, SEW-ONLINE USER, SEW-PAPERLESS, SEW-PAYMETHOD</t>
  </si>
  <si>
    <t>MICHAEL GOROMBOL</t>
  </si>
  <si>
    <t>CANDICE MITCHELL</t>
  </si>
  <si>
    <t>ASA HOLCOMB</t>
  </si>
  <si>
    <t>108 Bradley, WV, AirGas-Craigsville WV, COL-Tank Lock Pending</t>
  </si>
  <si>
    <t>Dennis McIver</t>
  </si>
  <si>
    <t>KAYLEE &amp; MATT GERARD</t>
  </si>
  <si>
    <t>OUSMAN BAH</t>
  </si>
  <si>
    <t>116 Glen Burnie, MD, AirGas-Glen Burnie MD , COL-Tank Lock Pending, GRAVITY-ONLINE-USER, SEW-ONLINE USER, SEW-PAPERLESS</t>
  </si>
  <si>
    <t>Larry Grant</t>
  </si>
  <si>
    <t>ANTONY WAMIRU/VICKI MUCHAP</t>
  </si>
  <si>
    <t>2020 DISTRIBUTION MARKET RATE, COL-Tank Lock Pending, DTW-Jurisdictional System, GRAVITY-ONLINE-USER, GRAVITY-PAPERLESS, GRAVITY-PAYMETHOD, SEW-ONLINE USER, SEW-PAPERLESS</t>
  </si>
  <si>
    <t>DANIEL MCQUEEN</t>
  </si>
  <si>
    <t>351 Evergreen, AL, COL-Tank Lock Pending, Data Move-Opp to Evergreen, ReLi</t>
  </si>
  <si>
    <t>Melissa Molina</t>
  </si>
  <si>
    <t>LACEY SMITH</t>
  </si>
  <si>
    <t>BRAD HARDER</t>
  </si>
  <si>
    <t>COL-Tank Lock Pending, GRAVITY-ONLINE-USER, GRAVITY-PAPERLESS, GRAVITY-PAYMETHOD, QUALITY-DIV 1, SEW-ONLINE USER, SEW-PAPERLESS</t>
  </si>
  <si>
    <t>JEANNIE WOULLARD</t>
  </si>
  <si>
    <t>COL-ARM Phase 1, COL-Tank Lock Pending, GRAVITY-ONLINE-USER, GRAVITY-PAYMETHOD, SEW-ONLINE USER, SEW-PAPERLESS, SEW-PAYMETHOD</t>
  </si>
  <si>
    <t>REBECCA HUBBELL</t>
  </si>
  <si>
    <t>Gloria Nieves</t>
  </si>
  <si>
    <t>JEFFREY OR VALERIE WRIGHT</t>
  </si>
  <si>
    <t>KELSEY LASSITER OR MARY KATHRINE GRIFFIN</t>
  </si>
  <si>
    <t>358 Monroeville, AL, COL-Tank Lock Pending, Data Move-Opp to Flomaton, GRAVITY-ONLINE-USER, SAG-Monroeville, SEW-ONLINE USER, SEW-PAPERLESS, SEW-PAYMETHOD</t>
  </si>
  <si>
    <t>354 Chatom, AL</t>
  </si>
  <si>
    <t>FRANCES ROUSE</t>
  </si>
  <si>
    <t>354 Chatom, AL, COL-Tank Lock Pending, Data Move-Camden to Chatom, GRAVITY-PAPERLESS, GRAVITY-PAYMETHOD, SEW-ONLINE USER, SEW-PAPERLESS</t>
  </si>
  <si>
    <t>BEN ANDERSON</t>
  </si>
  <si>
    <t>COL-Tank Lock Pending, ER Energy-Fort Bragg, GRAVITY-PAYMETHOD, SEW-ONLINE USER, SEW-PAPERLESS</t>
  </si>
  <si>
    <t>TEWANDA EVERETT</t>
  </si>
  <si>
    <t>106 Clarksville, MD, COL-Tank Lock Pending, GRAVITY-ONLINE-USER, SEW-ONLINE USER, SEW-PAPERLESS, TGAS TANK</t>
  </si>
  <si>
    <t>DAVID &amp; CHRISTA WALTON</t>
  </si>
  <si>
    <t>DAVELEN LLC c/o DAVID DZAMASHVILI</t>
  </si>
  <si>
    <t>COL-ARM Phase 1, COL-Tank Lock Pending</t>
  </si>
  <si>
    <t>AMY M BERNSTEIN</t>
  </si>
  <si>
    <t>2020 DISTRIBUTION MARKET RATE, COL-Tank Lock Pending, DTW-Jurisdictional System, GRAVITY-ONLINE-USER, GRAVITY-PAPERLESS, GRAVITY-PAYMETHOD, SEW-ONLINE USER, SEW-PAPERLESS, SEW-PAYMETHOD</t>
  </si>
  <si>
    <t>DWIGHT RAY JOHNSON</t>
  </si>
  <si>
    <t>COL-Tank Lock Pending, EUP-Taylorsville</t>
  </si>
  <si>
    <t>RONALD TAYLOR</t>
  </si>
  <si>
    <t>307 Columbiana, AL, COL-Tank Lock Pending, Data Move-Decatur to Columbiana, GRAVITY-ONLINE-USER, GRAVITY-PAPERLESS, GRAVITY-PAYMETHOD, SAG-Moundville, SEW-ONLINE USER, SEW-PAPERLESS, SEW-PAYMETHOD</t>
  </si>
  <si>
    <t>STACY RAMSBURG</t>
  </si>
  <si>
    <t>MAHUNGU MILANDO</t>
  </si>
  <si>
    <t>JOHNNIE REE MCPHERSON</t>
  </si>
  <si>
    <t>358 Monroeville, AL, COL-ARM PHASE 2, COL-Tank Lock Pending, Data Move-Opp to Flomaton</t>
  </si>
  <si>
    <t>CHEYENNE HOLLAND</t>
  </si>
  <si>
    <t>COL-Tank Lock Pending, DTW-Jurisdictional System, GRAVITY-ONLINE-USER, GRAVITY-PAYMETHOD, SEW-AUTOPAY-BUDGET, SEW-ONLINE USER, SEW-PAPERLESS</t>
  </si>
  <si>
    <t>Ben Cerasani</t>
  </si>
  <si>
    <t>Jamie and Janet Thomas</t>
  </si>
  <si>
    <t>COL-Tank Lock Pending, EUP-Camden, GRAVITY-ONLINE-USER, GRAVITY-PAYMETHOD, SEW-ONLINE USER, SEW-PAPERLESS, SEW-PAYMETHOD</t>
  </si>
  <si>
    <t>RICHARD JORDAN</t>
  </si>
  <si>
    <t>MARY ANN DECKER</t>
  </si>
  <si>
    <t>379 Lynchburg, TN, COL-Tank Lock Pending, Data Move-Decatur to Lynchburg, LYNCHBURG CLARKS</t>
  </si>
  <si>
    <t>SHARI STRICKLER</t>
  </si>
  <si>
    <t>ARNOLD/CHARLOTTE REICKARD</t>
  </si>
  <si>
    <t>170 Cameron, MO, 170-DAVE, COL-Tank Lock Pending, LEASE, WILL CALL</t>
  </si>
  <si>
    <t>DAVID LAWSON</t>
  </si>
  <si>
    <t>362 Bonifay, FL, COL-Tank Lock Pending, SAG-Bonifay</t>
  </si>
  <si>
    <t>GREG SHERRILL</t>
  </si>
  <si>
    <t>378 Waynesboro, TN, COL-Tank Lock Pending, GRAVITY-PAYMETHOD, SEW-ONLINE USER, SEW-PAPERLESS, WAYNESBORO CLARK</t>
  </si>
  <si>
    <t>JAMES MATTHEWS</t>
  </si>
  <si>
    <t>377 Loretto, TN, COL-Tank Lock Pending, LORETTO CLARKS</t>
  </si>
  <si>
    <t>JOHN SHRADER</t>
  </si>
  <si>
    <t>SHARDE &amp; MICHAEL BENSON</t>
  </si>
  <si>
    <t>SEAN &amp; KIMBERLY MULFORD</t>
  </si>
  <si>
    <t>COL-Tank Lock Pending, EUP-Camden, SEW-ONLINE USER, SEW-PAPERLESS</t>
  </si>
  <si>
    <t>LUIS TELLO-BUSTAMANTE</t>
  </si>
  <si>
    <t>2020 DISTRIBUTION MARKET RATE, COL-Tank Lock Pending, DTW-Jurisdictional System, GRAVITY-PAPERLESS, GRAVITY-PAYMETHOD, SEW-ONLINE USER, SEW-PAPERLESS</t>
  </si>
  <si>
    <t>Nickolas Cady</t>
  </si>
  <si>
    <t>377 Loretto, TN, COL-ARM PHASE 2, COL-Tank Lock Pending, Data Move-Tuscumbia to Loretto, GRAVITY-ONLINE-USER, GRAVITY-PAYMETHOD, SEW-ONLINE USER, SEW-PAPERLESS</t>
  </si>
  <si>
    <t>KAYLEE DAVIS</t>
  </si>
  <si>
    <t>370 Tuscumbia, AL, COL-Tank Lock Pending, GRAVITY-PAPERLESS, SEW-ONLINE USER, SEW-PAPERLESS</t>
  </si>
  <si>
    <t>Darryl Johnson</t>
  </si>
  <si>
    <t>TRACI SEALEY</t>
  </si>
  <si>
    <t>754 Denver, NC, Awaiting Pick-Up, COL-Tank Lock Pending, EUP-Gastonia, GRAVITY-PAYMETHOD, SEW-ONLINE USER, SEW-PAPERLESS</t>
  </si>
  <si>
    <t>Christina Barney</t>
  </si>
  <si>
    <t>COL-ARM PHASE 2, COL-Tank Lock Pending, GRAVITY-ONLINE-USER, SEW-ONLINE USER, SEW-PAPERLESS, SEW-PAYMETHOD</t>
  </si>
  <si>
    <t>Darrel Isom</t>
  </si>
  <si>
    <t>Advantage Plan, All Service, COL-Tank Lock Pending, GRAVITY-PAPERLESS, SEW-ONLINE USER, SEW-PAPERLESS, Tank Monitor</t>
  </si>
  <si>
    <t>PATRICK LIEN</t>
  </si>
  <si>
    <t>SHANNON H MITCHELL</t>
  </si>
  <si>
    <t>108 Bradley, WV, AirGas-Craigsville WV, COL-ARM PHASE 2, COL-Tank Lock Pending, GRAVITY-ONLINE-USER, GRAVITY-PAPERLESS, GRAVITY-PAYMETHOD, RFBBBS, SEW-ONLINE USER, SEW-PAPERLESS</t>
  </si>
  <si>
    <t>LISA MORGAN</t>
  </si>
  <si>
    <t>2020 DISTRIBUTION MARKET RATE, COL-Tank Lock Pending, DTW-Jurisdictional System, GRAVITY-ONLINE-USER, GRAVITY-PAPERLESS, GRAVITY-PAYMETHOD, RFBBBS, SEW-ONLINE USER, SEW-PAPERLESS, SEW-PAYMETHOD</t>
  </si>
  <si>
    <t>LANCE WILKINSON</t>
  </si>
  <si>
    <t>LAURA COTTINGHAM</t>
  </si>
  <si>
    <t>***PROMISE TO PAY***, 307 Columbiana, AL, COL-ARM Phase 1, COL-Tank Lock Pending, Data Move-Decatur to Columbiana, GRAVITY-PAPERLESS, GRAVITY-PAYMETHOD, Move To Clanton (Jan23), SEW-ONLINE USER, SEW-PAPERLESS, SEW-PAYMETHOD</t>
  </si>
  <si>
    <t>GREGORY SLAY</t>
  </si>
  <si>
    <t>353 Butler, AL, COL-Tank Lock Pending, Data Move-Camden to Butler, GRAVITY-ONLINE-USER, GRAVITY-PAPERLESS, SAG-Butler, SEW-ONLINE USER, SEW-PAPERLESS</t>
  </si>
  <si>
    <t>113 Cumberland, MD</t>
  </si>
  <si>
    <t>RICK ATKINSON</t>
  </si>
  <si>
    <t>AirGas-Cumberland MD Propne, COL-Tank Lock Pending, LEASE</t>
  </si>
  <si>
    <t>MARK WALTERS</t>
  </si>
  <si>
    <t>COL-Tank Lock Pending, DTW-Jurisdictional System, GRAVITY-PAPERLESS, RENTER, SEW-ONLINE USER, SEW-PAPERLESS</t>
  </si>
  <si>
    <t>Chad Whitehead</t>
  </si>
  <si>
    <t>330 Detroit, AL, COL-Tank Lock Pending, GRAVITY-PAPERLESS, SEW-ONLINE USER, SEW-PAPERLESS</t>
  </si>
  <si>
    <t>ANGIE PINCHES</t>
  </si>
  <si>
    <t>JAMIE BIDDLE TAYLOR LEMING</t>
  </si>
  <si>
    <t>RODNEY W SNIDER</t>
  </si>
  <si>
    <t>AirGas-Shinnston WV , COL-LEGAL, COL-Tank Lock Pending</t>
  </si>
  <si>
    <t>Dreema Holliday</t>
  </si>
  <si>
    <t>374 Hanceville, AL, COL-Tank Lock Pending, Data Move-Decatur to Hanceville, GRAVITY-PAPERLESS, SEW-ONLINE USER, SEW-PAPERLESS</t>
  </si>
  <si>
    <t>TERRY DUKE</t>
  </si>
  <si>
    <t>353 Butler, AL, COL-ARM Phase 1, COL-Tank Lock Pending, Data Move-Camden to Butler, GRAVITY-ONLINE-USER, GRAVITY-PAPERLESS, GRAVITY-PAYMETHOD, SEW-ONLINE USER, SEW-PAPERLESS</t>
  </si>
  <si>
    <t>THOMAS K RAYHEL</t>
  </si>
  <si>
    <t>343 Union Springs, AL</t>
  </si>
  <si>
    <t>BISHOP IVEY</t>
  </si>
  <si>
    <t>343 Union Springs, AL, COL-Tank Lock Pending, Data Move-Louisville to Union Springs</t>
  </si>
  <si>
    <t>PAUL CLARK</t>
  </si>
  <si>
    <t>354 Chatom, AL, COL-Tank Lock Pending, SAG-Chatom</t>
  </si>
  <si>
    <t>IDA MAE SPENCER</t>
  </si>
  <si>
    <t>356 Camden, AL, COL-Tank Lock Pending</t>
  </si>
  <si>
    <t>STEPHEN WOOD</t>
  </si>
  <si>
    <t>LEDORTHA KOON</t>
  </si>
  <si>
    <t>Jerry Michael Graham</t>
  </si>
  <si>
    <t>333 Houlka, MS, COL-ARM Phase 1, COL-Tank Lock Pending, Data Move-Victoria to Shannon, GRAVITY-ONLINE-USER, GRAVITY-PAYMETHOD, MidSouth-Houlka (33), SEW-ONLINE USER, SEW-PAPERLESS</t>
  </si>
  <si>
    <t>ALBERT PHILLIPS</t>
  </si>
  <si>
    <t>375 Moulton, AL, COL-Tank Lock Pending</t>
  </si>
  <si>
    <t>KILEY LITTLES</t>
  </si>
  <si>
    <t>2020 DISTRIBUTION 2 YEAR LPA, COL-Tank Lock Pending, DTW-Jurisdictional System, GRAVITY-AUTOPAY, GRAVITY-AUTOPAY-25-BUDGETPLUS, GRAVITY-ONLINE-USER, GRAVITY-PAYMETHOD, SEW-AUTOPAY-BUDGET, SEW-ONLINE USER, SEW-PAPERLESS</t>
  </si>
  <si>
    <t>DAVID MILLER</t>
  </si>
  <si>
    <t>THOMAS MURRAY</t>
  </si>
  <si>
    <t>FRANK SHEFFIELD JR.</t>
  </si>
  <si>
    <t>353 Butler, AL, COL-Tank Lock Pending, Data Move-Camden to Butler, FUEL ASSISTANCE, GRAVITY-ONLINE-USER, SAG-Butler, SEW-ONLINE USER, SEW-PAPERLESS</t>
  </si>
  <si>
    <t>FRED PATTERSON</t>
  </si>
  <si>
    <t>CHRIS SERVAGE</t>
  </si>
  <si>
    <t>2020 DISTRIBUTION MARKET RATE, COL-Tank Lock Pending, DTW-Jurisdictional System, GRAVITY-PAYMETHOD, SEW-ONLINE USER, SEW-PAPERLESS</t>
  </si>
  <si>
    <t>JEREMY JOHNSON</t>
  </si>
  <si>
    <t>377 Loretto, TN, COL-Tank Lock Pending, Data Move-Tuscumbia to Loretto, PB23 Auto</t>
  </si>
  <si>
    <t>258 Parkview, MD</t>
  </si>
  <si>
    <t>KODI STUP</t>
  </si>
  <si>
    <t>DON WARNAKULASURLYA</t>
  </si>
  <si>
    <t>TIMOTHY MCEVOY</t>
  </si>
  <si>
    <t>COL-Tank Lock Pending, ER Energy-Lower Lake, GRAVITY-ONLINE-USER, GRAVITY-PAYMETHOD, SEW-ONLINE USER, SEW-PAPERLESS</t>
  </si>
  <si>
    <t>KEVIN PORTER</t>
  </si>
  <si>
    <t>COL-Tank Lock Pending, Laytonville, LOCKED</t>
  </si>
  <si>
    <t>BRETT GENTLE</t>
  </si>
  <si>
    <t>330 Detroit, AL, COL-Tank Lock Pending, Data Move-Amory to Detroit, GRAVITY-ONLINE-USER, GRAVITY-PAPERLESS, GRAVITY-PAYMETHOD, MidSouth-Detroit (30), SEW-ONLINE USER, SEW-PAPERLESS</t>
  </si>
  <si>
    <t>TERRI HULL</t>
  </si>
  <si>
    <t>AirGas-Charleston OR WV , COL-Tank Lock Pending, GRAVITY-PAPERLESS, GRAVITY-PAYMETHOD, SEW-ONLINE USER, SEW-PAPERLESS</t>
  </si>
  <si>
    <t>261 Carroll Vista, MD</t>
  </si>
  <si>
    <t>NANCY CYFORD</t>
  </si>
  <si>
    <t>TODD MCGREW</t>
  </si>
  <si>
    <t>AirGas-Charleston OR WV , COL-ARM Phase 1, COL-Tank Lock Pending, LEASE</t>
  </si>
  <si>
    <t>LAURIE BALLOW</t>
  </si>
  <si>
    <t>2020 DISTRIBUTION MARKET RATE, COL-Tank Lock Pending, DTW-Jurisdictional System, GRAVITY-ONLINE-USER, SEW-ONLINE USER, SEW-PAPERLESS</t>
  </si>
  <si>
    <t>JOSE MARTINEZ</t>
  </si>
  <si>
    <t>TONI BENTON</t>
  </si>
  <si>
    <t>COL-Tank Lock Pending, EUP-Lexington, GRAVITY-ONLINE-USER, GRAVITY-PAYMETHOD, SEW-ONLINE USER, SEW-PAPERLESS, SEW-PAYMETHOD</t>
  </si>
  <si>
    <t>CHRISTINE RHYNES</t>
  </si>
  <si>
    <t>362 Bonifay, FL, COL-Tank Lock Pending, Data Move-Opp to Bonifay, GRAVITY-ONLINE-USER, GRAVITY-PAPERLESS, GRAVITY-PAYMETHOD, SEW-ONLINE USER, SEW-PAPERLESS</t>
  </si>
  <si>
    <t>ADAM FISHER</t>
  </si>
  <si>
    <t>WYBONIA MIBBLETON</t>
  </si>
  <si>
    <t>Shebray Taylor</t>
  </si>
  <si>
    <t>LINDSEY RICHARDSON</t>
  </si>
  <si>
    <t>307 Columbiana, AL, COL-Awaiting Tank Pick Up, COL-Tank Lock Pending, Data Move-Decatur to Columbiana, GRAVITY-ONLINE-USER, GRAVITY-PAYMETHOD, SEW-ONLINE USER, SEW-PAPERLESS</t>
  </si>
  <si>
    <t>ORRVILLE FOOD MART (HOUSE)</t>
  </si>
  <si>
    <t>359 Thomasville, AL, COL-Tank Lock Pending, GRAVITY-PAPERLESS, RESTRICTED USE (SAG COD), SAG-Thomasville, SEW-ONLINE USER, SEW-PAPERLESS</t>
  </si>
  <si>
    <t>336 Victoria, MS</t>
  </si>
  <si>
    <t>Courtney Clayton</t>
  </si>
  <si>
    <t>333 Houlka, MS, COL-Tank Lock Pending, Tenant</t>
  </si>
  <si>
    <t>CAROLINE FINKLEA</t>
  </si>
  <si>
    <t>356 Camden, AL, COL-ARM Phase 1, COL-Tank Lock Pending</t>
  </si>
  <si>
    <t>SMITTY GILES</t>
  </si>
  <si>
    <t>354 Chatom, AL, COL-Tank Lock Pending, Data Move-Camden to Chatom</t>
  </si>
  <si>
    <t>Penny McCrory</t>
  </si>
  <si>
    <t>384 Amory, MS, COL-Tank Lock Pending, Data Move-Amory to Shannon, GRAVITY-PAPERLESS, SEW-ONLINE USER, SEW-PAPERLESS</t>
  </si>
  <si>
    <t>VALERIA JOHNSON</t>
  </si>
  <si>
    <t>359 Thomasville, AL, COL-Tank Lock Pending, GRAVITY-PAYMETHOD, SEW-ONLINE USER, SEW-PAPERLESS</t>
  </si>
  <si>
    <t>JENNIFER POWELL</t>
  </si>
  <si>
    <t>Otis bumpers Jr.</t>
  </si>
  <si>
    <t>359 Thomasville, AL, COL-Tank Lock Pending, GRAVITY-PAPERLESS, SEW-ONLINE USER, SEW-PAPERLESS</t>
  </si>
  <si>
    <t>361 Opp, AL</t>
  </si>
  <si>
    <t>JULIE KYSER</t>
  </si>
  <si>
    <t>357 Greenville, AL</t>
  </si>
  <si>
    <t>OUIDA HALLFORD</t>
  </si>
  <si>
    <t>357 Greenville, AL, COL-Tank Lock Pending, Data Move-Opp to Greenville, SAG-Greenville</t>
  </si>
  <si>
    <t>THOMAS TUCKER</t>
  </si>
  <si>
    <t>150 GAL MIN USE, COL-ARM Phase 1, COL-Tank Lock Pending</t>
  </si>
  <si>
    <t>DALE KILPATRICK</t>
  </si>
  <si>
    <t>361 Opp, AL, COL-Tank Lock Pending, SAG-Bonifay, SEW-ONLINE USER, SEW-PAPERLESS</t>
  </si>
  <si>
    <t>RAYMOND KING</t>
  </si>
  <si>
    <t>CHRISTINA WHORTON</t>
  </si>
  <si>
    <t>357 Greenville, AL, COL-Tank Lock Pending</t>
  </si>
  <si>
    <t>LUIS NEIRA</t>
  </si>
  <si>
    <t>JAMIE REEVES</t>
  </si>
  <si>
    <t>378 Waynesboro, TN, COL-Awaiting Tank Pick Up, COL-Tank Lock Pending, WAYNESBORO CLARK</t>
  </si>
  <si>
    <t>311 Red Bay, AL</t>
  </si>
  <si>
    <t>KATLYN WEST</t>
  </si>
  <si>
    <t>311 Red Bay, AL, COL-Tank Lock Pending, Data Move-Amory to Red Bay, GRAVITY-PAPERLESS, SEW-ONLINE USER, SEW-PAPERLESS</t>
  </si>
  <si>
    <t>SCOTT KIMBRELL</t>
  </si>
  <si>
    <t>362 Bonifay, FL, COL-Tank Lock Pending, GRAVITY-ONLINE-USER, SEW-ONLINE USER, SEW-PAPERLESS</t>
  </si>
  <si>
    <t>ANNIE or JACKIE WATKINS</t>
  </si>
  <si>
    <t>343 Union Springs, AL, COL-Tank Lock Pending, Data Move-Louisville to Union Springs, FUEL ASSISTANCE</t>
  </si>
  <si>
    <t>Eloise Rogers</t>
  </si>
  <si>
    <t>384 Amory, MS, COL-Tank Lock Pending</t>
  </si>
  <si>
    <t>JIMMIE MCCALL</t>
  </si>
  <si>
    <t>SONDRA JACKSON</t>
  </si>
  <si>
    <t>361 Opp, AL, COL-Tank Lock Pending</t>
  </si>
  <si>
    <t>SHARHONDA MCMILLIAN</t>
  </si>
  <si>
    <t>303 Talladega, AL, COL-Tank Lock Pending, Data Move-Decatur to Columbiana</t>
  </si>
  <si>
    <t>Chandler Young</t>
  </si>
  <si>
    <t>330 Detroit, AL, COL-Tank Lock Pending, Data Move-Amory to Detroit</t>
  </si>
  <si>
    <t>TONEY WALSTON</t>
  </si>
  <si>
    <t>Thomas Keller</t>
  </si>
  <si>
    <t>TONY DENNAN</t>
  </si>
  <si>
    <t>373 Arley, AL, COL-Tank Lock Pending, Data Move-Decatur to Arley, MidSouth-Jones Chapel (35), SEW-ONLINE USER, SEW-PAPERLESS</t>
  </si>
  <si>
    <t>372 Decatur, AL</t>
  </si>
  <si>
    <t>KELLY STEELE</t>
  </si>
  <si>
    <t>372 Decatur, AL, COL-Tank Lock Pending</t>
  </si>
  <si>
    <t>INDIA BERRYHILL</t>
  </si>
  <si>
    <t>307 Columbiana, AL, COL-Tank Lock Pending, GRAVITY-PAPERLESS, SEW-ONLINE USER, SEW-PAPERLESS</t>
  </si>
  <si>
    <t>CAROL OR TERRY SKELTON</t>
  </si>
  <si>
    <t>1LP23, 378 Waynesboro, TN, COL-Tank Lock Pending, Data Move-Tuscumbia to Waynesboro TN, DUE UPON RECEIPT, WAYNESBORO CLARK</t>
  </si>
  <si>
    <t>CAROL &amp; BRINAYA MARTIN</t>
  </si>
  <si>
    <t>336 Victoria, MS, COL-Tank Lock Pending, MidSouth-Victoria (36)</t>
  </si>
  <si>
    <t>WILLIE MCMILLAN</t>
  </si>
  <si>
    <t>363 Flomaton, AL, COL-Tank Lock Pending, Data Move-Opp to Flomaton, SAG-Brewton</t>
  </si>
  <si>
    <t>STEVE LEE</t>
  </si>
  <si>
    <t>307 Columbiana, AL, COL-Tank Lock Pending, Data Move-Decatur to Columbiana, SEW-ONLINE USER, SEW-PAPERLESS</t>
  </si>
  <si>
    <t>JAMES JONES</t>
  </si>
  <si>
    <t>329 Carbon Hill, AL, COL-Tank Lock Pending, GRAVITY-ONLINE-USER, GRAVITY-PAPERLESS, MidSouth-Jones Chapel (35), SEW-ONLINE USER, SEW-PAPERLESS</t>
  </si>
  <si>
    <t>TRACY STRONG</t>
  </si>
  <si>
    <t>384 Amory, MS, COL-Tank Lock Pending, MidSouth-Amory (27)</t>
  </si>
  <si>
    <t>JOHNNY AND JARED RILEY</t>
  </si>
  <si>
    <t>383 Shannon, MS, COL-Awaiting Tank Pick Up, COL-Tank Lock Pending, Data Move-Victoria to Shannon, MidSouth-Dorsey (31)</t>
  </si>
  <si>
    <t>BILLY MASSEY</t>
  </si>
  <si>
    <t>354 Chatom, AL, COL-DECEASED, COL-Tank Lock Pending, Data Move-Camden to Chatom, SAG-Chatom</t>
  </si>
  <si>
    <t>DARREL JOSLIN</t>
  </si>
  <si>
    <t>370 Tuscumbia, AL, COL-Tank Lock Pending, TUSCUMBIA CLARKS</t>
  </si>
  <si>
    <t>JAMES NICHOLS</t>
  </si>
  <si>
    <t>330 Detroit, AL, COL-Tank Lock Pending, Data Move-Amory to Detroit, MidSouth-Detroit (30)</t>
  </si>
  <si>
    <t>Kimberly Bush</t>
  </si>
  <si>
    <t>378 Waynesboro, TN, COL-Tank Lock Pending, Data Move-Tuscumbia to Waynesboro TN</t>
  </si>
  <si>
    <t>LARRY MOUNTS</t>
  </si>
  <si>
    <t>333 Houlka, MS, COL-Tank Lock Pending, Data Move-Victoria to Shannon, MidSouth-Victoria (36)</t>
  </si>
  <si>
    <t>ASHLEY FRITZ</t>
  </si>
  <si>
    <t>COL-Tank Lock Pending, DTW-Jurisdictional System, GRAVITY-ONLINE-USER, GRAVITY-PAYMETHOD, RENTER, SEW-ONLINE USER, SEW-PAPERLESS</t>
  </si>
  <si>
    <t>ROGER RENFRO</t>
  </si>
  <si>
    <t>370 Tuscumbia, AL, COL-Tank Lock Pending, GRAVITY-ONLINE-USER, GRAVITY-PAYMETHOD, GRAVITY-TEXT2PAY, SEW-ONLINE USER, SEW-PAPERLESS</t>
  </si>
  <si>
    <t>CHERYL &amp; LESTER SHEPHERD</t>
  </si>
  <si>
    <t>384 Amory, MS, COL-Tank Lock Pending, COLUMBUS CLARKS, DUE UPON RECEIPT</t>
  </si>
  <si>
    <t>JANICE OWENS</t>
  </si>
  <si>
    <t>731 Thomaston, GA, COL-Tank Lock Pending, GRAVITY-ONLINE-USER, GRAVITY-PAYMETHOD, SEW-ONLINE USER, SEW-PAPERLESS, SEW-PAYMETHOD</t>
  </si>
  <si>
    <t>WALTER PONCE-SANCHEZ</t>
  </si>
  <si>
    <t>366 Waynesboro, MS</t>
  </si>
  <si>
    <t>NIKIA EVERETT</t>
  </si>
  <si>
    <t>366 Waynesboro, MS, COL-Tank Lock Pending, Data Move-Camden to Waynesboro MS, SAG-Waynesboro</t>
  </si>
  <si>
    <t>MICHAEL JAMES</t>
  </si>
  <si>
    <t>259 Gaylyn Manor, MD</t>
  </si>
  <si>
    <t>IVAN EDNEY</t>
  </si>
  <si>
    <t>MICHAEL ERIC EMMONS</t>
  </si>
  <si>
    <t>354 Chatom, AL, COL-Tank Lock Pending, Data Move-Camden to Chatom, GRAVITY-ONLINE-USER, SEW-ONLINE USER, SEW-PAPERLESS</t>
  </si>
  <si>
    <t>EDWARD J KONESKI</t>
  </si>
  <si>
    <t>AUTO BAL DUE ACH, COL-Tank Lock Pending, GRAVITY-AUTOPAY, GRAVITY-AUTOPAY-CONTINUOUS, GRAVITY-ONLINE-USER, GRAVITY-PAYMETHOD, RAILEY RENTALS, SEW-ONLINE USER, SEW-PAPERLESS</t>
  </si>
  <si>
    <t>MATTHEW O'NEAL</t>
  </si>
  <si>
    <t>2020 DISTRIBUTION MARKET RATE, COL-Tank Lock Pending, DTW-Jurisdictional System, GRAVITY-AUTOPAY, GRAVITY-AUTOPAY-24-BUDGETPLUS, GRAVITY-ONLINE-USER, GRAVITY-PAYMETHOD, SEW-AUTOPAY-BUDGET, SEW-ONLINE USER, SEW-PAPERLESS, SEW-PAYMETHOD</t>
  </si>
  <si>
    <t>KELLEY PARKER</t>
  </si>
  <si>
    <t>362 Bonifay, FL, COL-Tank Lock Pending, Data Move-Opp to Bonifay</t>
  </si>
  <si>
    <t>YATNA ALMONTE</t>
  </si>
  <si>
    <t>DANA MALONE</t>
  </si>
  <si>
    <t>DIANA BERNER</t>
  </si>
  <si>
    <t>LASINA R EVANS</t>
  </si>
  <si>
    <t>353 Butler, AL, COL-Tank Lock Pending, SAG-Butler</t>
  </si>
  <si>
    <t>Christopher Matthews</t>
  </si>
  <si>
    <t>YANHUI SHEN</t>
  </si>
  <si>
    <t>KAREN BENITES</t>
  </si>
  <si>
    <t>TAMI CHENEY</t>
  </si>
  <si>
    <t>373 Arley, AL, ARLEY CLARKS, COL-ARM Phase 1, COL-Tank Lock Pending</t>
  </si>
  <si>
    <t>Christina Lashmit</t>
  </si>
  <si>
    <t>COL-ARM PHASE 2, COL-DECEASED, COL-PENDING BAD DEBT WRITEOFF, COL-Tank Lock Pending, Electric Member, EUP-Lexington, GRAVITY-ONLINE-USER, GRAVITY-PAPERLESS, GRAVITY-PAYMETHOD, GRAVITY-TEXT2PAY, SEW-ONLINE USER, SEW-PAPERLESS</t>
  </si>
  <si>
    <t>156 Ashland, WI</t>
  </si>
  <si>
    <t>GAIL CLAREMBOUX</t>
  </si>
  <si>
    <t>COL-Tank Lock Pending, GRAVITY-ONLINE-USER, GRAVITY-PAYMETHOD, RFBBBS, SEW-ONLINE USER, SEW-PAPERLESS</t>
  </si>
  <si>
    <t>NGA VU</t>
  </si>
  <si>
    <t>2020 DISTRIBUTION MARKET RATE, COL-Tank Lock Pending, DTW-Jurisdictional System, GRAVITY-AUTOPAY, GRAVITY-AUTOPAY-CONTINUOUS, GRAVITY-ONLINE-USER, GRAVITY-PAPERLESS, GRAVITY-PAYMETHOD, SEW-ONLINE USER, SEW-PAPERLESS</t>
  </si>
  <si>
    <t>CAYLON DAVIS</t>
  </si>
  <si>
    <t>ROBERT BAKER JR</t>
  </si>
  <si>
    <t>2020 DISTRIBUTION MARKET RATE, COL-Tank Lock Pending, DTW-Jurisdictional System, GRAVITY-AUTOPAY, GRAVITY-AUTOPAY-16-BUDGETPLUS, GRAVITY-ONLINE-USER, GRAVITY-PAYMETHOD, SEW-ONLINE USER, SEW-PAPERLESS</t>
  </si>
  <si>
    <t>MATTHEW CREECY</t>
  </si>
  <si>
    <t>378 Waynesboro, TN, COL-Tank Lock Pending, GRAVITY-PAYMETHOD, PREBUY WILL CALL, RFBBBS, SEW-ONLINE USER, SEW-PAPERLESS, WAYNESBORO CLARK</t>
  </si>
  <si>
    <t>SEGUN DARAMOLA</t>
  </si>
  <si>
    <t>116 Glen Burnie, MD, AirGas-Glen Burnie MD , COL-Tank Lock Pending, GRAVITY-ONLINE-USER, GRAVITY-PAYMETHOD, LEASE, SEW-ONLINE USER, SEW-PAPERLESS, SEW-PAYMETHOD</t>
  </si>
  <si>
    <t>JEFFREY KIRBY</t>
  </si>
  <si>
    <t>Sum of AR Balance</t>
  </si>
  <si>
    <t>Sum of Current Balance</t>
  </si>
  <si>
    <t>Sum of 31 to 60 Balance</t>
  </si>
  <si>
    <t>Sum of 61 to 90 Balance</t>
  </si>
  <si>
    <t>Sum of 91 to 120 Balance</t>
  </si>
  <si>
    <t>Sum of 120+ Balance</t>
  </si>
  <si>
    <t>MIGUEL @ DAGAHBUD FARMZ</t>
  </si>
  <si>
    <t>Tiffany Womack</t>
  </si>
  <si>
    <t>NUDAM STAHL</t>
  </si>
  <si>
    <t>Bounmy Bobby Souvanna</t>
  </si>
  <si>
    <t>BRIAN GRAVES</t>
  </si>
  <si>
    <t>MOBY DICK RESTRAUANT/ DON BISHOP</t>
  </si>
  <si>
    <t>SHIRLEY COLEMAN</t>
  </si>
  <si>
    <t>FRANK TAYLOR</t>
  </si>
  <si>
    <t>ED &amp; SHARON STANKIEWICZ</t>
  </si>
  <si>
    <t>Danny and Stephanie Olson</t>
  </si>
  <si>
    <t>JOHNNY GOODWIN</t>
  </si>
  <si>
    <t>SUE ISLAND GRILL &amp; CRAB HS</t>
  </si>
  <si>
    <t>Katy Hammond</t>
  </si>
  <si>
    <t>STEVEN SELLERS</t>
  </si>
  <si>
    <t>GUY &amp; AMY RUBLE</t>
  </si>
  <si>
    <t>ERIKA CARDEN</t>
  </si>
  <si>
    <t>MCCOIN BROWN</t>
  </si>
  <si>
    <t>JENALEE BOENIG</t>
  </si>
  <si>
    <t>739 Barnwell, SC</t>
  </si>
  <si>
    <t>CLARA JORDAN</t>
  </si>
  <si>
    <t>ZION SPRING CHURCH</t>
  </si>
  <si>
    <t>BRUCE LEMANSKI</t>
  </si>
  <si>
    <t>STEPHANIE POWERS &amp; MARK KEEN</t>
  </si>
  <si>
    <t>PENNY MOORE</t>
  </si>
  <si>
    <t>SHIRLEY WRIGHT</t>
  </si>
  <si>
    <t>ESTATE OF BETTY P MORRIS</t>
  </si>
  <si>
    <t>EMMA TAYLOR</t>
  </si>
  <si>
    <t>MICHAEL LOEFFLER</t>
  </si>
  <si>
    <t>MARGARET A PUREFOY</t>
  </si>
  <si>
    <t>RYAN FERGUSON</t>
  </si>
  <si>
    <t>196 Anacortes, WA</t>
  </si>
  <si>
    <t>BIG ROCK ROADHOUSE</t>
  </si>
  <si>
    <t>KRISTY BARNES</t>
  </si>
  <si>
    <t>BEVERLY BISHOP</t>
  </si>
  <si>
    <t>Jonathan Martin</t>
  </si>
  <si>
    <t>TANIOUS SMITH</t>
  </si>
  <si>
    <t>Kurt Adams</t>
  </si>
  <si>
    <t>TYLER VANN</t>
  </si>
  <si>
    <t>PRECIOUS SMITH</t>
  </si>
  <si>
    <t>Randy Veach</t>
  </si>
  <si>
    <t>TIFFANY LEMAY</t>
  </si>
  <si>
    <t>RYAN SMITH</t>
  </si>
  <si>
    <t>SABRINA TOLLER</t>
  </si>
  <si>
    <t>WAYNE DENNIS</t>
  </si>
  <si>
    <t>Heather Alexander</t>
  </si>
  <si>
    <t>RICHARD COGAR</t>
  </si>
  <si>
    <t>RILEY AND DANA MOBBS</t>
  </si>
  <si>
    <t>Cari Hougland</t>
  </si>
  <si>
    <t>RANDY DOLLAR</t>
  </si>
  <si>
    <t>ANGELA HENSON</t>
  </si>
  <si>
    <t>MARLENE FAGAN</t>
  </si>
  <si>
    <t>KAREN WILLIE-SON</t>
  </si>
  <si>
    <t>JAMES &amp; SHERRY TAYLOR</t>
  </si>
  <si>
    <t>Hilton Schenley</t>
  </si>
  <si>
    <t>HOLLY LINVILLE</t>
  </si>
  <si>
    <t>JONNIE JOHNSON C/O MONTREL OLIVER</t>
  </si>
  <si>
    <t>192 Tacoma, WA</t>
  </si>
  <si>
    <t>Cameron Phelan</t>
  </si>
  <si>
    <t>CRAIG OR CINDY BANKSON</t>
  </si>
  <si>
    <t>PAUL SUNDY</t>
  </si>
  <si>
    <t>BRIDGET SMITH</t>
  </si>
  <si>
    <t>CATHERINE LOOSIER</t>
  </si>
  <si>
    <t>BFE BAR &amp; GRILL</t>
  </si>
  <si>
    <t>Marilla Cornell</t>
  </si>
  <si>
    <t>Richard &amp; Camille Boyd</t>
  </si>
  <si>
    <t>KASSANDRA HENWOOD</t>
  </si>
  <si>
    <t>EVON CRAWFORD</t>
  </si>
  <si>
    <t>342 Brundidge, AL</t>
  </si>
  <si>
    <t>KEITH LOTT</t>
  </si>
  <si>
    <t>Willie Johnson Jr.</t>
  </si>
  <si>
    <t>RANDELL WATSON</t>
  </si>
  <si>
    <t>Joshua &amp; Elizabeth Potts</t>
  </si>
  <si>
    <t>JACQUELYN CREAR</t>
  </si>
  <si>
    <t>Willie Crews</t>
  </si>
  <si>
    <t>JAMES OR ANITA BLACKWELL</t>
  </si>
  <si>
    <t>DERRICK NEWBY</t>
  </si>
  <si>
    <t>219 Vancouver, WA</t>
  </si>
  <si>
    <t>Richard Rodda</t>
  </si>
  <si>
    <t>190 Donald, OR</t>
  </si>
  <si>
    <t>RORY GABEL</t>
  </si>
  <si>
    <t>SAMMY WILLIAMS</t>
  </si>
  <si>
    <t>JERRY OR DEBRA ALLEN</t>
  </si>
  <si>
    <t>Catherine Ross</t>
  </si>
  <si>
    <t>PATRICK NORGAARD</t>
  </si>
  <si>
    <t>Clayton Griffin</t>
  </si>
  <si>
    <t>JAMES BROWNING</t>
  </si>
  <si>
    <t>JONATHON SHAFFER</t>
  </si>
  <si>
    <t>ARCHIE LEE DORTCH III.</t>
  </si>
  <si>
    <t>SHARON JUSTICE</t>
  </si>
  <si>
    <t>MATTHEW A. SINDIK OR MARY STANFORD</t>
  </si>
  <si>
    <t>MARIETTA JOHNSON</t>
  </si>
  <si>
    <t>VANESE SINGLETON</t>
  </si>
  <si>
    <t>ANDY WILLIAMS</t>
  </si>
  <si>
    <t>TERESA STAINBACK</t>
  </si>
  <si>
    <t>MELISSA THOMPSON</t>
  </si>
  <si>
    <t>LOOMIS WOODARD</t>
  </si>
  <si>
    <t>VINCENT LABIT</t>
  </si>
  <si>
    <t>HELEN MCCLOUD</t>
  </si>
  <si>
    <t>Teresa Dillard</t>
  </si>
  <si>
    <t>DAVID GORHAM</t>
  </si>
  <si>
    <t>JAMIE LEE</t>
  </si>
  <si>
    <t>MELISSA OBERNOUR</t>
  </si>
  <si>
    <t>GLORIA MILLER</t>
  </si>
  <si>
    <t>SONIA MARTINEZ</t>
  </si>
  <si>
    <t>STEPHANIE &amp; HOFFMAN GONZALEZ</t>
  </si>
  <si>
    <t>ADRIENA MOORE</t>
  </si>
  <si>
    <t>JERI LOMAN</t>
  </si>
  <si>
    <t>ANTHONY LUCK</t>
  </si>
  <si>
    <t>NICHOLE TRACY</t>
  </si>
  <si>
    <t>LUPE ROSE LUNA</t>
  </si>
  <si>
    <t>JOHN &amp; LISA MORRISON</t>
  </si>
  <si>
    <t>Stanley Bowers</t>
  </si>
  <si>
    <t>DEBBIE MITCHELL</t>
  </si>
  <si>
    <t>BETTY THOMAS</t>
  </si>
  <si>
    <t>MARIE ZDVOC</t>
  </si>
  <si>
    <t>RICKIA RAY</t>
  </si>
  <si>
    <t>ZACH LECLAIR</t>
  </si>
  <si>
    <t>SHAWN BAIZE</t>
  </si>
  <si>
    <t>Danaelle Mercado</t>
  </si>
  <si>
    <t>LATOSHA LINDER</t>
  </si>
  <si>
    <t>DANA VEST</t>
  </si>
  <si>
    <t>JACKIE THOMPSON (HS ACCT)</t>
  </si>
  <si>
    <t>GRANT &amp; KRISTY MORROW</t>
  </si>
  <si>
    <t>Pallets Right On Time</t>
  </si>
  <si>
    <t>KEVIN WILL</t>
  </si>
  <si>
    <t>ALDAN AUTOMOTIVE</t>
  </si>
  <si>
    <t>Robert Riddle</t>
  </si>
  <si>
    <t>DONALD R LANDRUM</t>
  </si>
  <si>
    <t>LUIS TREJO</t>
  </si>
  <si>
    <t>JUSTIN TALENT</t>
  </si>
  <si>
    <t>JOE HAHNZ</t>
  </si>
  <si>
    <t>JOHN AND SALLY CARROLL</t>
  </si>
  <si>
    <t>JONATHAN BALLARD</t>
  </si>
  <si>
    <t>TINA TORGRUDE</t>
  </si>
  <si>
    <t>JERICA WILLIAMS</t>
  </si>
  <si>
    <t>ESTATE OF CLAUDE BYRD</t>
  </si>
  <si>
    <t>21 - NICHOLE CANURA</t>
  </si>
  <si>
    <t>FRANKIE&amp;TASHA MENDENHALL</t>
  </si>
  <si>
    <t>JENNIFER SHANKAR</t>
  </si>
  <si>
    <t>BRAD BOISVERT</t>
  </si>
  <si>
    <t>RICHARD ALLRED</t>
  </si>
  <si>
    <t>JOSEPH A LAVIN</t>
  </si>
  <si>
    <t>JEREMY A SHOEMAKER</t>
  </si>
  <si>
    <t>Michael Houston</t>
  </si>
  <si>
    <t>BLEND KITCHEN</t>
  </si>
  <si>
    <t>DONALD RISCH</t>
  </si>
  <si>
    <t>MARTIN A. TINDALL</t>
  </si>
  <si>
    <t>SUSAN FARLEY</t>
  </si>
  <si>
    <t>MIKE SLYE KYLE COLEMAN</t>
  </si>
  <si>
    <t>DEBRA CHAMBERS</t>
  </si>
  <si>
    <t>CHERYL CARBO</t>
  </si>
  <si>
    <t>BARRY TORGERSON</t>
  </si>
  <si>
    <t>RITCHIE PAYNE</t>
  </si>
  <si>
    <t>DO NOT DELIVER FAITH VAIVADA</t>
  </si>
  <si>
    <t>AUDREY JONES</t>
  </si>
  <si>
    <t>BEAU AND LINDSAY MILNER</t>
  </si>
  <si>
    <t>STACY L GANDY</t>
  </si>
  <si>
    <t>PEARL PERKINSON</t>
  </si>
  <si>
    <t>PIEDMONT COMMUNICATIONS</t>
  </si>
  <si>
    <t>MAYA YOUNGSTROM</t>
  </si>
  <si>
    <t>JAMES L. BROWN</t>
  </si>
  <si>
    <t>W.C. GRIMES</t>
  </si>
  <si>
    <t>CARLOS PEREZ</t>
  </si>
  <si>
    <t>EDWARD SADDLER</t>
  </si>
  <si>
    <t>ARLIN T CHAVIS</t>
  </si>
  <si>
    <t>NORRIS HEATING &amp; AIR INC</t>
  </si>
  <si>
    <t>Tamra Parrish</t>
  </si>
  <si>
    <t>Josh Foster</t>
  </si>
  <si>
    <t>BRETT CALLOWAY</t>
  </si>
  <si>
    <t>TONIA MCMILLIAN</t>
  </si>
  <si>
    <t>CARL RITTER</t>
  </si>
  <si>
    <t>RICHARD ELMGREEN</t>
  </si>
  <si>
    <t>JEROME E PITTS</t>
  </si>
  <si>
    <t>Jennifer Nugent</t>
  </si>
  <si>
    <t>SHARON GILCHRIST</t>
  </si>
  <si>
    <t>SHIRLEY BEARD</t>
  </si>
  <si>
    <t>Paul Clark</t>
  </si>
  <si>
    <t>EVA BROWN</t>
  </si>
  <si>
    <t>BRIAN DIPNER (HOUSE)</t>
  </si>
  <si>
    <t>STEVEN BODIE</t>
  </si>
  <si>
    <t>JESSIE DAVIDSON</t>
  </si>
  <si>
    <t>DONNA H STRICKLAND</t>
  </si>
  <si>
    <t>JENNIFER WISELY</t>
  </si>
  <si>
    <t>ANGIE MELTON</t>
  </si>
  <si>
    <t>JAMES SMITH</t>
  </si>
  <si>
    <t>JACQUANA FAMBRO</t>
  </si>
  <si>
    <t>YOVANNY VAZQUEZ</t>
  </si>
  <si>
    <t>Kimberly King</t>
  </si>
  <si>
    <t>Allison Morris</t>
  </si>
  <si>
    <t>EP Clodfelter Jr</t>
  </si>
  <si>
    <t>720 Wilkesboro, NC</t>
  </si>
  <si>
    <t>PIERCE AUTO PERFORMANCE</t>
  </si>
  <si>
    <t>PHIL HARVEY</t>
  </si>
  <si>
    <t>STARR JOHNSTON</t>
  </si>
  <si>
    <t>JACOB DAVIS</t>
  </si>
  <si>
    <t>ERICA MOORE</t>
  </si>
  <si>
    <t>Mavis Davis</t>
  </si>
  <si>
    <t>RAYMOND HAMMOND (RENTAL)</t>
  </si>
  <si>
    <t>MARY JO BUTLER</t>
  </si>
  <si>
    <t>ESTATE OF RUBY B LOWTHORP</t>
  </si>
  <si>
    <t>Justin or Samantha Padbury</t>
  </si>
  <si>
    <t>SANDRA WILLIS</t>
  </si>
  <si>
    <t>ROBERT DUNCAN</t>
  </si>
  <si>
    <t>IVA GASSION</t>
  </si>
  <si>
    <t>CARRIE BELL MCWILLIAMS ESTATE</t>
  </si>
  <si>
    <t>KAYLA GOINGS</t>
  </si>
  <si>
    <t>DANIEL GILL</t>
  </si>
  <si>
    <t>ROBIN MOSES</t>
  </si>
  <si>
    <t>BOBBY &amp; DOROTHY MCGORY</t>
  </si>
  <si>
    <t>Nick Melton</t>
  </si>
  <si>
    <t>BONNER EPHRAIM JR.</t>
  </si>
  <si>
    <t>JEANETTE BOLTON</t>
  </si>
  <si>
    <t>TASHA HERRING</t>
  </si>
  <si>
    <t>COURTNEY WOODFAULK</t>
  </si>
  <si>
    <t>Edith Casewell</t>
  </si>
  <si>
    <t>Doug Braun</t>
  </si>
  <si>
    <t>Peggy Earnest</t>
  </si>
  <si>
    <t>ROBIN LOVELACE</t>
  </si>
  <si>
    <t>BELINDA PEEDEN</t>
  </si>
  <si>
    <t>BRENDA HARE</t>
  </si>
  <si>
    <t>RANDY PATILLA</t>
  </si>
  <si>
    <t>MICHAEL MARSHALL</t>
  </si>
  <si>
    <t>BLACKSHEAR PROPERTY MANAGEMENT</t>
  </si>
  <si>
    <t>NAOMI LEWIS SHARP</t>
  </si>
  <si>
    <t>Paul Graham</t>
  </si>
  <si>
    <t>VIVIAN SOUTHERN</t>
  </si>
  <si>
    <t>Jordan Woods</t>
  </si>
  <si>
    <t>Ryan Stafford &amp; Lacie Arnall</t>
  </si>
  <si>
    <t>ANGIE WHALEY</t>
  </si>
  <si>
    <t>CONNIE TERRY</t>
  </si>
  <si>
    <t>RICHARD/STEPHANIE CARPENTIER</t>
  </si>
  <si>
    <t>JANE PHILLIPS</t>
  </si>
  <si>
    <t>VIRGINIA MCMANUS ESTATE</t>
  </si>
  <si>
    <t>RADRICK OUTING</t>
  </si>
  <si>
    <t>LESLIE STOVALL</t>
  </si>
  <si>
    <t>MICHALYN MEFFORD</t>
  </si>
  <si>
    <t>JACKIA CLARK</t>
  </si>
  <si>
    <t>ROGER TENHAGEN</t>
  </si>
  <si>
    <t>PIONEER TELEPHONE</t>
  </si>
  <si>
    <t>MELVIN PARDUE</t>
  </si>
  <si>
    <t>PARKER RENTAL</t>
  </si>
  <si>
    <t>CAMP TUTT LAND COXHEATH</t>
  </si>
  <si>
    <t>Data Type</t>
  </si>
  <si>
    <t>Col Tank-Lock Pending</t>
  </si>
  <si>
    <t>Col Awaiting Pickup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</si>
</sst>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 #,##0.00_);_(* \(#,##0.00\);_(* &quot;-&quot;??_);_(@_)"/>
  </numFmts>
  <fonts count="7" x14ac:knownFonts="1">
    <font>
      <sz val="11"/>
      <color theme="1"/>
      <name val="Trebuchet MS"/>
      <family val="2"/>
      <scheme val="minor"/>
    </font>
    <font>
      <sz val="11"/>
      <color theme="1"/>
      <name val="Trebuchet MS"/>
      <family val="2"/>
      <scheme val="minor"/>
    </font>
    <font>
      <b/>
      <sz val="11"/>
      <color theme="0"/>
      <name val="Trebuchet MS"/>
      <family val="2"/>
      <scheme val="minor"/>
    </font>
    <font>
      <sz val="10"/>
      <name val="Arial"/>
      <family val="2"/>
    </font>
    <font>
      <sz val="8"/>
      <name val="Trebuchet MS"/>
      <family val="2"/>
      <scheme val="minor"/>
    </font>
    <font>
      <sz val="10"/>
      <color theme="1"/>
      <name val="Arial"/>
      <family val="2"/>
    </font>
    <font>
      <sz val="11"/>
      <color theme="1"/>
      <name val="Calibri"/>
      <family val="2"/>
    </font>
  </fonts>
  <fills count="7">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0"/>
        <bgColor theme="4" tint="0.79998168889431442"/>
      </patternFill>
    </fill>
    <fill>
      <patternFill patternType="solid">
        <fgColor theme="1"/>
        <bgColor indexed="64"/>
      </patternFill>
    </fill>
  </fills>
  <borders count="13">
    <border>
      <left/>
      <right/>
      <top/>
      <bottom/>
      <diagonal/>
    </border>
    <border>
      <left style="medium">
        <color indexed="64"/>
      </left>
      <right/>
      <top/>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diagonal/>
    </border>
    <border>
      <left/>
      <right style="thin">
        <color theme="4" tint="0.39997558519241921"/>
      </right>
      <top/>
      <bottom/>
      <diagonal/>
    </border>
    <border>
      <left style="medium">
        <color rgb="FFCCCCCC"/>
      </left>
      <right style="medium">
        <color rgb="FFCCCCCC"/>
      </right>
      <top style="medium">
        <color rgb="FFCCCCCC"/>
      </top>
      <bottom style="medium">
        <color rgb="FFCCCCCC"/>
      </bottom>
      <diagonal/>
    </border>
    <border>
      <left/>
      <right style="thin">
        <color theme="4" tint="0.39997558519241921"/>
      </right>
      <top/>
      <bottom style="thin">
        <color theme="4" tint="0.39997558519241921"/>
      </bottom>
      <diagonal/>
    </border>
  </borders>
  <cellStyleXfs count="8">
    <xf numFmtId="0" fontId="0" fillId="0" borderId="0"/>
    <xf numFmtId="9"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0" fontId="3" fillId="0" borderId="0"/>
    <xf numFmtId="164"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cellStyleXfs>
  <cellXfs count="42">
    <xf numFmtId="0" fontId="0" fillId="0" borderId="0" xfId="0"/>
    <xf numFmtId="0" fontId="3" fillId="2" borderId="1" xfId="0" applyFont="1" applyFill="1" applyBorder="1" applyAlignment="1">
      <alignment horizontal="left" vertical="center"/>
    </xf>
    <xf numFmtId="0" fontId="3" fillId="2" borderId="1" xfId="0" applyFont="1" applyFill="1" applyBorder="1"/>
    <xf numFmtId="10" fontId="0" fillId="0" borderId="0" xfId="0" applyNumberFormat="1"/>
    <xf numFmtId="9" fontId="0" fillId="0" borderId="0" xfId="1" applyFont="1"/>
    <xf numFmtId="0" fontId="0" fillId="0" borderId="0" xfId="0" applyAlignment="1">
      <alignment horizontal="left"/>
    </xf>
    <xf numFmtId="14" fontId="0" fillId="0" borderId="0" xfId="0" applyNumberFormat="1"/>
    <xf numFmtId="0" fontId="0" fillId="0" borderId="0" xfId="0" pivotButton="1"/>
    <xf numFmtId="1" fontId="0" fillId="0" borderId="0" xfId="0" applyNumberFormat="1"/>
    <xf numFmtId="0" fontId="2" fillId="4" borderId="5" xfId="0" applyFont="1" applyFill="1" applyBorder="1"/>
    <xf numFmtId="0" fontId="0" fillId="3" borderId="4" xfId="0" applyFill="1" applyBorder="1"/>
    <xf numFmtId="0" fontId="0" fillId="3" borderId="5" xfId="0" applyFill="1" applyBorder="1"/>
    <xf numFmtId="0" fontId="0" fillId="0" borderId="4" xfId="0" applyBorder="1"/>
    <xf numFmtId="0" fontId="0" fillId="0" borderId="5" xfId="0" applyBorder="1"/>
    <xf numFmtId="0" fontId="0" fillId="3" borderId="7" xfId="0" applyFill="1" applyBorder="1"/>
    <xf numFmtId="0" fontId="0" fillId="3" borderId="3" xfId="0" applyFill="1" applyBorder="1"/>
    <xf numFmtId="1" fontId="0" fillId="3" borderId="3" xfId="0" applyNumberFormat="1" applyFill="1" applyBorder="1"/>
    <xf numFmtId="1" fontId="0" fillId="3" borderId="8" xfId="0" applyNumberFormat="1" applyFill="1" applyBorder="1"/>
    <xf numFmtId="0" fontId="0" fillId="0" borderId="7" xfId="0" applyBorder="1"/>
    <xf numFmtId="0" fontId="0" fillId="0" borderId="3" xfId="0" applyBorder="1"/>
    <xf numFmtId="1" fontId="0" fillId="0" borderId="3" xfId="0" applyNumberFormat="1" applyBorder="1"/>
    <xf numFmtId="1" fontId="0" fillId="0" borderId="8" xfId="0" applyNumberFormat="1" applyBorder="1"/>
    <xf numFmtId="1" fontId="0" fillId="3" borderId="5" xfId="0" applyNumberFormat="1" applyFill="1" applyBorder="1"/>
    <xf numFmtId="1" fontId="0" fillId="3" borderId="6" xfId="0" applyNumberFormat="1" applyFill="1" applyBorder="1"/>
    <xf numFmtId="0" fontId="2" fillId="4" borderId="9" xfId="0" applyFont="1" applyFill="1" applyBorder="1"/>
    <xf numFmtId="0" fontId="2" fillId="4" borderId="0" xfId="0" applyFont="1" applyFill="1"/>
    <xf numFmtId="14" fontId="2" fillId="4" borderId="0" xfId="0" applyNumberFormat="1" applyFont="1" applyFill="1"/>
    <xf numFmtId="0" fontId="2" fillId="4" borderId="10" xfId="0" applyFont="1" applyFill="1" applyBorder="1"/>
    <xf numFmtId="0" fontId="5" fillId="0" borderId="11" xfId="0" applyFont="1" applyBorder="1" applyAlignment="1">
      <alignment horizontal="right" wrapText="1"/>
    </xf>
    <xf numFmtId="1" fontId="5" fillId="0" borderId="11" xfId="0" applyNumberFormat="1" applyFont="1" applyBorder="1" applyAlignment="1">
      <alignment horizontal="right" wrapText="1"/>
    </xf>
    <xf numFmtId="1" fontId="6" fillId="0" borderId="11" xfId="0" applyNumberFormat="1" applyFont="1" applyBorder="1" applyAlignment="1">
      <alignment horizontal="right" wrapText="1"/>
    </xf>
    <xf numFmtId="1" fontId="0" fillId="0" borderId="5" xfId="0" applyNumberFormat="1" applyBorder="1"/>
    <xf numFmtId="1" fontId="0" fillId="0" borderId="6" xfId="0" applyNumberFormat="1" applyBorder="1"/>
    <xf numFmtId="1" fontId="5" fillId="3" borderId="11" xfId="0" applyNumberFormat="1" applyFont="1" applyFill="1" applyBorder="1" applyAlignment="1">
      <alignment horizontal="right" wrapText="1"/>
    </xf>
    <xf numFmtId="1" fontId="6" fillId="3" borderId="11" xfId="0" applyNumberFormat="1" applyFont="1" applyFill="1" applyBorder="1" applyAlignment="1">
      <alignment horizontal="right" wrapText="1"/>
    </xf>
    <xf numFmtId="0" fontId="2" fillId="4" borderId="2" xfId="0" applyFont="1" applyFill="1" applyBorder="1"/>
    <xf numFmtId="0" fontId="2" fillId="4" borderId="12" xfId="0" applyFont="1" applyFill="1" applyBorder="1"/>
    <xf numFmtId="0" fontId="5" fillId="0" borderId="0" xfId="0" applyFont="1" applyAlignment="1">
      <alignment horizontal="right" wrapText="1"/>
    </xf>
    <xf numFmtId="0" fontId="0" fillId="5" borderId="4" xfId="0" applyFill="1" applyBorder="1"/>
    <xf numFmtId="1" fontId="6" fillId="0" borderId="0" xfId="0" applyNumberFormat="1" applyFont="1" applyAlignment="1">
      <alignment horizontal="right" wrapText="1"/>
    </xf>
    <xf numFmtId="0" fontId="0" fillId="6" borderId="0" xfId="0" applyFill="1"/>
    <xf numFmtId="0" fontId="0" fillId="0" borderId="0" xfId="0" applyNumberFormat="1"/>
  </cellXfs>
  <cellStyles count="8">
    <cellStyle name="Comma 3" xfId="7" xr:uid="{8495F639-2EBE-453B-816B-67ADCD05B763}"/>
    <cellStyle name="Comma 5" xfId="3" xr:uid="{568F5788-371E-4240-B1F6-143C7F2F4241}"/>
    <cellStyle name="Currency 2" xfId="5" xr:uid="{79D07687-3A90-4516-96A5-91F5C4FC7FC3}"/>
    <cellStyle name="Currency 4" xfId="2" xr:uid="{96A9967B-2D31-4DD8-B25F-3F10FCE1CBDD}"/>
    <cellStyle name="Normal" xfId="0" builtinId="0"/>
    <cellStyle name="Normal 5" xfId="4" xr:uid="{9E6CC6F5-4007-40E9-BD8E-C6A470E55D32}"/>
    <cellStyle name="Percent" xfId="1" builtinId="5"/>
    <cellStyle name="Percent 3" xfId="6" xr:uid="{D58ED73F-07BD-4766-9859-E8BB5F10E9DC}"/>
  </cellStyles>
  <dxfs count="5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family val="2"/>
        <scheme val="none"/>
      </font>
      <numFmt numFmtId="1" formatCode="0"/>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1"/>
        <color theme="1"/>
        <name val="Calibri"/>
        <family val="2"/>
        <scheme val="none"/>
      </font>
      <numFmt numFmtId="1" formatCode="0"/>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1"/>
        <color theme="1"/>
        <name val="Calibri"/>
        <family val="2"/>
        <scheme val="none"/>
      </font>
      <numFmt numFmtId="1" formatCode="0"/>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1"/>
        <color theme="1"/>
        <name val="Calibri"/>
        <family val="2"/>
        <scheme val="none"/>
      </font>
      <numFmt numFmtId="1" formatCode="0"/>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numFmt numFmtId="1" formatCode="0"/>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1"/>
        <color theme="1"/>
        <name val="Trebuchet MS"/>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Trebuchet MS"/>
        <family val="2"/>
        <scheme val="minor"/>
      </font>
      <fill>
        <patternFill patternType="solid">
          <fgColor theme="4"/>
          <bgColor theme="4"/>
        </patternFill>
      </fill>
    </dxf>
    <dxf>
      <font>
        <b val="0"/>
        <i val="0"/>
        <strike val="0"/>
        <condense val="0"/>
        <extend val="0"/>
        <outline val="0"/>
        <shadow val="0"/>
        <u val="none"/>
        <vertAlign val="baseline"/>
        <sz val="11"/>
        <color theme="1"/>
        <name val="Trebuchet MS"/>
        <family val="2"/>
        <scheme val="minor"/>
      </font>
      <numFmt numFmtId="1" formatCode="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Trebuchet MS"/>
        <family val="2"/>
        <scheme val="minor"/>
      </font>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numFmt numFmtId="0" formatCode="General"/>
    </dxf>
    <dxf>
      <numFmt numFmtId="1" formatCode="0"/>
    </dxf>
    <dxf>
      <numFmt numFmtId="1" formatCode="0"/>
    </dxf>
    <dxf>
      <numFmt numFmtId="1" formatCode="0"/>
    </dxf>
    <dxf>
      <font>
        <b val="0"/>
        <i val="0"/>
        <strike val="0"/>
        <condense val="0"/>
        <extend val="0"/>
        <outline val="0"/>
        <shadow val="0"/>
        <u val="none"/>
        <vertAlign val="baseline"/>
        <sz val="10"/>
        <color theme="1"/>
        <name val="Arial"/>
        <family val="2"/>
        <scheme val="none"/>
      </font>
      <numFmt numFmtId="1" formatCode="0"/>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numFmt numFmtId="1" formatCode="0"/>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1"/>
        <color theme="1"/>
        <name val="Trebuchet MS"/>
        <family val="2"/>
        <scheme val="minor"/>
      </font>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font>
        <b/>
        <i val="0"/>
        <strike val="0"/>
        <condense val="0"/>
        <extend val="0"/>
        <outline val="0"/>
        <shadow val="0"/>
        <u val="none"/>
        <vertAlign val="baseline"/>
        <sz val="11"/>
        <color theme="0"/>
        <name val="Trebuchet MS"/>
        <family val="2"/>
        <scheme val="minor"/>
      </font>
      <fill>
        <patternFill patternType="solid">
          <fgColor theme="4"/>
          <bgColor theme="4"/>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border outline="0">
        <top style="thin">
          <color theme="4" tint="0.39997558519241921"/>
        </top>
      </border>
    </dxf>
    <dxf>
      <font>
        <b/>
        <i val="0"/>
        <strike val="0"/>
        <condense val="0"/>
        <extend val="0"/>
        <outline val="0"/>
        <shadow val="0"/>
        <u val="none"/>
        <vertAlign val="baseline"/>
        <sz val="11"/>
        <color theme="0"/>
        <name val="Trebuchet MS"/>
        <family val="2"/>
        <scheme val="minor"/>
      </font>
      <fill>
        <patternFill patternType="solid">
          <fgColor theme="4"/>
          <bgColor theme="4"/>
        </patternFill>
      </fill>
    </dxf>
  </dxfs>
  <tableStyles count="0" defaultTableStyle="TableStyleMedium2" defaultPivotStyle="PivotStyleLight16"/>
  <colors>
    <mruColors>
      <color rgb="FFFFCC00"/>
      <color rgb="FFFA06C6"/>
      <color rgb="FF00FF00"/>
      <color rgb="FF66FF99"/>
      <color rgb="FF00CC66"/>
      <color rgb="FF00FFCC"/>
      <color rgb="FFF54D2B"/>
      <color rgb="FF5DEA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Dashboard 2 Final.xlsx]Pivot table!PivotTable8</c:name>
    <c:fmtId val="2"/>
  </c:pivotSource>
  <c:chart>
    <c:title>
      <c:tx>
        <c:rich>
          <a:bodyPr rot="0" spcFirstLastPara="1" vertOverflow="ellipsis" vert="horz" wrap="square" anchor="ctr" anchorCtr="1"/>
          <a:lstStyle/>
          <a:p>
            <a:pPr>
              <a:defRPr lang="en-US" sz="192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b="1"/>
              <a:t>Due Amount V/s Year Comparison</a:t>
            </a:r>
          </a:p>
        </c:rich>
      </c:tx>
      <c:layout>
        <c:manualLayout>
          <c:xMode val="edge"/>
          <c:yMode val="edge"/>
          <c:x val="0.29463115107181176"/>
          <c:y val="6.0642924139499191E-2"/>
        </c:manualLayout>
      </c:layout>
      <c:overlay val="0"/>
      <c:spPr>
        <a:noFill/>
        <a:ln>
          <a:noFill/>
        </a:ln>
        <a:effectLst/>
      </c:spPr>
      <c:txPr>
        <a:bodyPr rot="0" spcFirstLastPara="1" vertOverflow="ellipsis" vert="horz" wrap="square" anchor="ctr" anchorCtr="1"/>
        <a:lstStyle/>
        <a:p>
          <a:pPr>
            <a:defRPr lang="en-US" sz="192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table'!$B$21</c:f>
              <c:strCache>
                <c:ptCount val="1"/>
                <c:pt idx="0">
                  <c:v>Sum of Current (0-30 Days) Amount</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table'!$A$22:$A$24</c:f>
              <c:strCache>
                <c:ptCount val="2"/>
                <c:pt idx="0">
                  <c:v>2022</c:v>
                </c:pt>
                <c:pt idx="1">
                  <c:v>2023</c:v>
                </c:pt>
              </c:strCache>
            </c:strRef>
          </c:cat>
          <c:val>
            <c:numRef>
              <c:f>'Pivot table'!$B$22:$B$24</c:f>
              <c:numCache>
                <c:formatCode>0</c:formatCode>
                <c:ptCount val="2"/>
                <c:pt idx="0">
                  <c:v>16246.29643</c:v>
                </c:pt>
                <c:pt idx="1">
                  <c:v>14925.176289999998</c:v>
                </c:pt>
              </c:numCache>
            </c:numRef>
          </c:val>
          <c:extLst>
            <c:ext xmlns:c16="http://schemas.microsoft.com/office/drawing/2014/chart" uri="{C3380CC4-5D6E-409C-BE32-E72D297353CC}">
              <c16:uniqueId val="{00000000-296D-4A39-9997-B90638040A4E}"/>
            </c:ext>
          </c:extLst>
        </c:ser>
        <c:ser>
          <c:idx val="1"/>
          <c:order val="1"/>
          <c:tx>
            <c:strRef>
              <c:f>'Pivot table'!$C$21</c:f>
              <c:strCache>
                <c:ptCount val="1"/>
                <c:pt idx="0">
                  <c:v>Sum of (1-30 days) Past Due</c:v>
                </c:pt>
              </c:strCache>
            </c:strRef>
          </c:tx>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table'!$A$22:$A$24</c:f>
              <c:strCache>
                <c:ptCount val="2"/>
                <c:pt idx="0">
                  <c:v>2022</c:v>
                </c:pt>
                <c:pt idx="1">
                  <c:v>2023</c:v>
                </c:pt>
              </c:strCache>
            </c:strRef>
          </c:cat>
          <c:val>
            <c:numRef>
              <c:f>'Pivot table'!$C$22:$C$24</c:f>
              <c:numCache>
                <c:formatCode>0</c:formatCode>
                <c:ptCount val="2"/>
                <c:pt idx="0">
                  <c:v>2955.7534999999998</c:v>
                </c:pt>
                <c:pt idx="1">
                  <c:v>4082.3672199999996</c:v>
                </c:pt>
              </c:numCache>
            </c:numRef>
          </c:val>
          <c:extLst>
            <c:ext xmlns:c16="http://schemas.microsoft.com/office/drawing/2014/chart" uri="{C3380CC4-5D6E-409C-BE32-E72D297353CC}">
              <c16:uniqueId val="{00000001-296D-4A39-9997-B90638040A4E}"/>
            </c:ext>
          </c:extLst>
        </c:ser>
        <c:ser>
          <c:idx val="2"/>
          <c:order val="2"/>
          <c:tx>
            <c:strRef>
              <c:f>'Pivot table'!$D$21</c:f>
              <c:strCache>
                <c:ptCount val="1"/>
                <c:pt idx="0">
                  <c:v>Sum of (31-60 Days) Past Due</c:v>
                </c:pt>
              </c:strCache>
            </c:strRef>
          </c:tx>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table'!$A$22:$A$24</c:f>
              <c:strCache>
                <c:ptCount val="2"/>
                <c:pt idx="0">
                  <c:v>2022</c:v>
                </c:pt>
                <c:pt idx="1">
                  <c:v>2023</c:v>
                </c:pt>
              </c:strCache>
            </c:strRef>
          </c:cat>
          <c:val>
            <c:numRef>
              <c:f>'Pivot table'!$D$22:$D$24</c:f>
              <c:numCache>
                <c:formatCode>0</c:formatCode>
                <c:ptCount val="2"/>
                <c:pt idx="0">
                  <c:v>765.82443999999987</c:v>
                </c:pt>
                <c:pt idx="1">
                  <c:v>1124.8107600000001</c:v>
                </c:pt>
              </c:numCache>
            </c:numRef>
          </c:val>
          <c:extLst>
            <c:ext xmlns:c16="http://schemas.microsoft.com/office/drawing/2014/chart" uri="{C3380CC4-5D6E-409C-BE32-E72D297353CC}">
              <c16:uniqueId val="{00000002-296D-4A39-9997-B90638040A4E}"/>
            </c:ext>
          </c:extLst>
        </c:ser>
        <c:ser>
          <c:idx val="3"/>
          <c:order val="3"/>
          <c:tx>
            <c:strRef>
              <c:f>'Pivot table'!$E$21</c:f>
              <c:strCache>
                <c:ptCount val="1"/>
                <c:pt idx="0">
                  <c:v>Sum of (61-90 Days) Past Due</c:v>
                </c:pt>
              </c:strCache>
            </c:strRef>
          </c:tx>
          <c:spPr>
            <a:gradFill rotWithShape="1">
              <a:gsLst>
                <a:gs pos="0">
                  <a:schemeClr val="accent1">
                    <a:lumMod val="60000"/>
                    <a:tint val="96000"/>
                    <a:lumMod val="100000"/>
                  </a:schemeClr>
                </a:gs>
                <a:gs pos="78000">
                  <a:schemeClr val="accent1">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table'!$A$22:$A$24</c:f>
              <c:strCache>
                <c:ptCount val="2"/>
                <c:pt idx="0">
                  <c:v>2022</c:v>
                </c:pt>
                <c:pt idx="1">
                  <c:v>2023</c:v>
                </c:pt>
              </c:strCache>
            </c:strRef>
          </c:cat>
          <c:val>
            <c:numRef>
              <c:f>'Pivot table'!$E$22:$E$24</c:f>
              <c:numCache>
                <c:formatCode>0</c:formatCode>
                <c:ptCount val="2"/>
                <c:pt idx="0">
                  <c:v>449.51715000000002</c:v>
                </c:pt>
                <c:pt idx="1">
                  <c:v>645.48043999999993</c:v>
                </c:pt>
              </c:numCache>
            </c:numRef>
          </c:val>
          <c:extLst>
            <c:ext xmlns:c16="http://schemas.microsoft.com/office/drawing/2014/chart" uri="{C3380CC4-5D6E-409C-BE32-E72D297353CC}">
              <c16:uniqueId val="{00000003-296D-4A39-9997-B90638040A4E}"/>
            </c:ext>
          </c:extLst>
        </c:ser>
        <c:ser>
          <c:idx val="4"/>
          <c:order val="4"/>
          <c:tx>
            <c:strRef>
              <c:f>'Pivot table'!$F$21</c:f>
              <c:strCache>
                <c:ptCount val="1"/>
                <c:pt idx="0">
                  <c:v>Sum of Over 90 days Past Due</c:v>
                </c:pt>
              </c:strCache>
            </c:strRef>
          </c:tx>
          <c:spPr>
            <a:gradFill rotWithShape="1">
              <a:gsLst>
                <a:gs pos="0">
                  <a:schemeClr val="accent3">
                    <a:lumMod val="60000"/>
                    <a:tint val="96000"/>
                    <a:lumMod val="100000"/>
                  </a:schemeClr>
                </a:gs>
                <a:gs pos="78000">
                  <a:schemeClr val="accent3">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table'!$A$22:$A$24</c:f>
              <c:strCache>
                <c:ptCount val="2"/>
                <c:pt idx="0">
                  <c:v>2022</c:v>
                </c:pt>
                <c:pt idx="1">
                  <c:v>2023</c:v>
                </c:pt>
              </c:strCache>
            </c:strRef>
          </c:cat>
          <c:val>
            <c:numRef>
              <c:f>'Pivot table'!$F$22:$F$24</c:f>
              <c:numCache>
                <c:formatCode>0</c:formatCode>
                <c:ptCount val="2"/>
                <c:pt idx="0">
                  <c:v>2075.6559600000001</c:v>
                </c:pt>
                <c:pt idx="1">
                  <c:v>1197.4339500000001</c:v>
                </c:pt>
              </c:numCache>
            </c:numRef>
          </c:val>
          <c:extLst>
            <c:ext xmlns:c16="http://schemas.microsoft.com/office/drawing/2014/chart" uri="{C3380CC4-5D6E-409C-BE32-E72D297353CC}">
              <c16:uniqueId val="{00000004-296D-4A39-9997-B90638040A4E}"/>
            </c:ext>
          </c:extLst>
        </c:ser>
        <c:dLbls>
          <c:dLblPos val="outEnd"/>
          <c:showLegendKey val="0"/>
          <c:showVal val="1"/>
          <c:showCatName val="0"/>
          <c:showSerName val="0"/>
          <c:showPercent val="0"/>
          <c:showBubbleSize val="0"/>
        </c:dLbls>
        <c:gapWidth val="115"/>
        <c:overlap val="-20"/>
        <c:axId val="1888468784"/>
        <c:axId val="2047622960"/>
      </c:barChart>
      <c:catAx>
        <c:axId val="18884687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crossAx val="2047622960"/>
        <c:crosses val="autoZero"/>
        <c:auto val="1"/>
        <c:lblAlgn val="ctr"/>
        <c:lblOffset val="100"/>
        <c:noMultiLvlLbl val="0"/>
      </c:catAx>
      <c:valAx>
        <c:axId val="204762296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crossAx val="188846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sz="16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Dashboard 2 Final.xlsx]Pivot table!PivotTable10</c:name>
    <c:fmtId val="8"/>
  </c:pivotSource>
  <c:chart>
    <c:title>
      <c:tx>
        <c:rich>
          <a:bodyPr rot="0" spcFirstLastPara="1" vertOverflow="ellipsis" vert="horz" wrap="square" anchor="ctr" anchorCtr="1"/>
          <a:lstStyle/>
          <a:p>
            <a:pPr>
              <a:defRPr lang="en-US" sz="192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b="1"/>
              <a:t>Due Amount by Collector Name (Area wise)</a:t>
            </a:r>
          </a:p>
        </c:rich>
      </c:tx>
      <c:layout>
        <c:manualLayout>
          <c:xMode val="edge"/>
          <c:yMode val="edge"/>
          <c:x val="0.1317994433195247"/>
          <c:y val="6.0660076371167736E-2"/>
        </c:manualLayout>
      </c:layout>
      <c:overlay val="0"/>
      <c:spPr>
        <a:noFill/>
        <a:ln>
          <a:noFill/>
        </a:ln>
        <a:effectLst/>
      </c:spPr>
      <c:txPr>
        <a:bodyPr rot="0" spcFirstLastPara="1" vertOverflow="ellipsis" vert="horz" wrap="square" anchor="ctr" anchorCtr="1"/>
        <a:lstStyle/>
        <a:p>
          <a:pPr>
            <a:defRPr lang="en-US" sz="192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27634136843166E-2"/>
          <c:y val="0.17424793500209382"/>
          <c:w val="0.663133503961153"/>
          <c:h val="0.67915108579831129"/>
        </c:manualLayout>
      </c:layout>
      <c:barChart>
        <c:barDir val="col"/>
        <c:grouping val="clustered"/>
        <c:varyColors val="0"/>
        <c:ser>
          <c:idx val="0"/>
          <c:order val="0"/>
          <c:tx>
            <c:strRef>
              <c:f>'Pivot table'!$B$33</c:f>
              <c:strCache>
                <c:ptCount val="1"/>
                <c:pt idx="0">
                  <c:v>Sum of Current (0-30 Days) Amount</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table'!$A$34:$A$35</c:f>
              <c:strCache>
                <c:ptCount val="1"/>
                <c:pt idx="0">
                  <c:v>J. Parker</c:v>
                </c:pt>
              </c:strCache>
            </c:strRef>
          </c:cat>
          <c:val>
            <c:numRef>
              <c:f>'Pivot table'!$B$34:$B$35</c:f>
              <c:numCache>
                <c:formatCode>0</c:formatCode>
                <c:ptCount val="1"/>
                <c:pt idx="0">
                  <c:v>747.59646999999995</c:v>
                </c:pt>
              </c:numCache>
            </c:numRef>
          </c:val>
          <c:extLst>
            <c:ext xmlns:c16="http://schemas.microsoft.com/office/drawing/2014/chart" uri="{C3380CC4-5D6E-409C-BE32-E72D297353CC}">
              <c16:uniqueId val="{00000000-E4DC-4215-AE2C-98305DC9E675}"/>
            </c:ext>
          </c:extLst>
        </c:ser>
        <c:ser>
          <c:idx val="1"/>
          <c:order val="1"/>
          <c:tx>
            <c:strRef>
              <c:f>'Pivot table'!$C$33</c:f>
              <c:strCache>
                <c:ptCount val="1"/>
                <c:pt idx="0">
                  <c:v>Sum of (1-30 days) Past Due</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table'!$A$34:$A$35</c:f>
              <c:strCache>
                <c:ptCount val="1"/>
                <c:pt idx="0">
                  <c:v>J. Parker</c:v>
                </c:pt>
              </c:strCache>
            </c:strRef>
          </c:cat>
          <c:val>
            <c:numRef>
              <c:f>'Pivot table'!$C$34:$C$35</c:f>
              <c:numCache>
                <c:formatCode>0</c:formatCode>
                <c:ptCount val="1"/>
                <c:pt idx="0">
                  <c:v>117.92570000000001</c:v>
                </c:pt>
              </c:numCache>
            </c:numRef>
          </c:val>
          <c:extLst>
            <c:ext xmlns:c16="http://schemas.microsoft.com/office/drawing/2014/chart" uri="{C3380CC4-5D6E-409C-BE32-E72D297353CC}">
              <c16:uniqueId val="{00000001-E4DC-4215-AE2C-98305DC9E675}"/>
            </c:ext>
          </c:extLst>
        </c:ser>
        <c:ser>
          <c:idx val="2"/>
          <c:order val="2"/>
          <c:tx>
            <c:strRef>
              <c:f>'Pivot table'!$D$33</c:f>
              <c:strCache>
                <c:ptCount val="1"/>
                <c:pt idx="0">
                  <c:v>Sum of (31-60 Days) Past Due</c:v>
                </c:pt>
              </c:strCache>
            </c:strRef>
          </c:tx>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table'!$A$34:$A$35</c:f>
              <c:strCache>
                <c:ptCount val="1"/>
                <c:pt idx="0">
                  <c:v>J. Parker</c:v>
                </c:pt>
              </c:strCache>
            </c:strRef>
          </c:cat>
          <c:val>
            <c:numRef>
              <c:f>'Pivot table'!$D$34:$D$35</c:f>
              <c:numCache>
                <c:formatCode>0</c:formatCode>
                <c:ptCount val="1"/>
                <c:pt idx="0">
                  <c:v>44.648090000000003</c:v>
                </c:pt>
              </c:numCache>
            </c:numRef>
          </c:val>
          <c:extLst>
            <c:ext xmlns:c16="http://schemas.microsoft.com/office/drawing/2014/chart" uri="{C3380CC4-5D6E-409C-BE32-E72D297353CC}">
              <c16:uniqueId val="{00000002-E4DC-4215-AE2C-98305DC9E675}"/>
            </c:ext>
          </c:extLst>
        </c:ser>
        <c:ser>
          <c:idx val="3"/>
          <c:order val="3"/>
          <c:tx>
            <c:strRef>
              <c:f>'Pivot table'!$E$33</c:f>
              <c:strCache>
                <c:ptCount val="1"/>
                <c:pt idx="0">
                  <c:v>Sum of (61-90 Days) Past Due</c:v>
                </c:pt>
              </c:strCache>
            </c:strRef>
          </c:tx>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table'!$A$34:$A$35</c:f>
              <c:strCache>
                <c:ptCount val="1"/>
                <c:pt idx="0">
                  <c:v>J. Parker</c:v>
                </c:pt>
              </c:strCache>
            </c:strRef>
          </c:cat>
          <c:val>
            <c:numRef>
              <c:f>'Pivot table'!$E$34:$E$35</c:f>
              <c:numCache>
                <c:formatCode>0</c:formatCode>
                <c:ptCount val="1"/>
                <c:pt idx="0">
                  <c:v>16.519400000000001</c:v>
                </c:pt>
              </c:numCache>
            </c:numRef>
          </c:val>
          <c:extLst>
            <c:ext xmlns:c16="http://schemas.microsoft.com/office/drawing/2014/chart" uri="{C3380CC4-5D6E-409C-BE32-E72D297353CC}">
              <c16:uniqueId val="{00000003-E4DC-4215-AE2C-98305DC9E675}"/>
            </c:ext>
          </c:extLst>
        </c:ser>
        <c:ser>
          <c:idx val="4"/>
          <c:order val="4"/>
          <c:tx>
            <c:strRef>
              <c:f>'Pivot table'!$F$33</c:f>
              <c:strCache>
                <c:ptCount val="1"/>
                <c:pt idx="0">
                  <c:v>Sum of Over 90 days Past Due</c:v>
                </c:pt>
              </c:strCache>
            </c:strRef>
          </c:tx>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table'!$A$34:$A$35</c:f>
              <c:strCache>
                <c:ptCount val="1"/>
                <c:pt idx="0">
                  <c:v>J. Parker</c:v>
                </c:pt>
              </c:strCache>
            </c:strRef>
          </c:cat>
          <c:val>
            <c:numRef>
              <c:f>'Pivot table'!$F$34:$F$35</c:f>
              <c:numCache>
                <c:formatCode>0</c:formatCode>
                <c:ptCount val="1"/>
                <c:pt idx="0">
                  <c:v>101.8186</c:v>
                </c:pt>
              </c:numCache>
            </c:numRef>
          </c:val>
          <c:extLst>
            <c:ext xmlns:c16="http://schemas.microsoft.com/office/drawing/2014/chart" uri="{C3380CC4-5D6E-409C-BE32-E72D297353CC}">
              <c16:uniqueId val="{00000004-E4DC-4215-AE2C-98305DC9E675}"/>
            </c:ext>
          </c:extLst>
        </c:ser>
        <c:dLbls>
          <c:dLblPos val="outEnd"/>
          <c:showLegendKey val="0"/>
          <c:showVal val="1"/>
          <c:showCatName val="0"/>
          <c:showSerName val="0"/>
          <c:showPercent val="0"/>
          <c:showBubbleSize val="0"/>
        </c:dLbls>
        <c:gapWidth val="100"/>
        <c:overlap val="-24"/>
        <c:axId val="2000030464"/>
        <c:axId val="1344508656"/>
      </c:barChart>
      <c:catAx>
        <c:axId val="2000030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crossAx val="1344508656"/>
        <c:crosses val="autoZero"/>
        <c:auto val="1"/>
        <c:lblAlgn val="ctr"/>
        <c:lblOffset val="100"/>
        <c:noMultiLvlLbl val="0"/>
      </c:catAx>
      <c:valAx>
        <c:axId val="13445086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crossAx val="2000030464"/>
        <c:crosses val="autoZero"/>
        <c:crossBetween val="between"/>
      </c:valAx>
      <c:spPr>
        <a:noFill/>
        <a:ln>
          <a:noFill/>
        </a:ln>
        <a:effectLst/>
      </c:spPr>
    </c:plotArea>
    <c:legend>
      <c:legendPos val="r"/>
      <c:layout>
        <c:manualLayout>
          <c:xMode val="edge"/>
          <c:yMode val="edge"/>
          <c:x val="0.68575647323423528"/>
          <c:y val="0.24373672934850363"/>
          <c:w val="0.30684906595441769"/>
          <c:h val="0.51903690942620506"/>
        </c:manualLayout>
      </c:layout>
      <c:overlay val="0"/>
      <c:spPr>
        <a:noFill/>
        <a:ln>
          <a:noFill/>
        </a:ln>
        <a:effectLst/>
      </c:spPr>
      <c:txPr>
        <a:bodyPr rot="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sz="16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Dashboard 2 Final.xlsx]Pivot table!PivotTable11</c:name>
    <c:fmtId val="2"/>
  </c:pivotSource>
  <c:chart>
    <c:title>
      <c:tx>
        <c:rich>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Account Receivable by Customer Type</a:t>
            </a:r>
          </a:p>
        </c:rich>
      </c:tx>
      <c:overlay val="0"/>
      <c:spPr>
        <a:noFill/>
        <a:ln>
          <a:noFill/>
        </a:ln>
        <a:effectLst/>
      </c:spPr>
      <c:txPr>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6000"/>
                    <a:lumMod val="100000"/>
                  </a:schemeClr>
                </a:gs>
                <a:gs pos="78000">
                  <a:schemeClr val="accent2">
                    <a:shade val="94000"/>
                    <a:lumMod val="94000"/>
                  </a:schemeClr>
                </a:gs>
              </a:gsLst>
              <a:lin ang="5400000" scaled="0"/>
            </a:gradFill>
            <a:ln w="9525">
              <a:solidFill>
                <a:schemeClr val="accent2"/>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3">
                    <a:tint val="96000"/>
                    <a:lumMod val="100000"/>
                  </a:schemeClr>
                </a:gs>
                <a:gs pos="78000">
                  <a:schemeClr val="accent3">
                    <a:shade val="94000"/>
                    <a:lumMod val="94000"/>
                  </a:schemeClr>
                </a:gs>
              </a:gsLst>
              <a:lin ang="5400000" scaled="0"/>
            </a:gradFill>
            <a:ln w="9525">
              <a:solidFill>
                <a:schemeClr val="accent3"/>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6000"/>
                    <a:lumMod val="100000"/>
                  </a:schemeClr>
                </a:gs>
                <a:gs pos="78000">
                  <a:schemeClr val="accent2">
                    <a:shade val="94000"/>
                    <a:lumMod val="94000"/>
                  </a:schemeClr>
                </a:gs>
              </a:gsLst>
              <a:lin ang="5400000" scaled="0"/>
            </a:gradFill>
            <a:ln w="9525">
              <a:solidFill>
                <a:schemeClr val="accent2"/>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layout>
            <c:manualLayout>
              <c:x val="-0.10204758068890155"/>
              <c:y val="-6.7243041900489561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layout>
            <c:manualLayout>
              <c:x val="-4.2906369153288139E-2"/>
              <c:y val="-0.19612553887642789"/>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3">
                    <a:tint val="96000"/>
                    <a:lumMod val="100000"/>
                  </a:schemeClr>
                </a:gs>
                <a:gs pos="78000">
                  <a:schemeClr val="accent3">
                    <a:shade val="94000"/>
                    <a:lumMod val="94000"/>
                  </a:schemeClr>
                </a:gs>
              </a:gsLst>
              <a:lin ang="5400000" scaled="0"/>
            </a:gradFill>
            <a:ln w="9525">
              <a:solidFill>
                <a:schemeClr val="accent3"/>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layout>
            <c:manualLayout>
              <c:x val="7.3056790720463546E-2"/>
              <c:y val="8.4053802375610928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542877674758396E-2"/>
          <c:y val="0.16267565245528492"/>
          <c:w val="0.75874894096870038"/>
          <c:h val="0.7102828515001729"/>
        </c:manualLayout>
      </c:layout>
      <c:lineChart>
        <c:grouping val="standard"/>
        <c:varyColors val="0"/>
        <c:ser>
          <c:idx val="0"/>
          <c:order val="0"/>
          <c:tx>
            <c:strRef>
              <c:f>'Pivot table'!$B$45</c:f>
              <c:strCache>
                <c:ptCount val="1"/>
                <c:pt idx="0">
                  <c:v>Sum of Total Amount Receivable</c:v>
                </c:pt>
              </c:strCache>
            </c:strRef>
          </c:tx>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Pt>
            <c:idx val="0"/>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bubble3D val="0"/>
            <c:extLst>
              <c:ext xmlns:c16="http://schemas.microsoft.com/office/drawing/2014/chart" uri="{C3380CC4-5D6E-409C-BE32-E72D297353CC}">
                <c16:uniqueId val="{00000001-730A-4E20-95DB-DB6AFF958670}"/>
              </c:ext>
            </c:extLst>
          </c:dPt>
          <c:dLbls>
            <c:dLbl>
              <c:idx val="0"/>
              <c:layout>
                <c:manualLayout>
                  <c:x val="-4.2906369153288139E-2"/>
                  <c:y val="-0.196125538876427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30A-4E20-95DB-DB6AFF958670}"/>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table'!$A$46:$A$48</c:f>
              <c:strCache>
                <c:ptCount val="2"/>
                <c:pt idx="0">
                  <c:v>Agriculture</c:v>
                </c:pt>
                <c:pt idx="1">
                  <c:v>Residential</c:v>
                </c:pt>
              </c:strCache>
            </c:strRef>
          </c:cat>
          <c:val>
            <c:numRef>
              <c:f>'Pivot table'!$B$46:$B$48</c:f>
              <c:numCache>
                <c:formatCode>0</c:formatCode>
                <c:ptCount val="2"/>
                <c:pt idx="0">
                  <c:v>1355.9241299999999</c:v>
                </c:pt>
                <c:pt idx="1">
                  <c:v>8913.3356700000095</c:v>
                </c:pt>
              </c:numCache>
            </c:numRef>
          </c:val>
          <c:smooth val="0"/>
          <c:extLst>
            <c:ext xmlns:c16="http://schemas.microsoft.com/office/drawing/2014/chart" uri="{C3380CC4-5D6E-409C-BE32-E72D297353CC}">
              <c16:uniqueId val="{00000000-2EF1-48E4-9FDF-551DF6658E17}"/>
            </c:ext>
          </c:extLst>
        </c:ser>
        <c:ser>
          <c:idx val="1"/>
          <c:order val="1"/>
          <c:tx>
            <c:strRef>
              <c:f>'Pivot table'!$C$45</c:f>
              <c:strCache>
                <c:ptCount val="1"/>
                <c:pt idx="0">
                  <c:v>Sum of Current (0-30) Amount</c:v>
                </c:pt>
              </c:strCache>
            </c:strRef>
          </c:tx>
          <c:spPr>
            <a:ln w="34925" cap="rnd">
              <a:solidFill>
                <a:schemeClr val="accent2"/>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6000"/>
                      <a:lumMod val="100000"/>
                    </a:schemeClr>
                  </a:gs>
                  <a:gs pos="78000">
                    <a:schemeClr val="accent2">
                      <a:shade val="94000"/>
                      <a:lumMod val="94000"/>
                    </a:schemeClr>
                  </a:gs>
                </a:gsLst>
                <a:lin ang="5400000" scaled="0"/>
              </a:gradFill>
              <a:ln w="9525">
                <a:solidFill>
                  <a:schemeClr val="accent2"/>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Pt>
            <c:idx val="0"/>
            <c:marker>
              <c:symbol val="circle"/>
              <c:size val="6"/>
              <c:spPr>
                <a:gradFill rotWithShape="1">
                  <a:gsLst>
                    <a:gs pos="0">
                      <a:schemeClr val="accent2">
                        <a:tint val="96000"/>
                        <a:lumMod val="100000"/>
                      </a:schemeClr>
                    </a:gs>
                    <a:gs pos="78000">
                      <a:schemeClr val="accent2">
                        <a:shade val="94000"/>
                        <a:lumMod val="94000"/>
                      </a:schemeClr>
                    </a:gs>
                  </a:gsLst>
                  <a:lin ang="5400000" scaled="0"/>
                </a:gradFill>
                <a:ln w="9525">
                  <a:solidFill>
                    <a:schemeClr val="accent2"/>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bubble3D val="0"/>
            <c:extLst>
              <c:ext xmlns:c16="http://schemas.microsoft.com/office/drawing/2014/chart" uri="{C3380CC4-5D6E-409C-BE32-E72D297353CC}">
                <c16:uniqueId val="{00000000-730A-4E20-95DB-DB6AFF958670}"/>
              </c:ext>
            </c:extLst>
          </c:dPt>
          <c:dLbls>
            <c:dLbl>
              <c:idx val="0"/>
              <c:layout>
                <c:manualLayout>
                  <c:x val="-0.10204758068890155"/>
                  <c:y val="-6.72430419004895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30A-4E20-95DB-DB6AFF958670}"/>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table'!$A$46:$A$48</c:f>
              <c:strCache>
                <c:ptCount val="2"/>
                <c:pt idx="0">
                  <c:v>Agriculture</c:v>
                </c:pt>
                <c:pt idx="1">
                  <c:v>Residential</c:v>
                </c:pt>
              </c:strCache>
            </c:strRef>
          </c:cat>
          <c:val>
            <c:numRef>
              <c:f>'Pivot table'!$C$46:$C$48</c:f>
              <c:numCache>
                <c:formatCode>0</c:formatCode>
                <c:ptCount val="2"/>
                <c:pt idx="0">
                  <c:v>998.874179999999</c:v>
                </c:pt>
                <c:pt idx="1">
                  <c:v>6055.9168800000098</c:v>
                </c:pt>
              </c:numCache>
            </c:numRef>
          </c:val>
          <c:smooth val="0"/>
          <c:extLst>
            <c:ext xmlns:c16="http://schemas.microsoft.com/office/drawing/2014/chart" uri="{C3380CC4-5D6E-409C-BE32-E72D297353CC}">
              <c16:uniqueId val="{00000001-2EF1-48E4-9FDF-551DF6658E17}"/>
            </c:ext>
          </c:extLst>
        </c:ser>
        <c:ser>
          <c:idx val="2"/>
          <c:order val="2"/>
          <c:tx>
            <c:strRef>
              <c:f>'Pivot table'!$D$45</c:f>
              <c:strCache>
                <c:ptCount val="1"/>
                <c:pt idx="0">
                  <c:v>Sum of Total Due Amount</c:v>
                </c:pt>
              </c:strCache>
            </c:strRef>
          </c:tx>
          <c:spPr>
            <a:ln w="34925" cap="rnd">
              <a:solidFill>
                <a:schemeClr val="accent3"/>
              </a:solidFill>
              <a:round/>
            </a:ln>
            <a:effectLst>
              <a:outerShdw blurRad="50800" dist="38100" dir="5400000" rotWithShape="0">
                <a:srgbClr val="000000">
                  <a:alpha val="35000"/>
                </a:srgbClr>
              </a:outerShdw>
            </a:effectLst>
          </c:spPr>
          <c:marker>
            <c:symbol val="circle"/>
            <c:size val="6"/>
            <c:spPr>
              <a:gradFill rotWithShape="1">
                <a:gsLst>
                  <a:gs pos="0">
                    <a:schemeClr val="accent3">
                      <a:tint val="96000"/>
                      <a:lumMod val="100000"/>
                    </a:schemeClr>
                  </a:gs>
                  <a:gs pos="78000">
                    <a:schemeClr val="accent3">
                      <a:shade val="94000"/>
                      <a:lumMod val="94000"/>
                    </a:schemeClr>
                  </a:gs>
                </a:gsLst>
                <a:lin ang="5400000" scaled="0"/>
              </a:gradFill>
              <a:ln w="9525">
                <a:solidFill>
                  <a:schemeClr val="accent3"/>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Pt>
            <c:idx val="0"/>
            <c:marker>
              <c:symbol val="circle"/>
              <c:size val="6"/>
              <c:spPr>
                <a:gradFill rotWithShape="1">
                  <a:gsLst>
                    <a:gs pos="0">
                      <a:schemeClr val="accent3">
                        <a:tint val="96000"/>
                        <a:lumMod val="100000"/>
                      </a:schemeClr>
                    </a:gs>
                    <a:gs pos="78000">
                      <a:schemeClr val="accent3">
                        <a:shade val="94000"/>
                        <a:lumMod val="94000"/>
                      </a:schemeClr>
                    </a:gs>
                  </a:gsLst>
                  <a:lin ang="5400000" scaled="0"/>
                </a:gradFill>
                <a:ln w="9525">
                  <a:solidFill>
                    <a:schemeClr val="accent3"/>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bubble3D val="0"/>
            <c:extLst>
              <c:ext xmlns:c16="http://schemas.microsoft.com/office/drawing/2014/chart" uri="{C3380CC4-5D6E-409C-BE32-E72D297353CC}">
                <c16:uniqueId val="{00000002-730A-4E20-95DB-DB6AFF958670}"/>
              </c:ext>
            </c:extLst>
          </c:dPt>
          <c:dLbls>
            <c:dLbl>
              <c:idx val="0"/>
              <c:layout>
                <c:manualLayout>
                  <c:x val="7.3056790720463546E-2"/>
                  <c:y val="8.405380237561092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30A-4E20-95DB-DB6AFF958670}"/>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table'!$A$46:$A$48</c:f>
              <c:strCache>
                <c:ptCount val="2"/>
                <c:pt idx="0">
                  <c:v>Agriculture</c:v>
                </c:pt>
                <c:pt idx="1">
                  <c:v>Residential</c:v>
                </c:pt>
              </c:strCache>
            </c:strRef>
          </c:cat>
          <c:val>
            <c:numRef>
              <c:f>'Pivot table'!$D$46:$D$48</c:f>
              <c:numCache>
                <c:formatCode>0</c:formatCode>
                <c:ptCount val="2"/>
                <c:pt idx="0">
                  <c:v>357</c:v>
                </c:pt>
                <c:pt idx="1">
                  <c:v>2857</c:v>
                </c:pt>
              </c:numCache>
            </c:numRef>
          </c:val>
          <c:smooth val="0"/>
          <c:extLst>
            <c:ext xmlns:c16="http://schemas.microsoft.com/office/drawing/2014/chart" uri="{C3380CC4-5D6E-409C-BE32-E72D297353CC}">
              <c16:uniqueId val="{00000002-2EF1-48E4-9FDF-551DF6658E17}"/>
            </c:ext>
          </c:extLst>
        </c:ser>
        <c:dLbls>
          <c:showLegendKey val="0"/>
          <c:showVal val="1"/>
          <c:showCatName val="0"/>
          <c:showSerName val="0"/>
          <c:showPercent val="0"/>
          <c:showBubbleSize val="0"/>
        </c:dLbls>
        <c:marker val="1"/>
        <c:smooth val="0"/>
        <c:axId val="2057520368"/>
        <c:axId val="2047625360"/>
      </c:lineChart>
      <c:catAx>
        <c:axId val="20575203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crossAx val="2047625360"/>
        <c:crosses val="autoZero"/>
        <c:auto val="1"/>
        <c:lblAlgn val="ctr"/>
        <c:lblOffset val="100"/>
        <c:noMultiLvlLbl val="0"/>
      </c:catAx>
      <c:valAx>
        <c:axId val="20476253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crossAx val="2057520368"/>
        <c:crosses val="autoZero"/>
        <c:crossBetween val="between"/>
      </c:valAx>
      <c:spPr>
        <a:noFill/>
        <a:ln>
          <a:noFill/>
        </a:ln>
        <a:effectLst/>
      </c:spPr>
    </c:plotArea>
    <c:legend>
      <c:legendPos val="r"/>
      <c:layout>
        <c:manualLayout>
          <c:xMode val="edge"/>
          <c:yMode val="edge"/>
          <c:x val="0.74553362027741887"/>
          <c:y val="0.21599665196717888"/>
          <c:w val="0.24985864934177207"/>
          <c:h val="0.6154708054851990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Dashboard 2 Final.xlsx]Pivot table!PivotTable6</c:name>
    <c:fmtId val="5"/>
  </c:pivotSource>
  <c:chart>
    <c:title>
      <c:tx>
        <c:rich>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Area wise Total Account Receivable</a:t>
            </a:r>
          </a:p>
        </c:rich>
      </c:tx>
      <c:overlay val="0"/>
      <c:spPr>
        <a:noFill/>
        <a:ln>
          <a:noFill/>
        </a:ln>
        <a:effectLst/>
      </c:spPr>
      <c:txPr>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5"/>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6"/>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7"/>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8"/>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9"/>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1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1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1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s>
    <c:plotArea>
      <c:layout/>
      <c:pieChart>
        <c:varyColors val="1"/>
        <c:ser>
          <c:idx val="0"/>
          <c:order val="0"/>
          <c:tx>
            <c:strRef>
              <c:f>'Pivot table'!$B$3</c:f>
              <c:strCache>
                <c:ptCount val="1"/>
                <c:pt idx="0">
                  <c:v>Total</c:v>
                </c:pt>
              </c:strCache>
            </c:strRef>
          </c:tx>
          <c:dPt>
            <c:idx val="0"/>
            <c:bubble3D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EABB-407E-A0B1-8D4EFBCADB4B}"/>
              </c:ext>
            </c:extLst>
          </c:dPt>
          <c:dPt>
            <c:idx val="1"/>
            <c:bubble3D val="0"/>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EABB-407E-A0B1-8D4EFBCADB4B}"/>
              </c:ext>
            </c:extLst>
          </c:dPt>
          <c:dPt>
            <c:idx val="2"/>
            <c:bubble3D val="0"/>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EABB-407E-A0B1-8D4EFBCADB4B}"/>
              </c:ext>
            </c:extLst>
          </c:dPt>
          <c:dPt>
            <c:idx val="3"/>
            <c:bubble3D val="0"/>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A6E9-49D4-BE88-06D92E4A403C}"/>
              </c:ext>
            </c:extLst>
          </c:dPt>
          <c:dPt>
            <c:idx val="4"/>
            <c:bubble3D val="0"/>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9-EABB-407E-A0B1-8D4EFBCADB4B}"/>
              </c:ext>
            </c:extLst>
          </c:dPt>
          <c:dPt>
            <c:idx val="5"/>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B-EABB-407E-A0B1-8D4EFBCADB4B}"/>
              </c:ext>
            </c:extLst>
          </c:dPt>
          <c:dPt>
            <c:idx val="6"/>
            <c:bubble3D val="0"/>
            <c:spPr>
              <a:gradFill rotWithShape="1">
                <a:gsLst>
                  <a:gs pos="0">
                    <a:schemeClr val="accent1">
                      <a:lumMod val="60000"/>
                      <a:tint val="96000"/>
                      <a:lumMod val="100000"/>
                    </a:schemeClr>
                  </a:gs>
                  <a:gs pos="78000">
                    <a:schemeClr val="accent1">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D-EABB-407E-A0B1-8D4EFBCADB4B}"/>
              </c:ext>
            </c:extLst>
          </c:dPt>
          <c:dPt>
            <c:idx val="7"/>
            <c:bubble3D val="0"/>
            <c:spPr>
              <a:gradFill rotWithShape="1">
                <a:gsLst>
                  <a:gs pos="0">
                    <a:schemeClr val="accent2">
                      <a:lumMod val="60000"/>
                      <a:tint val="96000"/>
                      <a:lumMod val="100000"/>
                    </a:schemeClr>
                  </a:gs>
                  <a:gs pos="78000">
                    <a:schemeClr val="accent2">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F-EABB-407E-A0B1-8D4EFBCADB4B}"/>
              </c:ext>
            </c:extLst>
          </c:dPt>
          <c:dPt>
            <c:idx val="8"/>
            <c:bubble3D val="0"/>
            <c:spPr>
              <a:gradFill rotWithShape="1">
                <a:gsLst>
                  <a:gs pos="0">
                    <a:schemeClr val="accent3">
                      <a:lumMod val="60000"/>
                      <a:tint val="96000"/>
                      <a:lumMod val="100000"/>
                    </a:schemeClr>
                  </a:gs>
                  <a:gs pos="78000">
                    <a:schemeClr val="accent3">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1-EABB-407E-A0B1-8D4EFBCADB4B}"/>
              </c:ext>
            </c:extLst>
          </c:dPt>
          <c:dPt>
            <c:idx val="9"/>
            <c:bubble3D val="0"/>
            <c:spPr>
              <a:gradFill rotWithShape="1">
                <a:gsLst>
                  <a:gs pos="0">
                    <a:schemeClr val="accent4">
                      <a:lumMod val="60000"/>
                      <a:tint val="96000"/>
                      <a:lumMod val="100000"/>
                    </a:schemeClr>
                  </a:gs>
                  <a:gs pos="78000">
                    <a:schemeClr val="accent4">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3-EABB-407E-A0B1-8D4EFBCADB4B}"/>
              </c:ext>
            </c:extLst>
          </c:dPt>
          <c:dLbls>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table'!$A$4:$A$14</c:f>
              <c:strCache>
                <c:ptCount val="10"/>
                <c:pt idx="0">
                  <c:v>Upper Midwest</c:v>
                </c:pt>
                <c:pt idx="1">
                  <c:v>Big Sky</c:v>
                </c:pt>
                <c:pt idx="2">
                  <c:v>Northern California</c:v>
                </c:pt>
                <c:pt idx="3">
                  <c:v>Carolinas</c:v>
                </c:pt>
                <c:pt idx="4">
                  <c:v>Florida</c:v>
                </c:pt>
                <c:pt idx="5">
                  <c:v>Smoky Mountains</c:v>
                </c:pt>
                <c:pt idx="6">
                  <c:v>Coastal Plains</c:v>
                </c:pt>
                <c:pt idx="7">
                  <c:v>Minnesota</c:v>
                </c:pt>
                <c:pt idx="8">
                  <c:v>Puget Sound</c:v>
                </c:pt>
                <c:pt idx="9">
                  <c:v>Northern Alabama</c:v>
                </c:pt>
              </c:strCache>
            </c:strRef>
          </c:cat>
          <c:val>
            <c:numRef>
              <c:f>'Pivot table'!$B$4:$B$14</c:f>
              <c:numCache>
                <c:formatCode>0</c:formatCode>
                <c:ptCount val="10"/>
                <c:pt idx="0">
                  <c:v>5711</c:v>
                </c:pt>
                <c:pt idx="1">
                  <c:v>4185.1420199999993</c:v>
                </c:pt>
                <c:pt idx="2">
                  <c:v>3829.3301899999997</c:v>
                </c:pt>
                <c:pt idx="3">
                  <c:v>3565.9615599999979</c:v>
                </c:pt>
                <c:pt idx="4">
                  <c:v>3428.3452699999989</c:v>
                </c:pt>
                <c:pt idx="5">
                  <c:v>3230.0567500000006</c:v>
                </c:pt>
                <c:pt idx="6">
                  <c:v>3073.4245099999989</c:v>
                </c:pt>
                <c:pt idx="7">
                  <c:v>2788.9397700000004</c:v>
                </c:pt>
                <c:pt idx="8">
                  <c:v>2640.4239000000007</c:v>
                </c:pt>
                <c:pt idx="9">
                  <c:v>2205.5860400000001</c:v>
                </c:pt>
              </c:numCache>
            </c:numRef>
          </c:val>
          <c:extLst>
            <c:ext xmlns:c16="http://schemas.microsoft.com/office/drawing/2014/chart" uri="{C3380CC4-5D6E-409C-BE32-E72D297353CC}">
              <c16:uniqueId val="{00000000-A263-4205-9BE4-C957920210A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Dashboard 2 Final.xlsx]Pivot table!PivotTable1</c:name>
    <c:fmtId val="2"/>
  </c:pivotSource>
  <c:chart>
    <c:title>
      <c:tx>
        <c:rich>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Area wise Total A/R (Tank Lock Pending and Awaiting Pickup) </a:t>
            </a:r>
          </a:p>
        </c:rich>
      </c:tx>
      <c:overlay val="0"/>
      <c:spPr>
        <a:noFill/>
        <a:ln>
          <a:noFill/>
        </a:ln>
        <a:effectLst/>
      </c:spPr>
      <c:txPr>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1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15"/>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dLbl>
          <c:idx val="0"/>
          <c:layout>
            <c:manualLayout>
              <c:x val="3.9330843401922956E-4"/>
              <c:y val="-0.15232749045727029"/>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17"/>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18"/>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19"/>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2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2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22"/>
      </c:pivotFmt>
      <c:pivotFmt>
        <c:idx val="23"/>
      </c:pivotFmt>
      <c:pivotFmt>
        <c:idx val="24"/>
      </c:pivotFmt>
      <c:pivotFmt>
        <c:idx val="25"/>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961370040741005E-4"/>
          <c:y val="0.21192772492923492"/>
          <c:w val="0.85959053308406186"/>
          <c:h val="0.6183389841114062"/>
        </c:manualLayout>
      </c:layout>
      <c:pie3DChart>
        <c:varyColors val="1"/>
        <c:ser>
          <c:idx val="0"/>
          <c:order val="0"/>
          <c:tx>
            <c:strRef>
              <c:f>'Pivot table'!$B$56</c:f>
              <c:strCache>
                <c:ptCount val="1"/>
                <c:pt idx="0">
                  <c:v>Total</c:v>
                </c:pt>
              </c:strCache>
            </c:strRef>
          </c:tx>
          <c:explosion val="31"/>
          <c:dPt>
            <c:idx val="0"/>
            <c:bubble3D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D79B-4CEB-9EA7-0A2794FA9A67}"/>
              </c:ext>
            </c:extLst>
          </c:dPt>
          <c:dPt>
            <c:idx val="1"/>
            <c:bubble3D val="0"/>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D79B-4CEB-9EA7-0A2794FA9A67}"/>
              </c:ext>
            </c:extLst>
          </c:dPt>
          <c:dPt>
            <c:idx val="2"/>
            <c:bubble3D val="0"/>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D79B-4CEB-9EA7-0A2794FA9A67}"/>
              </c:ext>
            </c:extLst>
          </c:dPt>
          <c:dPt>
            <c:idx val="3"/>
            <c:bubble3D val="0"/>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7-D79B-4CEB-9EA7-0A2794FA9A67}"/>
              </c:ext>
            </c:extLst>
          </c:dPt>
          <c:dPt>
            <c:idx val="4"/>
            <c:bubble3D val="0"/>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9-D79B-4CEB-9EA7-0A2794FA9A67}"/>
              </c:ext>
            </c:extLst>
          </c:dPt>
          <c:dPt>
            <c:idx val="5"/>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B-D79B-4CEB-9EA7-0A2794FA9A67}"/>
              </c:ext>
            </c:extLst>
          </c:dPt>
          <c:dPt>
            <c:idx val="6"/>
            <c:bubble3D val="0"/>
            <c:spPr>
              <a:gradFill rotWithShape="1">
                <a:gsLst>
                  <a:gs pos="0">
                    <a:schemeClr val="accent1">
                      <a:lumMod val="60000"/>
                      <a:tint val="96000"/>
                      <a:lumMod val="100000"/>
                    </a:schemeClr>
                  </a:gs>
                  <a:gs pos="78000">
                    <a:schemeClr val="accent1">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D-D79B-4CEB-9EA7-0A2794FA9A67}"/>
              </c:ext>
            </c:extLst>
          </c:dPt>
          <c:dPt>
            <c:idx val="7"/>
            <c:bubble3D val="0"/>
            <c:spPr>
              <a:gradFill rotWithShape="1">
                <a:gsLst>
                  <a:gs pos="0">
                    <a:schemeClr val="accent2">
                      <a:lumMod val="60000"/>
                      <a:tint val="96000"/>
                      <a:lumMod val="100000"/>
                    </a:schemeClr>
                  </a:gs>
                  <a:gs pos="78000">
                    <a:schemeClr val="accent2">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F-D79B-4CEB-9EA7-0A2794FA9A67}"/>
              </c:ext>
            </c:extLst>
          </c:dPt>
          <c:dPt>
            <c:idx val="8"/>
            <c:bubble3D val="0"/>
            <c:spPr>
              <a:gradFill rotWithShape="1">
                <a:gsLst>
                  <a:gs pos="0">
                    <a:schemeClr val="accent3">
                      <a:lumMod val="60000"/>
                      <a:tint val="96000"/>
                      <a:lumMod val="100000"/>
                    </a:schemeClr>
                  </a:gs>
                  <a:gs pos="78000">
                    <a:schemeClr val="accent3">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1-D79B-4CEB-9EA7-0A2794FA9A67}"/>
              </c:ext>
            </c:extLst>
          </c:dPt>
          <c:dPt>
            <c:idx val="9"/>
            <c:bubble3D val="0"/>
            <c:spPr>
              <a:gradFill rotWithShape="1">
                <a:gsLst>
                  <a:gs pos="0">
                    <a:schemeClr val="accent4">
                      <a:lumMod val="60000"/>
                      <a:tint val="96000"/>
                      <a:lumMod val="100000"/>
                    </a:schemeClr>
                  </a:gs>
                  <a:gs pos="78000">
                    <a:schemeClr val="accent4">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3-D79B-4CEB-9EA7-0A2794FA9A67}"/>
              </c:ext>
            </c:extLst>
          </c:dPt>
          <c:dLbls>
            <c:dLbl>
              <c:idx val="2"/>
              <c:layout>
                <c:manualLayout>
                  <c:x val="3.9330843401922956E-4"/>
                  <c:y val="-0.1523274904572702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79B-4CEB-9EA7-0A2794FA9A6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table'!$A$57:$A$67</c:f>
              <c:strCache>
                <c:ptCount val="10"/>
                <c:pt idx="0">
                  <c:v>Appalachians</c:v>
                </c:pt>
                <c:pt idx="1">
                  <c:v>Carolinas</c:v>
                </c:pt>
                <c:pt idx="2">
                  <c:v>Central Plains</c:v>
                </c:pt>
                <c:pt idx="3">
                  <c:v>Chesapeake</c:v>
                </c:pt>
                <c:pt idx="4">
                  <c:v>Coastal Plains</c:v>
                </c:pt>
                <c:pt idx="5">
                  <c:v>Community Systems</c:v>
                </c:pt>
                <c:pt idx="6">
                  <c:v>Heartland</c:v>
                </c:pt>
                <c:pt idx="7">
                  <c:v>Minnesota</c:v>
                </c:pt>
                <c:pt idx="8">
                  <c:v>Northern Alabama</c:v>
                </c:pt>
                <c:pt idx="9">
                  <c:v>Northern California</c:v>
                </c:pt>
              </c:strCache>
            </c:strRef>
          </c:cat>
          <c:val>
            <c:numRef>
              <c:f>'Pivot table'!$B$57:$B$67</c:f>
              <c:numCache>
                <c:formatCode>0</c:formatCode>
                <c:ptCount val="10"/>
                <c:pt idx="0">
                  <c:v>20217.509999999998</c:v>
                </c:pt>
                <c:pt idx="1">
                  <c:v>15654.01</c:v>
                </c:pt>
                <c:pt idx="2">
                  <c:v>18758.04</c:v>
                </c:pt>
                <c:pt idx="3">
                  <c:v>22351.11</c:v>
                </c:pt>
                <c:pt idx="4">
                  <c:v>9527.1200000000008</c:v>
                </c:pt>
                <c:pt idx="5">
                  <c:v>11748.11</c:v>
                </c:pt>
                <c:pt idx="6">
                  <c:v>13455.26</c:v>
                </c:pt>
                <c:pt idx="7">
                  <c:v>11019.75</c:v>
                </c:pt>
                <c:pt idx="8">
                  <c:v>10356.379999999999</c:v>
                </c:pt>
                <c:pt idx="9">
                  <c:v>22248.09</c:v>
                </c:pt>
              </c:numCache>
            </c:numRef>
          </c:val>
          <c:extLst>
            <c:ext xmlns:c16="http://schemas.microsoft.com/office/drawing/2014/chart" uri="{C3380CC4-5D6E-409C-BE32-E72D297353CC}">
              <c16:uniqueId val="{00000014-D79B-4CEB-9EA7-0A2794FA9A67}"/>
            </c:ext>
          </c:extLst>
        </c:ser>
        <c:dLbls>
          <c:dLblPos val="out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2406424150568269"/>
          <c:y val="0.1441118982532319"/>
          <c:w val="0.17445260103192728"/>
          <c:h val="0.8391161705445102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Dashboard 2 Final.xlsx]Pivot table!PivotTable2</c:name>
    <c:fmtId val="4"/>
  </c:pivotSource>
  <c:chart>
    <c:title>
      <c:tx>
        <c:rich>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Account Receivable Area wise bifur (Tank Lock Pending and Awaiting Pickup)    </a:t>
            </a:r>
          </a:p>
        </c:rich>
      </c:tx>
      <c:overlay val="0"/>
      <c:spPr>
        <a:noFill/>
        <a:ln>
          <a:noFill/>
        </a:ln>
        <a:effectLst/>
      </c:spPr>
      <c:txPr>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16"/>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17"/>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18"/>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19"/>
      </c:pivotFmt>
    </c:pivotFmts>
    <c:plotArea>
      <c:layout>
        <c:manualLayout>
          <c:layoutTarget val="inner"/>
          <c:xMode val="edge"/>
          <c:yMode val="edge"/>
          <c:x val="4.5329640487124907E-2"/>
          <c:y val="0.1341557637245884"/>
          <c:w val="0.78743789696765887"/>
          <c:h val="0.7524498251105548"/>
        </c:manualLayout>
      </c:layout>
      <c:barChart>
        <c:barDir val="col"/>
        <c:grouping val="clustered"/>
        <c:varyColors val="0"/>
        <c:ser>
          <c:idx val="0"/>
          <c:order val="0"/>
          <c:tx>
            <c:strRef>
              <c:f>'Pivot table'!$B$75</c:f>
              <c:strCache>
                <c:ptCount val="1"/>
                <c:pt idx="0">
                  <c:v>Sum of Current Balance</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Pt>
            <c:idx val="1"/>
            <c:invertIfNegative val="0"/>
            <c:bubble3D val="0"/>
            <c:extLst>
              <c:ext xmlns:c16="http://schemas.microsoft.com/office/drawing/2014/chart" uri="{C3380CC4-5D6E-409C-BE32-E72D297353CC}">
                <c16:uniqueId val="{00000000-0BEA-4073-9397-E14AA57553BD}"/>
              </c:ext>
            </c:extLst>
          </c:dPt>
          <c:cat>
            <c:strRef>
              <c:f>'Pivot table'!$A$76:$A$86</c:f>
              <c:strCache>
                <c:ptCount val="10"/>
                <c:pt idx="0">
                  <c:v>Appalachians</c:v>
                </c:pt>
                <c:pt idx="1">
                  <c:v>Carolinas</c:v>
                </c:pt>
                <c:pt idx="2">
                  <c:v>Central Plains</c:v>
                </c:pt>
                <c:pt idx="3">
                  <c:v>Coastal Plains</c:v>
                </c:pt>
                <c:pt idx="4">
                  <c:v>Community Systems</c:v>
                </c:pt>
                <c:pt idx="5">
                  <c:v>Florida</c:v>
                </c:pt>
                <c:pt idx="6">
                  <c:v>Heartland</c:v>
                </c:pt>
                <c:pt idx="7">
                  <c:v>Northern Alabama</c:v>
                </c:pt>
                <c:pt idx="8">
                  <c:v>Northern California</c:v>
                </c:pt>
                <c:pt idx="9">
                  <c:v>Smoky Mountains</c:v>
                </c:pt>
              </c:strCache>
            </c:strRef>
          </c:cat>
          <c:val>
            <c:numRef>
              <c:f>'Pivot table'!$B$76:$B$86</c:f>
              <c:numCache>
                <c:formatCode>0</c:formatCode>
                <c:ptCount val="10"/>
                <c:pt idx="0">
                  <c:v>2271.87</c:v>
                </c:pt>
                <c:pt idx="1">
                  <c:v>1544.05</c:v>
                </c:pt>
                <c:pt idx="2">
                  <c:v>788.71</c:v>
                </c:pt>
                <c:pt idx="3">
                  <c:v>1385.11</c:v>
                </c:pt>
                <c:pt idx="4">
                  <c:v>3019.59</c:v>
                </c:pt>
                <c:pt idx="5">
                  <c:v>819.12</c:v>
                </c:pt>
                <c:pt idx="6">
                  <c:v>878.88</c:v>
                </c:pt>
                <c:pt idx="7">
                  <c:v>848.97</c:v>
                </c:pt>
                <c:pt idx="8">
                  <c:v>2067.7600000000002</c:v>
                </c:pt>
                <c:pt idx="9">
                  <c:v>2012.11</c:v>
                </c:pt>
              </c:numCache>
            </c:numRef>
          </c:val>
          <c:extLst>
            <c:ext xmlns:c16="http://schemas.microsoft.com/office/drawing/2014/chart" uri="{C3380CC4-5D6E-409C-BE32-E72D297353CC}">
              <c16:uniqueId val="{00000000-C9B5-44A8-B36A-C4643FA1EA04}"/>
            </c:ext>
          </c:extLst>
        </c:ser>
        <c:ser>
          <c:idx val="1"/>
          <c:order val="1"/>
          <c:tx>
            <c:strRef>
              <c:f>'Pivot table'!$C$75</c:f>
              <c:strCache>
                <c:ptCount val="1"/>
                <c:pt idx="0">
                  <c:v>Sum of 31 to 60 Balance</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Pt>
            <c:idx val="3"/>
            <c:invertIfNegative val="0"/>
            <c:bubble3D val="0"/>
            <c:extLst>
              <c:ext xmlns:c16="http://schemas.microsoft.com/office/drawing/2014/chart" uri="{C3380CC4-5D6E-409C-BE32-E72D297353CC}">
                <c16:uniqueId val="{00000001-0BEA-4073-9397-E14AA57553BD}"/>
              </c:ext>
            </c:extLst>
          </c:dPt>
          <c:dPt>
            <c:idx val="5"/>
            <c:invertIfNegative val="0"/>
            <c:bubble3D val="0"/>
            <c:extLst>
              <c:ext xmlns:c16="http://schemas.microsoft.com/office/drawing/2014/chart" uri="{C3380CC4-5D6E-409C-BE32-E72D297353CC}">
                <c16:uniqueId val="{00000000-9F8A-4E1B-9691-CAB39AAB2A5A}"/>
              </c:ext>
            </c:extLst>
          </c:dPt>
          <c:dPt>
            <c:idx val="6"/>
            <c:invertIfNegative val="0"/>
            <c:bubble3D val="0"/>
            <c:extLst>
              <c:ext xmlns:c16="http://schemas.microsoft.com/office/drawing/2014/chart" uri="{C3380CC4-5D6E-409C-BE32-E72D297353CC}">
                <c16:uniqueId val="{00000003-0BEA-4073-9397-E14AA57553BD}"/>
              </c:ext>
            </c:extLst>
          </c:dPt>
          <c:dPt>
            <c:idx val="7"/>
            <c:invertIfNegative val="0"/>
            <c:bubble3D val="0"/>
            <c:extLst>
              <c:ext xmlns:c16="http://schemas.microsoft.com/office/drawing/2014/chart" uri="{C3380CC4-5D6E-409C-BE32-E72D297353CC}">
                <c16:uniqueId val="{00000001-9F8A-4E1B-9691-CAB39AAB2A5A}"/>
              </c:ext>
            </c:extLst>
          </c:dPt>
          <c:cat>
            <c:strRef>
              <c:f>'Pivot table'!$A$76:$A$86</c:f>
              <c:strCache>
                <c:ptCount val="10"/>
                <c:pt idx="0">
                  <c:v>Appalachians</c:v>
                </c:pt>
                <c:pt idx="1">
                  <c:v>Carolinas</c:v>
                </c:pt>
                <c:pt idx="2">
                  <c:v>Central Plains</c:v>
                </c:pt>
                <c:pt idx="3">
                  <c:v>Coastal Plains</c:v>
                </c:pt>
                <c:pt idx="4">
                  <c:v>Community Systems</c:v>
                </c:pt>
                <c:pt idx="5">
                  <c:v>Florida</c:v>
                </c:pt>
                <c:pt idx="6">
                  <c:v>Heartland</c:v>
                </c:pt>
                <c:pt idx="7">
                  <c:v>Northern Alabama</c:v>
                </c:pt>
                <c:pt idx="8">
                  <c:v>Northern California</c:v>
                </c:pt>
                <c:pt idx="9">
                  <c:v>Smoky Mountains</c:v>
                </c:pt>
              </c:strCache>
            </c:strRef>
          </c:cat>
          <c:val>
            <c:numRef>
              <c:f>'Pivot table'!$C$76:$C$86</c:f>
              <c:numCache>
                <c:formatCode>0</c:formatCode>
                <c:ptCount val="10"/>
                <c:pt idx="0">
                  <c:v>3692.79</c:v>
                </c:pt>
                <c:pt idx="1">
                  <c:v>1006.68</c:v>
                </c:pt>
                <c:pt idx="2">
                  <c:v>1403.47</c:v>
                </c:pt>
                <c:pt idx="3">
                  <c:v>1218.79</c:v>
                </c:pt>
                <c:pt idx="4">
                  <c:v>1002.47</c:v>
                </c:pt>
                <c:pt idx="5">
                  <c:v>420.57</c:v>
                </c:pt>
                <c:pt idx="6">
                  <c:v>484.15</c:v>
                </c:pt>
                <c:pt idx="7">
                  <c:v>512.44000000000005</c:v>
                </c:pt>
                <c:pt idx="8">
                  <c:v>1666.43</c:v>
                </c:pt>
                <c:pt idx="9">
                  <c:v>308.39999999999998</c:v>
                </c:pt>
              </c:numCache>
            </c:numRef>
          </c:val>
          <c:extLst>
            <c:ext xmlns:c16="http://schemas.microsoft.com/office/drawing/2014/chart" uri="{C3380CC4-5D6E-409C-BE32-E72D297353CC}">
              <c16:uniqueId val="{00000001-C9B5-44A8-B36A-C4643FA1EA04}"/>
            </c:ext>
          </c:extLst>
        </c:ser>
        <c:ser>
          <c:idx val="2"/>
          <c:order val="2"/>
          <c:tx>
            <c:strRef>
              <c:f>'Pivot table'!$D$75</c:f>
              <c:strCache>
                <c:ptCount val="1"/>
                <c:pt idx="0">
                  <c:v>Sum of 61 to 90 Balance</c:v>
                </c:pt>
              </c:strCache>
            </c:strRef>
          </c:tx>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Pt>
            <c:idx val="2"/>
            <c:invertIfNegative val="0"/>
            <c:bubble3D val="0"/>
            <c:extLst>
              <c:ext xmlns:c16="http://schemas.microsoft.com/office/drawing/2014/chart" uri="{C3380CC4-5D6E-409C-BE32-E72D297353CC}">
                <c16:uniqueId val="{00000005-0BEA-4073-9397-E14AA57553BD}"/>
              </c:ext>
            </c:extLst>
          </c:dPt>
          <c:dPt>
            <c:idx val="3"/>
            <c:invertIfNegative val="0"/>
            <c:bubble3D val="0"/>
            <c:extLst>
              <c:ext xmlns:c16="http://schemas.microsoft.com/office/drawing/2014/chart" uri="{C3380CC4-5D6E-409C-BE32-E72D297353CC}">
                <c16:uniqueId val="{00000002-9F8A-4E1B-9691-CAB39AAB2A5A}"/>
              </c:ext>
            </c:extLst>
          </c:dPt>
          <c:dPt>
            <c:idx val="6"/>
            <c:invertIfNegative val="0"/>
            <c:bubble3D val="0"/>
            <c:extLst>
              <c:ext xmlns:c16="http://schemas.microsoft.com/office/drawing/2014/chart" uri="{C3380CC4-5D6E-409C-BE32-E72D297353CC}">
                <c16:uniqueId val="{00000007-0BEA-4073-9397-E14AA57553BD}"/>
              </c:ext>
            </c:extLst>
          </c:dPt>
          <c:dPt>
            <c:idx val="7"/>
            <c:invertIfNegative val="0"/>
            <c:bubble3D val="0"/>
            <c:extLst>
              <c:ext xmlns:c16="http://schemas.microsoft.com/office/drawing/2014/chart" uri="{C3380CC4-5D6E-409C-BE32-E72D297353CC}">
                <c16:uniqueId val="{00000003-9F8A-4E1B-9691-CAB39AAB2A5A}"/>
              </c:ext>
            </c:extLst>
          </c:dPt>
          <c:cat>
            <c:strRef>
              <c:f>'Pivot table'!$A$76:$A$86</c:f>
              <c:strCache>
                <c:ptCount val="10"/>
                <c:pt idx="0">
                  <c:v>Appalachians</c:v>
                </c:pt>
                <c:pt idx="1">
                  <c:v>Carolinas</c:v>
                </c:pt>
                <c:pt idx="2">
                  <c:v>Central Plains</c:v>
                </c:pt>
                <c:pt idx="3">
                  <c:v>Coastal Plains</c:v>
                </c:pt>
                <c:pt idx="4">
                  <c:v>Community Systems</c:v>
                </c:pt>
                <c:pt idx="5">
                  <c:v>Florida</c:v>
                </c:pt>
                <c:pt idx="6">
                  <c:v>Heartland</c:v>
                </c:pt>
                <c:pt idx="7">
                  <c:v>Northern Alabama</c:v>
                </c:pt>
                <c:pt idx="8">
                  <c:v>Northern California</c:v>
                </c:pt>
                <c:pt idx="9">
                  <c:v>Smoky Mountains</c:v>
                </c:pt>
              </c:strCache>
            </c:strRef>
          </c:cat>
          <c:val>
            <c:numRef>
              <c:f>'Pivot table'!$D$76:$D$86</c:f>
              <c:numCache>
                <c:formatCode>0</c:formatCode>
                <c:ptCount val="10"/>
                <c:pt idx="0">
                  <c:v>839.64</c:v>
                </c:pt>
                <c:pt idx="1">
                  <c:v>1384.67</c:v>
                </c:pt>
                <c:pt idx="2">
                  <c:v>467.12</c:v>
                </c:pt>
                <c:pt idx="3">
                  <c:v>1267.06</c:v>
                </c:pt>
                <c:pt idx="4">
                  <c:v>3649.4</c:v>
                </c:pt>
                <c:pt idx="5">
                  <c:v>27</c:v>
                </c:pt>
                <c:pt idx="6">
                  <c:v>330.42</c:v>
                </c:pt>
                <c:pt idx="7">
                  <c:v>860.7</c:v>
                </c:pt>
                <c:pt idx="8">
                  <c:v>740.18</c:v>
                </c:pt>
                <c:pt idx="9">
                  <c:v>142.31</c:v>
                </c:pt>
              </c:numCache>
            </c:numRef>
          </c:val>
          <c:extLst>
            <c:ext xmlns:c16="http://schemas.microsoft.com/office/drawing/2014/chart" uri="{C3380CC4-5D6E-409C-BE32-E72D297353CC}">
              <c16:uniqueId val="{00000002-C9B5-44A8-B36A-C4643FA1EA04}"/>
            </c:ext>
          </c:extLst>
        </c:ser>
        <c:ser>
          <c:idx val="3"/>
          <c:order val="3"/>
          <c:tx>
            <c:strRef>
              <c:f>'Pivot table'!$E$75</c:f>
              <c:strCache>
                <c:ptCount val="1"/>
                <c:pt idx="0">
                  <c:v>Sum of 91 to 120 Balance</c:v>
                </c:pt>
              </c:strCache>
            </c:strRef>
          </c:tx>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'Pivot table'!$A$76:$A$86</c:f>
              <c:strCache>
                <c:ptCount val="10"/>
                <c:pt idx="0">
                  <c:v>Appalachians</c:v>
                </c:pt>
                <c:pt idx="1">
                  <c:v>Carolinas</c:v>
                </c:pt>
                <c:pt idx="2">
                  <c:v>Central Plains</c:v>
                </c:pt>
                <c:pt idx="3">
                  <c:v>Coastal Plains</c:v>
                </c:pt>
                <c:pt idx="4">
                  <c:v>Community Systems</c:v>
                </c:pt>
                <c:pt idx="5">
                  <c:v>Florida</c:v>
                </c:pt>
                <c:pt idx="6">
                  <c:v>Heartland</c:v>
                </c:pt>
                <c:pt idx="7">
                  <c:v>Northern Alabama</c:v>
                </c:pt>
                <c:pt idx="8">
                  <c:v>Northern California</c:v>
                </c:pt>
                <c:pt idx="9">
                  <c:v>Smoky Mountains</c:v>
                </c:pt>
              </c:strCache>
            </c:strRef>
          </c:cat>
          <c:val>
            <c:numRef>
              <c:f>'Pivot table'!$E$76:$E$86</c:f>
              <c:numCache>
                <c:formatCode>0</c:formatCode>
                <c:ptCount val="10"/>
                <c:pt idx="0">
                  <c:v>3264.42</c:v>
                </c:pt>
                <c:pt idx="1">
                  <c:v>399.61</c:v>
                </c:pt>
                <c:pt idx="2">
                  <c:v>996.99</c:v>
                </c:pt>
                <c:pt idx="3">
                  <c:v>1480.65</c:v>
                </c:pt>
                <c:pt idx="4">
                  <c:v>1498.87</c:v>
                </c:pt>
                <c:pt idx="5">
                  <c:v>570.38</c:v>
                </c:pt>
                <c:pt idx="6">
                  <c:v>2407.81</c:v>
                </c:pt>
                <c:pt idx="7">
                  <c:v>2284.54</c:v>
                </c:pt>
                <c:pt idx="8">
                  <c:v>9851.4</c:v>
                </c:pt>
                <c:pt idx="9">
                  <c:v>1404.55</c:v>
                </c:pt>
              </c:numCache>
            </c:numRef>
          </c:val>
          <c:extLst>
            <c:ext xmlns:c16="http://schemas.microsoft.com/office/drawing/2014/chart" uri="{C3380CC4-5D6E-409C-BE32-E72D297353CC}">
              <c16:uniqueId val="{00000003-C9B5-44A8-B36A-C4643FA1EA04}"/>
            </c:ext>
          </c:extLst>
        </c:ser>
        <c:ser>
          <c:idx val="4"/>
          <c:order val="4"/>
          <c:tx>
            <c:strRef>
              <c:f>'Pivot table'!$F$75</c:f>
              <c:strCache>
                <c:ptCount val="1"/>
                <c:pt idx="0">
                  <c:v>Sum of 120+ Balance</c:v>
                </c:pt>
              </c:strCache>
            </c:strRef>
          </c:tx>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'Pivot table'!$A$76:$A$86</c:f>
              <c:strCache>
                <c:ptCount val="10"/>
                <c:pt idx="0">
                  <c:v>Appalachians</c:v>
                </c:pt>
                <c:pt idx="1">
                  <c:v>Carolinas</c:v>
                </c:pt>
                <c:pt idx="2">
                  <c:v>Central Plains</c:v>
                </c:pt>
                <c:pt idx="3">
                  <c:v>Coastal Plains</c:v>
                </c:pt>
                <c:pt idx="4">
                  <c:v>Community Systems</c:v>
                </c:pt>
                <c:pt idx="5">
                  <c:v>Florida</c:v>
                </c:pt>
                <c:pt idx="6">
                  <c:v>Heartland</c:v>
                </c:pt>
                <c:pt idx="7">
                  <c:v>Northern Alabama</c:v>
                </c:pt>
                <c:pt idx="8">
                  <c:v>Northern California</c:v>
                </c:pt>
                <c:pt idx="9">
                  <c:v>Smoky Mountains</c:v>
                </c:pt>
              </c:strCache>
            </c:strRef>
          </c:cat>
          <c:val>
            <c:numRef>
              <c:f>'Pivot table'!$F$76:$F$86</c:f>
              <c:numCache>
                <c:formatCode>0</c:formatCode>
                <c:ptCount val="10"/>
                <c:pt idx="0">
                  <c:v>10148.789999999997</c:v>
                </c:pt>
                <c:pt idx="1">
                  <c:v>11319</c:v>
                </c:pt>
                <c:pt idx="2">
                  <c:v>15101.75</c:v>
                </c:pt>
                <c:pt idx="3">
                  <c:v>4175.5100000000011</c:v>
                </c:pt>
                <c:pt idx="4">
                  <c:v>606.26</c:v>
                </c:pt>
                <c:pt idx="5">
                  <c:v>1188.8800000000001</c:v>
                </c:pt>
                <c:pt idx="6">
                  <c:v>9353.9999999999982</c:v>
                </c:pt>
                <c:pt idx="7">
                  <c:v>5849.73</c:v>
                </c:pt>
                <c:pt idx="8">
                  <c:v>7922.3199999999988</c:v>
                </c:pt>
                <c:pt idx="9">
                  <c:v>5264.4300000000012</c:v>
                </c:pt>
              </c:numCache>
            </c:numRef>
          </c:val>
          <c:extLst>
            <c:ext xmlns:c16="http://schemas.microsoft.com/office/drawing/2014/chart" uri="{C3380CC4-5D6E-409C-BE32-E72D297353CC}">
              <c16:uniqueId val="{00000004-C9B5-44A8-B36A-C4643FA1EA04}"/>
            </c:ext>
          </c:extLst>
        </c:ser>
        <c:dLbls>
          <c:showLegendKey val="0"/>
          <c:showVal val="0"/>
          <c:showCatName val="0"/>
          <c:showSerName val="0"/>
          <c:showPercent val="0"/>
          <c:showBubbleSize val="0"/>
        </c:dLbls>
        <c:gapWidth val="100"/>
        <c:overlap val="-24"/>
        <c:axId val="434539680"/>
        <c:axId val="236439984"/>
      </c:barChart>
      <c:catAx>
        <c:axId val="434539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236439984"/>
        <c:crosses val="autoZero"/>
        <c:auto val="1"/>
        <c:lblAlgn val="ctr"/>
        <c:lblOffset val="100"/>
        <c:noMultiLvlLbl val="0"/>
      </c:catAx>
      <c:valAx>
        <c:axId val="2364399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434539680"/>
        <c:crosses val="autoZero"/>
        <c:crossBetween val="between"/>
      </c:valAx>
      <c:spPr>
        <a:noFill/>
        <a:ln>
          <a:noFill/>
        </a:ln>
        <a:effectLst/>
      </c:spPr>
    </c:plotArea>
    <c:legend>
      <c:legendPos val="r"/>
      <c:layout>
        <c:manualLayout>
          <c:xMode val="edge"/>
          <c:yMode val="edge"/>
          <c:x val="0.84585313388652261"/>
          <c:y val="0.19195787654265797"/>
          <c:w val="0.14698667160801523"/>
          <c:h val="0.4954702755458206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265814</xdr:colOff>
      <xdr:row>1</xdr:row>
      <xdr:rowOff>79744</xdr:rowOff>
    </xdr:from>
    <xdr:to>
      <xdr:col>1</xdr:col>
      <xdr:colOff>2430957</xdr:colOff>
      <xdr:row>3</xdr:row>
      <xdr:rowOff>37922</xdr:rowOff>
    </xdr:to>
    <xdr:sp macro="" textlink="">
      <xdr:nvSpPr>
        <xdr:cNvPr id="2" name="Rectangle 1">
          <a:extLst>
            <a:ext uri="{FF2B5EF4-FFF2-40B4-BE49-F238E27FC236}">
              <a16:creationId xmlns:a16="http://schemas.microsoft.com/office/drawing/2014/main" id="{20F08C71-BD13-4BAB-AC7B-D7051F236312}"/>
            </a:ext>
          </a:extLst>
        </xdr:cNvPr>
        <xdr:cNvSpPr/>
      </xdr:nvSpPr>
      <xdr:spPr>
        <a:xfrm>
          <a:off x="265814" y="6592186"/>
          <a:ext cx="3857492" cy="330317"/>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a:solidFill>
                <a:schemeClr val="tx1"/>
              </a:solidFill>
            </a:rPr>
            <a:t>Data  for Amount Receivable</a:t>
          </a:r>
          <a:r>
            <a:rPr lang="en-IN" sz="1400" b="0" baseline="0">
              <a:solidFill>
                <a:schemeClr val="tx1"/>
              </a:solidFill>
            </a:rPr>
            <a:t> by Customer Type</a:t>
          </a:r>
          <a:endParaRPr lang="en-IN" sz="1400" b="0">
            <a:solidFill>
              <a:schemeClr val="tx1"/>
            </a:solidFill>
          </a:endParaRPr>
        </a:p>
      </xdr:txBody>
    </xdr:sp>
    <xdr:clientData/>
  </xdr:twoCellAnchor>
  <xdr:twoCellAnchor>
    <xdr:from>
      <xdr:col>0</xdr:col>
      <xdr:colOff>177208</xdr:colOff>
      <xdr:row>52</xdr:row>
      <xdr:rowOff>8860</xdr:rowOff>
    </xdr:from>
    <xdr:to>
      <xdr:col>1</xdr:col>
      <xdr:colOff>2870790</xdr:colOff>
      <xdr:row>53</xdr:row>
      <xdr:rowOff>147970</xdr:rowOff>
    </xdr:to>
    <xdr:sp macro="" textlink="">
      <xdr:nvSpPr>
        <xdr:cNvPr id="4" name="Rectangle 3">
          <a:extLst>
            <a:ext uri="{FF2B5EF4-FFF2-40B4-BE49-F238E27FC236}">
              <a16:creationId xmlns:a16="http://schemas.microsoft.com/office/drawing/2014/main" id="{8E30B166-B137-4DAD-A535-2E4E619DB393}"/>
            </a:ext>
          </a:extLst>
        </xdr:cNvPr>
        <xdr:cNvSpPr/>
      </xdr:nvSpPr>
      <xdr:spPr>
        <a:xfrm>
          <a:off x="177208" y="4722627"/>
          <a:ext cx="4385931" cy="334041"/>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a:solidFill>
                <a:schemeClr val="tx1"/>
              </a:solidFill>
            </a:rPr>
            <a:t>Data</a:t>
          </a:r>
          <a:r>
            <a:rPr lang="en-IN" sz="1400" b="0" baseline="0">
              <a:solidFill>
                <a:schemeClr val="tx1"/>
              </a:solidFill>
            </a:rPr>
            <a:t> for Area wise total account receivable </a:t>
          </a:r>
          <a:r>
            <a:rPr lang="en-IN" sz="1400" b="1" baseline="0">
              <a:solidFill>
                <a:schemeClr val="tx1"/>
              </a:solidFill>
            </a:rPr>
            <a:t>(Has Pivot)</a:t>
          </a:r>
          <a:endParaRPr lang="en-IN" sz="1400" b="1">
            <a:solidFill>
              <a:schemeClr val="tx1"/>
            </a:solidFill>
          </a:endParaRPr>
        </a:p>
      </xdr:txBody>
    </xdr:sp>
    <xdr:clientData/>
  </xdr:twoCellAnchor>
  <xdr:twoCellAnchor>
    <xdr:from>
      <xdr:col>0</xdr:col>
      <xdr:colOff>1597894</xdr:colOff>
      <xdr:row>3</xdr:row>
      <xdr:rowOff>26141</xdr:rowOff>
    </xdr:from>
    <xdr:to>
      <xdr:col>1</xdr:col>
      <xdr:colOff>169625</xdr:colOff>
      <xdr:row>4</xdr:row>
      <xdr:rowOff>173223</xdr:rowOff>
    </xdr:to>
    <xdr:sp macro="" textlink="">
      <xdr:nvSpPr>
        <xdr:cNvPr id="5" name="Arrow: Right 4">
          <a:extLst>
            <a:ext uri="{FF2B5EF4-FFF2-40B4-BE49-F238E27FC236}">
              <a16:creationId xmlns:a16="http://schemas.microsoft.com/office/drawing/2014/main" id="{1AE1187A-92E1-4D3F-A30E-ED7E3880EB9D}"/>
            </a:ext>
          </a:extLst>
        </xdr:cNvPr>
        <xdr:cNvSpPr/>
      </xdr:nvSpPr>
      <xdr:spPr>
        <a:xfrm rot="5400000">
          <a:off x="1561175" y="626077"/>
          <a:ext cx="334822" cy="261383"/>
        </a:xfrm>
        <a:prstGeom prst="rightArrow">
          <a:avLst>
            <a:gd name="adj1" fmla="val 50000"/>
            <a:gd name="adj2" fmla="val 4416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0</xdr:colOff>
      <xdr:row>54</xdr:row>
      <xdr:rowOff>0</xdr:rowOff>
    </xdr:from>
    <xdr:to>
      <xdr:col>1</xdr:col>
      <xdr:colOff>261383</xdr:colOff>
      <xdr:row>55</xdr:row>
      <xdr:rowOff>138222</xdr:rowOff>
    </xdr:to>
    <xdr:sp macro="" textlink="">
      <xdr:nvSpPr>
        <xdr:cNvPr id="6" name="Arrow: Right 5">
          <a:extLst>
            <a:ext uri="{FF2B5EF4-FFF2-40B4-BE49-F238E27FC236}">
              <a16:creationId xmlns:a16="http://schemas.microsoft.com/office/drawing/2014/main" id="{B6015058-129C-4D18-94A3-3C369AC63684}"/>
            </a:ext>
          </a:extLst>
        </xdr:cNvPr>
        <xdr:cNvSpPr/>
      </xdr:nvSpPr>
      <xdr:spPr>
        <a:xfrm rot="5400000">
          <a:off x="1656465" y="4581303"/>
          <a:ext cx="333152" cy="261383"/>
        </a:xfrm>
        <a:prstGeom prst="rightArrow">
          <a:avLst>
            <a:gd name="adj1" fmla="val 50000"/>
            <a:gd name="adj2" fmla="val 4416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132907</xdr:colOff>
      <xdr:row>12</xdr:row>
      <xdr:rowOff>132907</xdr:rowOff>
    </xdr:from>
    <xdr:to>
      <xdr:col>2</xdr:col>
      <xdr:colOff>150628</xdr:colOff>
      <xdr:row>14</xdr:row>
      <xdr:rowOff>108806</xdr:rowOff>
    </xdr:to>
    <xdr:sp macro="" textlink="">
      <xdr:nvSpPr>
        <xdr:cNvPr id="9" name="Rectangle 8">
          <a:extLst>
            <a:ext uri="{FF2B5EF4-FFF2-40B4-BE49-F238E27FC236}">
              <a16:creationId xmlns:a16="http://schemas.microsoft.com/office/drawing/2014/main" id="{BAB65C33-132B-4CE0-9974-9298CB859F40}"/>
            </a:ext>
          </a:extLst>
        </xdr:cNvPr>
        <xdr:cNvSpPr/>
      </xdr:nvSpPr>
      <xdr:spPr>
        <a:xfrm>
          <a:off x="132907" y="2365744"/>
          <a:ext cx="4837814" cy="348039"/>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a:solidFill>
                <a:schemeClr val="tx1"/>
              </a:solidFill>
            </a:rPr>
            <a:t>Data for Area wise due</a:t>
          </a:r>
          <a:r>
            <a:rPr lang="en-IN" sz="1400" b="0" baseline="0">
              <a:solidFill>
                <a:schemeClr val="tx1"/>
              </a:solidFill>
            </a:rPr>
            <a:t> amount receivable by Collector Name</a:t>
          </a:r>
          <a:endParaRPr lang="en-IN" sz="1400" b="0">
            <a:solidFill>
              <a:schemeClr val="tx1"/>
            </a:solidFill>
          </a:endParaRPr>
        </a:p>
      </xdr:txBody>
    </xdr:sp>
    <xdr:clientData/>
  </xdr:twoCellAnchor>
  <xdr:twoCellAnchor>
    <xdr:from>
      <xdr:col>0</xdr:col>
      <xdr:colOff>1612348</xdr:colOff>
      <xdr:row>15</xdr:row>
      <xdr:rowOff>0</xdr:rowOff>
    </xdr:from>
    <xdr:to>
      <xdr:col>1</xdr:col>
      <xdr:colOff>184079</xdr:colOff>
      <xdr:row>16</xdr:row>
      <xdr:rowOff>147082</xdr:rowOff>
    </xdr:to>
    <xdr:sp macro="" textlink="">
      <xdr:nvSpPr>
        <xdr:cNvPr id="10" name="Arrow: Right 9">
          <a:extLst>
            <a:ext uri="{FF2B5EF4-FFF2-40B4-BE49-F238E27FC236}">
              <a16:creationId xmlns:a16="http://schemas.microsoft.com/office/drawing/2014/main" id="{4C73A2E8-4BA9-4729-BCE1-F6A26AFB4BDD}"/>
            </a:ext>
          </a:extLst>
        </xdr:cNvPr>
        <xdr:cNvSpPr/>
      </xdr:nvSpPr>
      <xdr:spPr>
        <a:xfrm rot="5400000">
          <a:off x="1575629" y="2852806"/>
          <a:ext cx="334821" cy="261383"/>
        </a:xfrm>
        <a:prstGeom prst="rightArrow">
          <a:avLst>
            <a:gd name="adj1" fmla="val 50000"/>
            <a:gd name="adj2" fmla="val 4416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177207</xdr:colOff>
      <xdr:row>87</xdr:row>
      <xdr:rowOff>106325</xdr:rowOff>
    </xdr:from>
    <xdr:to>
      <xdr:col>1</xdr:col>
      <xdr:colOff>2791045</xdr:colOff>
      <xdr:row>89</xdr:row>
      <xdr:rowOff>91438</xdr:rowOff>
    </xdr:to>
    <xdr:sp macro="" textlink="">
      <xdr:nvSpPr>
        <xdr:cNvPr id="11" name="Rectangle 10">
          <a:extLst>
            <a:ext uri="{FF2B5EF4-FFF2-40B4-BE49-F238E27FC236}">
              <a16:creationId xmlns:a16="http://schemas.microsoft.com/office/drawing/2014/main" id="{DDFDC9E3-B674-4370-B044-7E99EE4669DC}"/>
            </a:ext>
          </a:extLst>
        </xdr:cNvPr>
        <xdr:cNvSpPr/>
      </xdr:nvSpPr>
      <xdr:spPr>
        <a:xfrm>
          <a:off x="177207" y="11367976"/>
          <a:ext cx="4306187" cy="357253"/>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1"/>
              </a:solidFill>
            </a:rPr>
            <a:t>Data</a:t>
          </a:r>
          <a:r>
            <a:rPr lang="en-IN" sz="1400" baseline="0">
              <a:solidFill>
                <a:schemeClr val="tx1"/>
              </a:solidFill>
            </a:rPr>
            <a:t> for Due Account Receivable Vs Year (</a:t>
          </a:r>
          <a:r>
            <a:rPr lang="en-IN" sz="1400" b="1" baseline="0">
              <a:solidFill>
                <a:schemeClr val="tx1"/>
              </a:solidFill>
            </a:rPr>
            <a:t>Has pivot)</a:t>
          </a:r>
          <a:endParaRPr lang="en-IN" sz="1400" b="1">
            <a:solidFill>
              <a:schemeClr val="tx1"/>
            </a:solidFill>
          </a:endParaRPr>
        </a:p>
      </xdr:txBody>
    </xdr:sp>
    <xdr:clientData/>
  </xdr:twoCellAnchor>
  <xdr:twoCellAnchor>
    <xdr:from>
      <xdr:col>0</xdr:col>
      <xdr:colOff>1337931</xdr:colOff>
      <xdr:row>89</xdr:row>
      <xdr:rowOff>106326</xdr:rowOff>
    </xdr:from>
    <xdr:to>
      <xdr:col>1</xdr:col>
      <xdr:colOff>1</xdr:colOff>
      <xdr:row>91</xdr:row>
      <xdr:rowOff>0</xdr:rowOff>
    </xdr:to>
    <xdr:sp macro="" textlink="">
      <xdr:nvSpPr>
        <xdr:cNvPr id="12" name="Arrow: Down 11">
          <a:extLst>
            <a:ext uri="{FF2B5EF4-FFF2-40B4-BE49-F238E27FC236}">
              <a16:creationId xmlns:a16="http://schemas.microsoft.com/office/drawing/2014/main" id="{8F23C453-866D-CC41-C964-FFA45042A0CA}"/>
            </a:ext>
          </a:extLst>
        </xdr:cNvPr>
        <xdr:cNvSpPr/>
      </xdr:nvSpPr>
      <xdr:spPr>
        <a:xfrm>
          <a:off x="1337931" y="11740117"/>
          <a:ext cx="354419" cy="43416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1227518</xdr:colOff>
      <xdr:row>1</xdr:row>
      <xdr:rowOff>132896</xdr:rowOff>
    </xdr:from>
    <xdr:to>
      <xdr:col>6</xdr:col>
      <xdr:colOff>560916</xdr:colOff>
      <xdr:row>3</xdr:row>
      <xdr:rowOff>158750</xdr:rowOff>
    </xdr:to>
    <xdr:sp macro="" textlink="">
      <xdr:nvSpPr>
        <xdr:cNvPr id="2" name="Rectangle 1">
          <a:extLst>
            <a:ext uri="{FF2B5EF4-FFF2-40B4-BE49-F238E27FC236}">
              <a16:creationId xmlns:a16="http://schemas.microsoft.com/office/drawing/2014/main" id="{53DBB7F7-CF67-4C08-8EFC-E1E5A208B9EF}"/>
            </a:ext>
          </a:extLst>
        </xdr:cNvPr>
        <xdr:cNvSpPr/>
      </xdr:nvSpPr>
      <xdr:spPr>
        <a:xfrm>
          <a:off x="3619351" y="312813"/>
          <a:ext cx="5133065" cy="385687"/>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a:solidFill>
                <a:schemeClr val="tx1"/>
              </a:solidFill>
            </a:rPr>
            <a:t>Data</a:t>
          </a:r>
          <a:r>
            <a:rPr lang="en-IN" sz="1400" b="0" baseline="0">
              <a:solidFill>
                <a:schemeClr val="tx1"/>
              </a:solidFill>
            </a:rPr>
            <a:t> for Area wise total account receivable </a:t>
          </a:r>
          <a:r>
            <a:rPr lang="en-IN" sz="1400" b="1" baseline="0">
              <a:solidFill>
                <a:schemeClr val="tx1"/>
              </a:solidFill>
            </a:rPr>
            <a:t>(pivot just refresh)</a:t>
          </a:r>
          <a:endParaRPr lang="en-IN" sz="1400" b="1">
            <a:solidFill>
              <a:schemeClr val="tx1"/>
            </a:solidFill>
          </a:endParaRPr>
        </a:p>
      </xdr:txBody>
    </xdr:sp>
    <xdr:clientData/>
  </xdr:twoCellAnchor>
  <xdr:twoCellAnchor>
    <xdr:from>
      <xdr:col>2</xdr:col>
      <xdr:colOff>816187</xdr:colOff>
      <xdr:row>2</xdr:row>
      <xdr:rowOff>68579</xdr:rowOff>
    </xdr:from>
    <xdr:to>
      <xdr:col>2</xdr:col>
      <xdr:colOff>1149339</xdr:colOff>
      <xdr:row>3</xdr:row>
      <xdr:rowOff>147082</xdr:rowOff>
    </xdr:to>
    <xdr:sp macro="" textlink="">
      <xdr:nvSpPr>
        <xdr:cNvPr id="3" name="Arrow: Right 2">
          <a:extLst>
            <a:ext uri="{FF2B5EF4-FFF2-40B4-BE49-F238E27FC236}">
              <a16:creationId xmlns:a16="http://schemas.microsoft.com/office/drawing/2014/main" id="{790173BD-3254-4C94-8F66-00BFAA135106}"/>
            </a:ext>
          </a:extLst>
        </xdr:cNvPr>
        <xdr:cNvSpPr/>
      </xdr:nvSpPr>
      <xdr:spPr>
        <a:xfrm rot="10800000">
          <a:off x="3208020" y="428412"/>
          <a:ext cx="333152" cy="258420"/>
        </a:xfrm>
        <a:prstGeom prst="rightArrow">
          <a:avLst>
            <a:gd name="adj1" fmla="val 50000"/>
            <a:gd name="adj2" fmla="val 4416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15</xdr:row>
      <xdr:rowOff>61847</xdr:rowOff>
    </xdr:from>
    <xdr:to>
      <xdr:col>2</xdr:col>
      <xdr:colOff>1669312</xdr:colOff>
      <xdr:row>17</xdr:row>
      <xdr:rowOff>53340</xdr:rowOff>
    </xdr:to>
    <xdr:sp macro="" textlink="">
      <xdr:nvSpPr>
        <xdr:cNvPr id="6" name="Rectangle 5">
          <a:extLst>
            <a:ext uri="{FF2B5EF4-FFF2-40B4-BE49-F238E27FC236}">
              <a16:creationId xmlns:a16="http://schemas.microsoft.com/office/drawing/2014/main" id="{3835C58B-072D-4A36-AF4C-4198E45B3C74}"/>
            </a:ext>
          </a:extLst>
        </xdr:cNvPr>
        <xdr:cNvSpPr/>
      </xdr:nvSpPr>
      <xdr:spPr>
        <a:xfrm>
          <a:off x="0" y="2820287"/>
          <a:ext cx="4694452" cy="357253"/>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1"/>
              </a:solidFill>
            </a:rPr>
            <a:t>Data</a:t>
          </a:r>
          <a:r>
            <a:rPr lang="en-IN" sz="1400" baseline="0">
              <a:solidFill>
                <a:schemeClr val="tx1"/>
              </a:solidFill>
            </a:rPr>
            <a:t> for Due Account Receivable Vs Year </a:t>
          </a:r>
          <a:r>
            <a:rPr lang="en-IN" sz="1400" b="1" baseline="0">
              <a:solidFill>
                <a:schemeClr val="tx1"/>
              </a:solidFill>
            </a:rPr>
            <a:t>(pivot just refresh)</a:t>
          </a:r>
          <a:endParaRPr lang="en-IN" sz="1400" b="1">
            <a:solidFill>
              <a:schemeClr val="tx1"/>
            </a:solidFill>
          </a:endParaRPr>
        </a:p>
      </xdr:txBody>
    </xdr:sp>
    <xdr:clientData/>
  </xdr:twoCellAnchor>
  <xdr:twoCellAnchor>
    <xdr:from>
      <xdr:col>1</xdr:col>
      <xdr:colOff>794961</xdr:colOff>
      <xdr:row>17</xdr:row>
      <xdr:rowOff>131489</xdr:rowOff>
    </xdr:from>
    <xdr:to>
      <xdr:col>1</xdr:col>
      <xdr:colOff>1005132</xdr:colOff>
      <xdr:row>19</xdr:row>
      <xdr:rowOff>42885</xdr:rowOff>
    </xdr:to>
    <xdr:sp macro="" textlink="">
      <xdr:nvSpPr>
        <xdr:cNvPr id="7" name="Arrow: Down 6">
          <a:extLst>
            <a:ext uri="{FF2B5EF4-FFF2-40B4-BE49-F238E27FC236}">
              <a16:creationId xmlns:a16="http://schemas.microsoft.com/office/drawing/2014/main" id="{300A0409-E2D7-4BC6-AFC4-7B0A7F90D207}"/>
            </a:ext>
          </a:extLst>
        </xdr:cNvPr>
        <xdr:cNvSpPr/>
      </xdr:nvSpPr>
      <xdr:spPr>
        <a:xfrm>
          <a:off x="1656021" y="3255689"/>
          <a:ext cx="210171" cy="27715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26</xdr:row>
      <xdr:rowOff>0</xdr:rowOff>
    </xdr:from>
    <xdr:to>
      <xdr:col>3</xdr:col>
      <xdr:colOff>1295400</xdr:colOff>
      <xdr:row>27</xdr:row>
      <xdr:rowOff>165159</xdr:rowOff>
    </xdr:to>
    <xdr:sp macro="" textlink="">
      <xdr:nvSpPr>
        <xdr:cNvPr id="17" name="Rectangle 16">
          <a:extLst>
            <a:ext uri="{FF2B5EF4-FFF2-40B4-BE49-F238E27FC236}">
              <a16:creationId xmlns:a16="http://schemas.microsoft.com/office/drawing/2014/main" id="{FEDA6FA5-A2CB-40B9-A7F1-0DF8C3BB09C3}"/>
            </a:ext>
          </a:extLst>
        </xdr:cNvPr>
        <xdr:cNvSpPr/>
      </xdr:nvSpPr>
      <xdr:spPr>
        <a:xfrm>
          <a:off x="0" y="4770120"/>
          <a:ext cx="6027420" cy="348039"/>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a:solidFill>
                <a:schemeClr val="tx1"/>
              </a:solidFill>
            </a:rPr>
            <a:t>Data for Area wise due</a:t>
          </a:r>
          <a:r>
            <a:rPr lang="en-IN" sz="1400" b="0" baseline="0">
              <a:solidFill>
                <a:schemeClr val="tx1"/>
              </a:solidFill>
            </a:rPr>
            <a:t> amount receivable by Collector Name (Pivot Just Refresh)</a:t>
          </a:r>
          <a:endParaRPr lang="en-IN" sz="1400" b="0">
            <a:solidFill>
              <a:schemeClr val="tx1"/>
            </a:solidFill>
          </a:endParaRPr>
        </a:p>
      </xdr:txBody>
    </xdr:sp>
    <xdr:clientData/>
  </xdr:twoCellAnchor>
  <xdr:twoCellAnchor>
    <xdr:from>
      <xdr:col>1</xdr:col>
      <xdr:colOff>822960</xdr:colOff>
      <xdr:row>28</xdr:row>
      <xdr:rowOff>38100</xdr:rowOff>
    </xdr:from>
    <xdr:to>
      <xdr:col>1</xdr:col>
      <xdr:colOff>1158240</xdr:colOff>
      <xdr:row>29</xdr:row>
      <xdr:rowOff>132376</xdr:rowOff>
    </xdr:to>
    <xdr:sp macro="" textlink="">
      <xdr:nvSpPr>
        <xdr:cNvPr id="18" name="Arrow: Down 17">
          <a:extLst>
            <a:ext uri="{FF2B5EF4-FFF2-40B4-BE49-F238E27FC236}">
              <a16:creationId xmlns:a16="http://schemas.microsoft.com/office/drawing/2014/main" id="{BE0A67FD-DCEA-4486-8966-04BF5325E5F2}"/>
            </a:ext>
          </a:extLst>
        </xdr:cNvPr>
        <xdr:cNvSpPr/>
      </xdr:nvSpPr>
      <xdr:spPr>
        <a:xfrm>
          <a:off x="1684020" y="5173980"/>
          <a:ext cx="335280" cy="27715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37</xdr:row>
      <xdr:rowOff>133848</xdr:rowOff>
    </xdr:from>
    <xdr:to>
      <xdr:col>3</xdr:col>
      <xdr:colOff>152400</xdr:colOff>
      <xdr:row>39</xdr:row>
      <xdr:rowOff>98405</xdr:rowOff>
    </xdr:to>
    <xdr:sp macro="" textlink="">
      <xdr:nvSpPr>
        <xdr:cNvPr id="19" name="Rectangle 18">
          <a:extLst>
            <a:ext uri="{FF2B5EF4-FFF2-40B4-BE49-F238E27FC236}">
              <a16:creationId xmlns:a16="http://schemas.microsoft.com/office/drawing/2014/main" id="{2146F605-FF90-4BCE-9ACF-D3065B1F552C}"/>
            </a:ext>
          </a:extLst>
        </xdr:cNvPr>
        <xdr:cNvSpPr/>
      </xdr:nvSpPr>
      <xdr:spPr>
        <a:xfrm>
          <a:off x="0" y="6892457"/>
          <a:ext cx="4028661" cy="328991"/>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a:solidFill>
                <a:schemeClr val="tx1"/>
              </a:solidFill>
            </a:rPr>
            <a:t>Data  for Amount Receivable</a:t>
          </a:r>
          <a:r>
            <a:rPr lang="en-IN" sz="1400" b="0" baseline="0">
              <a:solidFill>
                <a:schemeClr val="tx1"/>
              </a:solidFill>
            </a:rPr>
            <a:t> by Customer Type (pivot)</a:t>
          </a:r>
          <a:endParaRPr lang="en-IN" sz="1400" b="0">
            <a:solidFill>
              <a:schemeClr val="tx1"/>
            </a:solidFill>
          </a:endParaRPr>
        </a:p>
      </xdr:txBody>
    </xdr:sp>
    <xdr:clientData/>
  </xdr:twoCellAnchor>
  <xdr:twoCellAnchor>
    <xdr:from>
      <xdr:col>1</xdr:col>
      <xdr:colOff>341575</xdr:colOff>
      <xdr:row>39</xdr:row>
      <xdr:rowOff>178243</xdr:rowOff>
    </xdr:from>
    <xdr:to>
      <xdr:col>1</xdr:col>
      <xdr:colOff>676855</xdr:colOff>
      <xdr:row>41</xdr:row>
      <xdr:rowOff>90301</xdr:rowOff>
    </xdr:to>
    <xdr:sp macro="" textlink="">
      <xdr:nvSpPr>
        <xdr:cNvPr id="20" name="Arrow: Down 19">
          <a:extLst>
            <a:ext uri="{FF2B5EF4-FFF2-40B4-BE49-F238E27FC236}">
              <a16:creationId xmlns:a16="http://schemas.microsoft.com/office/drawing/2014/main" id="{9792229B-065A-4630-9B2B-CD391629CA5F}"/>
            </a:ext>
          </a:extLst>
        </xdr:cNvPr>
        <xdr:cNvSpPr/>
      </xdr:nvSpPr>
      <xdr:spPr>
        <a:xfrm>
          <a:off x="1244379" y="7301286"/>
          <a:ext cx="335280" cy="276493"/>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48</xdr:row>
      <xdr:rowOff>107676</xdr:rowOff>
    </xdr:from>
    <xdr:to>
      <xdr:col>3</xdr:col>
      <xdr:colOff>455542</xdr:colOff>
      <xdr:row>50</xdr:row>
      <xdr:rowOff>165654</xdr:rowOff>
    </xdr:to>
    <xdr:sp macro="" textlink="">
      <xdr:nvSpPr>
        <xdr:cNvPr id="10" name="Rectangle 9">
          <a:extLst>
            <a:ext uri="{FF2B5EF4-FFF2-40B4-BE49-F238E27FC236}">
              <a16:creationId xmlns:a16="http://schemas.microsoft.com/office/drawing/2014/main" id="{D576A550-42C3-5553-2A4F-0DD9F01A92D6}"/>
            </a:ext>
          </a:extLst>
        </xdr:cNvPr>
        <xdr:cNvSpPr/>
      </xdr:nvSpPr>
      <xdr:spPr>
        <a:xfrm>
          <a:off x="0" y="8870676"/>
          <a:ext cx="4422912" cy="422413"/>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Data for A/R Area wise (</a:t>
          </a:r>
          <a:r>
            <a:rPr lang="en-US" sz="1100" b="1" baseline="0">
              <a:solidFill>
                <a:schemeClr val="tx1"/>
              </a:solidFill>
              <a:effectLst/>
            </a:rPr>
            <a:t>Tank Lock Pending and Awaiting Pickup</a:t>
          </a:r>
          <a:r>
            <a:rPr lang="en-IN" sz="1100" b="1" baseline="0">
              <a:solidFill>
                <a:schemeClr val="tx1"/>
              </a:solidFill>
            </a:rPr>
            <a:t> (PIVOT)</a:t>
          </a:r>
          <a:endParaRPr lang="en-IN" sz="1100" b="1">
            <a:solidFill>
              <a:schemeClr val="tx1"/>
            </a:solidFill>
          </a:endParaRPr>
        </a:p>
      </xdr:txBody>
    </xdr:sp>
    <xdr:clientData/>
  </xdr:twoCellAnchor>
  <xdr:twoCellAnchor>
    <xdr:from>
      <xdr:col>2</xdr:col>
      <xdr:colOff>314738</xdr:colOff>
      <xdr:row>50</xdr:row>
      <xdr:rowOff>173935</xdr:rowOff>
    </xdr:from>
    <xdr:to>
      <xdr:col>2</xdr:col>
      <xdr:colOff>650018</xdr:colOff>
      <xdr:row>52</xdr:row>
      <xdr:rowOff>85993</xdr:rowOff>
    </xdr:to>
    <xdr:sp macro="" textlink="">
      <xdr:nvSpPr>
        <xdr:cNvPr id="11" name="Arrow: Down 10">
          <a:extLst>
            <a:ext uri="{FF2B5EF4-FFF2-40B4-BE49-F238E27FC236}">
              <a16:creationId xmlns:a16="http://schemas.microsoft.com/office/drawing/2014/main" id="{D090A96D-7E11-4916-98B7-490C2ABF1498}"/>
            </a:ext>
          </a:extLst>
        </xdr:cNvPr>
        <xdr:cNvSpPr/>
      </xdr:nvSpPr>
      <xdr:spPr>
        <a:xfrm>
          <a:off x="2774673" y="9301370"/>
          <a:ext cx="335280" cy="276493"/>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496956</xdr:colOff>
      <xdr:row>66</xdr:row>
      <xdr:rowOff>82826</xdr:rowOff>
    </xdr:from>
    <xdr:to>
      <xdr:col>5</xdr:col>
      <xdr:colOff>803413</xdr:colOff>
      <xdr:row>68</xdr:row>
      <xdr:rowOff>140804</xdr:rowOff>
    </xdr:to>
    <xdr:sp macro="" textlink="">
      <xdr:nvSpPr>
        <xdr:cNvPr id="12" name="Rectangle 11">
          <a:extLst>
            <a:ext uri="{FF2B5EF4-FFF2-40B4-BE49-F238E27FC236}">
              <a16:creationId xmlns:a16="http://schemas.microsoft.com/office/drawing/2014/main" id="{F9D70AF0-51D2-4841-AA7C-0D7F6DFF3369}"/>
            </a:ext>
          </a:extLst>
        </xdr:cNvPr>
        <xdr:cNvSpPr/>
      </xdr:nvSpPr>
      <xdr:spPr>
        <a:xfrm>
          <a:off x="2956891" y="12125739"/>
          <a:ext cx="4911587" cy="422413"/>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Data for A/R Bifur Area wise {</a:t>
          </a:r>
          <a:r>
            <a:rPr lang="en-IN" sz="1100" b="1" baseline="0">
              <a:solidFill>
                <a:schemeClr val="tx1"/>
              </a:solidFill>
            </a:rPr>
            <a:t> </a:t>
          </a:r>
          <a:r>
            <a:rPr lang="en-US" sz="1100" b="1" baseline="0">
              <a:solidFill>
                <a:schemeClr val="tx1"/>
              </a:solidFill>
              <a:effectLst/>
            </a:rPr>
            <a:t>Tank Lock Pending and Awaiting Pickup</a:t>
          </a:r>
          <a:r>
            <a:rPr lang="en-IN" sz="1100" b="1" baseline="0">
              <a:solidFill>
                <a:schemeClr val="tx1"/>
              </a:solidFill>
            </a:rPr>
            <a:t>} (PIVOT)</a:t>
          </a:r>
          <a:endParaRPr lang="en-IN" sz="1100" b="1">
            <a:solidFill>
              <a:schemeClr val="tx1"/>
            </a:solidFill>
          </a:endParaRPr>
        </a:p>
      </xdr:txBody>
    </xdr:sp>
    <xdr:clientData/>
  </xdr:twoCellAnchor>
  <xdr:twoCellAnchor editAs="oneCell">
    <xdr:from>
      <xdr:col>6</xdr:col>
      <xdr:colOff>10933</xdr:colOff>
      <xdr:row>42</xdr:row>
      <xdr:rowOff>141466</xdr:rowOff>
    </xdr:from>
    <xdr:to>
      <xdr:col>7</xdr:col>
      <xdr:colOff>845820</xdr:colOff>
      <xdr:row>48</xdr:row>
      <xdr:rowOff>157369</xdr:rowOff>
    </xdr:to>
    <mc:AlternateContent xmlns:mc="http://schemas.openxmlformats.org/markup-compatibility/2006" xmlns:a14="http://schemas.microsoft.com/office/drawing/2010/main">
      <mc:Choice Requires="a14">
        <xdr:graphicFrame macro="">
          <xdr:nvGraphicFramePr>
            <xdr:cNvPr id="8" name="Data Type">
              <a:extLst>
                <a:ext uri="{FF2B5EF4-FFF2-40B4-BE49-F238E27FC236}">
                  <a16:creationId xmlns:a16="http://schemas.microsoft.com/office/drawing/2014/main" id="{6B901BBF-8F4C-AADA-96FA-0A37193849E9}"/>
                </a:ext>
              </a:extLst>
            </xdr:cNvPr>
            <xdr:cNvGraphicFramePr/>
          </xdr:nvGraphicFramePr>
          <xdr:xfrm>
            <a:off x="0" y="0"/>
            <a:ext cx="0" cy="0"/>
          </xdr:xfrm>
          <a:graphic>
            <a:graphicData uri="http://schemas.microsoft.com/office/drawing/2010/slicer">
              <sle:slicer xmlns:sle="http://schemas.microsoft.com/office/drawing/2010/slicer" name="Data Type"/>
            </a:graphicData>
          </a:graphic>
        </xdr:graphicFrame>
      </mc:Choice>
      <mc:Fallback xmlns="">
        <xdr:sp macro="" textlink="">
          <xdr:nvSpPr>
            <xdr:cNvPr id="0" name=""/>
            <xdr:cNvSpPr>
              <a:spLocks noTextEdit="1"/>
            </xdr:cNvSpPr>
          </xdr:nvSpPr>
          <xdr:spPr>
            <a:xfrm>
              <a:off x="8583433" y="7811162"/>
              <a:ext cx="1828800" cy="11092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935935</xdr:colOff>
      <xdr:row>68</xdr:row>
      <xdr:rowOff>173935</xdr:rowOff>
    </xdr:from>
    <xdr:to>
      <xdr:col>3</xdr:col>
      <xdr:colOff>1271215</xdr:colOff>
      <xdr:row>70</xdr:row>
      <xdr:rowOff>85993</xdr:rowOff>
    </xdr:to>
    <xdr:sp macro="" textlink="">
      <xdr:nvSpPr>
        <xdr:cNvPr id="24" name="Arrow: Down 23">
          <a:extLst>
            <a:ext uri="{FF2B5EF4-FFF2-40B4-BE49-F238E27FC236}">
              <a16:creationId xmlns:a16="http://schemas.microsoft.com/office/drawing/2014/main" id="{F24F2D4D-41D4-4821-B6BD-21FC64A45138}"/>
            </a:ext>
          </a:extLst>
        </xdr:cNvPr>
        <xdr:cNvSpPr/>
      </xdr:nvSpPr>
      <xdr:spPr>
        <a:xfrm>
          <a:off x="4903305" y="12581283"/>
          <a:ext cx="335280" cy="276493"/>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480966</xdr:colOff>
      <xdr:row>0</xdr:row>
      <xdr:rowOff>0</xdr:rowOff>
    </xdr:from>
    <xdr:to>
      <xdr:col>25</xdr:col>
      <xdr:colOff>37972</xdr:colOff>
      <xdr:row>3</xdr:row>
      <xdr:rowOff>72317</xdr:rowOff>
    </xdr:to>
    <xdr:sp macro="" textlink="">
      <xdr:nvSpPr>
        <xdr:cNvPr id="8" name="Rectangle 7">
          <a:extLst>
            <a:ext uri="{FF2B5EF4-FFF2-40B4-BE49-F238E27FC236}">
              <a16:creationId xmlns:a16="http://schemas.microsoft.com/office/drawing/2014/main" id="{CC4E9E18-7E5E-85B5-D044-2436052899FB}"/>
            </a:ext>
          </a:extLst>
        </xdr:cNvPr>
        <xdr:cNvSpPr/>
      </xdr:nvSpPr>
      <xdr:spPr>
        <a:xfrm>
          <a:off x="7868491" y="0"/>
          <a:ext cx="8959312" cy="614758"/>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tx1"/>
              </a:solidFill>
              <a:latin typeface="+mn-lt"/>
            </a:rPr>
            <a:t>ACCOUNTS RECEIVABLE ANALYTICS DASHBOARD</a:t>
          </a:r>
        </a:p>
      </xdr:txBody>
    </xdr:sp>
    <xdr:clientData/>
  </xdr:twoCellAnchor>
  <xdr:twoCellAnchor>
    <xdr:from>
      <xdr:col>19</xdr:col>
      <xdr:colOff>510738</xdr:colOff>
      <xdr:row>6</xdr:row>
      <xdr:rowOff>122464</xdr:rowOff>
    </xdr:from>
    <xdr:to>
      <xdr:col>34</xdr:col>
      <xdr:colOff>12915</xdr:colOff>
      <xdr:row>31</xdr:row>
      <xdr:rowOff>0</xdr:rowOff>
    </xdr:to>
    <xdr:graphicFrame macro="">
      <xdr:nvGraphicFramePr>
        <xdr:cNvPr id="2" name="Chart 1">
          <a:extLst>
            <a:ext uri="{FF2B5EF4-FFF2-40B4-BE49-F238E27FC236}">
              <a16:creationId xmlns:a16="http://schemas.microsoft.com/office/drawing/2014/main" id="{7993EDEF-214A-4BAF-B5A7-BCFF7302A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372030</xdr:colOff>
      <xdr:row>32</xdr:row>
      <xdr:rowOff>169471</xdr:rowOff>
    </xdr:from>
    <xdr:to>
      <xdr:col>19</xdr:col>
      <xdr:colOff>232474</xdr:colOff>
      <xdr:row>58</xdr:row>
      <xdr:rowOff>28155</xdr:rowOff>
    </xdr:to>
    <xdr:graphicFrame macro="">
      <xdr:nvGraphicFramePr>
        <xdr:cNvPr id="6" name="Chart 5">
          <a:extLst>
            <a:ext uri="{FF2B5EF4-FFF2-40B4-BE49-F238E27FC236}">
              <a16:creationId xmlns:a16="http://schemas.microsoft.com/office/drawing/2014/main" id="{ABF015C7-6CAA-4FE3-8572-88EBB817F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480570</xdr:colOff>
      <xdr:row>33</xdr:row>
      <xdr:rowOff>54429</xdr:rowOff>
    </xdr:from>
    <xdr:to>
      <xdr:col>34</xdr:col>
      <xdr:colOff>38746</xdr:colOff>
      <xdr:row>58</xdr:row>
      <xdr:rowOff>15240</xdr:rowOff>
    </xdr:to>
    <xdr:graphicFrame macro="">
      <xdr:nvGraphicFramePr>
        <xdr:cNvPr id="9" name="Chart 8">
          <a:extLst>
            <a:ext uri="{FF2B5EF4-FFF2-40B4-BE49-F238E27FC236}">
              <a16:creationId xmlns:a16="http://schemas.microsoft.com/office/drawing/2014/main" id="{21ABE09E-C1B1-4534-8538-D0A74A535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471780</xdr:colOff>
      <xdr:row>9</xdr:row>
      <xdr:rowOff>35693</xdr:rowOff>
    </xdr:from>
    <xdr:to>
      <xdr:col>6</xdr:col>
      <xdr:colOff>239844</xdr:colOff>
      <xdr:row>32</xdr:row>
      <xdr:rowOff>113453</xdr:rowOff>
    </xdr:to>
    <mc:AlternateContent xmlns:mc="http://schemas.openxmlformats.org/markup-compatibility/2006" xmlns:a14="http://schemas.microsoft.com/office/drawing/2010/main">
      <mc:Choice Requires="a14">
        <xdr:graphicFrame macro="">
          <xdr:nvGraphicFramePr>
            <xdr:cNvPr id="10" name="Area Wise Selection">
              <a:extLst>
                <a:ext uri="{FF2B5EF4-FFF2-40B4-BE49-F238E27FC236}">
                  <a16:creationId xmlns:a16="http://schemas.microsoft.com/office/drawing/2014/main" id="{7B059CD2-CB22-4170-91B1-6D2946076775}"/>
                </a:ext>
              </a:extLst>
            </xdr:cNvPr>
            <xdr:cNvGraphicFramePr/>
          </xdr:nvGraphicFramePr>
          <xdr:xfrm>
            <a:off x="0" y="0"/>
            <a:ext cx="0" cy="0"/>
          </xdr:xfrm>
          <a:graphic>
            <a:graphicData uri="http://schemas.microsoft.com/office/drawing/2010/slicer">
              <sle:slicer xmlns:sle="http://schemas.microsoft.com/office/drawing/2010/slicer" name="Area Wise Selection"/>
            </a:graphicData>
          </a:graphic>
        </xdr:graphicFrame>
      </mc:Choice>
      <mc:Fallback xmlns="">
        <xdr:sp macro="" textlink="">
          <xdr:nvSpPr>
            <xdr:cNvPr id="0" name=""/>
            <xdr:cNvSpPr>
              <a:spLocks noTextEdit="1"/>
            </xdr:cNvSpPr>
          </xdr:nvSpPr>
          <xdr:spPr>
            <a:xfrm>
              <a:off x="471780" y="1681613"/>
              <a:ext cx="3405000" cy="42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430816</xdr:colOff>
      <xdr:row>6</xdr:row>
      <xdr:rowOff>93765</xdr:rowOff>
    </xdr:from>
    <xdr:to>
      <xdr:col>19</xdr:col>
      <xdr:colOff>154983</xdr:colOff>
      <xdr:row>30</xdr:row>
      <xdr:rowOff>167898</xdr:rowOff>
    </xdr:to>
    <xdr:graphicFrame macro="">
      <xdr:nvGraphicFramePr>
        <xdr:cNvPr id="12" name="Chart 11">
          <a:extLst>
            <a:ext uri="{FF2B5EF4-FFF2-40B4-BE49-F238E27FC236}">
              <a16:creationId xmlns:a16="http://schemas.microsoft.com/office/drawing/2014/main" id="{CC7410EA-80EE-4D33-9171-7B860E478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396240</xdr:colOff>
      <xdr:row>39</xdr:row>
      <xdr:rowOff>30480</xdr:rowOff>
    </xdr:from>
    <xdr:to>
      <xdr:col>6</xdr:col>
      <xdr:colOff>294984</xdr:colOff>
      <xdr:row>56</xdr:row>
      <xdr:rowOff>0</xdr:rowOff>
    </xdr:to>
    <mc:AlternateContent xmlns:mc="http://schemas.openxmlformats.org/markup-compatibility/2006" xmlns:a14="http://schemas.microsoft.com/office/drawing/2010/main">
      <mc:Choice Requires="a14">
        <xdr:graphicFrame macro="">
          <xdr:nvGraphicFramePr>
            <xdr:cNvPr id="5" name="Data Type 1">
              <a:extLst>
                <a:ext uri="{FF2B5EF4-FFF2-40B4-BE49-F238E27FC236}">
                  <a16:creationId xmlns:a16="http://schemas.microsoft.com/office/drawing/2014/main" id="{391A211B-2FE3-44FB-B196-8DAE6A81A5EA}"/>
                </a:ext>
              </a:extLst>
            </xdr:cNvPr>
            <xdr:cNvGraphicFramePr/>
          </xdr:nvGraphicFramePr>
          <xdr:xfrm>
            <a:off x="0" y="0"/>
            <a:ext cx="0" cy="0"/>
          </xdr:xfrm>
          <a:graphic>
            <a:graphicData uri="http://schemas.microsoft.com/office/drawing/2010/slicer">
              <sle:slicer xmlns:sle="http://schemas.microsoft.com/office/drawing/2010/slicer" name="Data Type 1"/>
            </a:graphicData>
          </a:graphic>
        </xdr:graphicFrame>
      </mc:Choice>
      <mc:Fallback xmlns="">
        <xdr:sp macro="" textlink="">
          <xdr:nvSpPr>
            <xdr:cNvPr id="0" name=""/>
            <xdr:cNvSpPr>
              <a:spLocks noTextEdit="1"/>
            </xdr:cNvSpPr>
          </xdr:nvSpPr>
          <xdr:spPr>
            <a:xfrm>
              <a:off x="396240" y="7162800"/>
              <a:ext cx="3535680" cy="3078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116238</xdr:colOff>
      <xdr:row>59</xdr:row>
      <xdr:rowOff>184726</xdr:rowOff>
    </xdr:from>
    <xdr:to>
      <xdr:col>19</xdr:col>
      <xdr:colOff>309966</xdr:colOff>
      <xdr:row>92</xdr:row>
      <xdr:rowOff>161636</xdr:rowOff>
    </xdr:to>
    <xdr:graphicFrame macro="">
      <xdr:nvGraphicFramePr>
        <xdr:cNvPr id="7" name="Chart 6">
          <a:extLst>
            <a:ext uri="{FF2B5EF4-FFF2-40B4-BE49-F238E27FC236}">
              <a16:creationId xmlns:a16="http://schemas.microsoft.com/office/drawing/2014/main" id="{26D978A9-7A61-4757-9A13-DE63B2CB2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503696</xdr:colOff>
      <xdr:row>60</xdr:row>
      <xdr:rowOff>16681</xdr:rowOff>
    </xdr:from>
    <xdr:to>
      <xdr:col>39</xdr:col>
      <xdr:colOff>25831</xdr:colOff>
      <xdr:row>92</xdr:row>
      <xdr:rowOff>127000</xdr:rowOff>
    </xdr:to>
    <xdr:graphicFrame macro="">
      <xdr:nvGraphicFramePr>
        <xdr:cNvPr id="11" name="Chart 10">
          <a:extLst>
            <a:ext uri="{FF2B5EF4-FFF2-40B4-BE49-F238E27FC236}">
              <a16:creationId xmlns:a16="http://schemas.microsoft.com/office/drawing/2014/main" id="{E4ECACC6-278E-40A5-9262-5FD2EF2A7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157.75383483796" backgroundQuery="1" createdVersion="8" refreshedVersion="8" minRefreshableVersion="3" recordCount="0" supportSubquery="1" supportAdvancedDrill="1" xr:uid="{24B214FB-052C-48E7-8BEC-4B4A5B6EB0FA}">
  <cacheSource type="external" connectionId="1"/>
  <cacheFields count="6">
    <cacheField name="[Table7].[Year].[Year]" caption="Year" numFmtId="0" hierarchy="28" level="1">
      <sharedItems containsSemiMixedTypes="0" containsString="0" containsNumber="1" containsInteger="1" minValue="2022" maxValue="2023" count="2">
        <n v="2022"/>
        <n v="2023"/>
      </sharedItems>
      <extLst>
        <ext xmlns:x15="http://schemas.microsoft.com/office/spreadsheetml/2010/11/main" uri="{4F2E5C28-24EA-4eb8-9CBF-B6C8F9C3D259}">
          <x15:cachedUniqueNames>
            <x15:cachedUniqueName index="0" name="[Table7].[Year].&amp;[2022]"/>
            <x15:cachedUniqueName index="1" name="[Table7].[Year].&amp;[2023]"/>
          </x15:cachedUniqueNames>
        </ext>
      </extLst>
    </cacheField>
    <cacheField name="[Measures].[Sum of Current (0-30 Days) Amount]" caption="Sum of Current (0-30 Days) Amount" numFmtId="0" hierarchy="44" level="32767"/>
    <cacheField name="[Measures].[Sum of (1-30 days) Past Due]" caption="Sum of (1-30 days) Past Due" numFmtId="0" hierarchy="45" level="32767"/>
    <cacheField name="[Measures].[Sum of (31-60 Days) Past Due]" caption="Sum of (31-60 Days) Past Due" numFmtId="0" hierarchy="46" level="32767"/>
    <cacheField name="[Measures].[Sum of (61-90 Days) Past Due]" caption="Sum of (61-90 Days) Past Due" numFmtId="0" hierarchy="47" level="32767"/>
    <cacheField name="[Measures].[Sum of Over 90 days Past Due]" caption="Sum of Over 90 days Past Due" numFmtId="0" hierarchy="48" level="32767"/>
  </cacheFields>
  <cacheHierarchies count="65">
    <cacheHierarchy uniqueName="[Table1].[Data Type]" caption="Data Type" attribute="1" defaultMemberUniqueName="[Table1].[Data Type].[All]" allUniqueName="[Table1].[Data Type].[All]" dimensionUniqueName="[Table1]" displayFolder="" count="0" memberValueDatatype="130" unbalanced="0"/>
    <cacheHierarchy uniqueName="[Table1].[Area]" caption="Area" attribute="1" defaultMemberUniqueName="[Table1].[Area].[All]" allUniqueName="[Table1].[Area].[All]" dimensionUniqueName="[Table1]" displayFolder="" count="0"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CustomerID]" caption="CustomerID" attribute="1" defaultMemberUniqueName="[Table1].[CustomerID].[All]" allUniqueName="[Table1].[Customer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AR Balance]" caption="AR Balance" attribute="1" defaultMemberUniqueName="[Table1].[AR Balance].[All]" allUniqueName="[Table1].[AR Balance].[All]" dimensionUniqueName="[Table1]" displayFolder="" count="0" memberValueDatatype="5" unbalanced="0"/>
    <cacheHierarchy uniqueName="[Table1].[Current Balance]" caption="Current Balance" attribute="1" defaultMemberUniqueName="[Table1].[Current Balance].[All]" allUniqueName="[Table1].[Current Balance].[All]" dimensionUniqueName="[Table1]" displayFolder="" count="0" memberValueDatatype="5" unbalanced="0"/>
    <cacheHierarchy uniqueName="[Table1].[31 to 60 Balance]" caption="31 to 60 Balance" attribute="1" defaultMemberUniqueName="[Table1].[31 to 60 Balance].[All]" allUniqueName="[Table1].[31 to 60 Balance].[All]" dimensionUniqueName="[Table1]" displayFolder="" count="0" memberValueDatatype="5" unbalanced="0"/>
    <cacheHierarchy uniqueName="[Table1].[61 to 90 Balance]" caption="61 to 90 Balance" attribute="1" defaultMemberUniqueName="[Table1].[61 to 90 Balance].[All]" allUniqueName="[Table1].[61 to 90 Balance].[All]" dimensionUniqueName="[Table1]" displayFolder="" count="0" memberValueDatatype="5" unbalanced="0"/>
    <cacheHierarchy uniqueName="[Table1].[91 to 120 Balance]" caption="91 to 120 Balance" attribute="1" defaultMemberUniqueName="[Table1].[91 to 120 Balance].[All]" allUniqueName="[Table1].[91 to 120 Balance].[All]" dimensionUniqueName="[Table1]" displayFolder="" count="0" memberValueDatatype="5" unbalanced="0"/>
    <cacheHierarchy uniqueName="[Table1].[120+ Balance]" caption="120+ Balance" attribute="1" defaultMemberUniqueName="[Table1].[120+ Balance].[All]" allUniqueName="[Table1].[120+ Balance].[All]" dimensionUniqueName="[Table1]" displayFolder="" count="0" memberValueDatatype="5" unbalanced="0"/>
    <cacheHierarchy uniqueName="[Table5].[Customer Type]" caption="Customer Type" attribute="1" defaultMemberUniqueName="[Table5].[Customer Type].[All]" allUniqueName="[Table5].[Customer Type].[All]" dimensionUniqueName="[Table5]" displayFolder="" count="0" memberValueDatatype="130" unbalanced="0"/>
    <cacheHierarchy uniqueName="[Table5].[Year]" caption="Year" attribute="1" defaultMemberUniqueName="[Table5].[Year].[All]" allUniqueName="[Table5].[Year].[All]" dimensionUniqueName="[Table5]" displayFolder="" count="0" memberValueDatatype="20" unbalanced="0"/>
    <cacheHierarchy uniqueName="[Table5].[Total Amount Receivable]" caption="Total Amount Receivable" attribute="1" defaultMemberUniqueName="[Table5].[Total Amount Receivable].[All]" allUniqueName="[Table5].[Total Amount Receivable].[All]" dimensionUniqueName="[Table5]" displayFolder="" count="0" memberValueDatatype="5" unbalanced="0"/>
    <cacheHierarchy uniqueName="[Table5].[Current (0-30) Amount]" caption="Current (0-30) Amount" attribute="1" defaultMemberUniqueName="[Table5].[Current (0-30) Amount].[All]" allUniqueName="[Table5].[Current (0-30) Amount].[All]" dimensionUniqueName="[Table5]" displayFolder="" count="0" memberValueDatatype="5" unbalanced="0"/>
    <cacheHierarchy uniqueName="[Table5].[Total Due Amount]" caption="Total Due Amount" attribute="1" defaultMemberUniqueName="[Table5].[Total Due Amount].[All]" allUniqueName="[Table5].[Total Due Amount].[All]" dimensionUniqueName="[Table5]" displayFolder="" count="0" memberValueDatatype="5" unbalanced="0"/>
    <cacheHierarchy uniqueName="[Table5].[Column1]" caption="Column1" attribute="1" defaultMemberUniqueName="[Table5].[Column1].[All]" allUniqueName="[Table5].[Column1].[All]" dimensionUniqueName="[Table5]" displayFolder="" count="0" memberValueDatatype="130" unbalanced="0"/>
    <cacheHierarchy uniqueName="[Table5].[Column2]" caption="Column2" attribute="1" defaultMemberUniqueName="[Table5].[Column2].[All]" allUniqueName="[Table5].[Column2].[All]" dimensionUniqueName="[Table5]" displayFolder="" count="0" memberValueDatatype="130" unbalanced="0"/>
    <cacheHierarchy uniqueName="[Table5].[Column3]" caption="Column3" attribute="1" defaultMemberUniqueName="[Table5].[Column3].[All]" allUniqueName="[Table5].[Column3].[All]" dimensionUniqueName="[Table5]" displayFolder="" count="0" memberValueDatatype="130" unbalanced="0"/>
    <cacheHierarchy uniqueName="[Table5].[Column4]" caption="Column4" attribute="1" defaultMemberUniqueName="[Table5].[Column4].[All]" allUniqueName="[Table5].[Column4].[All]" dimensionUniqueName="[Table5]" displayFolder="" count="0" memberValueDatatype="130" unbalanced="0"/>
    <cacheHierarchy uniqueName="[Table6].[Area Totals]" caption="Area Totals" attribute="1" defaultMemberUniqueName="[Table6].[Area Totals].[All]" allUniqueName="[Table6].[Area Totals].[All]" dimensionUniqueName="[Table6]" displayFolder="" count="0" memberValueDatatype="130" unbalanced="0"/>
    <cacheHierarchy uniqueName="[Table6].[Year]" caption="Year" attribute="1" defaultMemberUniqueName="[Table6].[Year].[All]" allUniqueName="[Table6].[Year].[All]" dimensionUniqueName="[Table6]" displayFolder="" count="0" memberValueDatatype="20" unbalanced="0"/>
    <cacheHierarchy uniqueName="[Table6].[Current (0-30 Days) Amount]" caption="Current (0-30 Days) Amount" attribute="1" defaultMemberUniqueName="[Table6].[Current (0-30 Days) Amount].[All]" allUniqueName="[Table6].[Current (0-30 Days) Amount].[All]" dimensionUniqueName="[Table6]" displayFolder="" count="0" memberValueDatatype="5" unbalanced="0"/>
    <cacheHierarchy uniqueName="[Table6].[(1-30 days) Past Due]" caption="(1-30 days) Past Due" attribute="1" defaultMemberUniqueName="[Table6].[(1-30 days) Past Due].[All]" allUniqueName="[Table6].[(1-30 days) Past Due].[All]" dimensionUniqueName="[Table6]" displayFolder="" count="0" memberValueDatatype="5" unbalanced="0"/>
    <cacheHierarchy uniqueName="[Table6].[(31-60 Days) Past Due]" caption="(31-60 Days) Past Due" attribute="1" defaultMemberUniqueName="[Table6].[(31-60 Days) Past Due].[All]" allUniqueName="[Table6].[(31-60 Days) Past Due].[All]" dimensionUniqueName="[Table6]" displayFolder="" count="0" memberValueDatatype="5" unbalanced="0"/>
    <cacheHierarchy uniqueName="[Table6].[(61-90 Days) Past Due]" caption="(61-90 Days) Past Due" attribute="1" defaultMemberUniqueName="[Table6].[(61-90 Days) Past Due].[All]" allUniqueName="[Table6].[(61-90 Days) Past Due].[All]" dimensionUniqueName="[Table6]" displayFolder="" count="0" memberValueDatatype="5" unbalanced="0"/>
    <cacheHierarchy uniqueName="[Table6].[Over 90 days Past Due]" caption="Over 90 days Past Due" attribute="1" defaultMemberUniqueName="[Table6].[Over 90 days Past Due].[All]" allUniqueName="[Table6].[Over 90 days Past Due].[All]" dimensionUniqueName="[Table6]" displayFolder="" count="0" memberValueDatatype="5" unbalanced="0"/>
    <cacheHierarchy uniqueName="[Table6].[Collector Name]" caption="Collector Name" attribute="1" defaultMemberUniqueName="[Table6].[Collector Name].[All]" allUniqueName="[Table6].[Collector Name].[All]" dimensionUniqueName="[Table6]" displayFolder="" count="0" memberValueDatatype="130" unbalanced="0"/>
    <cacheHierarchy uniqueName="[Table7].[Year]" caption="Year" attribute="1" defaultMemberUniqueName="[Table7].[Year].[All]" allUniqueName="[Table7].[Year].[All]" dimensionUniqueName="[Table7]" displayFolder="" count="2" memberValueDatatype="20" unbalanced="0">
      <fieldsUsage count="2">
        <fieldUsage x="-1"/>
        <fieldUsage x="0"/>
      </fieldsUsage>
    </cacheHierarchy>
    <cacheHierarchy uniqueName="[Table7].[Current (0-30 Days) Amount]" caption="Current (0-30 Days) Amount" attribute="1" defaultMemberUniqueName="[Table7].[Current (0-30 Days) Amount].[All]" allUniqueName="[Table7].[Current (0-30 Days) Amount].[All]" dimensionUniqueName="[Table7]" displayFolder="" count="0" memberValueDatatype="5" unbalanced="0"/>
    <cacheHierarchy uniqueName="[Table7].[(1-30 days) Past Due]" caption="(1-30 days) Past Due" attribute="1" defaultMemberUniqueName="[Table7].[(1-30 days) Past Due].[All]" allUniqueName="[Table7].[(1-30 days) Past Due].[All]" dimensionUniqueName="[Table7]" displayFolder="" count="0" memberValueDatatype="5" unbalanced="0"/>
    <cacheHierarchy uniqueName="[Table7].[(31-60 Days) Past Due]" caption="(31-60 Days) Past Due" attribute="1" defaultMemberUniqueName="[Table7].[(31-60 Days) Past Due].[All]" allUniqueName="[Table7].[(31-60 Days) Past Due].[All]" dimensionUniqueName="[Table7]" displayFolder="" count="0" memberValueDatatype="5" unbalanced="0"/>
    <cacheHierarchy uniqueName="[Table7].[(61-90 Days) Past Due]" caption="(61-90 Days) Past Due" attribute="1" defaultMemberUniqueName="[Table7].[(61-90 Days) Past Due].[All]" allUniqueName="[Table7].[(61-90 Days) Past Due].[All]" dimensionUniqueName="[Table7]" displayFolder="" count="0" memberValueDatatype="5" unbalanced="0"/>
    <cacheHierarchy uniqueName="[Table7].[Over 90 days Past Due]" caption="Over 90 days Past Due" attribute="1" defaultMemberUniqueName="[Table7].[Over 90 days Past Due].[All]" allUniqueName="[Table7].[Over 90 days Past Due].[All]" dimensionUniqueName="[Table7]" displayFolder="" count="0" memberValueDatatype="5" unbalanced="0"/>
    <cacheHierarchy uniqueName="[Table81].[Area Totals]" caption="Area Totals" attribute="1" defaultMemberUniqueName="[Table81].[Area Totals].[All]" allUniqueName="[Table81].[Area Totals].[All]" dimensionUniqueName="[Table81]" displayFolder="" count="0" memberValueDatatype="130" unbalanced="0"/>
    <cacheHierarchy uniqueName="[Table81].[Year]" caption="Year" attribute="1" defaultMemberUniqueName="[Table81].[Year].[All]" allUniqueName="[Table81].[Year].[All]" dimensionUniqueName="[Table81]" displayFolder="" count="0" memberValueDatatype="20" unbalanced="0"/>
    <cacheHierarchy uniqueName="[Table81].[Total Account Receivable]" caption="Total Account Receivable" attribute="1" defaultMemberUniqueName="[Table81].[Total Account Receivable].[All]" allUniqueName="[Table81].[Total Account Receivable].[All]" dimensionUniqueName="[Table81]" displayFolder="" count="0" memberValueDatatype="5" unbalanced="0"/>
    <cacheHierarchy uniqueName="[Measures].[__XL_Count Table81]" caption="__XL_Count Table81" measure="1" displayFolder="" measureGroup="Table81" count="0" hidden="1"/>
    <cacheHierarchy uniqueName="[Measures].[__XL_Count Table7]" caption="__XL_Count Table7" measure="1" displayFolder="" measureGroup="Table7" count="0" hidden="1"/>
    <cacheHierarchy uniqueName="[Measures].[__XL_Count Table6]" caption="__XL_Count Table6" measure="1" displayFolder="" measureGroup="Table6" count="0" hidden="1"/>
    <cacheHierarchy uniqueName="[Measures].[__XL_Count Table5]" caption="__XL_Count Table5" measure="1" displayFolder="" measureGroup="Table5"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Account Receivable 2]" caption="Sum of Total Account Receivable 2" measure="1" displayFolder="" measureGroup="Table81" count="0" hidden="1">
      <extLst>
        <ext xmlns:x15="http://schemas.microsoft.com/office/spreadsheetml/2010/11/main" uri="{B97F6D7D-B522-45F9-BDA1-12C45D357490}">
          <x15:cacheHierarchy aggregatedColumn="36"/>
        </ext>
      </extLst>
    </cacheHierarchy>
    <cacheHierarchy uniqueName="[Measures].[Sum of Current (0-30 Days) Amount]" caption="Sum of Current (0-30 Days) Amount" measure="1" displayFolder="" measureGroup="Table7"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1-30 days) Past Due]" caption="Sum of (1-30 days) Past Due" measure="1" displayFolder="" measureGroup="Table7"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31-60 Days) Past Due]" caption="Sum of (31-60 Days) Past Due" measure="1" displayFolder="" measureGroup="Table7" count="0" oneField="1" hidden="1">
      <fieldsUsage count="1">
        <fieldUsage x="3"/>
      </fieldsUsage>
      <extLst>
        <ext xmlns:x15="http://schemas.microsoft.com/office/spreadsheetml/2010/11/main" uri="{B97F6D7D-B522-45F9-BDA1-12C45D357490}">
          <x15:cacheHierarchy aggregatedColumn="31"/>
        </ext>
      </extLst>
    </cacheHierarchy>
    <cacheHierarchy uniqueName="[Measures].[Sum of (61-90 Days) Past Due]" caption="Sum of (61-90 Days) Past Due" measure="1" displayFolder="" measureGroup="Table7" count="0" oneField="1" hidden="1">
      <fieldsUsage count="1">
        <fieldUsage x="4"/>
      </fieldsUsage>
      <extLst>
        <ext xmlns:x15="http://schemas.microsoft.com/office/spreadsheetml/2010/11/main" uri="{B97F6D7D-B522-45F9-BDA1-12C45D357490}">
          <x15:cacheHierarchy aggregatedColumn="32"/>
        </ext>
      </extLst>
    </cacheHierarchy>
    <cacheHierarchy uniqueName="[Measures].[Sum of Over 90 days Past Due]" caption="Sum of Over 90 days Past Due" measure="1" displayFolder="" measureGroup="Table7" count="0" oneField="1" hidden="1">
      <fieldsUsage count="1">
        <fieldUsage x="5"/>
      </fieldsUsage>
      <extLst>
        <ext xmlns:x15="http://schemas.microsoft.com/office/spreadsheetml/2010/11/main" uri="{B97F6D7D-B522-45F9-BDA1-12C45D357490}">
          <x15:cacheHierarchy aggregatedColumn="33"/>
        </ext>
      </extLst>
    </cacheHierarchy>
    <cacheHierarchy uniqueName="[Measures].[Sum of Current (0-30 Days) Amount 3]" caption="Sum of Current (0-30 Days) Amount 3" measure="1" displayFolder="" measureGroup="Table6" count="0" hidden="1">
      <extLst>
        <ext xmlns:x15="http://schemas.microsoft.com/office/spreadsheetml/2010/11/main" uri="{B97F6D7D-B522-45F9-BDA1-12C45D357490}">
          <x15:cacheHierarchy aggregatedColumn="22"/>
        </ext>
      </extLst>
    </cacheHierarchy>
    <cacheHierarchy uniqueName="[Measures].[Sum of (1-30 days) Past Due 3]" caption="Sum of (1-30 days) Past Due 3" measure="1" displayFolder="" measureGroup="Table6" count="0" hidden="1">
      <extLst>
        <ext xmlns:x15="http://schemas.microsoft.com/office/spreadsheetml/2010/11/main" uri="{B97F6D7D-B522-45F9-BDA1-12C45D357490}">
          <x15:cacheHierarchy aggregatedColumn="23"/>
        </ext>
      </extLst>
    </cacheHierarchy>
    <cacheHierarchy uniqueName="[Measures].[Sum of (31-60 Days) Past Due 3]" caption="Sum of (31-60 Days) Past Due 3" measure="1" displayFolder="" measureGroup="Table6" count="0" hidden="1">
      <extLst>
        <ext xmlns:x15="http://schemas.microsoft.com/office/spreadsheetml/2010/11/main" uri="{B97F6D7D-B522-45F9-BDA1-12C45D357490}">
          <x15:cacheHierarchy aggregatedColumn="24"/>
        </ext>
      </extLst>
    </cacheHierarchy>
    <cacheHierarchy uniqueName="[Measures].[Sum of (61-90 Days) Past Due 3]" caption="Sum of (61-90 Days) Past Due 3" measure="1" displayFolder="" measureGroup="Table6" count="0" hidden="1">
      <extLst>
        <ext xmlns:x15="http://schemas.microsoft.com/office/spreadsheetml/2010/11/main" uri="{B97F6D7D-B522-45F9-BDA1-12C45D357490}">
          <x15:cacheHierarchy aggregatedColumn="25"/>
        </ext>
      </extLst>
    </cacheHierarchy>
    <cacheHierarchy uniqueName="[Measures].[Sum of Over 90 days Past Due 3]" caption="Sum of Over 90 days Past Due 3" measure="1" displayFolder="" measureGroup="Table6" count="0" hidden="1">
      <extLst>
        <ext xmlns:x15="http://schemas.microsoft.com/office/spreadsheetml/2010/11/main" uri="{B97F6D7D-B522-45F9-BDA1-12C45D357490}">
          <x15:cacheHierarchy aggregatedColumn="26"/>
        </ext>
      </extLst>
    </cacheHierarchy>
    <cacheHierarchy uniqueName="[Measures].[Count of Area Totals]" caption="Count of Area Totals" measure="1" displayFolder="" measureGroup="Table6" count="0" hidden="1">
      <extLst>
        <ext xmlns:x15="http://schemas.microsoft.com/office/spreadsheetml/2010/11/main" uri="{B97F6D7D-B522-45F9-BDA1-12C45D357490}">
          <x15:cacheHierarchy aggregatedColumn="20"/>
        </ext>
      </extLst>
    </cacheHierarchy>
    <cacheHierarchy uniqueName="[Measures].[Sum of Total Amount Receivable]" caption="Sum of Total Amount Receivable" measure="1" displayFolder="" measureGroup="Table5" count="0" hidden="1">
      <extLst>
        <ext xmlns:x15="http://schemas.microsoft.com/office/spreadsheetml/2010/11/main" uri="{B97F6D7D-B522-45F9-BDA1-12C45D357490}">
          <x15:cacheHierarchy aggregatedColumn="13"/>
        </ext>
      </extLst>
    </cacheHierarchy>
    <cacheHierarchy uniqueName="[Measures].[Sum of Current (0-30) Amount]" caption="Sum of Current (0-30) Amount" measure="1" displayFolder="" measureGroup="Table5" count="0" hidden="1">
      <extLst>
        <ext xmlns:x15="http://schemas.microsoft.com/office/spreadsheetml/2010/11/main" uri="{B97F6D7D-B522-45F9-BDA1-12C45D357490}">
          <x15:cacheHierarchy aggregatedColumn="14"/>
        </ext>
      </extLst>
    </cacheHierarchy>
    <cacheHierarchy uniqueName="[Measures].[Sum of Total Due Amount]" caption="Sum of Total Due Amount" measure="1" displayFolder="" measureGroup="Table5" count="0" hidden="1">
      <extLst>
        <ext xmlns:x15="http://schemas.microsoft.com/office/spreadsheetml/2010/11/main" uri="{B97F6D7D-B522-45F9-BDA1-12C45D357490}">
          <x15:cacheHierarchy aggregatedColumn="15"/>
        </ext>
      </extLst>
    </cacheHierarchy>
    <cacheHierarchy uniqueName="[Measures].[Count of Collector Name]" caption="Count of Collector Name" measure="1" displayFolder="" measureGroup="Table6" count="0" hidden="1">
      <extLst>
        <ext xmlns:x15="http://schemas.microsoft.com/office/spreadsheetml/2010/11/main" uri="{B97F6D7D-B522-45F9-BDA1-12C45D357490}">
          <x15:cacheHierarchy aggregatedColumn="27"/>
        </ext>
      </extLst>
    </cacheHierarchy>
    <cacheHierarchy uniqueName="[Measures].[Sum of AR Balance]" caption="Sum of AR Balance" measure="1" displayFolder="" measureGroup="Table1" count="0" hidden="1">
      <extLst>
        <ext xmlns:x15="http://schemas.microsoft.com/office/spreadsheetml/2010/11/main" uri="{B97F6D7D-B522-45F9-BDA1-12C45D357490}">
          <x15:cacheHierarchy aggregatedColumn="5"/>
        </ext>
      </extLst>
    </cacheHierarchy>
    <cacheHierarchy uniqueName="[Measures].[Sum of Current Balance]" caption="Sum of Current Balance" measure="1" displayFolder="" measureGroup="Table1" count="0" hidden="1">
      <extLst>
        <ext xmlns:x15="http://schemas.microsoft.com/office/spreadsheetml/2010/11/main" uri="{B97F6D7D-B522-45F9-BDA1-12C45D357490}">
          <x15:cacheHierarchy aggregatedColumn="6"/>
        </ext>
      </extLst>
    </cacheHierarchy>
    <cacheHierarchy uniqueName="[Measures].[Sum of 31 to 60 Balance]" caption="Sum of 31 to 60 Balance" measure="1" displayFolder="" measureGroup="Table1" count="0" hidden="1">
      <extLst>
        <ext xmlns:x15="http://schemas.microsoft.com/office/spreadsheetml/2010/11/main" uri="{B97F6D7D-B522-45F9-BDA1-12C45D357490}">
          <x15:cacheHierarchy aggregatedColumn="7"/>
        </ext>
      </extLst>
    </cacheHierarchy>
    <cacheHierarchy uniqueName="[Measures].[Sum of 61 to 90 Balance]" caption="Sum of 61 to 90 Balance" measure="1" displayFolder="" measureGroup="Table1" count="0" hidden="1">
      <extLst>
        <ext xmlns:x15="http://schemas.microsoft.com/office/spreadsheetml/2010/11/main" uri="{B97F6D7D-B522-45F9-BDA1-12C45D357490}">
          <x15:cacheHierarchy aggregatedColumn="8"/>
        </ext>
      </extLst>
    </cacheHierarchy>
    <cacheHierarchy uniqueName="[Measures].[Sum of 91 to 120 Balance]" caption="Sum of 91 to 120 Balance" measure="1" displayFolder="" measureGroup="Table1" count="0" hidden="1">
      <extLst>
        <ext xmlns:x15="http://schemas.microsoft.com/office/spreadsheetml/2010/11/main" uri="{B97F6D7D-B522-45F9-BDA1-12C45D357490}">
          <x15:cacheHierarchy aggregatedColumn="9"/>
        </ext>
      </extLst>
    </cacheHierarchy>
    <cacheHierarchy uniqueName="[Measures].[Sum of 120+ Balance]" caption="Sum of 120+ Balance" measure="1" displayFolder="" measureGroup="Table1" count="0" hidden="1">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Table1" uniqueName="[Table1]" caption="Table1"/>
    <dimension name="Table5" uniqueName="[Table5]" caption="Table5"/>
    <dimension name="Table6" uniqueName="[Table6]" caption="Table6"/>
    <dimension name="Table7" uniqueName="[Table7]" caption="Table7"/>
    <dimension name="Table81" uniqueName="[Table81]" caption="Table81"/>
  </dimensions>
  <measureGroups count="5">
    <measureGroup name="Table1" caption="Table1"/>
    <measureGroup name="Table5" caption="Table5"/>
    <measureGroup name="Table6" caption="Table6"/>
    <measureGroup name="Table7" caption="Table7"/>
    <measureGroup name="Table81" caption="Table8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152.591009953707" backgroundQuery="1" createdVersion="8" refreshedVersion="8" minRefreshableVersion="3" recordCount="0" supportSubquery="1" supportAdvancedDrill="1" xr:uid="{DC6D5581-42FC-41D3-A41D-CD24D2D4C4A7}">
  <cacheSource type="external" connectionId="1"/>
  <cacheFields count="3">
    <cacheField name="[Table81].[Area Totals].[Area Totals]" caption="Area Totals" numFmtId="0" hierarchy="34" level="1">
      <sharedItems count="10">
        <s v="Big Sky"/>
        <s v="Carolinas"/>
        <s v="Coastal Plains"/>
        <s v="Florida"/>
        <s v="Minnesota"/>
        <s v="Northern Alabama"/>
        <s v="Northern California"/>
        <s v="Puget Sound"/>
        <s v="Smoky Mountains"/>
        <s v="Upper Midwest"/>
      </sharedItems>
    </cacheField>
    <cacheField name="[Table81].[Year].[Year]" caption="Year" numFmtId="0" hierarchy="35" level="1">
      <sharedItems containsSemiMixedTypes="0" containsNonDate="0" containsString="0"/>
    </cacheField>
    <cacheField name="[Measures].[Sum of Total Account Receivable 2]" caption="Sum of Total Account Receivable 2" numFmtId="0" hierarchy="43" level="32767"/>
  </cacheFields>
  <cacheHierarchies count="65">
    <cacheHierarchy uniqueName="[Table1].[Data Type]" caption="Data Type" attribute="1" defaultMemberUniqueName="[Table1].[Data Type].[All]" allUniqueName="[Table1].[Data Type].[All]" dimensionUniqueName="[Table1]" displayFolder="" count="0" memberValueDatatype="130" unbalanced="0"/>
    <cacheHierarchy uniqueName="[Table1].[Area]" caption="Area" attribute="1" defaultMemberUniqueName="[Table1].[Area].[All]" allUniqueName="[Table1].[Area].[All]" dimensionUniqueName="[Table1]" displayFolder="" count="0"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CustomerID]" caption="CustomerID" attribute="1" defaultMemberUniqueName="[Table1].[CustomerID].[All]" allUniqueName="[Table1].[Customer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AR Balance]" caption="AR Balance" attribute="1" defaultMemberUniqueName="[Table1].[AR Balance].[All]" allUniqueName="[Table1].[AR Balance].[All]" dimensionUniqueName="[Table1]" displayFolder="" count="0" memberValueDatatype="5" unbalanced="0"/>
    <cacheHierarchy uniqueName="[Table1].[Current Balance]" caption="Current Balance" attribute="1" defaultMemberUniqueName="[Table1].[Current Balance].[All]" allUniqueName="[Table1].[Current Balance].[All]" dimensionUniqueName="[Table1]" displayFolder="" count="0" memberValueDatatype="5" unbalanced="0"/>
    <cacheHierarchy uniqueName="[Table1].[31 to 60 Balance]" caption="31 to 60 Balance" attribute="1" defaultMemberUniqueName="[Table1].[31 to 60 Balance].[All]" allUniqueName="[Table1].[31 to 60 Balance].[All]" dimensionUniqueName="[Table1]" displayFolder="" count="0" memberValueDatatype="5" unbalanced="0"/>
    <cacheHierarchy uniqueName="[Table1].[61 to 90 Balance]" caption="61 to 90 Balance" attribute="1" defaultMemberUniqueName="[Table1].[61 to 90 Balance].[All]" allUniqueName="[Table1].[61 to 90 Balance].[All]" dimensionUniqueName="[Table1]" displayFolder="" count="0" memberValueDatatype="5" unbalanced="0"/>
    <cacheHierarchy uniqueName="[Table1].[91 to 120 Balance]" caption="91 to 120 Balance" attribute="1" defaultMemberUniqueName="[Table1].[91 to 120 Balance].[All]" allUniqueName="[Table1].[91 to 120 Balance].[All]" dimensionUniqueName="[Table1]" displayFolder="" count="0" memberValueDatatype="5" unbalanced="0"/>
    <cacheHierarchy uniqueName="[Table1].[120+ Balance]" caption="120+ Balance" attribute="1" defaultMemberUniqueName="[Table1].[120+ Balance].[All]" allUniqueName="[Table1].[120+ Balance].[All]" dimensionUniqueName="[Table1]" displayFolder="" count="0" memberValueDatatype="5" unbalanced="0"/>
    <cacheHierarchy uniqueName="[Table5].[Customer Type]" caption="Customer Type" attribute="1" defaultMemberUniqueName="[Table5].[Customer Type].[All]" allUniqueName="[Table5].[Customer Type].[All]" dimensionUniqueName="[Table5]" displayFolder="" count="0" memberValueDatatype="130" unbalanced="0"/>
    <cacheHierarchy uniqueName="[Table5].[Year]" caption="Year" attribute="1" defaultMemberUniqueName="[Table5].[Year].[All]" allUniqueName="[Table5].[Year].[All]" dimensionUniqueName="[Table5]" displayFolder="" count="0" memberValueDatatype="20" unbalanced="0"/>
    <cacheHierarchy uniqueName="[Table5].[Total Amount Receivable]" caption="Total Amount Receivable" attribute="1" defaultMemberUniqueName="[Table5].[Total Amount Receivable].[All]" allUniqueName="[Table5].[Total Amount Receivable].[All]" dimensionUniqueName="[Table5]" displayFolder="" count="0" memberValueDatatype="5" unbalanced="0"/>
    <cacheHierarchy uniqueName="[Table5].[Current (0-30) Amount]" caption="Current (0-30) Amount" attribute="1" defaultMemberUniqueName="[Table5].[Current (0-30) Amount].[All]" allUniqueName="[Table5].[Current (0-30) Amount].[All]" dimensionUniqueName="[Table5]" displayFolder="" count="0" memberValueDatatype="5" unbalanced="0"/>
    <cacheHierarchy uniqueName="[Table5].[Total Due Amount]" caption="Total Due Amount" attribute="1" defaultMemberUniqueName="[Table5].[Total Due Amount].[All]" allUniqueName="[Table5].[Total Due Amount].[All]" dimensionUniqueName="[Table5]" displayFolder="" count="0" memberValueDatatype="5" unbalanced="0"/>
    <cacheHierarchy uniqueName="[Table5].[Column1]" caption="Column1" attribute="1" defaultMemberUniqueName="[Table5].[Column1].[All]" allUniqueName="[Table5].[Column1].[All]" dimensionUniqueName="[Table5]" displayFolder="" count="0" memberValueDatatype="130" unbalanced="0"/>
    <cacheHierarchy uniqueName="[Table5].[Column2]" caption="Column2" attribute="1" defaultMemberUniqueName="[Table5].[Column2].[All]" allUniqueName="[Table5].[Column2].[All]" dimensionUniqueName="[Table5]" displayFolder="" count="0" memberValueDatatype="130" unbalanced="0"/>
    <cacheHierarchy uniqueName="[Table5].[Column3]" caption="Column3" attribute="1" defaultMemberUniqueName="[Table5].[Column3].[All]" allUniqueName="[Table5].[Column3].[All]" dimensionUniqueName="[Table5]" displayFolder="" count="0" memberValueDatatype="130" unbalanced="0"/>
    <cacheHierarchy uniqueName="[Table5].[Column4]" caption="Column4" attribute="1" defaultMemberUniqueName="[Table5].[Column4].[All]" allUniqueName="[Table5].[Column4].[All]" dimensionUniqueName="[Table5]" displayFolder="" count="0" memberValueDatatype="130" unbalanced="0"/>
    <cacheHierarchy uniqueName="[Table6].[Area Totals]" caption="Area Totals" attribute="1" defaultMemberUniqueName="[Table6].[Area Totals].[All]" allUniqueName="[Table6].[Area Totals].[All]" dimensionUniqueName="[Table6]" displayFolder="" count="0" memberValueDatatype="130" unbalanced="0"/>
    <cacheHierarchy uniqueName="[Table6].[Year]" caption="Year" attribute="1" defaultMemberUniqueName="[Table6].[Year].[All]" allUniqueName="[Table6].[Year].[All]" dimensionUniqueName="[Table6]" displayFolder="" count="0" memberValueDatatype="20" unbalanced="0"/>
    <cacheHierarchy uniqueName="[Table6].[Current (0-30 Days) Amount]" caption="Current (0-30 Days) Amount" attribute="1" defaultMemberUniqueName="[Table6].[Current (0-30 Days) Amount].[All]" allUniqueName="[Table6].[Current (0-30 Days) Amount].[All]" dimensionUniqueName="[Table6]" displayFolder="" count="0" memberValueDatatype="5" unbalanced="0"/>
    <cacheHierarchy uniqueName="[Table6].[(1-30 days) Past Due]" caption="(1-30 days) Past Due" attribute="1" defaultMemberUniqueName="[Table6].[(1-30 days) Past Due].[All]" allUniqueName="[Table6].[(1-30 days) Past Due].[All]" dimensionUniqueName="[Table6]" displayFolder="" count="0" memberValueDatatype="5" unbalanced="0"/>
    <cacheHierarchy uniqueName="[Table6].[(31-60 Days) Past Due]" caption="(31-60 Days) Past Due" attribute="1" defaultMemberUniqueName="[Table6].[(31-60 Days) Past Due].[All]" allUniqueName="[Table6].[(31-60 Days) Past Due].[All]" dimensionUniqueName="[Table6]" displayFolder="" count="0" memberValueDatatype="5" unbalanced="0"/>
    <cacheHierarchy uniqueName="[Table6].[(61-90 Days) Past Due]" caption="(61-90 Days) Past Due" attribute="1" defaultMemberUniqueName="[Table6].[(61-90 Days) Past Due].[All]" allUniqueName="[Table6].[(61-90 Days) Past Due].[All]" dimensionUniqueName="[Table6]" displayFolder="" count="0" memberValueDatatype="5" unbalanced="0"/>
    <cacheHierarchy uniqueName="[Table6].[Over 90 days Past Due]" caption="Over 90 days Past Due" attribute="1" defaultMemberUniqueName="[Table6].[Over 90 days Past Due].[All]" allUniqueName="[Table6].[Over 90 days Past Due].[All]" dimensionUniqueName="[Table6]" displayFolder="" count="0" memberValueDatatype="5" unbalanced="0"/>
    <cacheHierarchy uniqueName="[Table6].[Collector Name]" caption="Collector Name" attribute="1" defaultMemberUniqueName="[Table6].[Collector Name].[All]" allUniqueName="[Table6].[Collector Name].[All]" dimensionUniqueName="[Table6]" displayFolder="" count="0" memberValueDatatype="130" unbalanced="0"/>
    <cacheHierarchy uniqueName="[Table7].[Year]" caption="Year" attribute="1" defaultMemberUniqueName="[Table7].[Year].[All]" allUniqueName="[Table7].[Year].[All]" dimensionUniqueName="[Table7]" displayFolder="" count="0" memberValueDatatype="20" unbalanced="0"/>
    <cacheHierarchy uniqueName="[Table7].[Current (0-30 Days) Amount]" caption="Current (0-30 Days) Amount" attribute="1" defaultMemberUniqueName="[Table7].[Current (0-30 Days) Amount].[All]" allUniqueName="[Table7].[Current (0-30 Days) Amount].[All]" dimensionUniqueName="[Table7]" displayFolder="" count="0" memberValueDatatype="5" unbalanced="0"/>
    <cacheHierarchy uniqueName="[Table7].[(1-30 days) Past Due]" caption="(1-30 days) Past Due" attribute="1" defaultMemberUniqueName="[Table7].[(1-30 days) Past Due].[All]" allUniqueName="[Table7].[(1-30 days) Past Due].[All]" dimensionUniqueName="[Table7]" displayFolder="" count="0" memberValueDatatype="5" unbalanced="0"/>
    <cacheHierarchy uniqueName="[Table7].[(31-60 Days) Past Due]" caption="(31-60 Days) Past Due" attribute="1" defaultMemberUniqueName="[Table7].[(31-60 Days) Past Due].[All]" allUniqueName="[Table7].[(31-60 Days) Past Due].[All]" dimensionUniqueName="[Table7]" displayFolder="" count="0" memberValueDatatype="5" unbalanced="0"/>
    <cacheHierarchy uniqueName="[Table7].[(61-90 Days) Past Due]" caption="(61-90 Days) Past Due" attribute="1" defaultMemberUniqueName="[Table7].[(61-90 Days) Past Due].[All]" allUniqueName="[Table7].[(61-90 Days) Past Due].[All]" dimensionUniqueName="[Table7]" displayFolder="" count="0" memberValueDatatype="5" unbalanced="0"/>
    <cacheHierarchy uniqueName="[Table7].[Over 90 days Past Due]" caption="Over 90 days Past Due" attribute="1" defaultMemberUniqueName="[Table7].[Over 90 days Past Due].[All]" allUniqueName="[Table7].[Over 90 days Past Due].[All]" dimensionUniqueName="[Table7]" displayFolder="" count="0" memberValueDatatype="5" unbalanced="0"/>
    <cacheHierarchy uniqueName="[Table81].[Area Totals]" caption="Area Totals" attribute="1" defaultMemberUniqueName="[Table81].[Area Totals].[All]" allUniqueName="[Table81].[Area Totals].[All]" dimensionUniqueName="[Table81]" displayFolder="" count="2" memberValueDatatype="130" unbalanced="0">
      <fieldsUsage count="2">
        <fieldUsage x="-1"/>
        <fieldUsage x="0"/>
      </fieldsUsage>
    </cacheHierarchy>
    <cacheHierarchy uniqueName="[Table81].[Year]" caption="Year" attribute="1" defaultMemberUniqueName="[Table81].[Year].[All]" allUniqueName="[Table81].[Year].[All]" dimensionUniqueName="[Table81]" displayFolder="" count="2" memberValueDatatype="20" unbalanced="0">
      <fieldsUsage count="2">
        <fieldUsage x="-1"/>
        <fieldUsage x="1"/>
      </fieldsUsage>
    </cacheHierarchy>
    <cacheHierarchy uniqueName="[Table81].[Total Account Receivable]" caption="Total Account Receivable" attribute="1" defaultMemberUniqueName="[Table81].[Total Account Receivable].[All]" allUniqueName="[Table81].[Total Account Receivable].[All]" dimensionUniqueName="[Table81]" displayFolder="" count="0" memberValueDatatype="5" unbalanced="0"/>
    <cacheHierarchy uniqueName="[Measures].[__XL_Count Table81]" caption="__XL_Count Table81" measure="1" displayFolder="" measureGroup="Table81" count="0" hidden="1"/>
    <cacheHierarchy uniqueName="[Measures].[__XL_Count Table7]" caption="__XL_Count Table7" measure="1" displayFolder="" measureGroup="Table7" count="0" hidden="1"/>
    <cacheHierarchy uniqueName="[Measures].[__XL_Count Table6]" caption="__XL_Count Table6" measure="1" displayFolder="" measureGroup="Table6" count="0" hidden="1"/>
    <cacheHierarchy uniqueName="[Measures].[__XL_Count Table5]" caption="__XL_Count Table5" measure="1" displayFolder="" measureGroup="Table5"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Account Receivable 2]" caption="Sum of Total Account Receivable 2" measure="1" displayFolder="" measureGroup="Table81"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Current (0-30 Days) Amount]" caption="Sum of Current (0-30 Days) Amount" measure="1" displayFolder="" measureGroup="Table7" count="0" hidden="1">
      <extLst>
        <ext xmlns:x15="http://schemas.microsoft.com/office/spreadsheetml/2010/11/main" uri="{B97F6D7D-B522-45F9-BDA1-12C45D357490}">
          <x15:cacheHierarchy aggregatedColumn="29"/>
        </ext>
      </extLst>
    </cacheHierarchy>
    <cacheHierarchy uniqueName="[Measures].[Sum of (1-30 days) Past Due]" caption="Sum of (1-30 days) Past Due" measure="1" displayFolder="" measureGroup="Table7" count="0" hidden="1">
      <extLst>
        <ext xmlns:x15="http://schemas.microsoft.com/office/spreadsheetml/2010/11/main" uri="{B97F6D7D-B522-45F9-BDA1-12C45D357490}">
          <x15:cacheHierarchy aggregatedColumn="30"/>
        </ext>
      </extLst>
    </cacheHierarchy>
    <cacheHierarchy uniqueName="[Measures].[Sum of (31-60 Days) Past Due]" caption="Sum of (31-60 Days) Past Due" measure="1" displayFolder="" measureGroup="Table7" count="0" hidden="1">
      <extLst>
        <ext xmlns:x15="http://schemas.microsoft.com/office/spreadsheetml/2010/11/main" uri="{B97F6D7D-B522-45F9-BDA1-12C45D357490}">
          <x15:cacheHierarchy aggregatedColumn="31"/>
        </ext>
      </extLst>
    </cacheHierarchy>
    <cacheHierarchy uniqueName="[Measures].[Sum of (61-90 Days) Past Due]" caption="Sum of (61-90 Days) Past Due" measure="1" displayFolder="" measureGroup="Table7" count="0" hidden="1">
      <extLst>
        <ext xmlns:x15="http://schemas.microsoft.com/office/spreadsheetml/2010/11/main" uri="{B97F6D7D-B522-45F9-BDA1-12C45D357490}">
          <x15:cacheHierarchy aggregatedColumn="32"/>
        </ext>
      </extLst>
    </cacheHierarchy>
    <cacheHierarchy uniqueName="[Measures].[Sum of Over 90 days Past Due]" caption="Sum of Over 90 days Past Due" measure="1" displayFolder="" measureGroup="Table7" count="0" hidden="1">
      <extLst>
        <ext xmlns:x15="http://schemas.microsoft.com/office/spreadsheetml/2010/11/main" uri="{B97F6D7D-B522-45F9-BDA1-12C45D357490}">
          <x15:cacheHierarchy aggregatedColumn="33"/>
        </ext>
      </extLst>
    </cacheHierarchy>
    <cacheHierarchy uniqueName="[Measures].[Sum of Current (0-30 Days) Amount 3]" caption="Sum of Current (0-30 Days) Amount 3" measure="1" displayFolder="" measureGroup="Table6" count="0" hidden="1">
      <extLst>
        <ext xmlns:x15="http://schemas.microsoft.com/office/spreadsheetml/2010/11/main" uri="{B97F6D7D-B522-45F9-BDA1-12C45D357490}">
          <x15:cacheHierarchy aggregatedColumn="22"/>
        </ext>
      </extLst>
    </cacheHierarchy>
    <cacheHierarchy uniqueName="[Measures].[Sum of (1-30 days) Past Due 3]" caption="Sum of (1-30 days) Past Due 3" measure="1" displayFolder="" measureGroup="Table6" count="0" hidden="1">
      <extLst>
        <ext xmlns:x15="http://schemas.microsoft.com/office/spreadsheetml/2010/11/main" uri="{B97F6D7D-B522-45F9-BDA1-12C45D357490}">
          <x15:cacheHierarchy aggregatedColumn="23"/>
        </ext>
      </extLst>
    </cacheHierarchy>
    <cacheHierarchy uniqueName="[Measures].[Sum of (31-60 Days) Past Due 3]" caption="Sum of (31-60 Days) Past Due 3" measure="1" displayFolder="" measureGroup="Table6" count="0" hidden="1">
      <extLst>
        <ext xmlns:x15="http://schemas.microsoft.com/office/spreadsheetml/2010/11/main" uri="{B97F6D7D-B522-45F9-BDA1-12C45D357490}">
          <x15:cacheHierarchy aggregatedColumn="24"/>
        </ext>
      </extLst>
    </cacheHierarchy>
    <cacheHierarchy uniqueName="[Measures].[Sum of (61-90 Days) Past Due 3]" caption="Sum of (61-90 Days) Past Due 3" measure="1" displayFolder="" measureGroup="Table6" count="0" hidden="1">
      <extLst>
        <ext xmlns:x15="http://schemas.microsoft.com/office/spreadsheetml/2010/11/main" uri="{B97F6D7D-B522-45F9-BDA1-12C45D357490}">
          <x15:cacheHierarchy aggregatedColumn="25"/>
        </ext>
      </extLst>
    </cacheHierarchy>
    <cacheHierarchy uniqueName="[Measures].[Sum of Over 90 days Past Due 3]" caption="Sum of Over 90 days Past Due 3" measure="1" displayFolder="" measureGroup="Table6" count="0" hidden="1">
      <extLst>
        <ext xmlns:x15="http://schemas.microsoft.com/office/spreadsheetml/2010/11/main" uri="{B97F6D7D-B522-45F9-BDA1-12C45D357490}">
          <x15:cacheHierarchy aggregatedColumn="26"/>
        </ext>
      </extLst>
    </cacheHierarchy>
    <cacheHierarchy uniqueName="[Measures].[Count of Area Totals]" caption="Count of Area Totals" measure="1" displayFolder="" measureGroup="Table6" count="0" hidden="1">
      <extLst>
        <ext xmlns:x15="http://schemas.microsoft.com/office/spreadsheetml/2010/11/main" uri="{B97F6D7D-B522-45F9-BDA1-12C45D357490}">
          <x15:cacheHierarchy aggregatedColumn="20"/>
        </ext>
      </extLst>
    </cacheHierarchy>
    <cacheHierarchy uniqueName="[Measures].[Sum of Total Amount Receivable]" caption="Sum of Total Amount Receivable" measure="1" displayFolder="" measureGroup="Table5" count="0" hidden="1">
      <extLst>
        <ext xmlns:x15="http://schemas.microsoft.com/office/spreadsheetml/2010/11/main" uri="{B97F6D7D-B522-45F9-BDA1-12C45D357490}">
          <x15:cacheHierarchy aggregatedColumn="13"/>
        </ext>
      </extLst>
    </cacheHierarchy>
    <cacheHierarchy uniqueName="[Measures].[Sum of Current (0-30) Amount]" caption="Sum of Current (0-30) Amount" measure="1" displayFolder="" measureGroup="Table5" count="0" hidden="1">
      <extLst>
        <ext xmlns:x15="http://schemas.microsoft.com/office/spreadsheetml/2010/11/main" uri="{B97F6D7D-B522-45F9-BDA1-12C45D357490}">
          <x15:cacheHierarchy aggregatedColumn="14"/>
        </ext>
      </extLst>
    </cacheHierarchy>
    <cacheHierarchy uniqueName="[Measures].[Sum of Total Due Amount]" caption="Sum of Total Due Amount" measure="1" displayFolder="" measureGroup="Table5" count="0" hidden="1">
      <extLst>
        <ext xmlns:x15="http://schemas.microsoft.com/office/spreadsheetml/2010/11/main" uri="{B97F6D7D-B522-45F9-BDA1-12C45D357490}">
          <x15:cacheHierarchy aggregatedColumn="15"/>
        </ext>
      </extLst>
    </cacheHierarchy>
    <cacheHierarchy uniqueName="[Measures].[Count of Collector Name]" caption="Count of Collector Name" measure="1" displayFolder="" measureGroup="Table6" count="0" hidden="1">
      <extLst>
        <ext xmlns:x15="http://schemas.microsoft.com/office/spreadsheetml/2010/11/main" uri="{B97F6D7D-B522-45F9-BDA1-12C45D357490}">
          <x15:cacheHierarchy aggregatedColumn="27"/>
        </ext>
      </extLst>
    </cacheHierarchy>
    <cacheHierarchy uniqueName="[Measures].[Sum of AR Balance]" caption="Sum of AR Balance" measure="1" displayFolder="" measureGroup="Table1" count="0" hidden="1">
      <extLst>
        <ext xmlns:x15="http://schemas.microsoft.com/office/spreadsheetml/2010/11/main" uri="{B97F6D7D-B522-45F9-BDA1-12C45D357490}">
          <x15:cacheHierarchy aggregatedColumn="5"/>
        </ext>
      </extLst>
    </cacheHierarchy>
    <cacheHierarchy uniqueName="[Measures].[Sum of Current Balance]" caption="Sum of Current Balance" measure="1" displayFolder="" measureGroup="Table1" count="0" hidden="1">
      <extLst>
        <ext xmlns:x15="http://schemas.microsoft.com/office/spreadsheetml/2010/11/main" uri="{B97F6D7D-B522-45F9-BDA1-12C45D357490}">
          <x15:cacheHierarchy aggregatedColumn="6"/>
        </ext>
      </extLst>
    </cacheHierarchy>
    <cacheHierarchy uniqueName="[Measures].[Sum of 31 to 60 Balance]" caption="Sum of 31 to 60 Balance" measure="1" displayFolder="" measureGroup="Table1" count="0" hidden="1">
      <extLst>
        <ext xmlns:x15="http://schemas.microsoft.com/office/spreadsheetml/2010/11/main" uri="{B97F6D7D-B522-45F9-BDA1-12C45D357490}">
          <x15:cacheHierarchy aggregatedColumn="7"/>
        </ext>
      </extLst>
    </cacheHierarchy>
    <cacheHierarchy uniqueName="[Measures].[Sum of 61 to 90 Balance]" caption="Sum of 61 to 90 Balance" measure="1" displayFolder="" measureGroup="Table1" count="0" hidden="1">
      <extLst>
        <ext xmlns:x15="http://schemas.microsoft.com/office/spreadsheetml/2010/11/main" uri="{B97F6D7D-B522-45F9-BDA1-12C45D357490}">
          <x15:cacheHierarchy aggregatedColumn="8"/>
        </ext>
      </extLst>
    </cacheHierarchy>
    <cacheHierarchy uniqueName="[Measures].[Sum of 91 to 120 Balance]" caption="Sum of 91 to 120 Balance" measure="1" displayFolder="" measureGroup="Table1" count="0" hidden="1">
      <extLst>
        <ext xmlns:x15="http://schemas.microsoft.com/office/spreadsheetml/2010/11/main" uri="{B97F6D7D-B522-45F9-BDA1-12C45D357490}">
          <x15:cacheHierarchy aggregatedColumn="9"/>
        </ext>
      </extLst>
    </cacheHierarchy>
    <cacheHierarchy uniqueName="[Measures].[Sum of 120+ Balance]" caption="Sum of 120+ Balance" measure="1" displayFolder="" measureGroup="Table1" count="0" hidden="1">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Table1" uniqueName="[Table1]" caption="Table1"/>
    <dimension name="Table5" uniqueName="[Table5]" caption="Table5"/>
    <dimension name="Table6" uniqueName="[Table6]" caption="Table6"/>
    <dimension name="Table7" uniqueName="[Table7]" caption="Table7"/>
    <dimension name="Table81" uniqueName="[Table81]" caption="Table81"/>
  </dimensions>
  <measureGroups count="5">
    <measureGroup name="Table1" caption="Table1"/>
    <measureGroup name="Table5" caption="Table5"/>
    <measureGroup name="Table6" caption="Table6"/>
    <measureGroup name="Table7" caption="Table7"/>
    <measureGroup name="Table81" caption="Table8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157.806740856482" backgroundQuery="1" createdVersion="8" refreshedVersion="8" minRefreshableVersion="3" recordCount="0" supportSubquery="1" supportAdvancedDrill="1" xr:uid="{9850A3E9-F479-4600-9617-42855BA37D3F}">
  <cacheSource type="external" connectionId="1"/>
  <cacheFields count="6">
    <cacheField name="[Table5].[Customer Type].[Customer Type]" caption="Customer Type" numFmtId="0" hierarchy="11" level="1">
      <sharedItems count="2">
        <s v="Agriculture"/>
        <s v="Residential"/>
      </sharedItems>
    </cacheField>
    <cacheField name="[Measures].[Sum of Total Amount Receivable]" caption="Sum of Total Amount Receivable" numFmtId="0" hierarchy="55" level="32767"/>
    <cacheField name="[Measures].[Sum of Current (0-30) Amount]" caption="Sum of Current (0-30) Amount" numFmtId="0" hierarchy="56" level="32767"/>
    <cacheField name="[Measures].[Sum of Total Due Amount]" caption="Sum of Total Due Amount" numFmtId="0" hierarchy="57" level="32767"/>
    <cacheField name="[Table5].[Year].[Year]" caption="Year" numFmtId="0" hierarchy="12" level="1">
      <sharedItems containsSemiMixedTypes="0" containsNonDate="0" containsString="0"/>
    </cacheField>
    <cacheField name="[Table1].[Data Type].[Data Type]" caption="Data Type" numFmtId="0" level="1">
      <sharedItems containsSemiMixedTypes="0" containsNonDate="0" containsString="0"/>
    </cacheField>
  </cacheFields>
  <cacheHierarchies count="65">
    <cacheHierarchy uniqueName="[Table1].[Data Type]" caption="Data Type" attribute="1" defaultMemberUniqueName="[Table1].[Data Type].[All]" allUniqueName="[Table1].[Data Type].[All]" dimensionUniqueName="[Table1]" displayFolder="" count="2" memberValueDatatype="130" unbalanced="0">
      <fieldsUsage count="2">
        <fieldUsage x="-1"/>
        <fieldUsage x="5"/>
      </fieldsUsage>
    </cacheHierarchy>
    <cacheHierarchy uniqueName="[Table1].[Area]" caption="Area" attribute="1" defaultMemberUniqueName="[Table1].[Area].[All]" allUniqueName="[Table1].[Area].[All]" dimensionUniqueName="[Table1]" displayFolder="" count="0"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CustomerID]" caption="CustomerID" attribute="1" defaultMemberUniqueName="[Table1].[CustomerID].[All]" allUniqueName="[Table1].[Customer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AR Balance]" caption="AR Balance" attribute="1" defaultMemberUniqueName="[Table1].[AR Balance].[All]" allUniqueName="[Table1].[AR Balance].[All]" dimensionUniqueName="[Table1]" displayFolder="" count="0" memberValueDatatype="5" unbalanced="0"/>
    <cacheHierarchy uniqueName="[Table1].[Current Balance]" caption="Current Balance" attribute="1" defaultMemberUniqueName="[Table1].[Current Balance].[All]" allUniqueName="[Table1].[Current Balance].[All]" dimensionUniqueName="[Table1]" displayFolder="" count="0" memberValueDatatype="5" unbalanced="0"/>
    <cacheHierarchy uniqueName="[Table1].[31 to 60 Balance]" caption="31 to 60 Balance" attribute="1" defaultMemberUniqueName="[Table1].[31 to 60 Balance].[All]" allUniqueName="[Table1].[31 to 60 Balance].[All]" dimensionUniqueName="[Table1]" displayFolder="" count="0" memberValueDatatype="5" unbalanced="0"/>
    <cacheHierarchy uniqueName="[Table1].[61 to 90 Balance]" caption="61 to 90 Balance" attribute="1" defaultMemberUniqueName="[Table1].[61 to 90 Balance].[All]" allUniqueName="[Table1].[61 to 90 Balance].[All]" dimensionUniqueName="[Table1]" displayFolder="" count="0" memberValueDatatype="5" unbalanced="0"/>
    <cacheHierarchy uniqueName="[Table1].[91 to 120 Balance]" caption="91 to 120 Balance" attribute="1" defaultMemberUniqueName="[Table1].[91 to 120 Balance].[All]" allUniqueName="[Table1].[91 to 120 Balance].[All]" dimensionUniqueName="[Table1]" displayFolder="" count="0" memberValueDatatype="5" unbalanced="0"/>
    <cacheHierarchy uniqueName="[Table1].[120+ Balance]" caption="120+ Balance" attribute="1" defaultMemberUniqueName="[Table1].[120+ Balance].[All]" allUniqueName="[Table1].[120+ Balance].[All]" dimensionUniqueName="[Table1]" displayFolder="" count="0" memberValueDatatype="5" unbalanced="0"/>
    <cacheHierarchy uniqueName="[Table5].[Customer Type]" caption="Customer Type" attribute="1" defaultMemberUniqueName="[Table5].[Customer Type].[All]" allUniqueName="[Table5].[Customer Type].[All]" dimensionUniqueName="[Table5]" displayFolder="" count="2" memberValueDatatype="130" unbalanced="0">
      <fieldsUsage count="2">
        <fieldUsage x="-1"/>
        <fieldUsage x="0"/>
      </fieldsUsage>
    </cacheHierarchy>
    <cacheHierarchy uniqueName="[Table5].[Year]" caption="Year" attribute="1" defaultMemberUniqueName="[Table5].[Year].[All]" allUniqueName="[Table5].[Year].[All]" dimensionUniqueName="[Table5]" displayFolder="" count="2" memberValueDatatype="20" unbalanced="0">
      <fieldsUsage count="2">
        <fieldUsage x="-1"/>
        <fieldUsage x="4"/>
      </fieldsUsage>
    </cacheHierarchy>
    <cacheHierarchy uniqueName="[Table5].[Total Amount Receivable]" caption="Total Amount Receivable" attribute="1" defaultMemberUniqueName="[Table5].[Total Amount Receivable].[All]" allUniqueName="[Table5].[Total Amount Receivable].[All]" dimensionUniqueName="[Table5]" displayFolder="" count="0" memberValueDatatype="5" unbalanced="0"/>
    <cacheHierarchy uniqueName="[Table5].[Current (0-30) Amount]" caption="Current (0-30) Amount" attribute="1" defaultMemberUniqueName="[Table5].[Current (0-30) Amount].[All]" allUniqueName="[Table5].[Current (0-30) Amount].[All]" dimensionUniqueName="[Table5]" displayFolder="" count="0" memberValueDatatype="5" unbalanced="0"/>
    <cacheHierarchy uniqueName="[Table5].[Total Due Amount]" caption="Total Due Amount" attribute="1" defaultMemberUniqueName="[Table5].[Total Due Amount].[All]" allUniqueName="[Table5].[Total Due Amount].[All]" dimensionUniqueName="[Table5]" displayFolder="" count="0" memberValueDatatype="5" unbalanced="0"/>
    <cacheHierarchy uniqueName="[Table5].[Column1]" caption="Column1" attribute="1" defaultMemberUniqueName="[Table5].[Column1].[All]" allUniqueName="[Table5].[Column1].[All]" dimensionUniqueName="[Table5]" displayFolder="" count="0" memberValueDatatype="130" unbalanced="0"/>
    <cacheHierarchy uniqueName="[Table5].[Column2]" caption="Column2" attribute="1" defaultMemberUniqueName="[Table5].[Column2].[All]" allUniqueName="[Table5].[Column2].[All]" dimensionUniqueName="[Table5]" displayFolder="" count="0" memberValueDatatype="130" unbalanced="0"/>
    <cacheHierarchy uniqueName="[Table5].[Column3]" caption="Column3" attribute="1" defaultMemberUniqueName="[Table5].[Column3].[All]" allUniqueName="[Table5].[Column3].[All]" dimensionUniqueName="[Table5]" displayFolder="" count="0" memberValueDatatype="130" unbalanced="0"/>
    <cacheHierarchy uniqueName="[Table5].[Column4]" caption="Column4" attribute="1" defaultMemberUniqueName="[Table5].[Column4].[All]" allUniqueName="[Table5].[Column4].[All]" dimensionUniqueName="[Table5]" displayFolder="" count="0" memberValueDatatype="130" unbalanced="0"/>
    <cacheHierarchy uniqueName="[Table6].[Area Totals]" caption="Area Totals" attribute="1" defaultMemberUniqueName="[Table6].[Area Totals].[All]" allUniqueName="[Table6].[Area Totals].[All]" dimensionUniqueName="[Table6]" displayFolder="" count="0" memberValueDatatype="130" unbalanced="0"/>
    <cacheHierarchy uniqueName="[Table6].[Year]" caption="Year" attribute="1" defaultMemberUniqueName="[Table6].[Year].[All]" allUniqueName="[Table6].[Year].[All]" dimensionUniqueName="[Table6]" displayFolder="" count="0" memberValueDatatype="20" unbalanced="0"/>
    <cacheHierarchy uniqueName="[Table6].[Current (0-30 Days) Amount]" caption="Current (0-30 Days) Amount" attribute="1" defaultMemberUniqueName="[Table6].[Current (0-30 Days) Amount].[All]" allUniqueName="[Table6].[Current (0-30 Days) Amount].[All]" dimensionUniqueName="[Table6]" displayFolder="" count="0" memberValueDatatype="5" unbalanced="0"/>
    <cacheHierarchy uniqueName="[Table6].[(1-30 days) Past Due]" caption="(1-30 days) Past Due" attribute="1" defaultMemberUniqueName="[Table6].[(1-30 days) Past Due].[All]" allUniqueName="[Table6].[(1-30 days) Past Due].[All]" dimensionUniqueName="[Table6]" displayFolder="" count="0" memberValueDatatype="5" unbalanced="0"/>
    <cacheHierarchy uniqueName="[Table6].[(31-60 Days) Past Due]" caption="(31-60 Days) Past Due" attribute="1" defaultMemberUniqueName="[Table6].[(31-60 Days) Past Due].[All]" allUniqueName="[Table6].[(31-60 Days) Past Due].[All]" dimensionUniqueName="[Table6]" displayFolder="" count="0" memberValueDatatype="5" unbalanced="0"/>
    <cacheHierarchy uniqueName="[Table6].[(61-90 Days) Past Due]" caption="(61-90 Days) Past Due" attribute="1" defaultMemberUniqueName="[Table6].[(61-90 Days) Past Due].[All]" allUniqueName="[Table6].[(61-90 Days) Past Due].[All]" dimensionUniqueName="[Table6]" displayFolder="" count="0" memberValueDatatype="5" unbalanced="0"/>
    <cacheHierarchy uniqueName="[Table6].[Over 90 days Past Due]" caption="Over 90 days Past Due" attribute="1" defaultMemberUniqueName="[Table6].[Over 90 days Past Due].[All]" allUniqueName="[Table6].[Over 90 days Past Due].[All]" dimensionUniqueName="[Table6]" displayFolder="" count="0" memberValueDatatype="5" unbalanced="0"/>
    <cacheHierarchy uniqueName="[Table6].[Collector Name]" caption="Collector Name" attribute="1" defaultMemberUniqueName="[Table6].[Collector Name].[All]" allUniqueName="[Table6].[Collector Name].[All]" dimensionUniqueName="[Table6]" displayFolder="" count="0" memberValueDatatype="130" unbalanced="0"/>
    <cacheHierarchy uniqueName="[Table7].[Year]" caption="Year" attribute="1" defaultMemberUniqueName="[Table7].[Year].[All]" allUniqueName="[Table7].[Year].[All]" dimensionUniqueName="[Table7]" displayFolder="" count="0" memberValueDatatype="20" unbalanced="0"/>
    <cacheHierarchy uniqueName="[Table7].[Current (0-30 Days) Amount]" caption="Current (0-30 Days) Amount" attribute="1" defaultMemberUniqueName="[Table7].[Current (0-30 Days) Amount].[All]" allUniqueName="[Table7].[Current (0-30 Days) Amount].[All]" dimensionUniqueName="[Table7]" displayFolder="" count="0" memberValueDatatype="5" unbalanced="0"/>
    <cacheHierarchy uniqueName="[Table7].[(1-30 days) Past Due]" caption="(1-30 days) Past Due" attribute="1" defaultMemberUniqueName="[Table7].[(1-30 days) Past Due].[All]" allUniqueName="[Table7].[(1-30 days) Past Due].[All]" dimensionUniqueName="[Table7]" displayFolder="" count="0" memberValueDatatype="5" unbalanced="0"/>
    <cacheHierarchy uniqueName="[Table7].[(31-60 Days) Past Due]" caption="(31-60 Days) Past Due" attribute="1" defaultMemberUniqueName="[Table7].[(31-60 Days) Past Due].[All]" allUniqueName="[Table7].[(31-60 Days) Past Due].[All]" dimensionUniqueName="[Table7]" displayFolder="" count="0" memberValueDatatype="5" unbalanced="0"/>
    <cacheHierarchy uniqueName="[Table7].[(61-90 Days) Past Due]" caption="(61-90 Days) Past Due" attribute="1" defaultMemberUniqueName="[Table7].[(61-90 Days) Past Due].[All]" allUniqueName="[Table7].[(61-90 Days) Past Due].[All]" dimensionUniqueName="[Table7]" displayFolder="" count="0" memberValueDatatype="5" unbalanced="0"/>
    <cacheHierarchy uniqueName="[Table7].[Over 90 days Past Due]" caption="Over 90 days Past Due" attribute="1" defaultMemberUniqueName="[Table7].[Over 90 days Past Due].[All]" allUniqueName="[Table7].[Over 90 days Past Due].[All]" dimensionUniqueName="[Table7]" displayFolder="" count="0" memberValueDatatype="5" unbalanced="0"/>
    <cacheHierarchy uniqueName="[Table81].[Area Totals]" caption="Area Totals" attribute="1" defaultMemberUniqueName="[Table81].[Area Totals].[All]" allUniqueName="[Table81].[Area Totals].[All]" dimensionUniqueName="[Table81]" displayFolder="" count="0" memberValueDatatype="130" unbalanced="0"/>
    <cacheHierarchy uniqueName="[Table81].[Year]" caption="Year" attribute="1" defaultMemberUniqueName="[Table81].[Year].[All]" allUniqueName="[Table81].[Year].[All]" dimensionUniqueName="[Table81]" displayFolder="" count="0" memberValueDatatype="20" unbalanced="0"/>
    <cacheHierarchy uniqueName="[Table81].[Total Account Receivable]" caption="Total Account Receivable" attribute="1" defaultMemberUniqueName="[Table81].[Total Account Receivable].[All]" allUniqueName="[Table81].[Total Account Receivable].[All]" dimensionUniqueName="[Table81]" displayFolder="" count="0" memberValueDatatype="5" unbalanced="0"/>
    <cacheHierarchy uniqueName="[Measures].[__XL_Count Table81]" caption="__XL_Count Table81" measure="1" displayFolder="" measureGroup="Table81" count="0" hidden="1"/>
    <cacheHierarchy uniqueName="[Measures].[__XL_Count Table7]" caption="__XL_Count Table7" measure="1" displayFolder="" measureGroup="Table7" count="0" hidden="1"/>
    <cacheHierarchy uniqueName="[Measures].[__XL_Count Table6]" caption="__XL_Count Table6" measure="1" displayFolder="" measureGroup="Table6" count="0" hidden="1"/>
    <cacheHierarchy uniqueName="[Measures].[__XL_Count Table5]" caption="__XL_Count Table5" measure="1" displayFolder="" measureGroup="Table5"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Account Receivable 2]" caption="Sum of Total Account Receivable 2" measure="1" displayFolder="" measureGroup="Table81" count="0" hidden="1">
      <extLst>
        <ext xmlns:x15="http://schemas.microsoft.com/office/spreadsheetml/2010/11/main" uri="{B97F6D7D-B522-45F9-BDA1-12C45D357490}">
          <x15:cacheHierarchy aggregatedColumn="36"/>
        </ext>
      </extLst>
    </cacheHierarchy>
    <cacheHierarchy uniqueName="[Measures].[Sum of Current (0-30 Days) Amount]" caption="Sum of Current (0-30 Days) Amount" measure="1" displayFolder="" measureGroup="Table7" count="0" hidden="1">
      <extLst>
        <ext xmlns:x15="http://schemas.microsoft.com/office/spreadsheetml/2010/11/main" uri="{B97F6D7D-B522-45F9-BDA1-12C45D357490}">
          <x15:cacheHierarchy aggregatedColumn="29"/>
        </ext>
      </extLst>
    </cacheHierarchy>
    <cacheHierarchy uniqueName="[Measures].[Sum of (1-30 days) Past Due]" caption="Sum of (1-30 days) Past Due" measure="1" displayFolder="" measureGroup="Table7" count="0" hidden="1">
      <extLst>
        <ext xmlns:x15="http://schemas.microsoft.com/office/spreadsheetml/2010/11/main" uri="{B97F6D7D-B522-45F9-BDA1-12C45D357490}">
          <x15:cacheHierarchy aggregatedColumn="30"/>
        </ext>
      </extLst>
    </cacheHierarchy>
    <cacheHierarchy uniqueName="[Measures].[Sum of (31-60 Days) Past Due]" caption="Sum of (31-60 Days) Past Due" measure="1" displayFolder="" measureGroup="Table7" count="0" hidden="1">
      <extLst>
        <ext xmlns:x15="http://schemas.microsoft.com/office/spreadsheetml/2010/11/main" uri="{B97F6D7D-B522-45F9-BDA1-12C45D357490}">
          <x15:cacheHierarchy aggregatedColumn="31"/>
        </ext>
      </extLst>
    </cacheHierarchy>
    <cacheHierarchy uniqueName="[Measures].[Sum of (61-90 Days) Past Due]" caption="Sum of (61-90 Days) Past Due" measure="1" displayFolder="" measureGroup="Table7" count="0" hidden="1">
      <extLst>
        <ext xmlns:x15="http://schemas.microsoft.com/office/spreadsheetml/2010/11/main" uri="{B97F6D7D-B522-45F9-BDA1-12C45D357490}">
          <x15:cacheHierarchy aggregatedColumn="32"/>
        </ext>
      </extLst>
    </cacheHierarchy>
    <cacheHierarchy uniqueName="[Measures].[Sum of Over 90 days Past Due]" caption="Sum of Over 90 days Past Due" measure="1" displayFolder="" measureGroup="Table7" count="0" hidden="1">
      <extLst>
        <ext xmlns:x15="http://schemas.microsoft.com/office/spreadsheetml/2010/11/main" uri="{B97F6D7D-B522-45F9-BDA1-12C45D357490}">
          <x15:cacheHierarchy aggregatedColumn="33"/>
        </ext>
      </extLst>
    </cacheHierarchy>
    <cacheHierarchy uniqueName="[Measures].[Sum of Current (0-30 Days) Amount 3]" caption="Sum of Current (0-30 Days) Amount 3" measure="1" displayFolder="" measureGroup="Table6" count="0" hidden="1">
      <extLst>
        <ext xmlns:x15="http://schemas.microsoft.com/office/spreadsheetml/2010/11/main" uri="{B97F6D7D-B522-45F9-BDA1-12C45D357490}">
          <x15:cacheHierarchy aggregatedColumn="22"/>
        </ext>
      </extLst>
    </cacheHierarchy>
    <cacheHierarchy uniqueName="[Measures].[Sum of (1-30 days) Past Due 3]" caption="Sum of (1-30 days) Past Due 3" measure="1" displayFolder="" measureGroup="Table6" count="0" hidden="1">
      <extLst>
        <ext xmlns:x15="http://schemas.microsoft.com/office/spreadsheetml/2010/11/main" uri="{B97F6D7D-B522-45F9-BDA1-12C45D357490}">
          <x15:cacheHierarchy aggregatedColumn="23"/>
        </ext>
      </extLst>
    </cacheHierarchy>
    <cacheHierarchy uniqueName="[Measures].[Sum of (31-60 Days) Past Due 3]" caption="Sum of (31-60 Days) Past Due 3" measure="1" displayFolder="" measureGroup="Table6" count="0" hidden="1">
      <extLst>
        <ext xmlns:x15="http://schemas.microsoft.com/office/spreadsheetml/2010/11/main" uri="{B97F6D7D-B522-45F9-BDA1-12C45D357490}">
          <x15:cacheHierarchy aggregatedColumn="24"/>
        </ext>
      </extLst>
    </cacheHierarchy>
    <cacheHierarchy uniqueName="[Measures].[Sum of (61-90 Days) Past Due 3]" caption="Sum of (61-90 Days) Past Due 3" measure="1" displayFolder="" measureGroup="Table6" count="0" hidden="1">
      <extLst>
        <ext xmlns:x15="http://schemas.microsoft.com/office/spreadsheetml/2010/11/main" uri="{B97F6D7D-B522-45F9-BDA1-12C45D357490}">
          <x15:cacheHierarchy aggregatedColumn="25"/>
        </ext>
      </extLst>
    </cacheHierarchy>
    <cacheHierarchy uniqueName="[Measures].[Sum of Over 90 days Past Due 3]" caption="Sum of Over 90 days Past Due 3" measure="1" displayFolder="" measureGroup="Table6" count="0" hidden="1">
      <extLst>
        <ext xmlns:x15="http://schemas.microsoft.com/office/spreadsheetml/2010/11/main" uri="{B97F6D7D-B522-45F9-BDA1-12C45D357490}">
          <x15:cacheHierarchy aggregatedColumn="26"/>
        </ext>
      </extLst>
    </cacheHierarchy>
    <cacheHierarchy uniqueName="[Measures].[Count of Area Totals]" caption="Count of Area Totals" measure="1" displayFolder="" measureGroup="Table6" count="0" hidden="1">
      <extLst>
        <ext xmlns:x15="http://schemas.microsoft.com/office/spreadsheetml/2010/11/main" uri="{B97F6D7D-B522-45F9-BDA1-12C45D357490}">
          <x15:cacheHierarchy aggregatedColumn="20"/>
        </ext>
      </extLst>
    </cacheHierarchy>
    <cacheHierarchy uniqueName="[Measures].[Sum of Total Amount Receivable]" caption="Sum of Total Amount Receivable" measure="1" displayFolder="" measureGroup="Table5"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Current (0-30) Amount]" caption="Sum of Current (0-30) Amount" measure="1" displayFolder="" measureGroup="Table5"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Total Due Amount]" caption="Sum of Total Due Amount" measure="1" displayFolder="" measureGroup="Table5" count="0" oneField="1" hidden="1">
      <fieldsUsage count="1">
        <fieldUsage x="3"/>
      </fieldsUsage>
      <extLst>
        <ext xmlns:x15="http://schemas.microsoft.com/office/spreadsheetml/2010/11/main" uri="{B97F6D7D-B522-45F9-BDA1-12C45D357490}">
          <x15:cacheHierarchy aggregatedColumn="15"/>
        </ext>
      </extLst>
    </cacheHierarchy>
    <cacheHierarchy uniqueName="[Measures].[Count of Collector Name]" caption="Count of Collector Name" measure="1" displayFolder="" measureGroup="Table6" count="0" hidden="1">
      <extLst>
        <ext xmlns:x15="http://schemas.microsoft.com/office/spreadsheetml/2010/11/main" uri="{B97F6D7D-B522-45F9-BDA1-12C45D357490}">
          <x15:cacheHierarchy aggregatedColumn="27"/>
        </ext>
      </extLst>
    </cacheHierarchy>
    <cacheHierarchy uniqueName="[Measures].[Sum of AR Balance]" caption="Sum of AR Balance" measure="1" displayFolder="" measureGroup="Table1" count="0" hidden="1">
      <extLst>
        <ext xmlns:x15="http://schemas.microsoft.com/office/spreadsheetml/2010/11/main" uri="{B97F6D7D-B522-45F9-BDA1-12C45D357490}">
          <x15:cacheHierarchy aggregatedColumn="5"/>
        </ext>
      </extLst>
    </cacheHierarchy>
    <cacheHierarchy uniqueName="[Measures].[Sum of Current Balance]" caption="Sum of Current Balance" measure="1" displayFolder="" measureGroup="Table1" count="0" hidden="1">
      <extLst>
        <ext xmlns:x15="http://schemas.microsoft.com/office/spreadsheetml/2010/11/main" uri="{B97F6D7D-B522-45F9-BDA1-12C45D357490}">
          <x15:cacheHierarchy aggregatedColumn="6"/>
        </ext>
      </extLst>
    </cacheHierarchy>
    <cacheHierarchy uniqueName="[Measures].[Sum of 31 to 60 Balance]" caption="Sum of 31 to 60 Balance" measure="1" displayFolder="" measureGroup="Table1" count="0" hidden="1">
      <extLst>
        <ext xmlns:x15="http://schemas.microsoft.com/office/spreadsheetml/2010/11/main" uri="{B97F6D7D-B522-45F9-BDA1-12C45D357490}">
          <x15:cacheHierarchy aggregatedColumn="7"/>
        </ext>
      </extLst>
    </cacheHierarchy>
    <cacheHierarchy uniqueName="[Measures].[Sum of 61 to 90 Balance]" caption="Sum of 61 to 90 Balance" measure="1" displayFolder="" measureGroup="Table1" count="0" hidden="1">
      <extLst>
        <ext xmlns:x15="http://schemas.microsoft.com/office/spreadsheetml/2010/11/main" uri="{B97F6D7D-B522-45F9-BDA1-12C45D357490}">
          <x15:cacheHierarchy aggregatedColumn="8"/>
        </ext>
      </extLst>
    </cacheHierarchy>
    <cacheHierarchy uniqueName="[Measures].[Sum of 91 to 120 Balance]" caption="Sum of 91 to 120 Balance" measure="1" displayFolder="" measureGroup="Table1" count="0" hidden="1">
      <extLst>
        <ext xmlns:x15="http://schemas.microsoft.com/office/spreadsheetml/2010/11/main" uri="{B97F6D7D-B522-45F9-BDA1-12C45D357490}">
          <x15:cacheHierarchy aggregatedColumn="9"/>
        </ext>
      </extLst>
    </cacheHierarchy>
    <cacheHierarchy uniqueName="[Measures].[Sum of 120+ Balance]" caption="Sum of 120+ Balance" measure="1" displayFolder="" measureGroup="Table1" count="0" hidden="1">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Table1" uniqueName="[Table1]" caption="Table1"/>
    <dimension name="Table5" uniqueName="[Table5]" caption="Table5"/>
    <dimension name="Table6" uniqueName="[Table6]" caption="Table6"/>
    <dimension name="Table7" uniqueName="[Table7]" caption="Table7"/>
    <dimension name="Table81" uniqueName="[Table81]" caption="Table81"/>
  </dimensions>
  <measureGroups count="5">
    <measureGroup name="Table1" caption="Table1"/>
    <measureGroup name="Table5" caption="Table5"/>
    <measureGroup name="Table6" caption="Table6"/>
    <measureGroup name="Table7" caption="Table7"/>
    <measureGroup name="Table81" caption="Table8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160.514243865742" backgroundQuery="1" createdVersion="8" refreshedVersion="8" minRefreshableVersion="3" recordCount="0" supportSubquery="1" supportAdvancedDrill="1" xr:uid="{710E5436-DAF6-444A-87AF-A8DC6EF5F623}">
  <cacheSource type="external" connectionId="1"/>
  <cacheFields count="8">
    <cacheField name="[Table6].[Collector Name].[Collector Name]" caption="Collector Name" numFmtId="0" hierarchy="27" level="1">
      <sharedItems count="5">
        <s v="J. Parker"/>
        <s v="T.Mills" u="1"/>
        <s v="B. Kiener" u="1"/>
        <s v="G. Walker" u="1"/>
        <s v="K. Tanner" u="1"/>
      </sharedItems>
    </cacheField>
    <cacheField name="[Table6].[Year].[Year]" caption="Year" numFmtId="0" hierarchy="21" level="1">
      <sharedItems containsSemiMixedTypes="0" containsNonDate="0" containsString="0"/>
    </cacheField>
    <cacheField name="[Measures].[Sum of Current (0-30 Days) Amount 3]" caption="Sum of Current (0-30 Days) Amount 3" numFmtId="0" hierarchy="49" level="32767"/>
    <cacheField name="[Measures].[Sum of (1-30 days) Past Due 3]" caption="Sum of (1-30 days) Past Due 3" numFmtId="0" hierarchy="50" level="32767"/>
    <cacheField name="[Measures].[Sum of (31-60 Days) Past Due 3]" caption="Sum of (31-60 Days) Past Due 3" numFmtId="0" hierarchy="51" level="32767"/>
    <cacheField name="[Measures].[Sum of (61-90 Days) Past Due 3]" caption="Sum of (61-90 Days) Past Due 3" numFmtId="0" hierarchy="52" level="32767"/>
    <cacheField name="[Measures].[Sum of Over 90 days Past Due 3]" caption="Sum of Over 90 days Past Due 3" numFmtId="0" hierarchy="53" level="32767"/>
    <cacheField name="[Table6].[Area Totals].[Area Totals]" caption="Area Totals" numFmtId="0" hierarchy="20" level="1">
      <sharedItems containsSemiMixedTypes="0" containsNonDate="0" containsString="0"/>
    </cacheField>
  </cacheFields>
  <cacheHierarchies count="65">
    <cacheHierarchy uniqueName="[Table1].[Data Type]" caption="Data Type" attribute="1" defaultMemberUniqueName="[Table1].[Data Type].[All]" allUniqueName="[Table1].[Data Type].[All]" dimensionUniqueName="[Table1]" displayFolder="" count="0" memberValueDatatype="130" unbalanced="0"/>
    <cacheHierarchy uniqueName="[Table1].[Area]" caption="Area" attribute="1" defaultMemberUniqueName="[Table1].[Area].[All]" allUniqueName="[Table1].[Area].[All]" dimensionUniqueName="[Table1]" displayFolder="" count="0"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CustomerID]" caption="CustomerID" attribute="1" defaultMemberUniqueName="[Table1].[CustomerID].[All]" allUniqueName="[Table1].[Customer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AR Balance]" caption="AR Balance" attribute="1" defaultMemberUniqueName="[Table1].[AR Balance].[All]" allUniqueName="[Table1].[AR Balance].[All]" dimensionUniqueName="[Table1]" displayFolder="" count="0" memberValueDatatype="5" unbalanced="0"/>
    <cacheHierarchy uniqueName="[Table1].[Current Balance]" caption="Current Balance" attribute="1" defaultMemberUniqueName="[Table1].[Current Balance].[All]" allUniqueName="[Table1].[Current Balance].[All]" dimensionUniqueName="[Table1]" displayFolder="" count="0" memberValueDatatype="5" unbalanced="0"/>
    <cacheHierarchy uniqueName="[Table1].[31 to 60 Balance]" caption="31 to 60 Balance" attribute="1" defaultMemberUniqueName="[Table1].[31 to 60 Balance].[All]" allUniqueName="[Table1].[31 to 60 Balance].[All]" dimensionUniqueName="[Table1]" displayFolder="" count="0" memberValueDatatype="5" unbalanced="0"/>
    <cacheHierarchy uniqueName="[Table1].[61 to 90 Balance]" caption="61 to 90 Balance" attribute="1" defaultMemberUniqueName="[Table1].[61 to 90 Balance].[All]" allUniqueName="[Table1].[61 to 90 Balance].[All]" dimensionUniqueName="[Table1]" displayFolder="" count="0" memberValueDatatype="5" unbalanced="0"/>
    <cacheHierarchy uniqueName="[Table1].[91 to 120 Balance]" caption="91 to 120 Balance" attribute="1" defaultMemberUniqueName="[Table1].[91 to 120 Balance].[All]" allUniqueName="[Table1].[91 to 120 Balance].[All]" dimensionUniqueName="[Table1]" displayFolder="" count="0" memberValueDatatype="5" unbalanced="0"/>
    <cacheHierarchy uniqueName="[Table1].[120+ Balance]" caption="120+ Balance" attribute="1" defaultMemberUniqueName="[Table1].[120+ Balance].[All]" allUniqueName="[Table1].[120+ Balance].[All]" dimensionUniqueName="[Table1]" displayFolder="" count="0" memberValueDatatype="5" unbalanced="0"/>
    <cacheHierarchy uniqueName="[Table5].[Customer Type]" caption="Customer Type" attribute="1" defaultMemberUniqueName="[Table5].[Customer Type].[All]" allUniqueName="[Table5].[Customer Type].[All]" dimensionUniqueName="[Table5]" displayFolder="" count="0" memberValueDatatype="130" unbalanced="0"/>
    <cacheHierarchy uniqueName="[Table5].[Year]" caption="Year" attribute="1" defaultMemberUniqueName="[Table5].[Year].[All]" allUniqueName="[Table5].[Year].[All]" dimensionUniqueName="[Table5]" displayFolder="" count="0" memberValueDatatype="20" unbalanced="0"/>
    <cacheHierarchy uniqueName="[Table5].[Total Amount Receivable]" caption="Total Amount Receivable" attribute="1" defaultMemberUniqueName="[Table5].[Total Amount Receivable].[All]" allUniqueName="[Table5].[Total Amount Receivable].[All]" dimensionUniqueName="[Table5]" displayFolder="" count="0" memberValueDatatype="5" unbalanced="0"/>
    <cacheHierarchy uniqueName="[Table5].[Current (0-30) Amount]" caption="Current (0-30) Amount" attribute="1" defaultMemberUniqueName="[Table5].[Current (0-30) Amount].[All]" allUniqueName="[Table5].[Current (0-30) Amount].[All]" dimensionUniqueName="[Table5]" displayFolder="" count="0" memberValueDatatype="5" unbalanced="0"/>
    <cacheHierarchy uniqueName="[Table5].[Total Due Amount]" caption="Total Due Amount" attribute="1" defaultMemberUniqueName="[Table5].[Total Due Amount].[All]" allUniqueName="[Table5].[Total Due Amount].[All]" dimensionUniqueName="[Table5]" displayFolder="" count="0" memberValueDatatype="5" unbalanced="0"/>
    <cacheHierarchy uniqueName="[Table5].[Column1]" caption="Column1" attribute="1" defaultMemberUniqueName="[Table5].[Column1].[All]" allUniqueName="[Table5].[Column1].[All]" dimensionUniqueName="[Table5]" displayFolder="" count="0" memberValueDatatype="130" unbalanced="0"/>
    <cacheHierarchy uniqueName="[Table5].[Column2]" caption="Column2" attribute="1" defaultMemberUniqueName="[Table5].[Column2].[All]" allUniqueName="[Table5].[Column2].[All]" dimensionUniqueName="[Table5]" displayFolder="" count="0" memberValueDatatype="130" unbalanced="0"/>
    <cacheHierarchy uniqueName="[Table5].[Column3]" caption="Column3" attribute="1" defaultMemberUniqueName="[Table5].[Column3].[All]" allUniqueName="[Table5].[Column3].[All]" dimensionUniqueName="[Table5]" displayFolder="" count="0" memberValueDatatype="130" unbalanced="0"/>
    <cacheHierarchy uniqueName="[Table5].[Column4]" caption="Column4" attribute="1" defaultMemberUniqueName="[Table5].[Column4].[All]" allUniqueName="[Table5].[Column4].[All]" dimensionUniqueName="[Table5]" displayFolder="" count="0" memberValueDatatype="130" unbalanced="0"/>
    <cacheHierarchy uniqueName="[Table6].[Area Totals]" caption="Area Totals" attribute="1" defaultMemberUniqueName="[Table6].[Area Totals].[All]" allUniqueName="[Table6].[Area Totals].[All]" dimensionUniqueName="[Table6]" displayFolder="" count="2" memberValueDatatype="130" unbalanced="0">
      <fieldsUsage count="2">
        <fieldUsage x="-1"/>
        <fieldUsage x="7"/>
      </fieldsUsage>
    </cacheHierarchy>
    <cacheHierarchy uniqueName="[Table6].[Year]" caption="Year" attribute="1" defaultMemberUniqueName="[Table6].[Year].[All]" allUniqueName="[Table6].[Year].[All]" dimensionUniqueName="[Table6]" displayFolder="" count="2" memberValueDatatype="20" unbalanced="0">
      <fieldsUsage count="2">
        <fieldUsage x="-1"/>
        <fieldUsage x="1"/>
      </fieldsUsage>
    </cacheHierarchy>
    <cacheHierarchy uniqueName="[Table6].[Current (0-30 Days) Amount]" caption="Current (0-30 Days) Amount" attribute="1" defaultMemberUniqueName="[Table6].[Current (0-30 Days) Amount].[All]" allUniqueName="[Table6].[Current (0-30 Days) Amount].[All]" dimensionUniqueName="[Table6]" displayFolder="" count="0" memberValueDatatype="5" unbalanced="0"/>
    <cacheHierarchy uniqueName="[Table6].[(1-30 days) Past Due]" caption="(1-30 days) Past Due" attribute="1" defaultMemberUniqueName="[Table6].[(1-30 days) Past Due].[All]" allUniqueName="[Table6].[(1-30 days) Past Due].[All]" dimensionUniqueName="[Table6]" displayFolder="" count="0" memberValueDatatype="5" unbalanced="0"/>
    <cacheHierarchy uniqueName="[Table6].[(31-60 Days) Past Due]" caption="(31-60 Days) Past Due" attribute="1" defaultMemberUniqueName="[Table6].[(31-60 Days) Past Due].[All]" allUniqueName="[Table6].[(31-60 Days) Past Due].[All]" dimensionUniqueName="[Table6]" displayFolder="" count="0" memberValueDatatype="5" unbalanced="0"/>
    <cacheHierarchy uniqueName="[Table6].[(61-90 Days) Past Due]" caption="(61-90 Days) Past Due" attribute="1" defaultMemberUniqueName="[Table6].[(61-90 Days) Past Due].[All]" allUniqueName="[Table6].[(61-90 Days) Past Due].[All]" dimensionUniqueName="[Table6]" displayFolder="" count="0" memberValueDatatype="5" unbalanced="0"/>
    <cacheHierarchy uniqueName="[Table6].[Over 90 days Past Due]" caption="Over 90 days Past Due" attribute="1" defaultMemberUniqueName="[Table6].[Over 90 days Past Due].[All]" allUniqueName="[Table6].[Over 90 days Past Due].[All]" dimensionUniqueName="[Table6]" displayFolder="" count="0" memberValueDatatype="5" unbalanced="0"/>
    <cacheHierarchy uniqueName="[Table6].[Collector Name]" caption="Collector Name" attribute="1" defaultMemberUniqueName="[Table6].[Collector Name].[All]" allUniqueName="[Table6].[Collector Name].[All]" dimensionUniqueName="[Table6]" displayFolder="" count="2" memberValueDatatype="130" unbalanced="0">
      <fieldsUsage count="2">
        <fieldUsage x="-1"/>
        <fieldUsage x="0"/>
      </fieldsUsage>
    </cacheHierarchy>
    <cacheHierarchy uniqueName="[Table7].[Year]" caption="Year" attribute="1" defaultMemberUniqueName="[Table7].[Year].[All]" allUniqueName="[Table7].[Year].[All]" dimensionUniqueName="[Table7]" displayFolder="" count="0" memberValueDatatype="20" unbalanced="0"/>
    <cacheHierarchy uniqueName="[Table7].[Current (0-30 Days) Amount]" caption="Current (0-30 Days) Amount" attribute="1" defaultMemberUniqueName="[Table7].[Current (0-30 Days) Amount].[All]" allUniqueName="[Table7].[Current (0-30 Days) Amount].[All]" dimensionUniqueName="[Table7]" displayFolder="" count="0" memberValueDatatype="5" unbalanced="0"/>
    <cacheHierarchy uniqueName="[Table7].[(1-30 days) Past Due]" caption="(1-30 days) Past Due" attribute="1" defaultMemberUniqueName="[Table7].[(1-30 days) Past Due].[All]" allUniqueName="[Table7].[(1-30 days) Past Due].[All]" dimensionUniqueName="[Table7]" displayFolder="" count="0" memberValueDatatype="5" unbalanced="0"/>
    <cacheHierarchy uniqueName="[Table7].[(31-60 Days) Past Due]" caption="(31-60 Days) Past Due" attribute="1" defaultMemberUniqueName="[Table7].[(31-60 Days) Past Due].[All]" allUniqueName="[Table7].[(31-60 Days) Past Due].[All]" dimensionUniqueName="[Table7]" displayFolder="" count="0" memberValueDatatype="5" unbalanced="0"/>
    <cacheHierarchy uniqueName="[Table7].[(61-90 Days) Past Due]" caption="(61-90 Days) Past Due" attribute="1" defaultMemberUniqueName="[Table7].[(61-90 Days) Past Due].[All]" allUniqueName="[Table7].[(61-90 Days) Past Due].[All]" dimensionUniqueName="[Table7]" displayFolder="" count="0" memberValueDatatype="5" unbalanced="0"/>
    <cacheHierarchy uniqueName="[Table7].[Over 90 days Past Due]" caption="Over 90 days Past Due" attribute="1" defaultMemberUniqueName="[Table7].[Over 90 days Past Due].[All]" allUniqueName="[Table7].[Over 90 days Past Due].[All]" dimensionUniqueName="[Table7]" displayFolder="" count="0" memberValueDatatype="5" unbalanced="0"/>
    <cacheHierarchy uniqueName="[Table81].[Area Totals]" caption="Area Totals" attribute="1" defaultMemberUniqueName="[Table81].[Area Totals].[All]" allUniqueName="[Table81].[Area Totals].[All]" dimensionUniqueName="[Table81]" displayFolder="" count="0" memberValueDatatype="130" unbalanced="0"/>
    <cacheHierarchy uniqueName="[Table81].[Year]" caption="Year" attribute="1" defaultMemberUniqueName="[Table81].[Year].[All]" allUniqueName="[Table81].[Year].[All]" dimensionUniqueName="[Table81]" displayFolder="" count="0" memberValueDatatype="20" unbalanced="0"/>
    <cacheHierarchy uniqueName="[Table81].[Total Account Receivable]" caption="Total Account Receivable" attribute="1" defaultMemberUniqueName="[Table81].[Total Account Receivable].[All]" allUniqueName="[Table81].[Total Account Receivable].[All]" dimensionUniqueName="[Table81]" displayFolder="" count="0" memberValueDatatype="5" unbalanced="0"/>
    <cacheHierarchy uniqueName="[Measures].[__XL_Count Table81]" caption="__XL_Count Table81" measure="1" displayFolder="" measureGroup="Table81" count="0" hidden="1"/>
    <cacheHierarchy uniqueName="[Measures].[__XL_Count Table7]" caption="__XL_Count Table7" measure="1" displayFolder="" measureGroup="Table7" count="0" hidden="1"/>
    <cacheHierarchy uniqueName="[Measures].[__XL_Count Table6]" caption="__XL_Count Table6" measure="1" displayFolder="" measureGroup="Table6" count="0" hidden="1"/>
    <cacheHierarchy uniqueName="[Measures].[__XL_Count Table5]" caption="__XL_Count Table5" measure="1" displayFolder="" measureGroup="Table5"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Account Receivable 2]" caption="Sum of Total Account Receivable 2" measure="1" displayFolder="" measureGroup="Table81" count="0" hidden="1">
      <extLst>
        <ext xmlns:x15="http://schemas.microsoft.com/office/spreadsheetml/2010/11/main" uri="{B97F6D7D-B522-45F9-BDA1-12C45D357490}">
          <x15:cacheHierarchy aggregatedColumn="36"/>
        </ext>
      </extLst>
    </cacheHierarchy>
    <cacheHierarchy uniqueName="[Measures].[Sum of Current (0-30 Days) Amount]" caption="Sum of Current (0-30 Days) Amount" measure="1" displayFolder="" measureGroup="Table7" count="0" hidden="1">
      <extLst>
        <ext xmlns:x15="http://schemas.microsoft.com/office/spreadsheetml/2010/11/main" uri="{B97F6D7D-B522-45F9-BDA1-12C45D357490}">
          <x15:cacheHierarchy aggregatedColumn="29"/>
        </ext>
      </extLst>
    </cacheHierarchy>
    <cacheHierarchy uniqueName="[Measures].[Sum of (1-30 days) Past Due]" caption="Sum of (1-30 days) Past Due" measure="1" displayFolder="" measureGroup="Table7" count="0" hidden="1">
      <extLst>
        <ext xmlns:x15="http://schemas.microsoft.com/office/spreadsheetml/2010/11/main" uri="{B97F6D7D-B522-45F9-BDA1-12C45D357490}">
          <x15:cacheHierarchy aggregatedColumn="30"/>
        </ext>
      </extLst>
    </cacheHierarchy>
    <cacheHierarchy uniqueName="[Measures].[Sum of (31-60 Days) Past Due]" caption="Sum of (31-60 Days) Past Due" measure="1" displayFolder="" measureGroup="Table7" count="0" hidden="1">
      <extLst>
        <ext xmlns:x15="http://schemas.microsoft.com/office/spreadsheetml/2010/11/main" uri="{B97F6D7D-B522-45F9-BDA1-12C45D357490}">
          <x15:cacheHierarchy aggregatedColumn="31"/>
        </ext>
      </extLst>
    </cacheHierarchy>
    <cacheHierarchy uniqueName="[Measures].[Sum of (61-90 Days) Past Due]" caption="Sum of (61-90 Days) Past Due" measure="1" displayFolder="" measureGroup="Table7" count="0" hidden="1">
      <extLst>
        <ext xmlns:x15="http://schemas.microsoft.com/office/spreadsheetml/2010/11/main" uri="{B97F6D7D-B522-45F9-BDA1-12C45D357490}">
          <x15:cacheHierarchy aggregatedColumn="32"/>
        </ext>
      </extLst>
    </cacheHierarchy>
    <cacheHierarchy uniqueName="[Measures].[Sum of Over 90 days Past Due]" caption="Sum of Over 90 days Past Due" measure="1" displayFolder="" measureGroup="Table7" count="0" hidden="1">
      <extLst>
        <ext xmlns:x15="http://schemas.microsoft.com/office/spreadsheetml/2010/11/main" uri="{B97F6D7D-B522-45F9-BDA1-12C45D357490}">
          <x15:cacheHierarchy aggregatedColumn="33"/>
        </ext>
      </extLst>
    </cacheHierarchy>
    <cacheHierarchy uniqueName="[Measures].[Sum of Current (0-30 Days) Amount 3]" caption="Sum of Current (0-30 Days) Amount 3" measure="1" displayFolder="" measureGroup="Table6"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1-30 days) Past Due 3]" caption="Sum of (1-30 days) Past Due 3" measure="1" displayFolder="" measureGroup="Table6"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31-60 Days) Past Due 3]" caption="Sum of (31-60 Days) Past Due 3" measure="1" displayFolder="" measureGroup="Table6" count="0" oneField="1" hidden="1">
      <fieldsUsage count="1">
        <fieldUsage x="4"/>
      </fieldsUsage>
      <extLst>
        <ext xmlns:x15="http://schemas.microsoft.com/office/spreadsheetml/2010/11/main" uri="{B97F6D7D-B522-45F9-BDA1-12C45D357490}">
          <x15:cacheHierarchy aggregatedColumn="24"/>
        </ext>
      </extLst>
    </cacheHierarchy>
    <cacheHierarchy uniqueName="[Measures].[Sum of (61-90 Days) Past Due 3]" caption="Sum of (61-90 Days) Past Due 3" measure="1" displayFolder="" measureGroup="Table6" count="0" oneField="1" hidden="1">
      <fieldsUsage count="1">
        <fieldUsage x="5"/>
      </fieldsUsage>
      <extLst>
        <ext xmlns:x15="http://schemas.microsoft.com/office/spreadsheetml/2010/11/main" uri="{B97F6D7D-B522-45F9-BDA1-12C45D357490}">
          <x15:cacheHierarchy aggregatedColumn="25"/>
        </ext>
      </extLst>
    </cacheHierarchy>
    <cacheHierarchy uniqueName="[Measures].[Sum of Over 90 days Past Due 3]" caption="Sum of Over 90 days Past Due 3" measure="1" displayFolder="" measureGroup="Table6" count="0" oneField="1" hidden="1">
      <fieldsUsage count="1">
        <fieldUsage x="6"/>
      </fieldsUsage>
      <extLst>
        <ext xmlns:x15="http://schemas.microsoft.com/office/spreadsheetml/2010/11/main" uri="{B97F6D7D-B522-45F9-BDA1-12C45D357490}">
          <x15:cacheHierarchy aggregatedColumn="26"/>
        </ext>
      </extLst>
    </cacheHierarchy>
    <cacheHierarchy uniqueName="[Measures].[Count of Area Totals]" caption="Count of Area Totals" measure="1" displayFolder="" measureGroup="Table6" count="0" hidden="1">
      <extLst>
        <ext xmlns:x15="http://schemas.microsoft.com/office/spreadsheetml/2010/11/main" uri="{B97F6D7D-B522-45F9-BDA1-12C45D357490}">
          <x15:cacheHierarchy aggregatedColumn="20"/>
        </ext>
      </extLst>
    </cacheHierarchy>
    <cacheHierarchy uniqueName="[Measures].[Sum of Total Amount Receivable]" caption="Sum of Total Amount Receivable" measure="1" displayFolder="" measureGroup="Table5" count="0" hidden="1">
      <extLst>
        <ext xmlns:x15="http://schemas.microsoft.com/office/spreadsheetml/2010/11/main" uri="{B97F6D7D-B522-45F9-BDA1-12C45D357490}">
          <x15:cacheHierarchy aggregatedColumn="13"/>
        </ext>
      </extLst>
    </cacheHierarchy>
    <cacheHierarchy uniqueName="[Measures].[Sum of Current (0-30) Amount]" caption="Sum of Current (0-30) Amount" measure="1" displayFolder="" measureGroup="Table5" count="0" hidden="1">
      <extLst>
        <ext xmlns:x15="http://schemas.microsoft.com/office/spreadsheetml/2010/11/main" uri="{B97F6D7D-B522-45F9-BDA1-12C45D357490}">
          <x15:cacheHierarchy aggregatedColumn="14"/>
        </ext>
      </extLst>
    </cacheHierarchy>
    <cacheHierarchy uniqueName="[Measures].[Sum of Total Due Amount]" caption="Sum of Total Due Amount" measure="1" displayFolder="" measureGroup="Table5" count="0" hidden="1">
      <extLst>
        <ext xmlns:x15="http://schemas.microsoft.com/office/spreadsheetml/2010/11/main" uri="{B97F6D7D-B522-45F9-BDA1-12C45D357490}">
          <x15:cacheHierarchy aggregatedColumn="15"/>
        </ext>
      </extLst>
    </cacheHierarchy>
    <cacheHierarchy uniqueName="[Measures].[Count of Collector Name]" caption="Count of Collector Name" measure="1" displayFolder="" measureGroup="Table6" count="0" hidden="1">
      <extLst>
        <ext xmlns:x15="http://schemas.microsoft.com/office/spreadsheetml/2010/11/main" uri="{B97F6D7D-B522-45F9-BDA1-12C45D357490}">
          <x15:cacheHierarchy aggregatedColumn="27"/>
        </ext>
      </extLst>
    </cacheHierarchy>
    <cacheHierarchy uniqueName="[Measures].[Sum of AR Balance]" caption="Sum of AR Balance" measure="1" displayFolder="" measureGroup="Table1" count="0" hidden="1">
      <extLst>
        <ext xmlns:x15="http://schemas.microsoft.com/office/spreadsheetml/2010/11/main" uri="{B97F6D7D-B522-45F9-BDA1-12C45D357490}">
          <x15:cacheHierarchy aggregatedColumn="5"/>
        </ext>
      </extLst>
    </cacheHierarchy>
    <cacheHierarchy uniqueName="[Measures].[Sum of Current Balance]" caption="Sum of Current Balance" measure="1" displayFolder="" measureGroup="Table1" count="0" hidden="1">
      <extLst>
        <ext xmlns:x15="http://schemas.microsoft.com/office/spreadsheetml/2010/11/main" uri="{B97F6D7D-B522-45F9-BDA1-12C45D357490}">
          <x15:cacheHierarchy aggregatedColumn="6"/>
        </ext>
      </extLst>
    </cacheHierarchy>
    <cacheHierarchy uniqueName="[Measures].[Sum of 31 to 60 Balance]" caption="Sum of 31 to 60 Balance" measure="1" displayFolder="" measureGroup="Table1" count="0" hidden="1">
      <extLst>
        <ext xmlns:x15="http://schemas.microsoft.com/office/spreadsheetml/2010/11/main" uri="{B97F6D7D-B522-45F9-BDA1-12C45D357490}">
          <x15:cacheHierarchy aggregatedColumn="7"/>
        </ext>
      </extLst>
    </cacheHierarchy>
    <cacheHierarchy uniqueName="[Measures].[Sum of 61 to 90 Balance]" caption="Sum of 61 to 90 Balance" measure="1" displayFolder="" measureGroup="Table1" count="0" hidden="1">
      <extLst>
        <ext xmlns:x15="http://schemas.microsoft.com/office/spreadsheetml/2010/11/main" uri="{B97F6D7D-B522-45F9-BDA1-12C45D357490}">
          <x15:cacheHierarchy aggregatedColumn="8"/>
        </ext>
      </extLst>
    </cacheHierarchy>
    <cacheHierarchy uniqueName="[Measures].[Sum of 91 to 120 Balance]" caption="Sum of 91 to 120 Balance" measure="1" displayFolder="" measureGroup="Table1" count="0" hidden="1">
      <extLst>
        <ext xmlns:x15="http://schemas.microsoft.com/office/spreadsheetml/2010/11/main" uri="{B97F6D7D-B522-45F9-BDA1-12C45D357490}">
          <x15:cacheHierarchy aggregatedColumn="9"/>
        </ext>
      </extLst>
    </cacheHierarchy>
    <cacheHierarchy uniqueName="[Measures].[Sum of 120+ Balance]" caption="Sum of 120+ Balance" measure="1" displayFolder="" measureGroup="Table1" count="0" hidden="1">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Table1" uniqueName="[Table1]" caption="Table1"/>
    <dimension name="Table5" uniqueName="[Table5]" caption="Table5"/>
    <dimension name="Table6" uniqueName="[Table6]" caption="Table6"/>
    <dimension name="Table7" uniqueName="[Table7]" caption="Table7"/>
    <dimension name="Table81" uniqueName="[Table81]" caption="Table81"/>
  </dimensions>
  <measureGroups count="5">
    <measureGroup name="Table1" caption="Table1"/>
    <measureGroup name="Table5" caption="Table5"/>
    <measureGroup name="Table6" caption="Table6"/>
    <measureGroup name="Table7" caption="Table7"/>
    <measureGroup name="Table81" caption="Table8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161.730955208332" backgroundQuery="1" createdVersion="8" refreshedVersion="8" minRefreshableVersion="3" recordCount="0" supportSubquery="1" supportAdvancedDrill="1" xr:uid="{8A08B13E-29B0-4B3B-B535-40E63554F534}">
  <cacheSource type="external" connectionId="1"/>
  <cacheFields count="5">
    <cacheField name="[Table1].[Area].[Area]" caption="Area" numFmtId="0" hierarchy="1" level="1">
      <sharedItems count="12">
        <s v="Appalachians"/>
        <s v="Carolinas"/>
        <s v="Central Plains"/>
        <s v="Chesapeake"/>
        <s v="Coastal Plains"/>
        <s v="Community Systems"/>
        <s v="Heartland"/>
        <s v="Minnesota"/>
        <s v="Northern Alabama"/>
        <s v="Northern California"/>
        <s v="Puget Sound" u="1"/>
        <s v="Smoky Mountains" u="1"/>
      </sharedItems>
    </cacheField>
    <cacheField name="[Measures].[Sum of AR Balance]" caption="Sum of AR Balance" numFmtId="0" hierarchy="59" level="32767"/>
    <cacheField name="[Table1].[Division].[Division]" caption="Division" numFmtId="0" hierarchy="2" level="1">
      <sharedItems containsSemiMixedTypes="0" containsNonDate="0" containsString="0"/>
    </cacheField>
    <cacheField name="[Table1].[CustomerID].[CustomerID]" caption="CustomerID" numFmtId="0" hierarchy="3" level="1">
      <sharedItems containsSemiMixedTypes="0" containsNonDate="0" containsString="0"/>
    </cacheField>
    <cacheField name="[Table1].[Data Type].[Data Type]" caption="Data Type" numFmtId="0" level="1">
      <sharedItems containsSemiMixedTypes="0" containsNonDate="0" containsString="0"/>
    </cacheField>
  </cacheFields>
  <cacheHierarchies count="65">
    <cacheHierarchy uniqueName="[Table1].[Data Type]" caption="Data Type" attribute="1" defaultMemberUniqueName="[Table1].[Data Type].[All]" allUniqueName="[Table1].[Data Type].[All]" dimensionUniqueName="[Table1]" displayFolder="" count="2" memberValueDatatype="130" unbalanced="0">
      <fieldsUsage count="2">
        <fieldUsage x="-1"/>
        <fieldUsage x="4"/>
      </fieldsUsage>
    </cacheHierarchy>
    <cacheHierarchy uniqueName="[Table1].[Area]" caption="Area" attribute="1" defaultMemberUniqueName="[Table1].[Area].[All]" allUniqueName="[Table1].[Area].[All]" dimensionUniqueName="[Table1]" displayFolder="" count="2" memberValueDatatype="130" unbalanced="0">
      <fieldsUsage count="2">
        <fieldUsage x="-1"/>
        <fieldUsage x="0"/>
      </fieldsUsage>
    </cacheHierarchy>
    <cacheHierarchy uniqueName="[Table1].[Division]" caption="Division" attribute="1" defaultMemberUniqueName="[Table1].[Division].[All]" allUniqueName="[Table1].[Division].[All]" dimensionUniqueName="[Table1]" displayFolder="" count="2" memberValueDatatype="130" unbalanced="0">
      <fieldsUsage count="2">
        <fieldUsage x="-1"/>
        <fieldUsage x="2"/>
      </fieldsUsage>
    </cacheHierarchy>
    <cacheHierarchy uniqueName="[Table1].[CustomerID]" caption="CustomerID" attribute="1" defaultMemberUniqueName="[Table1].[CustomerID].[All]" allUniqueName="[Table1].[CustomerID].[All]" dimensionUniqueName="[Table1]" displayFolder="" count="2" memberValueDatatype="20" unbalanced="0">
      <fieldsUsage count="2">
        <fieldUsage x="-1"/>
        <fieldUsage x="3"/>
      </fieldsUsage>
    </cacheHierarchy>
    <cacheHierarchy uniqueName="[Table1].[Customer Name]" caption="Customer Name" attribute="1" defaultMemberUniqueName="[Table1].[Customer Name].[All]" allUniqueName="[Table1].[Customer Name].[All]" dimensionUniqueName="[Table1]" displayFolder="" count="0" memberValueDatatype="130" unbalanced="0"/>
    <cacheHierarchy uniqueName="[Table1].[AR Balance]" caption="AR Balance" attribute="1" defaultMemberUniqueName="[Table1].[AR Balance].[All]" allUniqueName="[Table1].[AR Balance].[All]" dimensionUniqueName="[Table1]" displayFolder="" count="0" memberValueDatatype="5" unbalanced="0"/>
    <cacheHierarchy uniqueName="[Table1].[Current Balance]" caption="Current Balance" attribute="1" defaultMemberUniqueName="[Table1].[Current Balance].[All]" allUniqueName="[Table1].[Current Balance].[All]" dimensionUniqueName="[Table1]" displayFolder="" count="0" memberValueDatatype="5" unbalanced="0"/>
    <cacheHierarchy uniqueName="[Table1].[31 to 60 Balance]" caption="31 to 60 Balance" attribute="1" defaultMemberUniqueName="[Table1].[31 to 60 Balance].[All]" allUniqueName="[Table1].[31 to 60 Balance].[All]" dimensionUniqueName="[Table1]" displayFolder="" count="0" memberValueDatatype="5" unbalanced="0"/>
    <cacheHierarchy uniqueName="[Table1].[61 to 90 Balance]" caption="61 to 90 Balance" attribute="1" defaultMemberUniqueName="[Table1].[61 to 90 Balance].[All]" allUniqueName="[Table1].[61 to 90 Balance].[All]" dimensionUniqueName="[Table1]" displayFolder="" count="0" memberValueDatatype="5" unbalanced="0"/>
    <cacheHierarchy uniqueName="[Table1].[91 to 120 Balance]" caption="91 to 120 Balance" attribute="1" defaultMemberUniqueName="[Table1].[91 to 120 Balance].[All]" allUniqueName="[Table1].[91 to 120 Balance].[All]" dimensionUniqueName="[Table1]" displayFolder="" count="0" memberValueDatatype="5" unbalanced="0"/>
    <cacheHierarchy uniqueName="[Table1].[120+ Balance]" caption="120+ Balance" attribute="1" defaultMemberUniqueName="[Table1].[120+ Balance].[All]" allUniqueName="[Table1].[120+ Balance].[All]" dimensionUniqueName="[Table1]" displayFolder="" count="0" memberValueDatatype="5" unbalanced="0"/>
    <cacheHierarchy uniqueName="[Table5].[Customer Type]" caption="Customer Type" attribute="1" defaultMemberUniqueName="[Table5].[Customer Type].[All]" allUniqueName="[Table5].[Customer Type].[All]" dimensionUniqueName="[Table5]" displayFolder="" count="0" memberValueDatatype="130" unbalanced="0"/>
    <cacheHierarchy uniqueName="[Table5].[Year]" caption="Year" attribute="1" defaultMemberUniqueName="[Table5].[Year].[All]" allUniqueName="[Table5].[Year].[All]" dimensionUniqueName="[Table5]" displayFolder="" count="0" memberValueDatatype="20" unbalanced="0"/>
    <cacheHierarchy uniqueName="[Table5].[Total Amount Receivable]" caption="Total Amount Receivable" attribute="1" defaultMemberUniqueName="[Table5].[Total Amount Receivable].[All]" allUniqueName="[Table5].[Total Amount Receivable].[All]" dimensionUniqueName="[Table5]" displayFolder="" count="0" memberValueDatatype="5" unbalanced="0"/>
    <cacheHierarchy uniqueName="[Table5].[Current (0-30) Amount]" caption="Current (0-30) Amount" attribute="1" defaultMemberUniqueName="[Table5].[Current (0-30) Amount].[All]" allUniqueName="[Table5].[Current (0-30) Amount].[All]" dimensionUniqueName="[Table5]" displayFolder="" count="0" memberValueDatatype="5" unbalanced="0"/>
    <cacheHierarchy uniqueName="[Table5].[Total Due Amount]" caption="Total Due Amount" attribute="1" defaultMemberUniqueName="[Table5].[Total Due Amount].[All]" allUniqueName="[Table5].[Total Due Amount].[All]" dimensionUniqueName="[Table5]" displayFolder="" count="0" memberValueDatatype="5" unbalanced="0"/>
    <cacheHierarchy uniqueName="[Table5].[Column1]" caption="Column1" attribute="1" defaultMemberUniqueName="[Table5].[Column1].[All]" allUniqueName="[Table5].[Column1].[All]" dimensionUniqueName="[Table5]" displayFolder="" count="0" memberValueDatatype="130" unbalanced="0"/>
    <cacheHierarchy uniqueName="[Table5].[Column2]" caption="Column2" attribute="1" defaultMemberUniqueName="[Table5].[Column2].[All]" allUniqueName="[Table5].[Column2].[All]" dimensionUniqueName="[Table5]" displayFolder="" count="0" memberValueDatatype="130" unbalanced="0"/>
    <cacheHierarchy uniqueName="[Table5].[Column3]" caption="Column3" attribute="1" defaultMemberUniqueName="[Table5].[Column3].[All]" allUniqueName="[Table5].[Column3].[All]" dimensionUniqueName="[Table5]" displayFolder="" count="0" memberValueDatatype="130" unbalanced="0"/>
    <cacheHierarchy uniqueName="[Table5].[Column4]" caption="Column4" attribute="1" defaultMemberUniqueName="[Table5].[Column4].[All]" allUniqueName="[Table5].[Column4].[All]" dimensionUniqueName="[Table5]" displayFolder="" count="0" memberValueDatatype="130" unbalanced="0"/>
    <cacheHierarchy uniqueName="[Table6].[Area Totals]" caption="Area Totals" attribute="1" defaultMemberUniqueName="[Table6].[Area Totals].[All]" allUniqueName="[Table6].[Area Totals].[All]" dimensionUniqueName="[Table6]" displayFolder="" count="0" memberValueDatatype="130" unbalanced="0"/>
    <cacheHierarchy uniqueName="[Table6].[Year]" caption="Year" attribute="1" defaultMemberUniqueName="[Table6].[Year].[All]" allUniqueName="[Table6].[Year].[All]" dimensionUniqueName="[Table6]" displayFolder="" count="0" memberValueDatatype="20" unbalanced="0"/>
    <cacheHierarchy uniqueName="[Table6].[Current (0-30 Days) Amount]" caption="Current (0-30 Days) Amount" attribute="1" defaultMemberUniqueName="[Table6].[Current (0-30 Days) Amount].[All]" allUniqueName="[Table6].[Current (0-30 Days) Amount].[All]" dimensionUniqueName="[Table6]" displayFolder="" count="0" memberValueDatatype="5" unbalanced="0"/>
    <cacheHierarchy uniqueName="[Table6].[(1-30 days) Past Due]" caption="(1-30 days) Past Due" attribute="1" defaultMemberUniqueName="[Table6].[(1-30 days) Past Due].[All]" allUniqueName="[Table6].[(1-30 days) Past Due].[All]" dimensionUniqueName="[Table6]" displayFolder="" count="0" memberValueDatatype="5" unbalanced="0"/>
    <cacheHierarchy uniqueName="[Table6].[(31-60 Days) Past Due]" caption="(31-60 Days) Past Due" attribute="1" defaultMemberUniqueName="[Table6].[(31-60 Days) Past Due].[All]" allUniqueName="[Table6].[(31-60 Days) Past Due].[All]" dimensionUniqueName="[Table6]" displayFolder="" count="0" memberValueDatatype="5" unbalanced="0"/>
    <cacheHierarchy uniqueName="[Table6].[(61-90 Days) Past Due]" caption="(61-90 Days) Past Due" attribute="1" defaultMemberUniqueName="[Table6].[(61-90 Days) Past Due].[All]" allUniqueName="[Table6].[(61-90 Days) Past Due].[All]" dimensionUniqueName="[Table6]" displayFolder="" count="0" memberValueDatatype="5" unbalanced="0"/>
    <cacheHierarchy uniqueName="[Table6].[Over 90 days Past Due]" caption="Over 90 days Past Due" attribute="1" defaultMemberUniqueName="[Table6].[Over 90 days Past Due].[All]" allUniqueName="[Table6].[Over 90 days Past Due].[All]" dimensionUniqueName="[Table6]" displayFolder="" count="0" memberValueDatatype="5" unbalanced="0"/>
    <cacheHierarchy uniqueName="[Table6].[Collector Name]" caption="Collector Name" attribute="1" defaultMemberUniqueName="[Table6].[Collector Name].[All]" allUniqueName="[Table6].[Collector Name].[All]" dimensionUniqueName="[Table6]" displayFolder="" count="0" memberValueDatatype="130" unbalanced="0"/>
    <cacheHierarchy uniqueName="[Table7].[Year]" caption="Year" attribute="1" defaultMemberUniqueName="[Table7].[Year].[All]" allUniqueName="[Table7].[Year].[All]" dimensionUniqueName="[Table7]" displayFolder="" count="0" memberValueDatatype="20" unbalanced="0"/>
    <cacheHierarchy uniqueName="[Table7].[Current (0-30 Days) Amount]" caption="Current (0-30 Days) Amount" attribute="1" defaultMemberUniqueName="[Table7].[Current (0-30 Days) Amount].[All]" allUniqueName="[Table7].[Current (0-30 Days) Amount].[All]" dimensionUniqueName="[Table7]" displayFolder="" count="0" memberValueDatatype="5" unbalanced="0"/>
    <cacheHierarchy uniqueName="[Table7].[(1-30 days) Past Due]" caption="(1-30 days) Past Due" attribute="1" defaultMemberUniqueName="[Table7].[(1-30 days) Past Due].[All]" allUniqueName="[Table7].[(1-30 days) Past Due].[All]" dimensionUniqueName="[Table7]" displayFolder="" count="0" memberValueDatatype="5" unbalanced="0"/>
    <cacheHierarchy uniqueName="[Table7].[(31-60 Days) Past Due]" caption="(31-60 Days) Past Due" attribute="1" defaultMemberUniqueName="[Table7].[(31-60 Days) Past Due].[All]" allUniqueName="[Table7].[(31-60 Days) Past Due].[All]" dimensionUniqueName="[Table7]" displayFolder="" count="0" memberValueDatatype="5" unbalanced="0"/>
    <cacheHierarchy uniqueName="[Table7].[(61-90 Days) Past Due]" caption="(61-90 Days) Past Due" attribute="1" defaultMemberUniqueName="[Table7].[(61-90 Days) Past Due].[All]" allUniqueName="[Table7].[(61-90 Days) Past Due].[All]" dimensionUniqueName="[Table7]" displayFolder="" count="0" memberValueDatatype="5" unbalanced="0"/>
    <cacheHierarchy uniqueName="[Table7].[Over 90 days Past Due]" caption="Over 90 days Past Due" attribute="1" defaultMemberUniqueName="[Table7].[Over 90 days Past Due].[All]" allUniqueName="[Table7].[Over 90 days Past Due].[All]" dimensionUniqueName="[Table7]" displayFolder="" count="0" memberValueDatatype="5" unbalanced="0"/>
    <cacheHierarchy uniqueName="[Table81].[Area Totals]" caption="Area Totals" attribute="1" defaultMemberUniqueName="[Table81].[Area Totals].[All]" allUniqueName="[Table81].[Area Totals].[All]" dimensionUniqueName="[Table81]" displayFolder="" count="0" memberValueDatatype="130" unbalanced="0"/>
    <cacheHierarchy uniqueName="[Table81].[Year]" caption="Year" attribute="1" defaultMemberUniqueName="[Table81].[Year].[All]" allUniqueName="[Table81].[Year].[All]" dimensionUniqueName="[Table81]" displayFolder="" count="0" memberValueDatatype="20" unbalanced="0"/>
    <cacheHierarchy uniqueName="[Table81].[Total Account Receivable]" caption="Total Account Receivable" attribute="1" defaultMemberUniqueName="[Table81].[Total Account Receivable].[All]" allUniqueName="[Table81].[Total Account Receivable].[All]" dimensionUniqueName="[Table81]" displayFolder="" count="0" memberValueDatatype="5" unbalanced="0"/>
    <cacheHierarchy uniqueName="[Measures].[__XL_Count Table81]" caption="__XL_Count Table81" measure="1" displayFolder="" measureGroup="Table81" count="0" hidden="1"/>
    <cacheHierarchy uniqueName="[Measures].[__XL_Count Table7]" caption="__XL_Count Table7" measure="1" displayFolder="" measureGroup="Table7" count="0" hidden="1"/>
    <cacheHierarchy uniqueName="[Measures].[__XL_Count Table6]" caption="__XL_Count Table6" measure="1" displayFolder="" measureGroup="Table6" count="0" hidden="1"/>
    <cacheHierarchy uniqueName="[Measures].[__XL_Count Table5]" caption="__XL_Count Table5" measure="1" displayFolder="" measureGroup="Table5"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Account Receivable 2]" caption="Sum of Total Account Receivable 2" measure="1" displayFolder="" measureGroup="Table81" count="0" hidden="1">
      <extLst>
        <ext xmlns:x15="http://schemas.microsoft.com/office/spreadsheetml/2010/11/main" uri="{B97F6D7D-B522-45F9-BDA1-12C45D357490}">
          <x15:cacheHierarchy aggregatedColumn="36"/>
        </ext>
      </extLst>
    </cacheHierarchy>
    <cacheHierarchy uniqueName="[Measures].[Sum of Current (0-30 Days) Amount]" caption="Sum of Current (0-30 Days) Amount" measure="1" displayFolder="" measureGroup="Table7" count="0" hidden="1">
      <extLst>
        <ext xmlns:x15="http://schemas.microsoft.com/office/spreadsheetml/2010/11/main" uri="{B97F6D7D-B522-45F9-BDA1-12C45D357490}">
          <x15:cacheHierarchy aggregatedColumn="29"/>
        </ext>
      </extLst>
    </cacheHierarchy>
    <cacheHierarchy uniqueName="[Measures].[Sum of (1-30 days) Past Due]" caption="Sum of (1-30 days) Past Due" measure="1" displayFolder="" measureGroup="Table7" count="0" hidden="1">
      <extLst>
        <ext xmlns:x15="http://schemas.microsoft.com/office/spreadsheetml/2010/11/main" uri="{B97F6D7D-B522-45F9-BDA1-12C45D357490}">
          <x15:cacheHierarchy aggregatedColumn="30"/>
        </ext>
      </extLst>
    </cacheHierarchy>
    <cacheHierarchy uniqueName="[Measures].[Sum of (31-60 Days) Past Due]" caption="Sum of (31-60 Days) Past Due" measure="1" displayFolder="" measureGroup="Table7" count="0" hidden="1">
      <extLst>
        <ext xmlns:x15="http://schemas.microsoft.com/office/spreadsheetml/2010/11/main" uri="{B97F6D7D-B522-45F9-BDA1-12C45D357490}">
          <x15:cacheHierarchy aggregatedColumn="31"/>
        </ext>
      </extLst>
    </cacheHierarchy>
    <cacheHierarchy uniqueName="[Measures].[Sum of (61-90 Days) Past Due]" caption="Sum of (61-90 Days) Past Due" measure="1" displayFolder="" measureGroup="Table7" count="0" hidden="1">
      <extLst>
        <ext xmlns:x15="http://schemas.microsoft.com/office/spreadsheetml/2010/11/main" uri="{B97F6D7D-B522-45F9-BDA1-12C45D357490}">
          <x15:cacheHierarchy aggregatedColumn="32"/>
        </ext>
      </extLst>
    </cacheHierarchy>
    <cacheHierarchy uniqueName="[Measures].[Sum of Over 90 days Past Due]" caption="Sum of Over 90 days Past Due" measure="1" displayFolder="" measureGroup="Table7" count="0" hidden="1">
      <extLst>
        <ext xmlns:x15="http://schemas.microsoft.com/office/spreadsheetml/2010/11/main" uri="{B97F6D7D-B522-45F9-BDA1-12C45D357490}">
          <x15:cacheHierarchy aggregatedColumn="33"/>
        </ext>
      </extLst>
    </cacheHierarchy>
    <cacheHierarchy uniqueName="[Measures].[Sum of Current (0-30 Days) Amount 3]" caption="Sum of Current (0-30 Days) Amount 3" measure="1" displayFolder="" measureGroup="Table6" count="0" hidden="1">
      <extLst>
        <ext xmlns:x15="http://schemas.microsoft.com/office/spreadsheetml/2010/11/main" uri="{B97F6D7D-B522-45F9-BDA1-12C45D357490}">
          <x15:cacheHierarchy aggregatedColumn="22"/>
        </ext>
      </extLst>
    </cacheHierarchy>
    <cacheHierarchy uniqueName="[Measures].[Sum of (1-30 days) Past Due 3]" caption="Sum of (1-30 days) Past Due 3" measure="1" displayFolder="" measureGroup="Table6" count="0" hidden="1">
      <extLst>
        <ext xmlns:x15="http://schemas.microsoft.com/office/spreadsheetml/2010/11/main" uri="{B97F6D7D-B522-45F9-BDA1-12C45D357490}">
          <x15:cacheHierarchy aggregatedColumn="23"/>
        </ext>
      </extLst>
    </cacheHierarchy>
    <cacheHierarchy uniqueName="[Measures].[Sum of (31-60 Days) Past Due 3]" caption="Sum of (31-60 Days) Past Due 3" measure="1" displayFolder="" measureGroup="Table6" count="0" hidden="1">
      <extLst>
        <ext xmlns:x15="http://schemas.microsoft.com/office/spreadsheetml/2010/11/main" uri="{B97F6D7D-B522-45F9-BDA1-12C45D357490}">
          <x15:cacheHierarchy aggregatedColumn="24"/>
        </ext>
      </extLst>
    </cacheHierarchy>
    <cacheHierarchy uniqueName="[Measures].[Sum of (61-90 Days) Past Due 3]" caption="Sum of (61-90 Days) Past Due 3" measure="1" displayFolder="" measureGroup="Table6" count="0" hidden="1">
      <extLst>
        <ext xmlns:x15="http://schemas.microsoft.com/office/spreadsheetml/2010/11/main" uri="{B97F6D7D-B522-45F9-BDA1-12C45D357490}">
          <x15:cacheHierarchy aggregatedColumn="25"/>
        </ext>
      </extLst>
    </cacheHierarchy>
    <cacheHierarchy uniqueName="[Measures].[Sum of Over 90 days Past Due 3]" caption="Sum of Over 90 days Past Due 3" measure="1" displayFolder="" measureGroup="Table6" count="0" hidden="1">
      <extLst>
        <ext xmlns:x15="http://schemas.microsoft.com/office/spreadsheetml/2010/11/main" uri="{B97F6D7D-B522-45F9-BDA1-12C45D357490}">
          <x15:cacheHierarchy aggregatedColumn="26"/>
        </ext>
      </extLst>
    </cacheHierarchy>
    <cacheHierarchy uniqueName="[Measures].[Count of Area Totals]" caption="Count of Area Totals" measure="1" displayFolder="" measureGroup="Table6" count="0" hidden="1">
      <extLst>
        <ext xmlns:x15="http://schemas.microsoft.com/office/spreadsheetml/2010/11/main" uri="{B97F6D7D-B522-45F9-BDA1-12C45D357490}">
          <x15:cacheHierarchy aggregatedColumn="20"/>
        </ext>
      </extLst>
    </cacheHierarchy>
    <cacheHierarchy uniqueName="[Measures].[Sum of Total Amount Receivable]" caption="Sum of Total Amount Receivable" measure="1" displayFolder="" measureGroup="Table5" count="0" hidden="1">
      <extLst>
        <ext xmlns:x15="http://schemas.microsoft.com/office/spreadsheetml/2010/11/main" uri="{B97F6D7D-B522-45F9-BDA1-12C45D357490}">
          <x15:cacheHierarchy aggregatedColumn="13"/>
        </ext>
      </extLst>
    </cacheHierarchy>
    <cacheHierarchy uniqueName="[Measures].[Sum of Current (0-30) Amount]" caption="Sum of Current (0-30) Amount" measure="1" displayFolder="" measureGroup="Table5" count="0" hidden="1">
      <extLst>
        <ext xmlns:x15="http://schemas.microsoft.com/office/spreadsheetml/2010/11/main" uri="{B97F6D7D-B522-45F9-BDA1-12C45D357490}">
          <x15:cacheHierarchy aggregatedColumn="14"/>
        </ext>
      </extLst>
    </cacheHierarchy>
    <cacheHierarchy uniqueName="[Measures].[Sum of Total Due Amount]" caption="Sum of Total Due Amount" measure="1" displayFolder="" measureGroup="Table5" count="0" hidden="1">
      <extLst>
        <ext xmlns:x15="http://schemas.microsoft.com/office/spreadsheetml/2010/11/main" uri="{B97F6D7D-B522-45F9-BDA1-12C45D357490}">
          <x15:cacheHierarchy aggregatedColumn="15"/>
        </ext>
      </extLst>
    </cacheHierarchy>
    <cacheHierarchy uniqueName="[Measures].[Count of Collector Name]" caption="Count of Collector Name" measure="1" displayFolder="" measureGroup="Table6" count="0" hidden="1">
      <extLst>
        <ext xmlns:x15="http://schemas.microsoft.com/office/spreadsheetml/2010/11/main" uri="{B97F6D7D-B522-45F9-BDA1-12C45D357490}">
          <x15:cacheHierarchy aggregatedColumn="27"/>
        </ext>
      </extLst>
    </cacheHierarchy>
    <cacheHierarchy uniqueName="[Measures].[Sum of AR Balance]" caption="Sum of AR Balance"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Current Balance]" caption="Sum of Current Balance" measure="1" displayFolder="" measureGroup="Table1" count="0" hidden="1">
      <extLst>
        <ext xmlns:x15="http://schemas.microsoft.com/office/spreadsheetml/2010/11/main" uri="{B97F6D7D-B522-45F9-BDA1-12C45D357490}">
          <x15:cacheHierarchy aggregatedColumn="6"/>
        </ext>
      </extLst>
    </cacheHierarchy>
    <cacheHierarchy uniqueName="[Measures].[Sum of 31 to 60 Balance]" caption="Sum of 31 to 60 Balance" measure="1" displayFolder="" measureGroup="Table1" count="0" hidden="1">
      <extLst>
        <ext xmlns:x15="http://schemas.microsoft.com/office/spreadsheetml/2010/11/main" uri="{B97F6D7D-B522-45F9-BDA1-12C45D357490}">
          <x15:cacheHierarchy aggregatedColumn="7"/>
        </ext>
      </extLst>
    </cacheHierarchy>
    <cacheHierarchy uniqueName="[Measures].[Sum of 61 to 90 Balance]" caption="Sum of 61 to 90 Balance" measure="1" displayFolder="" measureGroup="Table1" count="0" hidden="1">
      <extLst>
        <ext xmlns:x15="http://schemas.microsoft.com/office/spreadsheetml/2010/11/main" uri="{B97F6D7D-B522-45F9-BDA1-12C45D357490}">
          <x15:cacheHierarchy aggregatedColumn="8"/>
        </ext>
      </extLst>
    </cacheHierarchy>
    <cacheHierarchy uniqueName="[Measures].[Sum of 91 to 120 Balance]" caption="Sum of 91 to 120 Balance" measure="1" displayFolder="" measureGroup="Table1" count="0" hidden="1">
      <extLst>
        <ext xmlns:x15="http://schemas.microsoft.com/office/spreadsheetml/2010/11/main" uri="{B97F6D7D-B522-45F9-BDA1-12C45D357490}">
          <x15:cacheHierarchy aggregatedColumn="9"/>
        </ext>
      </extLst>
    </cacheHierarchy>
    <cacheHierarchy uniqueName="[Measures].[Sum of 120+ Balance]" caption="Sum of 120+ Balance" measure="1" displayFolder="" measureGroup="Table1" count="0" hidden="1">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Table1" uniqueName="[Table1]" caption="Table1"/>
    <dimension name="Table5" uniqueName="[Table5]" caption="Table5"/>
    <dimension name="Table6" uniqueName="[Table6]" caption="Table6"/>
    <dimension name="Table7" uniqueName="[Table7]" caption="Table7"/>
    <dimension name="Table81" uniqueName="[Table81]" caption="Table81"/>
  </dimensions>
  <measureGroups count="5">
    <measureGroup name="Table1" caption="Table1"/>
    <measureGroup name="Table5" caption="Table5"/>
    <measureGroup name="Table6" caption="Table6"/>
    <measureGroup name="Table7" caption="Table7"/>
    <measureGroup name="Table81" caption="Table8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161.73095636574" backgroundQuery="1" createdVersion="8" refreshedVersion="8" minRefreshableVersion="3" recordCount="0" supportSubquery="1" supportAdvancedDrill="1" xr:uid="{60AF4BFE-BA96-4AFF-A001-84DDEC6B5FD9}">
  <cacheSource type="external" connectionId="1"/>
  <cacheFields count="9">
    <cacheField name="[Table1].[Area].[Area]" caption="Area" numFmtId="0" hierarchy="1" level="1">
      <sharedItems count="11">
        <s v="Appalachians"/>
        <s v="Carolinas"/>
        <s v="Central Plains"/>
        <s v="Coastal Plains"/>
        <s v="Community Systems"/>
        <s v="Florida"/>
        <s v="Heartland"/>
        <s v="Northern Alabama"/>
        <s v="Northern California"/>
        <s v="Smoky Mountains"/>
        <s v="Chesapeake" u="1"/>
      </sharedItems>
    </cacheField>
    <cacheField name="[Measures].[Sum of Current Balance]" caption="Sum of Current Balance" numFmtId="0" hierarchy="60" level="32767"/>
    <cacheField name="[Measures].[Sum of 31 to 60 Balance]" caption="Sum of 31 to 60 Balance" numFmtId="0" hierarchy="61" level="32767"/>
    <cacheField name="[Measures].[Sum of 61 to 90 Balance]" caption="Sum of 61 to 90 Balance" numFmtId="0" hierarchy="62" level="32767"/>
    <cacheField name="[Measures].[Sum of 91 to 120 Balance]" caption="Sum of 91 to 120 Balance" numFmtId="0" hierarchy="63" level="32767"/>
    <cacheField name="[Measures].[Sum of 120+ Balance]" caption="Sum of 120+ Balance" numFmtId="0" hierarchy="64" level="32767"/>
    <cacheField name="[Table1].[Division].[Division]" caption="Division" numFmtId="0" hierarchy="2" level="1">
      <sharedItems containsSemiMixedTypes="0" containsNonDate="0" containsString="0"/>
    </cacheField>
    <cacheField name="[Table1].[CustomerID].[CustomerID]" caption="CustomerID" numFmtId="0" hierarchy="3" level="1">
      <sharedItems containsSemiMixedTypes="0" containsNonDate="0" containsString="0"/>
    </cacheField>
    <cacheField name="[Table1].[Data Type].[Data Type]" caption="Data Type" numFmtId="0" level="1">
      <sharedItems containsSemiMixedTypes="0" containsNonDate="0" containsString="0"/>
    </cacheField>
  </cacheFields>
  <cacheHierarchies count="65">
    <cacheHierarchy uniqueName="[Table1].[Data Type]" caption="Data Type" attribute="1" defaultMemberUniqueName="[Table1].[Data Type].[All]" allUniqueName="[Table1].[Data Type].[All]" dimensionUniqueName="[Table1]" displayFolder="" count="2" memberValueDatatype="130" unbalanced="0">
      <fieldsUsage count="2">
        <fieldUsage x="-1"/>
        <fieldUsage x="8"/>
      </fieldsUsage>
    </cacheHierarchy>
    <cacheHierarchy uniqueName="[Table1].[Area]" caption="Area" attribute="1" defaultMemberUniqueName="[Table1].[Area].[All]" allUniqueName="[Table1].[Area].[All]" dimensionUniqueName="[Table1]" displayFolder="" count="2" memberValueDatatype="130" unbalanced="0">
      <fieldsUsage count="2">
        <fieldUsage x="-1"/>
        <fieldUsage x="0"/>
      </fieldsUsage>
    </cacheHierarchy>
    <cacheHierarchy uniqueName="[Table1].[Division]" caption="Division" attribute="1" defaultMemberUniqueName="[Table1].[Division].[All]" allUniqueName="[Table1].[Division].[All]" dimensionUniqueName="[Table1]" displayFolder="" count="2" memberValueDatatype="130" unbalanced="0">
      <fieldsUsage count="2">
        <fieldUsage x="-1"/>
        <fieldUsage x="6"/>
      </fieldsUsage>
    </cacheHierarchy>
    <cacheHierarchy uniqueName="[Table1].[CustomerID]" caption="CustomerID" attribute="1" defaultMemberUniqueName="[Table1].[CustomerID].[All]" allUniqueName="[Table1].[CustomerID].[All]" dimensionUniqueName="[Table1]" displayFolder="" count="2" memberValueDatatype="20" unbalanced="0">
      <fieldsUsage count="2">
        <fieldUsage x="-1"/>
        <fieldUsage x="7"/>
      </fieldsUsage>
    </cacheHierarchy>
    <cacheHierarchy uniqueName="[Table1].[Customer Name]" caption="Customer Name" attribute="1" defaultMemberUniqueName="[Table1].[Customer Name].[All]" allUniqueName="[Table1].[Customer Name].[All]" dimensionUniqueName="[Table1]" displayFolder="" count="2" memberValueDatatype="130" unbalanced="0"/>
    <cacheHierarchy uniqueName="[Table1].[AR Balance]" caption="AR Balance" attribute="1" defaultMemberUniqueName="[Table1].[AR Balance].[All]" allUniqueName="[Table1].[AR Balance].[All]" dimensionUniqueName="[Table1]" displayFolder="" count="2" memberValueDatatype="5" unbalanced="0"/>
    <cacheHierarchy uniqueName="[Table1].[Current Balance]" caption="Current Balance" attribute="1" defaultMemberUniqueName="[Table1].[Current Balance].[All]" allUniqueName="[Table1].[Current Balance].[All]" dimensionUniqueName="[Table1]" displayFolder="" count="2" memberValueDatatype="5" unbalanced="0"/>
    <cacheHierarchy uniqueName="[Table1].[31 to 60 Balance]" caption="31 to 60 Balance" attribute="1" defaultMemberUniqueName="[Table1].[31 to 60 Balance].[All]" allUniqueName="[Table1].[31 to 60 Balance].[All]" dimensionUniqueName="[Table1]" displayFolder="" count="2" memberValueDatatype="5" unbalanced="0"/>
    <cacheHierarchy uniqueName="[Table1].[61 to 90 Balance]" caption="61 to 90 Balance" attribute="1" defaultMemberUniqueName="[Table1].[61 to 90 Balance].[All]" allUniqueName="[Table1].[61 to 90 Balance].[All]" dimensionUniqueName="[Table1]" displayFolder="" count="2" memberValueDatatype="5" unbalanced="0"/>
    <cacheHierarchy uniqueName="[Table1].[91 to 120 Balance]" caption="91 to 120 Balance" attribute="1" defaultMemberUniqueName="[Table1].[91 to 120 Balance].[All]" allUniqueName="[Table1].[91 to 120 Balance].[All]" dimensionUniqueName="[Table1]" displayFolder="" count="2" memberValueDatatype="5" unbalanced="0"/>
    <cacheHierarchy uniqueName="[Table1].[120+ Balance]" caption="120+ Balance" attribute="1" defaultMemberUniqueName="[Table1].[120+ Balance].[All]" allUniqueName="[Table1].[120+ Balance].[All]" dimensionUniqueName="[Table1]" displayFolder="" count="2" memberValueDatatype="5" unbalanced="0"/>
    <cacheHierarchy uniqueName="[Table5].[Customer Type]" caption="Customer Type" attribute="1" defaultMemberUniqueName="[Table5].[Customer Type].[All]" allUniqueName="[Table5].[Customer Type].[All]" dimensionUniqueName="[Table5]" displayFolder="" count="2" memberValueDatatype="130" unbalanced="0"/>
    <cacheHierarchy uniqueName="[Table5].[Year]" caption="Year" attribute="1" defaultMemberUniqueName="[Table5].[Year].[All]" allUniqueName="[Table5].[Year].[All]" dimensionUniqueName="[Table5]" displayFolder="" count="2" memberValueDatatype="20" unbalanced="0"/>
    <cacheHierarchy uniqueName="[Table5].[Total Amount Receivable]" caption="Total Amount Receivable" attribute="1" defaultMemberUniqueName="[Table5].[Total Amount Receivable].[All]" allUniqueName="[Table5].[Total Amount Receivable].[All]" dimensionUniqueName="[Table5]" displayFolder="" count="2" memberValueDatatype="5" unbalanced="0"/>
    <cacheHierarchy uniqueName="[Table5].[Current (0-30) Amount]" caption="Current (0-30) Amount" attribute="1" defaultMemberUniqueName="[Table5].[Current (0-30) Amount].[All]" allUniqueName="[Table5].[Current (0-30) Amount].[All]" dimensionUniqueName="[Table5]" displayFolder="" count="2" memberValueDatatype="5" unbalanced="0"/>
    <cacheHierarchy uniqueName="[Table5].[Total Due Amount]" caption="Total Due Amount" attribute="1" defaultMemberUniqueName="[Table5].[Total Due Amount].[All]" allUniqueName="[Table5].[Total Due Amount].[All]" dimensionUniqueName="[Table5]" displayFolder="" count="2" memberValueDatatype="5" unbalanced="0"/>
    <cacheHierarchy uniqueName="[Table5].[Column1]" caption="Column1" attribute="1" defaultMemberUniqueName="[Table5].[Column1].[All]" allUniqueName="[Table5].[Column1].[All]" dimensionUniqueName="[Table5]" displayFolder="" count="2" memberValueDatatype="130" unbalanced="0"/>
    <cacheHierarchy uniqueName="[Table5].[Column2]" caption="Column2" attribute="1" defaultMemberUniqueName="[Table5].[Column2].[All]" allUniqueName="[Table5].[Column2].[All]" dimensionUniqueName="[Table5]" displayFolder="" count="2" memberValueDatatype="130" unbalanced="0"/>
    <cacheHierarchy uniqueName="[Table5].[Column3]" caption="Column3" attribute="1" defaultMemberUniqueName="[Table5].[Column3].[All]" allUniqueName="[Table5].[Column3].[All]" dimensionUniqueName="[Table5]" displayFolder="" count="2" memberValueDatatype="130" unbalanced="0"/>
    <cacheHierarchy uniqueName="[Table5].[Column4]" caption="Column4" attribute="1" defaultMemberUniqueName="[Table5].[Column4].[All]" allUniqueName="[Table5].[Column4].[All]" dimensionUniqueName="[Table5]" displayFolder="" count="2" memberValueDatatype="130" unbalanced="0"/>
    <cacheHierarchy uniqueName="[Table6].[Area Totals]" caption="Area Totals" attribute="1" defaultMemberUniqueName="[Table6].[Area Totals].[All]" allUniqueName="[Table6].[Area Totals].[All]" dimensionUniqueName="[Table6]" displayFolder="" count="2" memberValueDatatype="130" unbalanced="0"/>
    <cacheHierarchy uniqueName="[Table6].[Year]" caption="Year" attribute="1" defaultMemberUniqueName="[Table6].[Year].[All]" allUniqueName="[Table6].[Year].[All]" dimensionUniqueName="[Table6]" displayFolder="" count="2" memberValueDatatype="20" unbalanced="0"/>
    <cacheHierarchy uniqueName="[Table6].[Current (0-30 Days) Amount]" caption="Current (0-30 Days) Amount" attribute="1" defaultMemberUniqueName="[Table6].[Current (0-30 Days) Amount].[All]" allUniqueName="[Table6].[Current (0-30 Days) Amount].[All]" dimensionUniqueName="[Table6]" displayFolder="" count="2" memberValueDatatype="5" unbalanced="0"/>
    <cacheHierarchy uniqueName="[Table6].[(1-30 days) Past Due]" caption="(1-30 days) Past Due" attribute="1" defaultMemberUniqueName="[Table6].[(1-30 days) Past Due].[All]" allUniqueName="[Table6].[(1-30 days) Past Due].[All]" dimensionUniqueName="[Table6]" displayFolder="" count="2" memberValueDatatype="5" unbalanced="0"/>
    <cacheHierarchy uniqueName="[Table6].[(31-60 Days) Past Due]" caption="(31-60 Days) Past Due" attribute="1" defaultMemberUniqueName="[Table6].[(31-60 Days) Past Due].[All]" allUniqueName="[Table6].[(31-60 Days) Past Due].[All]" dimensionUniqueName="[Table6]" displayFolder="" count="2" memberValueDatatype="5" unbalanced="0"/>
    <cacheHierarchy uniqueName="[Table6].[(61-90 Days) Past Due]" caption="(61-90 Days) Past Due" attribute="1" defaultMemberUniqueName="[Table6].[(61-90 Days) Past Due].[All]" allUniqueName="[Table6].[(61-90 Days) Past Due].[All]" dimensionUniqueName="[Table6]" displayFolder="" count="2" memberValueDatatype="5" unbalanced="0"/>
    <cacheHierarchy uniqueName="[Table6].[Over 90 days Past Due]" caption="Over 90 days Past Due" attribute="1" defaultMemberUniqueName="[Table6].[Over 90 days Past Due].[All]" allUniqueName="[Table6].[Over 90 days Past Due].[All]" dimensionUniqueName="[Table6]" displayFolder="" count="2" memberValueDatatype="5" unbalanced="0"/>
    <cacheHierarchy uniqueName="[Table6].[Collector Name]" caption="Collector Name" attribute="1" defaultMemberUniqueName="[Table6].[Collector Name].[All]" allUniqueName="[Table6].[Collector Name].[All]" dimensionUniqueName="[Table6]" displayFolder="" count="2" memberValueDatatype="130" unbalanced="0"/>
    <cacheHierarchy uniqueName="[Table7].[Year]" caption="Year" attribute="1" defaultMemberUniqueName="[Table7].[Year].[All]" allUniqueName="[Table7].[Year].[All]" dimensionUniqueName="[Table7]" displayFolder="" count="2" memberValueDatatype="20" unbalanced="0"/>
    <cacheHierarchy uniqueName="[Table7].[Current (0-30 Days) Amount]" caption="Current (0-30 Days) Amount" attribute="1" defaultMemberUniqueName="[Table7].[Current (0-30 Days) Amount].[All]" allUniqueName="[Table7].[Current (0-30 Days) Amount].[All]" dimensionUniqueName="[Table7]" displayFolder="" count="2" memberValueDatatype="5" unbalanced="0"/>
    <cacheHierarchy uniqueName="[Table7].[(1-30 days) Past Due]" caption="(1-30 days) Past Due" attribute="1" defaultMemberUniqueName="[Table7].[(1-30 days) Past Due].[All]" allUniqueName="[Table7].[(1-30 days) Past Due].[All]" dimensionUniqueName="[Table7]" displayFolder="" count="2" memberValueDatatype="5" unbalanced="0"/>
    <cacheHierarchy uniqueName="[Table7].[(31-60 Days) Past Due]" caption="(31-60 Days) Past Due" attribute="1" defaultMemberUniqueName="[Table7].[(31-60 Days) Past Due].[All]" allUniqueName="[Table7].[(31-60 Days) Past Due].[All]" dimensionUniqueName="[Table7]" displayFolder="" count="2" memberValueDatatype="5" unbalanced="0"/>
    <cacheHierarchy uniqueName="[Table7].[(61-90 Days) Past Due]" caption="(61-90 Days) Past Due" attribute="1" defaultMemberUniqueName="[Table7].[(61-90 Days) Past Due].[All]" allUniqueName="[Table7].[(61-90 Days) Past Due].[All]" dimensionUniqueName="[Table7]" displayFolder="" count="2" memberValueDatatype="5" unbalanced="0"/>
    <cacheHierarchy uniqueName="[Table7].[Over 90 days Past Due]" caption="Over 90 days Past Due" attribute="1" defaultMemberUniqueName="[Table7].[Over 90 days Past Due].[All]" allUniqueName="[Table7].[Over 90 days Past Due].[All]" dimensionUniqueName="[Table7]" displayFolder="" count="2" memberValueDatatype="5" unbalanced="0"/>
    <cacheHierarchy uniqueName="[Table81].[Area Totals]" caption="Area Totals" attribute="1" defaultMemberUniqueName="[Table81].[Area Totals].[All]" allUniqueName="[Table81].[Area Totals].[All]" dimensionUniqueName="[Table81]" displayFolder="" count="2" memberValueDatatype="130" unbalanced="0"/>
    <cacheHierarchy uniqueName="[Table81].[Year]" caption="Year" attribute="1" defaultMemberUniqueName="[Table81].[Year].[All]" allUniqueName="[Table81].[Year].[All]" dimensionUniqueName="[Table81]" displayFolder="" count="2" memberValueDatatype="20" unbalanced="0"/>
    <cacheHierarchy uniqueName="[Table81].[Total Account Receivable]" caption="Total Account Receivable" attribute="1" defaultMemberUniqueName="[Table81].[Total Account Receivable].[All]" allUniqueName="[Table81].[Total Account Receivable].[All]" dimensionUniqueName="[Table81]" displayFolder="" count="2" memberValueDatatype="5" unbalanced="0"/>
    <cacheHierarchy uniqueName="[Measures].[__XL_Count Table81]" caption="__XL_Count Table81" measure="1" displayFolder="" measureGroup="Table81" count="0" hidden="1"/>
    <cacheHierarchy uniqueName="[Measures].[__XL_Count Table7]" caption="__XL_Count Table7" measure="1" displayFolder="" measureGroup="Table7" count="0" hidden="1"/>
    <cacheHierarchy uniqueName="[Measures].[__XL_Count Table6]" caption="__XL_Count Table6" measure="1" displayFolder="" measureGroup="Table6" count="0" hidden="1"/>
    <cacheHierarchy uniqueName="[Measures].[__XL_Count Table5]" caption="__XL_Count Table5" measure="1" displayFolder="" measureGroup="Table5"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Account Receivable 2]" caption="Sum of Total Account Receivable 2" measure="1" displayFolder="" measureGroup="Table81" count="0" hidden="1">
      <extLst>
        <ext xmlns:x15="http://schemas.microsoft.com/office/spreadsheetml/2010/11/main" uri="{B97F6D7D-B522-45F9-BDA1-12C45D357490}">
          <x15:cacheHierarchy aggregatedColumn="36"/>
        </ext>
      </extLst>
    </cacheHierarchy>
    <cacheHierarchy uniqueName="[Measures].[Sum of Current (0-30 Days) Amount]" caption="Sum of Current (0-30 Days) Amount" measure="1" displayFolder="" measureGroup="Table7" count="0" hidden="1">
      <extLst>
        <ext xmlns:x15="http://schemas.microsoft.com/office/spreadsheetml/2010/11/main" uri="{B97F6D7D-B522-45F9-BDA1-12C45D357490}">
          <x15:cacheHierarchy aggregatedColumn="29"/>
        </ext>
      </extLst>
    </cacheHierarchy>
    <cacheHierarchy uniqueName="[Measures].[Sum of (1-30 days) Past Due]" caption="Sum of (1-30 days) Past Due" measure="1" displayFolder="" measureGroup="Table7" count="0" hidden="1">
      <extLst>
        <ext xmlns:x15="http://schemas.microsoft.com/office/spreadsheetml/2010/11/main" uri="{B97F6D7D-B522-45F9-BDA1-12C45D357490}">
          <x15:cacheHierarchy aggregatedColumn="30"/>
        </ext>
      </extLst>
    </cacheHierarchy>
    <cacheHierarchy uniqueName="[Measures].[Sum of (31-60 Days) Past Due]" caption="Sum of (31-60 Days) Past Due" measure="1" displayFolder="" measureGroup="Table7" count="0" hidden="1">
      <extLst>
        <ext xmlns:x15="http://schemas.microsoft.com/office/spreadsheetml/2010/11/main" uri="{B97F6D7D-B522-45F9-BDA1-12C45D357490}">
          <x15:cacheHierarchy aggregatedColumn="31"/>
        </ext>
      </extLst>
    </cacheHierarchy>
    <cacheHierarchy uniqueName="[Measures].[Sum of (61-90 Days) Past Due]" caption="Sum of (61-90 Days) Past Due" measure="1" displayFolder="" measureGroup="Table7" count="0" hidden="1">
      <extLst>
        <ext xmlns:x15="http://schemas.microsoft.com/office/spreadsheetml/2010/11/main" uri="{B97F6D7D-B522-45F9-BDA1-12C45D357490}">
          <x15:cacheHierarchy aggregatedColumn="32"/>
        </ext>
      </extLst>
    </cacheHierarchy>
    <cacheHierarchy uniqueName="[Measures].[Sum of Over 90 days Past Due]" caption="Sum of Over 90 days Past Due" measure="1" displayFolder="" measureGroup="Table7" count="0" hidden="1">
      <extLst>
        <ext xmlns:x15="http://schemas.microsoft.com/office/spreadsheetml/2010/11/main" uri="{B97F6D7D-B522-45F9-BDA1-12C45D357490}">
          <x15:cacheHierarchy aggregatedColumn="33"/>
        </ext>
      </extLst>
    </cacheHierarchy>
    <cacheHierarchy uniqueName="[Measures].[Sum of Current (0-30 Days) Amount 3]" caption="Sum of Current (0-30 Days) Amount 3" measure="1" displayFolder="" measureGroup="Table6" count="0" hidden="1">
      <extLst>
        <ext xmlns:x15="http://schemas.microsoft.com/office/spreadsheetml/2010/11/main" uri="{B97F6D7D-B522-45F9-BDA1-12C45D357490}">
          <x15:cacheHierarchy aggregatedColumn="22"/>
        </ext>
      </extLst>
    </cacheHierarchy>
    <cacheHierarchy uniqueName="[Measures].[Sum of (1-30 days) Past Due 3]" caption="Sum of (1-30 days) Past Due 3" measure="1" displayFolder="" measureGroup="Table6" count="0" hidden="1">
      <extLst>
        <ext xmlns:x15="http://schemas.microsoft.com/office/spreadsheetml/2010/11/main" uri="{B97F6D7D-B522-45F9-BDA1-12C45D357490}">
          <x15:cacheHierarchy aggregatedColumn="23"/>
        </ext>
      </extLst>
    </cacheHierarchy>
    <cacheHierarchy uniqueName="[Measures].[Sum of (31-60 Days) Past Due 3]" caption="Sum of (31-60 Days) Past Due 3" measure="1" displayFolder="" measureGroup="Table6" count="0" hidden="1">
      <extLst>
        <ext xmlns:x15="http://schemas.microsoft.com/office/spreadsheetml/2010/11/main" uri="{B97F6D7D-B522-45F9-BDA1-12C45D357490}">
          <x15:cacheHierarchy aggregatedColumn="24"/>
        </ext>
      </extLst>
    </cacheHierarchy>
    <cacheHierarchy uniqueName="[Measures].[Sum of (61-90 Days) Past Due 3]" caption="Sum of (61-90 Days) Past Due 3" measure="1" displayFolder="" measureGroup="Table6" count="0" hidden="1">
      <extLst>
        <ext xmlns:x15="http://schemas.microsoft.com/office/spreadsheetml/2010/11/main" uri="{B97F6D7D-B522-45F9-BDA1-12C45D357490}">
          <x15:cacheHierarchy aggregatedColumn="25"/>
        </ext>
      </extLst>
    </cacheHierarchy>
    <cacheHierarchy uniqueName="[Measures].[Sum of Over 90 days Past Due 3]" caption="Sum of Over 90 days Past Due 3" measure="1" displayFolder="" measureGroup="Table6" count="0" hidden="1">
      <extLst>
        <ext xmlns:x15="http://schemas.microsoft.com/office/spreadsheetml/2010/11/main" uri="{B97F6D7D-B522-45F9-BDA1-12C45D357490}">
          <x15:cacheHierarchy aggregatedColumn="26"/>
        </ext>
      </extLst>
    </cacheHierarchy>
    <cacheHierarchy uniqueName="[Measures].[Count of Area Totals]" caption="Count of Area Totals" measure="1" displayFolder="" measureGroup="Table6" count="0" hidden="1">
      <extLst>
        <ext xmlns:x15="http://schemas.microsoft.com/office/spreadsheetml/2010/11/main" uri="{B97F6D7D-B522-45F9-BDA1-12C45D357490}">
          <x15:cacheHierarchy aggregatedColumn="20"/>
        </ext>
      </extLst>
    </cacheHierarchy>
    <cacheHierarchy uniqueName="[Measures].[Sum of Total Amount Receivable]" caption="Sum of Total Amount Receivable" measure="1" displayFolder="" measureGroup="Table5" count="0" hidden="1">
      <extLst>
        <ext xmlns:x15="http://schemas.microsoft.com/office/spreadsheetml/2010/11/main" uri="{B97F6D7D-B522-45F9-BDA1-12C45D357490}">
          <x15:cacheHierarchy aggregatedColumn="13"/>
        </ext>
      </extLst>
    </cacheHierarchy>
    <cacheHierarchy uniqueName="[Measures].[Sum of Current (0-30) Amount]" caption="Sum of Current (0-30) Amount" measure="1" displayFolder="" measureGroup="Table5" count="0" hidden="1">
      <extLst>
        <ext xmlns:x15="http://schemas.microsoft.com/office/spreadsheetml/2010/11/main" uri="{B97F6D7D-B522-45F9-BDA1-12C45D357490}">
          <x15:cacheHierarchy aggregatedColumn="14"/>
        </ext>
      </extLst>
    </cacheHierarchy>
    <cacheHierarchy uniqueName="[Measures].[Sum of Total Due Amount]" caption="Sum of Total Due Amount" measure="1" displayFolder="" measureGroup="Table5" count="0" hidden="1">
      <extLst>
        <ext xmlns:x15="http://schemas.microsoft.com/office/spreadsheetml/2010/11/main" uri="{B97F6D7D-B522-45F9-BDA1-12C45D357490}">
          <x15:cacheHierarchy aggregatedColumn="15"/>
        </ext>
      </extLst>
    </cacheHierarchy>
    <cacheHierarchy uniqueName="[Measures].[Count of Collector Name]" caption="Count of Collector Name" measure="1" displayFolder="" measureGroup="Table6" count="0" hidden="1">
      <extLst>
        <ext xmlns:x15="http://schemas.microsoft.com/office/spreadsheetml/2010/11/main" uri="{B97F6D7D-B522-45F9-BDA1-12C45D357490}">
          <x15:cacheHierarchy aggregatedColumn="27"/>
        </ext>
      </extLst>
    </cacheHierarchy>
    <cacheHierarchy uniqueName="[Measures].[Sum of AR Balance]" caption="Sum of AR Balance" measure="1" displayFolder="" measureGroup="Table1" count="0" hidden="1">
      <extLst>
        <ext xmlns:x15="http://schemas.microsoft.com/office/spreadsheetml/2010/11/main" uri="{B97F6D7D-B522-45F9-BDA1-12C45D357490}">
          <x15:cacheHierarchy aggregatedColumn="5"/>
        </ext>
      </extLst>
    </cacheHierarchy>
    <cacheHierarchy uniqueName="[Measures].[Sum of Current Balance]" caption="Sum of Current Balance"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31 to 60 Balance]" caption="Sum of 31 to 60 Balance"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61 to 90 Balance]" caption="Sum of 61 to 90 Balance" measure="1" displayFolder="" measureGroup="Table1"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91 to 120 Balance]" caption="Sum of 91 to 120 Balance" measure="1" displayFolder="" measureGroup="Table1"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120+ Balance]" caption="Sum of 120+ Balance" measure="1" displayFolder="" measureGroup="Table1" count="0" oneField="1" hidden="1">
      <fieldsUsage count="1">
        <fieldUsage x="5"/>
      </fieldsUsage>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Table1" uniqueName="[Table1]" caption="Table1"/>
    <dimension name="Table5" uniqueName="[Table5]" caption="Table5"/>
    <dimension name="Table6" uniqueName="[Table6]" caption="Table6"/>
    <dimension name="Table7" uniqueName="[Table7]" caption="Table7"/>
    <dimension name="Table81" uniqueName="[Table81]" caption="Table81"/>
  </dimensions>
  <measureGroups count="5">
    <measureGroup name="Table1" caption="Table1"/>
    <measureGroup name="Table5" caption="Table5"/>
    <measureGroup name="Table6" caption="Table6"/>
    <measureGroup name="Table7" caption="Table7"/>
    <measureGroup name="Table81" caption="Table8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152.586769097223" backgroundQuery="1" createdVersion="3" refreshedVersion="8" minRefreshableVersion="3" recordCount="0" supportSubquery="1" supportAdvancedDrill="1" xr:uid="{1D954826-E41D-48DD-B67E-83CDF640F7B1}">
  <cacheSource type="external" connectionId="1">
    <extLst>
      <ext xmlns:x14="http://schemas.microsoft.com/office/spreadsheetml/2009/9/main" uri="{F057638F-6D5F-4e77-A914-E7F072B9BCA8}">
        <x14:sourceConnection name="ThisWorkbookDataModel"/>
      </ext>
    </extLst>
  </cacheSource>
  <cacheFields count="0"/>
  <cacheHierarchies count="59">
    <cacheHierarchy uniqueName="[Table1].[Data Type]" caption="Data Type" attribute="1" defaultMemberUniqueName="[Table1].[Data Type].[All]" allUniqueName="[Table1].[Data Type].[All]" dimensionUniqueName="[Table1]" displayFolder="" count="2" memberValueDatatype="130" unbalanced="0"/>
    <cacheHierarchy uniqueName="[Table1].[Area]" caption="Area" attribute="1" defaultMemberUniqueName="[Table1].[Area].[All]" allUniqueName="[Table1].[Area].[All]" dimensionUniqueName="[Table1]" displayFolder="" count="0"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CustomerID]" caption="CustomerID" attribute="1" defaultMemberUniqueName="[Table1].[CustomerID].[All]" allUniqueName="[Table1].[Customer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AR Balance]" caption="AR Balance" attribute="1" defaultMemberUniqueName="[Table1].[AR Balance].[All]" allUniqueName="[Table1].[AR Balance].[All]" dimensionUniqueName="[Table1]" displayFolder="" count="0" memberValueDatatype="5" unbalanced="0"/>
    <cacheHierarchy uniqueName="[Table1].[Current Balance]" caption="Current Balance" attribute="1" defaultMemberUniqueName="[Table1].[Current Balance].[All]" allUniqueName="[Table1].[Current Balance].[All]" dimensionUniqueName="[Table1]" displayFolder="" count="0" memberValueDatatype="5" unbalanced="0"/>
    <cacheHierarchy uniqueName="[Table1].[31 to 60 Balance]" caption="31 to 60 Balance" attribute="1" defaultMemberUniqueName="[Table1].[31 to 60 Balance].[All]" allUniqueName="[Table1].[31 to 60 Balance].[All]" dimensionUniqueName="[Table1]" displayFolder="" count="0" memberValueDatatype="5" unbalanced="0"/>
    <cacheHierarchy uniqueName="[Table1].[61 to 90 Balance]" caption="61 to 90 Balance" attribute="1" defaultMemberUniqueName="[Table1].[61 to 90 Balance].[All]" allUniqueName="[Table1].[61 to 90 Balance].[All]" dimensionUniqueName="[Table1]" displayFolder="" count="0" memberValueDatatype="5" unbalanced="0"/>
    <cacheHierarchy uniqueName="[Table1].[91 to 120 Balance]" caption="91 to 120 Balance" attribute="1" defaultMemberUniqueName="[Table1].[91 to 120 Balance].[All]" allUniqueName="[Table1].[91 to 120 Balance].[All]" dimensionUniqueName="[Table1]" displayFolder="" count="0" memberValueDatatype="5" unbalanced="0"/>
    <cacheHierarchy uniqueName="[Table1].[120+ Balance]" caption="120+ Balance" attribute="1" defaultMemberUniqueName="[Table1].[120+ Balance].[All]" allUniqueName="[Table1].[120+ Balance].[All]" dimensionUniqueName="[Table1]" displayFolder="" count="0" memberValueDatatype="5" unbalanced="0"/>
    <cacheHierarchy uniqueName="[Table5].[Customer Type]" caption="Customer Type" attribute="1" defaultMemberUniqueName="[Table5].[Customer Type].[All]" allUniqueName="[Table5].[Customer Type].[All]" dimensionUniqueName="[Table5]" displayFolder="" count="0" memberValueDatatype="130" unbalanced="0"/>
    <cacheHierarchy uniqueName="[Table5].[Year]" caption="Year" attribute="1" defaultMemberUniqueName="[Table5].[Year].[All]" allUniqueName="[Table5].[Year].[All]" dimensionUniqueName="[Table5]" displayFolder="" count="0" memberValueDatatype="20" unbalanced="0"/>
    <cacheHierarchy uniqueName="[Table5].[Total Amount Receivable]" caption="Total Amount Receivable" attribute="1" defaultMemberUniqueName="[Table5].[Total Amount Receivable].[All]" allUniqueName="[Table5].[Total Amount Receivable].[All]" dimensionUniqueName="[Table5]" displayFolder="" count="0" memberValueDatatype="5" unbalanced="0"/>
    <cacheHierarchy uniqueName="[Table5].[Current (0-30) Amount]" caption="Current (0-30) Amount" attribute="1" defaultMemberUniqueName="[Table5].[Current (0-30) Amount].[All]" allUniqueName="[Table5].[Current (0-30) Amount].[All]" dimensionUniqueName="[Table5]" displayFolder="" count="0" memberValueDatatype="5" unbalanced="0"/>
    <cacheHierarchy uniqueName="[Table5].[Total Due Amount]" caption="Total Due Amount" attribute="1" defaultMemberUniqueName="[Table5].[Total Due Amount].[All]" allUniqueName="[Table5].[Total Due Amount].[All]" dimensionUniqueName="[Table5]" displayFolder="" count="0" memberValueDatatype="5" unbalanced="0"/>
    <cacheHierarchy uniqueName="[Table5].[Column1]" caption="Column1" attribute="1" defaultMemberUniqueName="[Table5].[Column1].[All]" allUniqueName="[Table5].[Column1].[All]" dimensionUniqueName="[Table5]" displayFolder="" count="0" memberValueDatatype="130" unbalanced="0"/>
    <cacheHierarchy uniqueName="[Table5].[Column2]" caption="Column2" attribute="1" defaultMemberUniqueName="[Table5].[Column2].[All]" allUniqueName="[Table5].[Column2].[All]" dimensionUniqueName="[Table5]" displayFolder="" count="0" memberValueDatatype="130" unbalanced="0"/>
    <cacheHierarchy uniqueName="[Table5].[Column3]" caption="Column3" attribute="1" defaultMemberUniqueName="[Table5].[Column3].[All]" allUniqueName="[Table5].[Column3].[All]" dimensionUniqueName="[Table5]" displayFolder="" count="0" memberValueDatatype="130" unbalanced="0"/>
    <cacheHierarchy uniqueName="[Table5].[Column4]" caption="Column4" attribute="1" defaultMemberUniqueName="[Table5].[Column4].[All]" allUniqueName="[Table5].[Column4].[All]" dimensionUniqueName="[Table5]" displayFolder="" count="0" memberValueDatatype="130" unbalanced="0"/>
    <cacheHierarchy uniqueName="[Table6].[Area Totals]" caption="Area Totals" attribute="1" defaultMemberUniqueName="[Table6].[Area Totals].[All]" allUniqueName="[Table6].[Area Totals].[All]" dimensionUniqueName="[Table6]" displayFolder="" count="0" memberValueDatatype="130" unbalanced="0"/>
    <cacheHierarchy uniqueName="[Table6].[Year]" caption="Year" attribute="1" defaultMemberUniqueName="[Table6].[Year].[All]" allUniqueName="[Table6].[Year].[All]" dimensionUniqueName="[Table6]" displayFolder="" count="0" memberValueDatatype="20" unbalanced="0"/>
    <cacheHierarchy uniqueName="[Table6].[Current (0-30 Days) Amount]" caption="Current (0-30 Days) Amount" attribute="1" defaultMemberUniqueName="[Table6].[Current (0-30 Days) Amount].[All]" allUniqueName="[Table6].[Current (0-30 Days) Amount].[All]" dimensionUniqueName="[Table6]" displayFolder="" count="0" memberValueDatatype="5" unbalanced="0"/>
    <cacheHierarchy uniqueName="[Table6].[(1-30 days) Past Due]" caption="(1-30 days) Past Due" attribute="1" defaultMemberUniqueName="[Table6].[(1-30 days) Past Due].[All]" allUniqueName="[Table6].[(1-30 days) Past Due].[All]" dimensionUniqueName="[Table6]" displayFolder="" count="0" memberValueDatatype="5" unbalanced="0"/>
    <cacheHierarchy uniqueName="[Table6].[(31-60 Days) Past Due]" caption="(31-60 Days) Past Due" attribute="1" defaultMemberUniqueName="[Table6].[(31-60 Days) Past Due].[All]" allUniqueName="[Table6].[(31-60 Days) Past Due].[All]" dimensionUniqueName="[Table6]" displayFolder="" count="0" memberValueDatatype="5" unbalanced="0"/>
    <cacheHierarchy uniqueName="[Table6].[(61-90 Days) Past Due]" caption="(61-90 Days) Past Due" attribute="1" defaultMemberUniqueName="[Table6].[(61-90 Days) Past Due].[All]" allUniqueName="[Table6].[(61-90 Days) Past Due].[All]" dimensionUniqueName="[Table6]" displayFolder="" count="0" memberValueDatatype="5" unbalanced="0"/>
    <cacheHierarchy uniqueName="[Table6].[Over 90 days Past Due]" caption="Over 90 days Past Due" attribute="1" defaultMemberUniqueName="[Table6].[Over 90 days Past Due].[All]" allUniqueName="[Table6].[Over 90 days Past Due].[All]" dimensionUniqueName="[Table6]" displayFolder="" count="0" memberValueDatatype="5" unbalanced="0"/>
    <cacheHierarchy uniqueName="[Table6].[Collector Name]" caption="Collector Name" attribute="1" defaultMemberUniqueName="[Table6].[Collector Name].[All]" allUniqueName="[Table6].[Collector Name].[All]" dimensionUniqueName="[Table6]" displayFolder="" count="0" memberValueDatatype="130" unbalanced="0"/>
    <cacheHierarchy uniqueName="[Table7].[Year]" caption="Year" attribute="1" defaultMemberUniqueName="[Table7].[Year].[All]" allUniqueName="[Table7].[Year].[All]" dimensionUniqueName="[Table7]" displayFolder="" count="0" memberValueDatatype="20" unbalanced="0"/>
    <cacheHierarchy uniqueName="[Table7].[Current (0-30 Days) Amount]" caption="Current (0-30 Days) Amount" attribute="1" defaultMemberUniqueName="[Table7].[Current (0-30 Days) Amount].[All]" allUniqueName="[Table7].[Current (0-30 Days) Amount].[All]" dimensionUniqueName="[Table7]" displayFolder="" count="0" memberValueDatatype="5" unbalanced="0"/>
    <cacheHierarchy uniqueName="[Table7].[(1-30 days) Past Due]" caption="(1-30 days) Past Due" attribute="1" defaultMemberUniqueName="[Table7].[(1-30 days) Past Due].[All]" allUniqueName="[Table7].[(1-30 days) Past Due].[All]" dimensionUniqueName="[Table7]" displayFolder="" count="0" memberValueDatatype="5" unbalanced="0"/>
    <cacheHierarchy uniqueName="[Table7].[(31-60 Days) Past Due]" caption="(31-60 Days) Past Due" attribute="1" defaultMemberUniqueName="[Table7].[(31-60 Days) Past Due].[All]" allUniqueName="[Table7].[(31-60 Days) Past Due].[All]" dimensionUniqueName="[Table7]" displayFolder="" count="0" memberValueDatatype="5" unbalanced="0"/>
    <cacheHierarchy uniqueName="[Table7].[(61-90 Days) Past Due]" caption="(61-90 Days) Past Due" attribute="1" defaultMemberUniqueName="[Table7].[(61-90 Days) Past Due].[All]" allUniqueName="[Table7].[(61-90 Days) Past Due].[All]" dimensionUniqueName="[Table7]" displayFolder="" count="0" memberValueDatatype="5" unbalanced="0"/>
    <cacheHierarchy uniqueName="[Table7].[Over 90 days Past Due]" caption="Over 90 days Past Due" attribute="1" defaultMemberUniqueName="[Table7].[Over 90 days Past Due].[All]" allUniqueName="[Table7].[Over 90 days Past Due].[All]" dimensionUniqueName="[Table7]" displayFolder="" count="0" memberValueDatatype="5" unbalanced="0"/>
    <cacheHierarchy uniqueName="[Table81].[Area Totals]" caption="Area Totals" attribute="1" defaultMemberUniqueName="[Table81].[Area Totals].[All]" allUniqueName="[Table81].[Area Totals].[All]" dimensionUniqueName="[Table81]" displayFolder="" count="0" memberValueDatatype="130" unbalanced="0"/>
    <cacheHierarchy uniqueName="[Table81].[Year]" caption="Year" attribute="1" defaultMemberUniqueName="[Table81].[Year].[All]" allUniqueName="[Table81].[Year].[All]" dimensionUniqueName="[Table81]" displayFolder="" count="0" memberValueDatatype="20" unbalanced="0"/>
    <cacheHierarchy uniqueName="[Table81].[Total Account Receivable]" caption="Total Account Receivable" attribute="1" defaultMemberUniqueName="[Table81].[Total Account Receivable].[All]" allUniqueName="[Table81].[Total Account Receivable].[All]" dimensionUniqueName="[Table81]" displayFolder="" count="0" memberValueDatatype="5" unbalanced="0"/>
    <cacheHierarchy uniqueName="[Measures].[__XL_Count Table81]" caption="__XL_Count Table81" measure="1" displayFolder="" measureGroup="Table81" count="0" hidden="1"/>
    <cacheHierarchy uniqueName="[Measures].[__XL_Count Table7]" caption="__XL_Count Table7" measure="1" displayFolder="" measureGroup="Table7" count="0" hidden="1"/>
    <cacheHierarchy uniqueName="[Measures].[__XL_Count Table6]" caption="__XL_Count Table6" measure="1" displayFolder="" measureGroup="Table6" count="0" hidden="1"/>
    <cacheHierarchy uniqueName="[Measures].[__XL_Count Table5]" caption="__XL_Count Table5" measure="1" displayFolder="" measureGroup="Table5"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Account Receivable 2]" caption="Sum of Total Account Receivable 2" measure="1" displayFolder="" measureGroup="Table81" count="0" hidden="1">
      <extLst>
        <ext xmlns:x15="http://schemas.microsoft.com/office/spreadsheetml/2010/11/main" uri="{B97F6D7D-B522-45F9-BDA1-12C45D357490}">
          <x15:cacheHierarchy aggregatedColumn="36"/>
        </ext>
      </extLst>
    </cacheHierarchy>
    <cacheHierarchy uniqueName="[Measures].[Sum of Current (0-30 Days) Amount]" caption="Sum of Current (0-30 Days) Amount" measure="1" displayFolder="" measureGroup="Table7" count="0" hidden="1">
      <extLst>
        <ext xmlns:x15="http://schemas.microsoft.com/office/spreadsheetml/2010/11/main" uri="{B97F6D7D-B522-45F9-BDA1-12C45D357490}">
          <x15:cacheHierarchy aggregatedColumn="29"/>
        </ext>
      </extLst>
    </cacheHierarchy>
    <cacheHierarchy uniqueName="[Measures].[Sum of (1-30 days) Past Due]" caption="Sum of (1-30 days) Past Due" measure="1" displayFolder="" measureGroup="Table7" count="0" hidden="1">
      <extLst>
        <ext xmlns:x15="http://schemas.microsoft.com/office/spreadsheetml/2010/11/main" uri="{B97F6D7D-B522-45F9-BDA1-12C45D357490}">
          <x15:cacheHierarchy aggregatedColumn="30"/>
        </ext>
      </extLst>
    </cacheHierarchy>
    <cacheHierarchy uniqueName="[Measures].[Sum of (31-60 Days) Past Due]" caption="Sum of (31-60 Days) Past Due" measure="1" displayFolder="" measureGroup="Table7" count="0" hidden="1">
      <extLst>
        <ext xmlns:x15="http://schemas.microsoft.com/office/spreadsheetml/2010/11/main" uri="{B97F6D7D-B522-45F9-BDA1-12C45D357490}">
          <x15:cacheHierarchy aggregatedColumn="31"/>
        </ext>
      </extLst>
    </cacheHierarchy>
    <cacheHierarchy uniqueName="[Measures].[Sum of (61-90 Days) Past Due]" caption="Sum of (61-90 Days) Past Due" measure="1" displayFolder="" measureGroup="Table7" count="0" hidden="1">
      <extLst>
        <ext xmlns:x15="http://schemas.microsoft.com/office/spreadsheetml/2010/11/main" uri="{B97F6D7D-B522-45F9-BDA1-12C45D357490}">
          <x15:cacheHierarchy aggregatedColumn="32"/>
        </ext>
      </extLst>
    </cacheHierarchy>
    <cacheHierarchy uniqueName="[Measures].[Sum of Over 90 days Past Due]" caption="Sum of Over 90 days Past Due" measure="1" displayFolder="" measureGroup="Table7" count="0" hidden="1">
      <extLst>
        <ext xmlns:x15="http://schemas.microsoft.com/office/spreadsheetml/2010/11/main" uri="{B97F6D7D-B522-45F9-BDA1-12C45D357490}">
          <x15:cacheHierarchy aggregatedColumn="33"/>
        </ext>
      </extLst>
    </cacheHierarchy>
    <cacheHierarchy uniqueName="[Measures].[Sum of Current (0-30 Days) Amount 3]" caption="Sum of Current (0-30 Days) Amount 3" measure="1" displayFolder="" measureGroup="Table6" count="0" hidden="1">
      <extLst>
        <ext xmlns:x15="http://schemas.microsoft.com/office/spreadsheetml/2010/11/main" uri="{B97F6D7D-B522-45F9-BDA1-12C45D357490}">
          <x15:cacheHierarchy aggregatedColumn="22"/>
        </ext>
      </extLst>
    </cacheHierarchy>
    <cacheHierarchy uniqueName="[Measures].[Sum of (1-30 days) Past Due 3]" caption="Sum of (1-30 days) Past Due 3" measure="1" displayFolder="" measureGroup="Table6" count="0" hidden="1">
      <extLst>
        <ext xmlns:x15="http://schemas.microsoft.com/office/spreadsheetml/2010/11/main" uri="{B97F6D7D-B522-45F9-BDA1-12C45D357490}">
          <x15:cacheHierarchy aggregatedColumn="23"/>
        </ext>
      </extLst>
    </cacheHierarchy>
    <cacheHierarchy uniqueName="[Measures].[Sum of (31-60 Days) Past Due 3]" caption="Sum of (31-60 Days) Past Due 3" measure="1" displayFolder="" measureGroup="Table6" count="0" hidden="1">
      <extLst>
        <ext xmlns:x15="http://schemas.microsoft.com/office/spreadsheetml/2010/11/main" uri="{B97F6D7D-B522-45F9-BDA1-12C45D357490}">
          <x15:cacheHierarchy aggregatedColumn="24"/>
        </ext>
      </extLst>
    </cacheHierarchy>
    <cacheHierarchy uniqueName="[Measures].[Sum of (61-90 Days) Past Due 3]" caption="Sum of (61-90 Days) Past Due 3" measure="1" displayFolder="" measureGroup="Table6" count="0" hidden="1">
      <extLst>
        <ext xmlns:x15="http://schemas.microsoft.com/office/spreadsheetml/2010/11/main" uri="{B97F6D7D-B522-45F9-BDA1-12C45D357490}">
          <x15:cacheHierarchy aggregatedColumn="25"/>
        </ext>
      </extLst>
    </cacheHierarchy>
    <cacheHierarchy uniqueName="[Measures].[Sum of Over 90 days Past Due 3]" caption="Sum of Over 90 days Past Due 3" measure="1" displayFolder="" measureGroup="Table6" count="0" hidden="1">
      <extLst>
        <ext xmlns:x15="http://schemas.microsoft.com/office/spreadsheetml/2010/11/main" uri="{B97F6D7D-B522-45F9-BDA1-12C45D357490}">
          <x15:cacheHierarchy aggregatedColumn="26"/>
        </ext>
      </extLst>
    </cacheHierarchy>
    <cacheHierarchy uniqueName="[Measures].[Count of Area Totals]" caption="Count of Area Totals" measure="1" displayFolder="" measureGroup="Table6" count="0" hidden="1">
      <extLst>
        <ext xmlns:x15="http://schemas.microsoft.com/office/spreadsheetml/2010/11/main" uri="{B97F6D7D-B522-45F9-BDA1-12C45D357490}">
          <x15:cacheHierarchy aggregatedColumn="20"/>
        </ext>
      </extLst>
    </cacheHierarchy>
    <cacheHierarchy uniqueName="[Measures].[Sum of Total Amount Receivable]" caption="Sum of Total Amount Receivable" measure="1" displayFolder="" measureGroup="Table5" count="0" hidden="1">
      <extLst>
        <ext xmlns:x15="http://schemas.microsoft.com/office/spreadsheetml/2010/11/main" uri="{B97F6D7D-B522-45F9-BDA1-12C45D357490}">
          <x15:cacheHierarchy aggregatedColumn="13"/>
        </ext>
      </extLst>
    </cacheHierarchy>
    <cacheHierarchy uniqueName="[Measures].[Sum of Current (0-30) Amount]" caption="Sum of Current (0-30) Amount" measure="1" displayFolder="" measureGroup="Table5" count="0" hidden="1">
      <extLst>
        <ext xmlns:x15="http://schemas.microsoft.com/office/spreadsheetml/2010/11/main" uri="{B97F6D7D-B522-45F9-BDA1-12C45D357490}">
          <x15:cacheHierarchy aggregatedColumn="14"/>
        </ext>
      </extLst>
    </cacheHierarchy>
    <cacheHierarchy uniqueName="[Measures].[Sum of Total Due Amount]" caption="Sum of Total Due Amount" measure="1" displayFolder="" measureGroup="Table5" count="0" hidden="1">
      <extLst>
        <ext xmlns:x15="http://schemas.microsoft.com/office/spreadsheetml/2010/11/main" uri="{B97F6D7D-B522-45F9-BDA1-12C45D357490}">
          <x15:cacheHierarchy aggregatedColumn="15"/>
        </ext>
      </extLst>
    </cacheHierarchy>
    <cacheHierarchy uniqueName="[Measures].[Count of Collector Name]" caption="Count of Collector Name" measure="1" displayFolder="" measureGroup="Table6" count="0" hidden="1">
      <extLst>
        <ext xmlns:x15="http://schemas.microsoft.com/office/spreadsheetml/2010/11/main" uri="{B97F6D7D-B522-45F9-BDA1-12C45D357490}">
          <x15:cacheHierarchy aggregatedColumn="27"/>
        </ext>
      </extLst>
    </cacheHierarchy>
  </cacheHierarchies>
  <kpis count="0"/>
  <dimensions count="6">
    <dimension measure="1" name="Measures" uniqueName="[Measures]" caption="Measures"/>
    <dimension name="Table1" uniqueName="[Table1]" caption="Table1"/>
    <dimension name="Table5" uniqueName="[Table5]" caption="Table5"/>
    <dimension name="Table6" uniqueName="[Table6]" caption="Table6"/>
    <dimension name="Table7" uniqueName="[Table7]" caption="Table7"/>
    <dimension name="Table81" uniqueName="[Table81]" caption="Table81"/>
  </dimensions>
  <measureGroups count="5">
    <measureGroup name="Table1" caption="Table1"/>
    <measureGroup name="Table5" caption="Table5"/>
    <measureGroup name="Table6" caption="Table6"/>
    <measureGroup name="Table7" caption="Table7"/>
    <measureGroup name="Table81" caption="Table8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licerData="1" pivotCacheId="23957516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F451FB-E677-42A2-9900-20EC7EBF390D}" name="PivotTable1" cacheId="3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56:B67" firstHeaderRow="1" firstDataRow="1" firstDataCol="1" rowPageCount="2" colPageCount="1"/>
  <pivotFields count="5">
    <pivotField axis="axisRow" allDrilled="1" subtotalTop="0" showAll="0" measureFilter="1" dataSourceSort="1" defaultSubtotal="0" defaultAttributeDrillState="1">
      <items count="12">
        <item x="0"/>
        <item x="1"/>
        <item x="2"/>
        <item x="3"/>
        <item x="4"/>
        <item x="5"/>
        <item x="6"/>
        <item x="7"/>
        <item x="8"/>
        <item x="9"/>
        <item x="10"/>
        <item x="11"/>
      </items>
    </pivotField>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pageFields count="2">
    <pageField fld="2" hier="2" name="[Table1].[Division].[All]" cap="All"/>
    <pageField fld="3" hier="3" name="[Table1].[CustomerID].[All]" cap="All"/>
  </pageFields>
  <dataFields count="1">
    <dataField name="Sum of AR Balance" fld="1" baseField="0" baseItem="0"/>
  </dataFields>
  <formats count="1">
    <format dxfId="12">
      <pivotArea collapsedLevelsAreSubtotals="1" fieldPosition="0">
        <references count="1">
          <reference field="0" count="0"/>
        </references>
      </pivotArea>
    </format>
  </formats>
  <chartFormats count="13">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1"/>
          </reference>
        </references>
      </pivotArea>
    </chartFormat>
    <chartFormat chart="2" format="15">
      <pivotArea type="data" outline="0" fieldPosition="0">
        <references count="2">
          <reference field="4294967294" count="1" selected="0">
            <x v="0"/>
          </reference>
          <reference field="0" count="1" selected="0">
            <x v="2"/>
          </reference>
        </references>
      </pivotArea>
    </chartFormat>
    <chartFormat chart="2" format="16">
      <pivotArea type="data" outline="0" fieldPosition="0">
        <references count="2">
          <reference field="4294967294" count="1" selected="0">
            <x v="0"/>
          </reference>
          <reference field="0" count="1" selected="0">
            <x v="3"/>
          </reference>
        </references>
      </pivotArea>
    </chartFormat>
    <chartFormat chart="2" format="17">
      <pivotArea type="data" outline="0" fieldPosition="0">
        <references count="2">
          <reference field="4294967294" count="1" selected="0">
            <x v="0"/>
          </reference>
          <reference field="0" count="1" selected="0">
            <x v="4"/>
          </reference>
        </references>
      </pivotArea>
    </chartFormat>
    <chartFormat chart="2" format="18">
      <pivotArea type="data" outline="0" fieldPosition="0">
        <references count="2">
          <reference field="4294967294" count="1" selected="0">
            <x v="0"/>
          </reference>
          <reference field="0" count="1" selected="0">
            <x v="6"/>
          </reference>
        </references>
      </pivotArea>
    </chartFormat>
    <chartFormat chart="2" format="19">
      <pivotArea type="data" outline="0" fieldPosition="0">
        <references count="2">
          <reference field="4294967294" count="1" selected="0">
            <x v="0"/>
          </reference>
          <reference field="0" count="1" selected="0">
            <x v="7"/>
          </reference>
        </references>
      </pivotArea>
    </chartFormat>
    <chartFormat chart="2" format="20">
      <pivotArea type="data" outline="0" fieldPosition="0">
        <references count="2">
          <reference field="4294967294" count="1" selected="0">
            <x v="0"/>
          </reference>
          <reference field="0" count="1" selected="0">
            <x v="8"/>
          </reference>
        </references>
      </pivotArea>
    </chartFormat>
    <chartFormat chart="2" format="21">
      <pivotArea type="data" outline="0" fieldPosition="0">
        <references count="2">
          <reference field="4294967294" count="1" selected="0">
            <x v="0"/>
          </reference>
          <reference field="0" count="1" selected="0">
            <x v="9"/>
          </reference>
        </references>
      </pivotArea>
    </chartFormat>
    <chartFormat chart="2" format="22">
      <pivotArea type="data" outline="0" fieldPosition="0">
        <references count="2">
          <reference field="4294967294" count="1" selected="0">
            <x v="0"/>
          </reference>
          <reference field="0" count="1" selected="0">
            <x v="11"/>
          </reference>
        </references>
      </pivotArea>
    </chartFormat>
    <chartFormat chart="2" format="24">
      <pivotArea type="data" outline="0" fieldPosition="0">
        <references count="2">
          <reference field="4294967294" count="1" selected="0">
            <x v="0"/>
          </reference>
          <reference field="0" count="1" selected="0">
            <x v="10"/>
          </reference>
        </references>
      </pivotArea>
    </chartFormat>
    <chartFormat chart="2" format="25">
      <pivotArea type="data" outline="0" fieldPosition="0">
        <references count="2">
          <reference field="4294967294" count="1" selected="0">
            <x v="0"/>
          </reference>
          <reference field="0" count="1" selected="0">
            <x v="5"/>
          </reference>
        </references>
      </pivotArea>
    </chartFormat>
  </chartFormats>
  <pivotHierarchies count="65">
    <pivotHierarchy multipleItemSelectionAllowed="1" dragToData="1">
      <members count="1" level="1">
        <member name="[Table1].[Data Type].&amp;[Col Tank-Lock Pend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9">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tics Dashboard 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E36599-174D-4AC6-A5CC-43309BB42096}" name="PivotTable10"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33:F35" firstHeaderRow="0" firstDataRow="1" firstDataCol="1" rowPageCount="1" colPageCount="1"/>
  <pivotFields count="8">
    <pivotField axis="axisRow" allDrilled="1" subtotalTop="0" showAll="0" dataSourceSort="1" defaultSubtotal="0" defaultAttributeDrillState="1">
      <items count="5">
        <item s="1" x="0"/>
        <item s="1" x="1"/>
        <item s="1" x="2"/>
        <item s="1" x="3"/>
        <item s="1" x="4"/>
      </items>
    </pivotField>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
    <i>
      <x/>
    </i>
    <i t="grand">
      <x/>
    </i>
  </rowItems>
  <colFields count="1">
    <field x="-2"/>
  </colFields>
  <colItems count="5">
    <i>
      <x/>
    </i>
    <i i="1">
      <x v="1"/>
    </i>
    <i i="2">
      <x v="2"/>
    </i>
    <i i="3">
      <x v="3"/>
    </i>
    <i i="4">
      <x v="4"/>
    </i>
  </colItems>
  <pageFields count="1">
    <pageField fld="1" hier="21" name="[Table6].[Year].&amp;[2022]" cap="2022"/>
  </pageFields>
  <dataFields count="5">
    <dataField name="Sum of Current (0-30 Days) Amount" fld="2" baseField="0" baseItem="0"/>
    <dataField name="Sum of (1-30 days) Past Due" fld="3" baseField="0" baseItem="0"/>
    <dataField name="Sum of (31-60 Days) Past Due" fld="4" baseField="0" baseItem="0"/>
    <dataField name="Sum of (61-90 Days) Past Due" fld="5" baseField="0" baseItem="0"/>
    <dataField name="Sum of Over 90 days Past Due" fld="6" baseField="0" baseItem="0"/>
  </dataFields>
  <formats count="1">
    <format dxfId="13">
      <pivotArea collapsedLevelsAreSubtotals="1" fieldPosition="0">
        <references count="1">
          <reference field="0" count="0"/>
        </references>
      </pivotArea>
    </format>
  </formats>
  <chartFormats count="5">
    <chartFormat chart="8" format="10"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1"/>
          </reference>
        </references>
      </pivotArea>
    </chartFormat>
    <chartFormat chart="8" format="12" series="1">
      <pivotArea type="data" outline="0" fieldPosition="0">
        <references count="1">
          <reference field="4294967294" count="1" selected="0">
            <x v="2"/>
          </reference>
        </references>
      </pivotArea>
    </chartFormat>
    <chartFormat chart="8" format="13" series="1">
      <pivotArea type="data" outline="0" fieldPosition="0">
        <references count="1">
          <reference field="4294967294" count="1" selected="0">
            <x v="3"/>
          </reference>
        </references>
      </pivotArea>
    </chartFormat>
    <chartFormat chart="8" format="14" series="1">
      <pivotArea type="data" outline="0" fieldPosition="0">
        <references count="1">
          <reference field="4294967294" count="1" selected="0">
            <x v="4"/>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Area Totals].&amp;[Northern Alabama]"/>
      </members>
    </pivotHierarchy>
    <pivotHierarchy multipleItemSelectionAllowed="1" dragToData="1">
      <members count="1" level="1">
        <member name="[Table6].[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tics Dashboard.xlsx!Table6">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B23CBA-F6C9-4AD1-83B5-95C4B2935C64}" name="PivotTable8"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21:F24" firstHeaderRow="0" firstDataRow="1" firstDataCol="1"/>
  <pivotFields count="6">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3">
    <i>
      <x/>
    </i>
    <i>
      <x v="1"/>
    </i>
    <i t="grand">
      <x/>
    </i>
  </rowItems>
  <colFields count="1">
    <field x="-2"/>
  </colFields>
  <colItems count="5">
    <i>
      <x/>
    </i>
    <i i="1">
      <x v="1"/>
    </i>
    <i i="2">
      <x v="2"/>
    </i>
    <i i="3">
      <x v="3"/>
    </i>
    <i i="4">
      <x v="4"/>
    </i>
  </colItems>
  <dataFields count="5">
    <dataField name="Sum of Current (0-30 Days) Amount" fld="1" baseField="0" baseItem="0"/>
    <dataField name="Sum of (1-30 days) Past Due" fld="2" baseField="0" baseItem="0"/>
    <dataField name="Sum of (31-60 Days) Past Due" fld="3" baseField="0" baseItem="0"/>
    <dataField name="Sum of (61-90 Days) Past Due" fld="4" baseField="0" baseItem="0"/>
    <dataField name="Sum of Over 90 days Past Due" fld="5" baseField="0" baseItem="0"/>
  </dataFields>
  <formats count="1">
    <format dxfId="14">
      <pivotArea collapsedLevelsAreSubtotals="1" fieldPosition="0">
        <references count="1">
          <reference field="0" count="0"/>
        </references>
      </pivotArea>
    </format>
  </formats>
  <chartFormats count="5">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tics Dashboard.xlsx!Table7">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D4E2FF-D593-42CC-8FD5-39B38E162737}" name="PivotTable6"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B14" firstHeaderRow="1" firstDataRow="1" firstDataCol="1" rowPageCount="1" colPageCount="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s>
  <rowFields count="1">
    <field x="0"/>
  </rowFields>
  <rowItems count="11">
    <i>
      <x v="9"/>
    </i>
    <i>
      <x/>
    </i>
    <i>
      <x v="6"/>
    </i>
    <i>
      <x v="1"/>
    </i>
    <i>
      <x v="3"/>
    </i>
    <i>
      <x v="8"/>
    </i>
    <i>
      <x v="2"/>
    </i>
    <i>
      <x v="4"/>
    </i>
    <i>
      <x v="7"/>
    </i>
    <i>
      <x v="5"/>
    </i>
    <i t="grand">
      <x/>
    </i>
  </rowItems>
  <colItems count="1">
    <i/>
  </colItems>
  <pageFields count="1">
    <pageField fld="1" hier="35" name="[Table81].[Year].[All]" cap="All"/>
  </pageFields>
  <dataFields count="1">
    <dataField name="Sum of Total Account Receivable" fld="2" baseField="0" baseItem="0"/>
  </dataFields>
  <formats count="1">
    <format dxfId="15">
      <pivotArea collapsedLevelsAreSubtotals="1" fieldPosition="0">
        <references count="1">
          <reference field="0" count="0"/>
        </references>
      </pivotArea>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5"/>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9"/>
          </reference>
        </references>
      </pivotArea>
    </chartFormat>
    <chartFormat chart="5" format="4">
      <pivotArea type="data" outline="0" fieldPosition="0">
        <references count="2">
          <reference field="4294967294" count="1" selected="0">
            <x v="0"/>
          </reference>
          <reference field="0" count="1" selected="0">
            <x v="0"/>
          </reference>
        </references>
      </pivotArea>
    </chartFormat>
    <chartFormat chart="5" format="5">
      <pivotArea type="data" outline="0" fieldPosition="0">
        <references count="2">
          <reference field="4294967294" count="1" selected="0">
            <x v="0"/>
          </reference>
          <reference field="0" count="1" selected="0">
            <x v="6"/>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 chart="5" format="7">
      <pivotArea type="data" outline="0" fieldPosition="0">
        <references count="2">
          <reference field="4294967294" count="1" selected="0">
            <x v="0"/>
          </reference>
          <reference field="0" count="1" selected="0">
            <x v="3"/>
          </reference>
        </references>
      </pivotArea>
    </chartFormat>
    <chartFormat chart="5" format="8">
      <pivotArea type="data" outline="0" fieldPosition="0">
        <references count="2">
          <reference field="4294967294" count="1" selected="0">
            <x v="0"/>
          </reference>
          <reference field="0" count="1" selected="0">
            <x v="8"/>
          </reference>
        </references>
      </pivotArea>
    </chartFormat>
    <chartFormat chart="5" format="9">
      <pivotArea type="data" outline="0" fieldPosition="0">
        <references count="2">
          <reference field="4294967294" count="1" selected="0">
            <x v="0"/>
          </reference>
          <reference field="0" count="1" selected="0">
            <x v="2"/>
          </reference>
        </references>
      </pivotArea>
    </chartFormat>
    <chartFormat chart="5" format="10">
      <pivotArea type="data" outline="0" fieldPosition="0">
        <references count="2">
          <reference field="4294967294" count="1" selected="0">
            <x v="0"/>
          </reference>
          <reference field="0" count="1" selected="0">
            <x v="4"/>
          </reference>
        </references>
      </pivotArea>
    </chartFormat>
    <chartFormat chart="5" format="11">
      <pivotArea type="data" outline="0" fieldPosition="0">
        <references count="2">
          <reference field="4294967294" count="1" selected="0">
            <x v="0"/>
          </reference>
          <reference field="0" count="1" selected="0">
            <x v="7"/>
          </reference>
        </references>
      </pivotArea>
    </chartFormat>
    <chartFormat chart="5" format="12">
      <pivotArea type="data" outline="0" fieldPosition="0">
        <references count="2">
          <reference field="4294967294" count="1" selected="0">
            <x v="0"/>
          </reference>
          <reference field="0" count="1" selected="0">
            <x v="5"/>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3">
      <autoFilter ref="A1">
        <filterColumn colId="0">
          <top10 val="10" filterVal="10"/>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tics Dashboard.xlsx!Table81">
        <x15:activeTabTopLevelEntity name="[Table8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2D4B5C-F7E2-403C-B8F0-FECEE9E81142}" name="PivotTable1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45:D48" firstHeaderRow="0" firstDataRow="1" firstDataCol="1" rowPageCount="1" colPageCount="1"/>
  <pivotFields count="6">
    <pivotField axis="axisRow"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pageFields count="1">
    <pageField fld="4" hier="12" name="[Table5].[Year].&amp;[2022]" cap="2022"/>
  </pageFields>
  <dataFields count="3">
    <dataField name="Sum of Total Amount Receivable" fld="1" baseField="0" baseItem="0"/>
    <dataField name="Sum of Current (0-30) Amount" fld="2" baseField="0" baseItem="0"/>
    <dataField name="Sum of Total Due Amount" fld="3" baseField="0" baseItem="0"/>
  </dataFields>
  <formats count="1">
    <format dxfId="16">
      <pivotArea outline="0" collapsedLevelsAreSubtotals="1" fieldPosition="0"/>
    </format>
  </formats>
  <chartFormats count="6">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2" format="9">
      <pivotArea type="data" outline="0" fieldPosition="0">
        <references count="2">
          <reference field="4294967294" count="1" selected="0">
            <x v="1"/>
          </reference>
          <reference field="0" count="1" selected="0">
            <x v="0"/>
          </reference>
        </references>
      </pivotArea>
    </chartFormat>
    <chartFormat chart="2" format="10">
      <pivotArea type="data" outline="0" fieldPosition="0">
        <references count="2">
          <reference field="4294967294" count="1" selected="0">
            <x v="0"/>
          </reference>
          <reference field="0" count="1" selected="0">
            <x v="0"/>
          </reference>
        </references>
      </pivotArea>
    </chartFormat>
    <chartFormat chart="2" format="11">
      <pivotArea type="data" outline="0" fieldPosition="0">
        <references count="2">
          <reference field="4294967294" count="1" selected="0">
            <x v="2"/>
          </reference>
          <reference field="0" count="1" selected="0">
            <x v="0"/>
          </reference>
        </references>
      </pivotArea>
    </chartFormat>
  </chartFormats>
  <pivotHierarchies count="65">
    <pivotHierarchy multipleItemSelectionAllowed="1" dragToData="1">
      <members count="1" level="1">
        <member name="[Table1].[Data Type].&amp;[Col Awaiting Picku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5].[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tics Dashboard.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DE1B73-61D4-469D-8B24-A88DC757B2F9}"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5:F86" firstHeaderRow="0" firstDataRow="1" firstDataCol="1" rowPageCount="2" colPageCount="1"/>
  <pivotFields count="9">
    <pivotField axis="axisRow" allDrilled="1" subtotalTop="0" showAll="0" measureFilter="1"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5">
    <i>
      <x/>
    </i>
    <i i="1">
      <x v="1"/>
    </i>
    <i i="2">
      <x v="2"/>
    </i>
    <i i="3">
      <x v="3"/>
    </i>
    <i i="4">
      <x v="4"/>
    </i>
  </colItems>
  <pageFields count="2">
    <pageField fld="6" hier="2" name="[Table1].[Division].[All]" cap="All"/>
    <pageField fld="7" hier="3" name="[Table1].[CustomerID].[All]" cap="All"/>
  </pageFields>
  <dataFields count="5">
    <dataField name="Sum of Current Balance" fld="1" baseField="0" baseItem="0"/>
    <dataField name="Sum of 31 to 60 Balance" fld="2" baseField="0" baseItem="0"/>
    <dataField name="Sum of 61 to 90 Balance" fld="3" baseField="0" baseItem="0"/>
    <dataField name="Sum of 91 to 120 Balance" fld="4" baseField="0" baseItem="0"/>
    <dataField name="Sum of 120+ Balance" fld="5" baseField="0" baseItem="0"/>
  </dataFields>
  <formats count="1">
    <format dxfId="17">
      <pivotArea outline="0" collapsedLevelsAreSubtotals="1" fieldPosition="0"/>
    </format>
  </formats>
  <chartFormats count="10">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 chart="4" format="13" series="1">
      <pivotArea type="data" outline="0" fieldPosition="0">
        <references count="1">
          <reference field="4294967294" count="1" selected="0">
            <x v="3"/>
          </reference>
        </references>
      </pivotArea>
    </chartFormat>
    <chartFormat chart="4" format="14" series="1">
      <pivotArea type="data" outline="0" fieldPosition="0">
        <references count="1">
          <reference field="4294967294" count="1" selected="0">
            <x v="4"/>
          </reference>
        </references>
      </pivotArea>
    </chartFormat>
    <chartFormat chart="4" format="15">
      <pivotArea type="data" outline="0" fieldPosition="0">
        <references count="2">
          <reference field="4294967294" count="1" selected="0">
            <x v="1"/>
          </reference>
          <reference field="0" count="1" selected="0">
            <x v="5"/>
          </reference>
        </references>
      </pivotArea>
    </chartFormat>
    <chartFormat chart="4" format="16">
      <pivotArea type="data" outline="0" fieldPosition="0">
        <references count="2">
          <reference field="4294967294" count="1" selected="0">
            <x v="2"/>
          </reference>
          <reference field="0" count="1" selected="0">
            <x v="7"/>
          </reference>
        </references>
      </pivotArea>
    </chartFormat>
    <chartFormat chart="4" format="17">
      <pivotArea type="data" outline="0" fieldPosition="0">
        <references count="2">
          <reference field="4294967294" count="1" selected="0">
            <x v="1"/>
          </reference>
          <reference field="0" count="1" selected="0">
            <x v="7"/>
          </reference>
        </references>
      </pivotArea>
    </chartFormat>
    <chartFormat chart="4" format="18">
      <pivotArea type="data" outline="0" fieldPosition="0">
        <references count="2">
          <reference field="4294967294" count="1" selected="0">
            <x v="2"/>
          </reference>
          <reference field="0" count="1" selected="0">
            <x v="3"/>
          </reference>
        </references>
      </pivotArea>
    </chartFormat>
    <chartFormat chart="4" format="19">
      <pivotArea type="data" outline="0" fieldPosition="0">
        <references count="2">
          <reference field="4294967294" count="1" selected="0">
            <x v="0"/>
          </reference>
          <reference field="0" count="1" selected="0">
            <x v="10"/>
          </reference>
        </references>
      </pivotArea>
    </chartFormat>
  </chartFormats>
  <pivotHierarchies count="65">
    <pivotHierarchy multipleItemSelectionAllowed="1" dragToData="1">
      <members count="1" level="1">
        <member name="[Table1].[Data Type].&amp;[Col Tank-Lock Pend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0">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tics Dashboard 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Totals" xr10:uid="{2B601966-731C-4C81-B69F-469765DFE434}" sourceName="[Table6].[Area Totals]">
  <pivotTables>
    <pivotTable tabId="17" name="PivotTable10"/>
  </pivotTables>
  <data>
    <olap pivotCacheId="239575167">
      <levels count="2">
        <level uniqueName="[Table6].[Area Totals].[(All)]" sourceCaption="(All)" count="0"/>
        <level uniqueName="[Table6].[Area Totals].[Area Totals]" sourceCaption="Area Totals" count="17">
          <ranges>
            <range startItem="0">
              <i n="[Table6].[Area Totals].&amp;[Appalachians]" c="Appalachians"/>
              <i n="[Table6].[Area Totals].&amp;[Big Sky]" c="Big Sky"/>
              <i n="[Table6].[Area Totals].&amp;[Carolinas]" c="Carolinas"/>
              <i n="[Table6].[Area Totals].&amp;[Cascades]" c="Cascades"/>
              <i n="[Table6].[Area Totals].&amp;[Central Plains]" c="Central Plains"/>
              <i n="[Table6].[Area Totals].&amp;[Chesapeake]" c="Chesapeake"/>
              <i n="[Table6].[Area Totals].&amp;[Coastal Plains]" c="Coastal Plains"/>
              <i n="[Table6].[Area Totals].&amp;[Colorado]" c="Colorado"/>
              <i n="[Table6].[Area Totals].&amp;[Florida]" c="Florida"/>
              <i n="[Table6].[Area Totals].&amp;[Northern Alabama]" c="Northern Alabama"/>
              <i n="[Table6].[Area Totals].&amp;[Northern California]" c="Northern California"/>
              <i n="[Table6].[Area Totals].&amp;[Puget Sound]" c="Puget Sound"/>
              <i n="[Table6].[Area Totals].&amp;[Smoky Mountains]" c="Smoky Mountains"/>
              <i n="[Table6].[Area Totals].&amp;[Distribution]" c="Distribution" nd="1"/>
              <i n="[Table6].[Area Totals].&amp;[Heartland]" c="Heartland" nd="1"/>
              <i n="[Table6].[Area Totals].&amp;[Minnesota]" c="Minnesota" nd="1"/>
              <i n="[Table6].[Area Totals].&amp;[Upper Midwest]" c="Upper Midwest" nd="1"/>
            </range>
          </ranges>
        </level>
      </levels>
      <selections count="1">
        <selection n="[Table6].[Area Totals].&amp;[Northern Alabam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_Type" xr10:uid="{75510A80-005C-4CE1-BB5A-EC0C1F34D16C}" sourceName="[Table1].[Data Type]">
  <pivotTables>
    <pivotTable tabId="17" name="PivotTable1"/>
    <pivotTable tabId="17" name="PivotTable2"/>
  </pivotTables>
  <data>
    <olap pivotCacheId="239575167">
      <levels count="2">
        <level uniqueName="[Table1].[Data Type].[(All)]" sourceCaption="(All)" count="0"/>
        <level uniqueName="[Table1].[Data Type].[Data Type]" sourceCaption="Data Type" count="2">
          <ranges>
            <range startItem="0">
              <i n="[Table1].[Data Type].&amp;[Col Awaiting Pickup]" c="Col Awaiting Pickup"/>
              <i n="[Table1].[Data Type].&amp;[Col Tank-Lock Pending]" c="Col Tank-Lock Pending"/>
            </range>
          </ranges>
        </level>
      </levels>
      <selections count="1">
        <selection n="[Table1].[Data Type].&amp;[Col Tank-Lock Pending]"/>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Type" xr10:uid="{AC52064E-566F-4DB7-97F1-6746EFE52268}" cache="Slicer_Data_Type" caption="Data Typ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Wise Selection" xr10:uid="{06CD3D82-52CE-4D3F-8939-8D700933AFEE}" cache="Slicer_Area_Totals" caption="Area Wise Selection" level="1" rowHeight="360000"/>
  <slicer name="Data Type 1" xr10:uid="{B3C3BE0B-81CC-4D63-A489-A31B86EB0A72}" cache="Slicer_Data_Type" caption="Data Type" level="1" rowHeight="46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1ACFDC7-76CA-48CA-9F6D-64D05B3824D6}" name="Table5" displayName="Table5" ref="A6:I12" totalsRowShown="0" headerRowDxfId="53" tableBorderDxfId="52">
  <autoFilter ref="A6:I12" xr:uid="{71ACFDC7-76CA-48CA-9F6D-64D05B3824D6}"/>
  <tableColumns count="9">
    <tableColumn id="1" xr3:uid="{EF0EFE8D-64FF-42C4-9138-FFF644ADD22C}" name="Customer Type"/>
    <tableColumn id="2" xr3:uid="{B52090BA-4EC4-4147-BD8A-E11C1A5D2BA6}" name="Year"/>
    <tableColumn id="3" xr3:uid="{75E1ACBA-D592-4B5A-BF7C-1CA7A13CBF07}" name="Total Amount Receivable" dataDxfId="51"/>
    <tableColumn id="4" xr3:uid="{A5021593-6505-4F1C-8813-11DD28AB6401}" name="Current (0-30) Amount" dataDxfId="50"/>
    <tableColumn id="5" xr3:uid="{F6A101CA-863A-49A6-A0F1-969A7B4CBE5E}" name="Total Due Amount" dataDxfId="49"/>
    <tableColumn id="6" xr3:uid="{DEAE90BB-A33C-4159-945A-7F0AD5D9DE0A}" name="Column1" dataDxfId="48"/>
    <tableColumn id="7" xr3:uid="{C77C4141-7428-414B-862A-DD09E7EDD9B7}" name="Column2" dataDxfId="47"/>
    <tableColumn id="8" xr3:uid="{1044AECA-5A29-460C-8F8A-58369D4FF9EA}" name="Column3" dataDxfId="46"/>
    <tableColumn id="9" xr3:uid="{629890B7-F6E6-4924-8BA6-D68C46756810}" name="Column4" dataDxfId="4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9875377-6EE3-4BB5-99EE-B5D02151E6C8}" name="Table6" displayName="Table6" ref="A18:H48" totalsRowShown="0" headerRowDxfId="44" tableBorderDxfId="43">
  <autoFilter ref="A18:H48" xr:uid="{39875377-6EE3-4BB5-99EE-B5D02151E6C8}">
    <filterColumn colId="0">
      <filters>
        <filter val="Colorado"/>
        <filter val="Distribution"/>
      </filters>
    </filterColumn>
  </autoFilter>
  <tableColumns count="8">
    <tableColumn id="1" xr3:uid="{EE722F9F-0C60-4CBB-A0EF-813A0D4C0E8B}" name="Area Totals" dataDxfId="42"/>
    <tableColumn id="2" xr3:uid="{CC7167DD-BB52-4401-BF5E-F8FF349F153F}" name="Year"/>
    <tableColumn id="3" xr3:uid="{BCA124AB-E3C8-478E-83D5-79F810DA52E5}" name="Current (0-30 Days) Amount" dataDxfId="41"/>
    <tableColumn id="4" xr3:uid="{49FDDC55-37FC-4A3E-B88A-C897C28EF7F0}" name="(1-30 days) Past Due" dataDxfId="40"/>
    <tableColumn id="5" xr3:uid="{2B31F784-0DF7-4C4C-B7B7-6FA44A32BAA4}" name="(31-60 Days) Past Due" dataDxfId="39"/>
    <tableColumn id="6" xr3:uid="{CEFE501B-0138-474C-A0C9-07218EAAF537}" name="(61-90 Days) Past Due" dataDxfId="38"/>
    <tableColumn id="7" xr3:uid="{2EF0E7F4-67E0-4029-BF5A-CBF4C001A4B3}" name="Over 90 days Past Due" dataDxfId="37"/>
    <tableColumn id="8" xr3:uid="{C661A754-3E2C-431D-85D0-06D382DD84B7}" name="Collector Name" dataDxfId="36">
      <calculatedColumnFormula>VLOOKUP(Table6[[#This Row],[Area Totals]],'By Collector New'!$A$1:$B$16,2,0)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CEE3FFC-87E8-4CE6-BBF4-BF759CDD743D}" name="Table8" displayName="Table8" ref="A57:C87" totalsRowShown="0" tableBorderDxfId="35">
  <autoFilter ref="A57:C87" xr:uid="{7CEE3FFC-87E8-4CE6-BBF4-BF759CDD743D}"/>
  <tableColumns count="3">
    <tableColumn id="1" xr3:uid="{B3FE56B9-B6B7-4FB3-99BA-E9ED60E88BE1}" name="Area Totals" dataDxfId="34"/>
    <tableColumn id="2" xr3:uid="{7D4A7085-77C9-485B-994C-8F0CC3CE276E}" name="Year"/>
    <tableColumn id="3" xr3:uid="{04A45E41-6ADE-43CC-8754-3967AF79CFF8}" name="Total Account Receivable" dataDxfId="3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D9E2135-7700-4B06-91A3-FF3E1163A263}" name="Table7" displayName="Table7" ref="A93:F123" totalsRowShown="0" headerRowDxfId="32" dataDxfId="30" headerRowBorderDxfId="31" tableBorderDxfId="29">
  <autoFilter ref="A93:F123" xr:uid="{6D9E2135-7700-4B06-91A3-FF3E1163A263}"/>
  <tableColumns count="6">
    <tableColumn id="1" xr3:uid="{24B7DBFB-4C46-487B-B5AE-76631FC8835D}" name="Year" dataDxfId="28"/>
    <tableColumn id="2" xr3:uid="{98718140-A71E-45E3-9595-A0E3F0EC2FD6}" name="Current (0-30 Days) Amount" dataDxfId="27"/>
    <tableColumn id="3" xr3:uid="{1293154B-B2FA-492E-96FF-85DA5060EBC6}" name="(1-30 days) Past Due" dataDxfId="26"/>
    <tableColumn id="4" xr3:uid="{2A03152B-29B7-4E17-82CF-F9D82DE8D441}" name="(31-60 Days) Past Due" dataDxfId="25"/>
    <tableColumn id="5" xr3:uid="{A3B5CAB1-D44B-4A57-AF3C-E4589B66C267}" name="(61-90 Days) Past Due" dataDxfId="24"/>
    <tableColumn id="6" xr3:uid="{D0DC0CFF-CBBE-4CC8-A777-1D5AE26A55DD}" name="Over 90 days Past Due" dataDxfId="2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8B61D7-E983-4159-8086-462F42DE8E2E}" name="Table1" displayName="Table1" ref="A1:K660" totalsRowShown="0">
  <autoFilter ref="A1:K660" xr:uid="{AC8B61D7-E983-4159-8086-462F42DE8E2E}"/>
  <tableColumns count="11">
    <tableColumn id="1" xr3:uid="{69EC72F7-C2F9-413E-A6B4-216B7BB70B16}" name="Data Type"/>
    <tableColumn id="2" xr3:uid="{F30F1AE7-A86A-4228-A912-0137AF98001D}" name="Area"/>
    <tableColumn id="3" xr3:uid="{0FD75F4D-0584-41E0-BCE5-2B77E04A4E4D}" name="Division"/>
    <tableColumn id="4" xr3:uid="{24467974-3426-4065-BD5D-EA17CC309F76}" name="CustomerID"/>
    <tableColumn id="5" xr3:uid="{06BC0B6F-0B2A-41A6-9118-24E84B386365}" name="Customer Name"/>
    <tableColumn id="6" xr3:uid="{3299D86A-DB83-4E87-8034-1F5374EC409F}" name="AR Balance" dataDxfId="22"/>
    <tableColumn id="7" xr3:uid="{4A7F3618-647D-4117-9BEC-A4ADEEA1F42C}" name="Current Balance" dataDxfId="21"/>
    <tableColumn id="8" xr3:uid="{946B52AF-51AF-41C1-A60F-52C2E2787D9F}" name="31 to 60 Balance" dataDxfId="20"/>
    <tableColumn id="9" xr3:uid="{7C056532-E1CC-4D03-B0AC-BDECA8398156}" name="61 to 90 Balance" dataDxfId="19"/>
    <tableColumn id="10" xr3:uid="{AF769EFA-F5A7-4234-AB6F-6FAF1A0074F4}" name="91 to 120 Balance" dataDxfId="18"/>
    <tableColumn id="11" xr3:uid="{E15DEE5F-ACBD-410A-8CF0-7F382CFED5F5}" name="120+ Balance"/>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Custom 6">
      <a:dk1>
        <a:sysClr val="windowText" lastClr="000000"/>
      </a:dk1>
      <a:lt1>
        <a:sysClr val="window" lastClr="FFFFFF"/>
      </a:lt1>
      <a:dk2>
        <a:srgbClr val="FF6566"/>
      </a:dk2>
      <a:lt2>
        <a:srgbClr val="EBEBEB"/>
      </a:lt2>
      <a:accent1>
        <a:srgbClr val="FF0000"/>
      </a:accent1>
      <a:accent2>
        <a:srgbClr val="4BF030"/>
      </a:accent2>
      <a:accent3>
        <a:srgbClr val="FFFF00"/>
      </a:accent3>
      <a:accent4>
        <a:srgbClr val="002060"/>
      </a:accent4>
      <a:accent5>
        <a:srgbClr val="C618AD"/>
      </a:accent5>
      <a:accent6>
        <a:srgbClr val="E76618"/>
      </a:accent6>
      <a:hlink>
        <a:srgbClr val="2ADCB6"/>
      </a:hlink>
      <a:folHlink>
        <a:srgbClr val="0070C0"/>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4F5D5-FC36-490F-B37E-2FCDED7D928B}">
  <dimension ref="A1:I123"/>
  <sheetViews>
    <sheetView topLeftCell="A94" zoomScale="69" zoomScaleNormal="69" workbookViewId="0">
      <selection activeCell="A18" sqref="A18"/>
    </sheetView>
  </sheetViews>
  <sheetFormatPr defaultRowHeight="14.4" x14ac:dyDescent="0.3"/>
  <cols>
    <col min="1" max="1" width="24.6640625" customWidth="1"/>
    <col min="2" max="2" width="45.6640625" customWidth="1"/>
    <col min="3" max="3" width="38.109375" customWidth="1"/>
    <col min="4" max="4" width="38" customWidth="1"/>
    <col min="5" max="5" width="23" customWidth="1"/>
    <col min="6" max="6" width="23.77734375" customWidth="1"/>
    <col min="7" max="7" width="24.77734375" customWidth="1"/>
    <col min="8" max="8" width="25.88671875" customWidth="1"/>
    <col min="9" max="9" width="17.109375" customWidth="1"/>
  </cols>
  <sheetData>
    <row r="1" spans="1:9" x14ac:dyDescent="0.3">
      <c r="B1" s="4"/>
    </row>
    <row r="2" spans="1:9" x14ac:dyDescent="0.3">
      <c r="B2" s="4"/>
    </row>
    <row r="6" spans="1:9" x14ac:dyDescent="0.3">
      <c r="A6" s="24" t="s">
        <v>30</v>
      </c>
      <c r="B6" s="25" t="s">
        <v>55</v>
      </c>
      <c r="C6" s="26" t="s">
        <v>73</v>
      </c>
      <c r="D6" s="25" t="s">
        <v>54</v>
      </c>
      <c r="E6" s="25" t="s">
        <v>59</v>
      </c>
      <c r="F6" s="25" t="s">
        <v>53</v>
      </c>
      <c r="G6" s="25" t="s">
        <v>58</v>
      </c>
      <c r="H6" s="27" t="s">
        <v>60</v>
      </c>
      <c r="I6" s="25" t="s">
        <v>61</v>
      </c>
    </row>
    <row r="7" spans="1:9" x14ac:dyDescent="0.3">
      <c r="A7" s="14" t="s">
        <v>31</v>
      </c>
      <c r="B7" s="15">
        <v>2023</v>
      </c>
      <c r="C7" s="16">
        <v>8823.1923199999892</v>
      </c>
      <c r="D7" s="16">
        <v>5358.1663099999942</v>
      </c>
      <c r="E7" s="16">
        <v>3465.0260099999959</v>
      </c>
      <c r="F7" s="16"/>
      <c r="G7" s="16"/>
      <c r="H7" s="17"/>
      <c r="I7" s="8"/>
    </row>
    <row r="8" spans="1:9" x14ac:dyDescent="0.3">
      <c r="A8" s="18" t="s">
        <v>32</v>
      </c>
      <c r="B8" s="19">
        <v>2023</v>
      </c>
      <c r="C8" s="20">
        <v>12128.331619999997</v>
      </c>
      <c r="D8" s="20">
        <v>8702.2519299999967</v>
      </c>
      <c r="E8" s="20">
        <v>3426.0796899999987</v>
      </c>
      <c r="F8" s="20"/>
      <c r="G8" s="20"/>
      <c r="H8" s="21"/>
      <c r="I8" s="8"/>
    </row>
    <row r="9" spans="1:9" x14ac:dyDescent="0.3">
      <c r="A9" s="10" t="s">
        <v>33</v>
      </c>
      <c r="B9" s="11">
        <v>2023</v>
      </c>
      <c r="C9" s="22">
        <v>1566.2375500000003</v>
      </c>
      <c r="D9" s="22">
        <v>1144.3620100000003</v>
      </c>
      <c r="E9" s="22">
        <v>421.87553999999994</v>
      </c>
      <c r="F9" s="22"/>
      <c r="G9" s="22"/>
      <c r="H9" s="23"/>
      <c r="I9" s="8"/>
    </row>
    <row r="10" spans="1:9" x14ac:dyDescent="0.3">
      <c r="A10" t="s">
        <v>31</v>
      </c>
      <c r="B10">
        <v>2022</v>
      </c>
      <c r="C10" s="8">
        <f>8913335.67000001/1000</f>
        <v>8913.3356700000095</v>
      </c>
      <c r="D10" s="8">
        <f>6055916.88000001/1000</f>
        <v>6055.9168800000098</v>
      </c>
      <c r="E10" s="8">
        <v>2857</v>
      </c>
      <c r="F10" s="8"/>
      <c r="G10" s="8"/>
      <c r="H10" s="8"/>
      <c r="I10" s="8"/>
    </row>
    <row r="11" spans="1:9" x14ac:dyDescent="0.3">
      <c r="A11" t="s">
        <v>32</v>
      </c>
      <c r="B11">
        <v>2022</v>
      </c>
      <c r="C11" s="8">
        <f>12962095.5/1000</f>
        <v>12962.095499999999</v>
      </c>
      <c r="D11" s="8">
        <f>9625288.18000001/1000</f>
        <v>9625.2881800000105</v>
      </c>
      <c r="E11" s="8">
        <v>3336</v>
      </c>
      <c r="F11" s="8"/>
      <c r="G11" s="8"/>
      <c r="H11" s="8"/>
      <c r="I11" s="8"/>
    </row>
    <row r="12" spans="1:9" x14ac:dyDescent="0.3">
      <c r="A12" t="s">
        <v>33</v>
      </c>
      <c r="B12">
        <v>2022</v>
      </c>
      <c r="C12" s="8">
        <f>1355924.13/1000</f>
        <v>1355.9241299999999</v>
      </c>
      <c r="D12" s="8">
        <f>998874.179999999/1000</f>
        <v>998.874179999999</v>
      </c>
      <c r="E12" s="8">
        <v>357</v>
      </c>
      <c r="F12" s="8"/>
      <c r="G12" s="8"/>
      <c r="H12" s="8"/>
      <c r="I12" s="8"/>
    </row>
    <row r="18" spans="1:8" x14ac:dyDescent="0.3">
      <c r="A18" s="9" t="s">
        <v>1</v>
      </c>
      <c r="B18" t="s">
        <v>55</v>
      </c>
      <c r="C18" s="9" t="s">
        <v>62</v>
      </c>
      <c r="D18" s="9" t="s">
        <v>63</v>
      </c>
      <c r="E18" s="25" t="s">
        <v>64</v>
      </c>
      <c r="F18" s="25" t="s">
        <v>65</v>
      </c>
      <c r="G18" s="25" t="s">
        <v>66</v>
      </c>
      <c r="H18" s="25" t="s">
        <v>72</v>
      </c>
    </row>
    <row r="19" spans="1:8" hidden="1" x14ac:dyDescent="0.3">
      <c r="A19" s="11" t="s">
        <v>20</v>
      </c>
      <c r="B19">
        <v>2023</v>
      </c>
      <c r="C19" s="8">
        <v>637.72641999999973</v>
      </c>
      <c r="D19" s="8">
        <v>88.398819999999986</v>
      </c>
      <c r="E19" s="8">
        <v>30.510590000000001</v>
      </c>
      <c r="F19" s="8">
        <v>23.194359999999996</v>
      </c>
      <c r="G19" s="8">
        <v>54.855319999999999</v>
      </c>
      <c r="H19" t="str">
        <f>VLOOKUP(Table6[[#This Row],[Area Totals]],'By Collector New'!$A$1:$B$16,2,0)</f>
        <v>B. Kiener</v>
      </c>
    </row>
    <row r="20" spans="1:8" hidden="1" x14ac:dyDescent="0.3">
      <c r="A20" s="13" t="s">
        <v>22</v>
      </c>
      <c r="B20">
        <v>2023</v>
      </c>
      <c r="C20" s="8">
        <v>218.42577</v>
      </c>
      <c r="D20" s="8">
        <v>43.573039999999978</v>
      </c>
      <c r="E20" s="8">
        <v>35.581450000000004</v>
      </c>
      <c r="F20" s="8">
        <v>13.852010000000002</v>
      </c>
      <c r="G20" s="8">
        <v>29.835230000000003</v>
      </c>
      <c r="H20" t="str">
        <f>VLOOKUP(Table6[[#This Row],[Area Totals]],'By Collector New'!$A$1:$B$16,2,0)</f>
        <v>G. Walker</v>
      </c>
    </row>
    <row r="21" spans="1:8" hidden="1" x14ac:dyDescent="0.3">
      <c r="A21" s="11" t="s">
        <v>16</v>
      </c>
      <c r="B21">
        <v>2023</v>
      </c>
      <c r="C21" s="8">
        <v>540.21281999999997</v>
      </c>
      <c r="D21" s="8">
        <v>107.79033000000001</v>
      </c>
      <c r="E21" s="8">
        <v>69.389980000000008</v>
      </c>
      <c r="F21" s="8">
        <v>24.486529999999998</v>
      </c>
      <c r="G21" s="8">
        <v>93.268979999999999</v>
      </c>
      <c r="H21" t="str">
        <f>VLOOKUP(Table6[[#This Row],[Area Totals]],'By Collector New'!$A$1:$B$16,2,0)</f>
        <v>K. Tanner</v>
      </c>
    </row>
    <row r="22" spans="1:8" hidden="1" x14ac:dyDescent="0.3">
      <c r="A22" s="13" t="s">
        <v>26</v>
      </c>
      <c r="B22">
        <v>2023</v>
      </c>
      <c r="C22" s="8">
        <v>990.37438999999961</v>
      </c>
      <c r="D22" s="8">
        <v>191.64952999999997</v>
      </c>
      <c r="E22" s="8">
        <v>37.588919999999987</v>
      </c>
      <c r="F22" s="8">
        <v>22.379009999999997</v>
      </c>
      <c r="G22" s="8">
        <v>85.04546999999998</v>
      </c>
      <c r="H22" t="str">
        <f>VLOOKUP(Table6[[#This Row],[Area Totals]],'By Collector New'!$A$1:$B$16,2,0)</f>
        <v>G. Walker</v>
      </c>
    </row>
    <row r="23" spans="1:8" hidden="1" x14ac:dyDescent="0.3">
      <c r="A23" s="11" t="s">
        <v>15</v>
      </c>
      <c r="B23">
        <v>2023</v>
      </c>
      <c r="C23" s="8">
        <v>1233.8818200000003</v>
      </c>
      <c r="D23" s="8">
        <v>345.52266999999995</v>
      </c>
      <c r="E23" s="8">
        <v>42.737569999999991</v>
      </c>
      <c r="F23" s="8">
        <v>11.929819999999999</v>
      </c>
      <c r="G23" s="8">
        <v>24.63495</v>
      </c>
      <c r="H23" t="str">
        <f>VLOOKUP(Table6[[#This Row],[Area Totals]],'By Collector New'!$A$1:$B$16,2,0)</f>
        <v>K. Tanner</v>
      </c>
    </row>
    <row r="24" spans="1:8" hidden="1" x14ac:dyDescent="0.3">
      <c r="A24" s="13" t="s">
        <v>18</v>
      </c>
      <c r="B24">
        <v>2023</v>
      </c>
      <c r="C24" s="8">
        <v>1397.6061799999998</v>
      </c>
      <c r="D24" s="8">
        <v>504.45724999999999</v>
      </c>
      <c r="E24" s="8">
        <v>166.256</v>
      </c>
      <c r="F24" s="8">
        <v>74.517709999999994</v>
      </c>
      <c r="G24" s="8">
        <v>90.936939999999993</v>
      </c>
      <c r="H24" t="str">
        <f>VLOOKUP(Table6[[#This Row],[Area Totals]],'By Collector New'!$A$1:$B$16,2,0)</f>
        <v>J. Parker</v>
      </c>
    </row>
    <row r="25" spans="1:8" hidden="1" x14ac:dyDescent="0.3">
      <c r="A25" s="11" t="s">
        <v>24</v>
      </c>
      <c r="B25">
        <v>2023</v>
      </c>
      <c r="C25" s="8">
        <v>915.25833999999975</v>
      </c>
      <c r="D25" s="8">
        <v>159.08315999999994</v>
      </c>
      <c r="E25" s="8">
        <v>35.378229999999995</v>
      </c>
      <c r="F25" s="8">
        <v>16.96848</v>
      </c>
      <c r="G25" s="8">
        <v>50.389569999999999</v>
      </c>
      <c r="H25" t="str">
        <f>VLOOKUP(Table6[[#This Row],[Area Totals]],'By Collector New'!$A$1:$B$16,2,0)</f>
        <v>G. Walker</v>
      </c>
    </row>
    <row r="26" spans="1:8" hidden="1" x14ac:dyDescent="0.3">
      <c r="A26" s="13" t="s">
        <v>14</v>
      </c>
      <c r="B26">
        <v>2023</v>
      </c>
      <c r="C26" s="8">
        <v>988.24841999999978</v>
      </c>
      <c r="D26" s="8">
        <v>305.45486000000005</v>
      </c>
      <c r="E26" s="8">
        <v>178.07900999999995</v>
      </c>
      <c r="F26" s="8">
        <v>33.171280000000003</v>
      </c>
      <c r="G26" s="8">
        <v>55.238690000000005</v>
      </c>
      <c r="H26" t="str">
        <f>VLOOKUP(Table6[[#This Row],[Area Totals]],'By Collector New'!$A$1:$B$16,2,0)</f>
        <v>K. Tanner</v>
      </c>
    </row>
    <row r="27" spans="1:8" hidden="1" x14ac:dyDescent="0.3">
      <c r="A27" s="11" t="s">
        <v>21</v>
      </c>
      <c r="B27">
        <v>2023</v>
      </c>
      <c r="C27" s="8">
        <v>410.2906499999998</v>
      </c>
      <c r="D27" s="8">
        <v>110.83208999999999</v>
      </c>
      <c r="E27" s="8">
        <v>30.906320000000008</v>
      </c>
      <c r="F27" s="8">
        <v>25.78406</v>
      </c>
      <c r="G27" s="8">
        <v>86.588799999999992</v>
      </c>
      <c r="H27" t="str">
        <f>VLOOKUP(Table6[[#This Row],[Area Totals]],'By Collector New'!$A$1:$B$16,2,0)</f>
        <v>B. Kiener</v>
      </c>
    </row>
    <row r="28" spans="1:8" hidden="1" x14ac:dyDescent="0.3">
      <c r="A28" s="13" t="s">
        <v>17</v>
      </c>
      <c r="B28">
        <v>2023</v>
      </c>
      <c r="C28" s="8">
        <v>1989.7756300000005</v>
      </c>
      <c r="D28" s="8">
        <v>625.03026000000011</v>
      </c>
      <c r="E28" s="8">
        <v>70.886520000000004</v>
      </c>
      <c r="F28" s="8">
        <v>62.846169999999994</v>
      </c>
      <c r="G28" s="8">
        <v>40.40119</v>
      </c>
      <c r="H28" t="str">
        <f>VLOOKUP(Table6[[#This Row],[Area Totals]],'By Collector New'!$A$1:$B$16,2,0)</f>
        <v>J. Parker</v>
      </c>
    </row>
    <row r="29" spans="1:8" hidden="1" x14ac:dyDescent="0.3">
      <c r="A29" s="11" t="s">
        <v>25</v>
      </c>
      <c r="B29">
        <v>2023</v>
      </c>
      <c r="C29" s="8">
        <v>1099.7191799999998</v>
      </c>
      <c r="D29" s="8">
        <v>130.28565999999998</v>
      </c>
      <c r="E29" s="8">
        <v>24.419269999999997</v>
      </c>
      <c r="F29" s="8">
        <v>23.335790000000003</v>
      </c>
      <c r="G29" s="8">
        <v>37.242609999999999</v>
      </c>
      <c r="H29" t="str">
        <f>VLOOKUP(Table6[[#This Row],[Area Totals]],'By Collector New'!$A$1:$B$16,2,0)</f>
        <v>G. Walker</v>
      </c>
    </row>
    <row r="30" spans="1:8" hidden="1" x14ac:dyDescent="0.3">
      <c r="A30" s="13" t="s">
        <v>13</v>
      </c>
      <c r="B30">
        <v>2023</v>
      </c>
      <c r="C30" s="8">
        <v>1227.3737600000006</v>
      </c>
      <c r="D30" s="8">
        <v>682.32821999999999</v>
      </c>
      <c r="E30" s="8">
        <v>87.825620000000001</v>
      </c>
      <c r="F30" s="8">
        <v>94.765950000000032</v>
      </c>
      <c r="G30" s="8">
        <v>217.75818999999998</v>
      </c>
      <c r="H30" t="str">
        <f>VLOOKUP(Table6[[#This Row],[Area Totals]],'By Collector New'!$A$1:$B$16,2,0)</f>
        <v>T.Mills</v>
      </c>
    </row>
    <row r="31" spans="1:8" hidden="1" x14ac:dyDescent="0.3">
      <c r="A31" s="11" t="s">
        <v>11</v>
      </c>
      <c r="B31">
        <v>2023</v>
      </c>
      <c r="C31" s="8">
        <v>134.14755000000042</v>
      </c>
      <c r="D31" s="8">
        <v>77.565790000000007</v>
      </c>
      <c r="E31" s="8">
        <v>80.535280000000043</v>
      </c>
      <c r="F31" s="8">
        <v>49.601809999999986</v>
      </c>
      <c r="G31" s="8">
        <v>77.463469999999987</v>
      </c>
      <c r="H31" t="s">
        <v>41</v>
      </c>
    </row>
    <row r="32" spans="1:8" hidden="1" x14ac:dyDescent="0.3">
      <c r="A32" s="13" t="s">
        <v>19</v>
      </c>
      <c r="B32">
        <v>2023</v>
      </c>
      <c r="C32" s="8">
        <v>963.95212000000004</v>
      </c>
      <c r="D32" s="8">
        <v>276.38665999999995</v>
      </c>
      <c r="E32" s="8">
        <v>45.107760000000006</v>
      </c>
      <c r="F32" s="8">
        <v>39.629569999999994</v>
      </c>
      <c r="G32" s="8">
        <v>61.535679999999999</v>
      </c>
      <c r="H32" t="str">
        <f>VLOOKUP(Table6[[#This Row],[Area Totals]],'By Collector New'!$A$1:$B$16,2,0)</f>
        <v>B. Kiener</v>
      </c>
    </row>
    <row r="33" spans="1:8" x14ac:dyDescent="0.3">
      <c r="A33" s="11" t="s">
        <v>23</v>
      </c>
      <c r="B33">
        <v>2023</v>
      </c>
      <c r="C33" s="8">
        <v>667.87732999999992</v>
      </c>
      <c r="D33" s="8">
        <v>121.96626999999999</v>
      </c>
      <c r="E33" s="8">
        <v>60.243310000000001</v>
      </c>
      <c r="F33" s="8">
        <v>15.907549999999999</v>
      </c>
      <c r="G33" s="8">
        <v>28.465690000000002</v>
      </c>
      <c r="H33" t="str">
        <f>VLOOKUP(Table6[[#This Row],[Area Totals]],'By Collector New'!$A$1:$B$16,2,0)</f>
        <v>G. Walker</v>
      </c>
    </row>
    <row r="34" spans="1:8" ht="15" thickBot="1" x14ac:dyDescent="0.35">
      <c r="A34" s="13" t="s">
        <v>12</v>
      </c>
      <c r="B34">
        <v>2023</v>
      </c>
      <c r="C34" s="8">
        <v>1510.3059099999998</v>
      </c>
      <c r="D34" s="8">
        <v>312.04260999999997</v>
      </c>
      <c r="E34" s="8">
        <v>129.36493000000004</v>
      </c>
      <c r="F34" s="8">
        <v>113.11033999999999</v>
      </c>
      <c r="G34" s="8">
        <v>163.77316999999999</v>
      </c>
      <c r="H34" t="s">
        <v>41</v>
      </c>
    </row>
    <row r="35" spans="1:8" ht="15" hidden="1" thickBot="1" x14ac:dyDescent="0.35">
      <c r="A35" s="11" t="s">
        <v>11</v>
      </c>
      <c r="B35">
        <v>2022</v>
      </c>
      <c r="C35" s="29">
        <v>1013.75815</v>
      </c>
      <c r="D35" s="30">
        <v>157.2046</v>
      </c>
      <c r="E35" s="30">
        <v>62.145009999999999</v>
      </c>
      <c r="F35" s="30">
        <v>18.963419999999999</v>
      </c>
      <c r="G35" s="30">
        <v>90.07817</v>
      </c>
      <c r="H35" t="s">
        <v>41</v>
      </c>
    </row>
    <row r="36" spans="1:8" ht="15" hidden="1" thickBot="1" x14ac:dyDescent="0.35">
      <c r="A36" s="13" t="s">
        <v>13</v>
      </c>
      <c r="B36">
        <v>2022</v>
      </c>
      <c r="C36" s="29">
        <v>765.81798000000003</v>
      </c>
      <c r="D36" s="30">
        <v>177.70249999999999</v>
      </c>
      <c r="E36" s="30">
        <v>31.50461</v>
      </c>
      <c r="F36" s="30">
        <v>28.84648</v>
      </c>
      <c r="G36" s="30">
        <v>49.965910000000001</v>
      </c>
      <c r="H36" t="s">
        <v>41</v>
      </c>
    </row>
    <row r="37" spans="1:8" ht="15" hidden="1" thickBot="1" x14ac:dyDescent="0.35">
      <c r="A37" s="11" t="s">
        <v>14</v>
      </c>
      <c r="B37">
        <v>2022</v>
      </c>
      <c r="C37" s="29">
        <v>1368.36501</v>
      </c>
      <c r="D37" s="30">
        <v>230.4915</v>
      </c>
      <c r="E37" s="30">
        <v>61.17794</v>
      </c>
      <c r="F37" s="30">
        <v>35.21855</v>
      </c>
      <c r="G37" s="30">
        <v>543.67129999999997</v>
      </c>
      <c r="H37" t="str">
        <f>VLOOKUP(Table6[[#This Row],[Area Totals]],'By Collector New'!$A$1:$B$16,2,0)</f>
        <v>K. Tanner</v>
      </c>
    </row>
    <row r="38" spans="1:8" ht="15" hidden="1" thickBot="1" x14ac:dyDescent="0.35">
      <c r="A38" s="13" t="s">
        <v>16</v>
      </c>
      <c r="B38">
        <v>2022</v>
      </c>
      <c r="C38" s="29">
        <v>827.11987999999997</v>
      </c>
      <c r="D38" s="30">
        <v>128.1858</v>
      </c>
      <c r="E38" s="30">
        <v>37.085680000000004</v>
      </c>
      <c r="F38" s="30">
        <v>7.02454</v>
      </c>
      <c r="G38" s="30">
        <v>195.15530000000001</v>
      </c>
      <c r="H38" t="str">
        <f>VLOOKUP(Table6[[#This Row],[Area Totals]],'By Collector New'!$A$1:$B$16,2,0)</f>
        <v>K. Tanner</v>
      </c>
    </row>
    <row r="39" spans="1:8" ht="15" hidden="1" thickBot="1" x14ac:dyDescent="0.35">
      <c r="A39" s="11" t="s">
        <v>15</v>
      </c>
      <c r="B39">
        <v>2022</v>
      </c>
      <c r="C39" s="29">
        <v>1302.2374400000001</v>
      </c>
      <c r="D39" s="30">
        <v>95.955569999999994</v>
      </c>
      <c r="E39" s="30">
        <v>26.113700000000001</v>
      </c>
      <c r="F39" s="30">
        <v>26.889209999999999</v>
      </c>
      <c r="G39" s="30">
        <v>120.154</v>
      </c>
      <c r="H39" t="str">
        <f>VLOOKUP(Table6[[#This Row],[Area Totals]],'By Collector New'!$A$1:$B$16,2,0)</f>
        <v>K. Tanner</v>
      </c>
    </row>
    <row r="40" spans="1:8" ht="15" hidden="1" thickBot="1" x14ac:dyDescent="0.35">
      <c r="A40" s="13" t="s">
        <v>17</v>
      </c>
      <c r="B40">
        <v>2022</v>
      </c>
      <c r="C40" s="29">
        <v>747.59646999999995</v>
      </c>
      <c r="D40" s="30">
        <v>117.92570000000001</v>
      </c>
      <c r="E40" s="30">
        <v>44.648090000000003</v>
      </c>
      <c r="F40" s="30">
        <v>16.519400000000001</v>
      </c>
      <c r="G40" s="30">
        <v>101.8186</v>
      </c>
      <c r="H40" t="str">
        <f>VLOOKUP(Table6[[#This Row],[Area Totals]],'By Collector New'!$A$1:$B$16,2,0)</f>
        <v>J. Parker</v>
      </c>
    </row>
    <row r="41" spans="1:8" ht="15" hidden="1" thickBot="1" x14ac:dyDescent="0.35">
      <c r="A41" s="11" t="s">
        <v>18</v>
      </c>
      <c r="B41">
        <v>2022</v>
      </c>
      <c r="C41" s="29">
        <v>983.06664999999998</v>
      </c>
      <c r="D41" s="30">
        <v>206.87950000000001</v>
      </c>
      <c r="E41" s="30">
        <v>93.491500000000002</v>
      </c>
      <c r="F41" s="30">
        <v>45.774610000000003</v>
      </c>
      <c r="G41" s="30">
        <v>184.02</v>
      </c>
      <c r="H41" t="str">
        <f>VLOOKUP(Table6[[#This Row],[Area Totals]],'By Collector New'!$A$1:$B$16,2,0)</f>
        <v>J. Parker</v>
      </c>
    </row>
    <row r="42" spans="1:8" ht="15" hidden="1" thickBot="1" x14ac:dyDescent="0.35">
      <c r="A42" s="13" t="s">
        <v>36</v>
      </c>
      <c r="B42">
        <v>2022</v>
      </c>
      <c r="C42" s="29">
        <v>4625</v>
      </c>
      <c r="D42" s="30">
        <v>860.82190000000003</v>
      </c>
      <c r="E42" s="30">
        <v>103.8737</v>
      </c>
      <c r="F42" s="30">
        <v>40.994540000000001</v>
      </c>
      <c r="G42" s="30">
        <v>84.945999999999998</v>
      </c>
    </row>
    <row r="43" spans="1:8" ht="15" hidden="1" thickBot="1" x14ac:dyDescent="0.35">
      <c r="A43" s="11" t="s">
        <v>19</v>
      </c>
      <c r="B43">
        <v>2022</v>
      </c>
      <c r="C43" s="29">
        <v>487.06970000000001</v>
      </c>
      <c r="D43" s="30">
        <v>130.68680000000001</v>
      </c>
      <c r="E43" s="30">
        <v>31.537189999999999</v>
      </c>
      <c r="F43" s="30">
        <v>19.309719999999999</v>
      </c>
      <c r="G43" s="30">
        <v>48.492780000000003</v>
      </c>
      <c r="H43" t="str">
        <f>VLOOKUP(Table6[[#This Row],[Area Totals]],'By Collector New'!$A$1:$B$16,2,0)</f>
        <v>B. Kiener</v>
      </c>
    </row>
    <row r="44" spans="1:8" ht="15" hidden="1" thickBot="1" x14ac:dyDescent="0.35">
      <c r="A44" s="13" t="s">
        <v>22</v>
      </c>
      <c r="B44">
        <v>2022</v>
      </c>
      <c r="C44" s="29">
        <v>1125.9438700000001</v>
      </c>
      <c r="D44" s="30">
        <v>324.03699999999998</v>
      </c>
      <c r="E44" s="30">
        <v>99.020070000000004</v>
      </c>
      <c r="F44" s="30">
        <v>102.9843</v>
      </c>
      <c r="G44" s="30">
        <v>223.10509999999999</v>
      </c>
      <c r="H44" t="str">
        <f>VLOOKUP(Table6[[#This Row],[Area Totals]],'By Collector New'!$A$1:$B$16,2,0)</f>
        <v>G. Walker</v>
      </c>
    </row>
    <row r="45" spans="1:8" ht="15" thickBot="1" x14ac:dyDescent="0.35">
      <c r="A45" s="11" t="s">
        <v>23</v>
      </c>
      <c r="B45">
        <v>2022</v>
      </c>
      <c r="C45" s="29">
        <v>105.46728</v>
      </c>
      <c r="D45" s="30">
        <v>29.051030000000001</v>
      </c>
      <c r="E45" s="30">
        <v>28.628889999999998</v>
      </c>
      <c r="F45" s="30">
        <v>11.26108</v>
      </c>
      <c r="G45" s="30">
        <v>245.20410000000001</v>
      </c>
      <c r="H45" t="str">
        <f>VLOOKUP(Table6[[#This Row],[Area Totals]],'By Collector New'!$A$1:$B$16,2,0)</f>
        <v>G. Walker</v>
      </c>
    </row>
    <row r="46" spans="1:8" ht="15" hidden="1" thickBot="1" x14ac:dyDescent="0.35">
      <c r="A46" s="13" t="s">
        <v>24</v>
      </c>
      <c r="B46">
        <v>2022</v>
      </c>
      <c r="C46" s="29">
        <v>978.18499999999995</v>
      </c>
      <c r="D46" s="30">
        <v>149.57900000000001</v>
      </c>
      <c r="E46" s="30">
        <v>56.950429999999997</v>
      </c>
      <c r="F46" s="30">
        <v>23.022010000000002</v>
      </c>
      <c r="G46" s="30">
        <v>46.075679999999998</v>
      </c>
      <c r="H46" t="str">
        <f>VLOOKUP(Table6[[#This Row],[Area Totals]],'By Collector New'!$A$1:$B$16,2,0)</f>
        <v>G. Walker</v>
      </c>
    </row>
    <row r="47" spans="1:8" ht="15" hidden="1" thickBot="1" x14ac:dyDescent="0.35">
      <c r="A47" s="11" t="s">
        <v>25</v>
      </c>
      <c r="B47">
        <v>2022</v>
      </c>
      <c r="C47" s="29">
        <v>792.07665999999995</v>
      </c>
      <c r="D47" s="30">
        <v>119.062</v>
      </c>
      <c r="E47" s="30">
        <v>14.968209999999999</v>
      </c>
      <c r="F47" s="30">
        <v>22.70457</v>
      </c>
      <c r="G47" s="30">
        <v>24.099419999999999</v>
      </c>
      <c r="H47" t="str">
        <f>VLOOKUP(Table6[[#This Row],[Area Totals]],'By Collector New'!$A$1:$B$16,2,0)</f>
        <v>G. Walker</v>
      </c>
    </row>
    <row r="48" spans="1:8" ht="15" hidden="1" thickBot="1" x14ac:dyDescent="0.35">
      <c r="A48" s="13" t="s">
        <v>26</v>
      </c>
      <c r="B48">
        <v>2022</v>
      </c>
      <c r="C48" s="29">
        <v>1129.00884</v>
      </c>
      <c r="D48" s="30">
        <v>228.17060000000001</v>
      </c>
      <c r="E48" s="30">
        <v>74.679419999999993</v>
      </c>
      <c r="F48" s="30">
        <v>50.004719999999999</v>
      </c>
      <c r="G48" s="30">
        <v>120</v>
      </c>
      <c r="H48" t="str">
        <f>VLOOKUP(Table6[[#This Row],[Area Totals]],'By Collector New'!$A$1:$B$16,2,0)</f>
        <v>G. Walker</v>
      </c>
    </row>
    <row r="49" spans="1:7" ht="15" thickBot="1" x14ac:dyDescent="0.35">
      <c r="C49" s="29"/>
      <c r="D49" s="30"/>
      <c r="E49" s="39"/>
      <c r="F49" s="39"/>
      <c r="G49" s="39"/>
    </row>
    <row r="50" spans="1:7" ht="15" thickBot="1" x14ac:dyDescent="0.35">
      <c r="C50" s="29"/>
      <c r="D50" s="30"/>
      <c r="E50" s="39"/>
      <c r="F50" s="39"/>
      <c r="G50" s="39"/>
    </row>
    <row r="51" spans="1:7" ht="15" thickBot="1" x14ac:dyDescent="0.35">
      <c r="C51" s="29"/>
      <c r="D51" s="30"/>
      <c r="E51" s="39"/>
      <c r="F51" s="39"/>
      <c r="G51" s="39"/>
    </row>
    <row r="52" spans="1:7" ht="15" thickBot="1" x14ac:dyDescent="0.35">
      <c r="C52" s="28"/>
      <c r="D52" s="28"/>
    </row>
    <row r="53" spans="1:7" ht="15" thickBot="1" x14ac:dyDescent="0.35">
      <c r="C53" s="28"/>
      <c r="D53" s="37"/>
    </row>
    <row r="54" spans="1:7" ht="15" thickBot="1" x14ac:dyDescent="0.35">
      <c r="C54" s="28"/>
      <c r="D54" s="37"/>
    </row>
    <row r="55" spans="1:7" ht="15" thickBot="1" x14ac:dyDescent="0.35">
      <c r="C55" s="28"/>
      <c r="D55" s="37"/>
    </row>
    <row r="56" spans="1:7" ht="15" thickBot="1" x14ac:dyDescent="0.35">
      <c r="C56" s="28"/>
    </row>
    <row r="57" spans="1:7" x14ac:dyDescent="0.3">
      <c r="A57" s="9" t="s">
        <v>1</v>
      </c>
      <c r="B57" t="s">
        <v>55</v>
      </c>
      <c r="C57" t="s">
        <v>56</v>
      </c>
    </row>
    <row r="58" spans="1:7" x14ac:dyDescent="0.3">
      <c r="A58" s="11" t="s">
        <v>20</v>
      </c>
      <c r="B58">
        <v>2023</v>
      </c>
      <c r="C58" s="22">
        <v>2788.9397700000004</v>
      </c>
    </row>
    <row r="59" spans="1:7" x14ac:dyDescent="0.3">
      <c r="A59" s="13" t="s">
        <v>22</v>
      </c>
      <c r="B59">
        <v>2023</v>
      </c>
      <c r="C59" s="31">
        <v>2310.0517400000008</v>
      </c>
    </row>
    <row r="60" spans="1:7" x14ac:dyDescent="0.3">
      <c r="A60" s="11" t="s">
        <v>16</v>
      </c>
      <c r="B60">
        <v>2023</v>
      </c>
      <c r="C60" s="22">
        <v>2233.7740799999997</v>
      </c>
    </row>
    <row r="61" spans="1:7" x14ac:dyDescent="0.3">
      <c r="A61" s="13" t="s">
        <v>26</v>
      </c>
      <c r="B61">
        <v>2023</v>
      </c>
      <c r="C61" s="31">
        <v>2228.5969599999999</v>
      </c>
    </row>
    <row r="62" spans="1:7" x14ac:dyDescent="0.3">
      <c r="A62" s="11" t="s">
        <v>15</v>
      </c>
      <c r="B62">
        <v>2023</v>
      </c>
      <c r="C62" s="22">
        <v>1658.7068300000003</v>
      </c>
    </row>
    <row r="63" spans="1:7" x14ac:dyDescent="0.3">
      <c r="A63" s="13" t="s">
        <v>18</v>
      </c>
      <c r="B63">
        <v>2023</v>
      </c>
      <c r="C63" s="31">
        <v>1560.1922599999996</v>
      </c>
    </row>
    <row r="64" spans="1:7" x14ac:dyDescent="0.3">
      <c r="A64" s="11" t="s">
        <v>24</v>
      </c>
      <c r="B64">
        <v>2023</v>
      </c>
      <c r="C64" s="22">
        <v>1386.6117900000002</v>
      </c>
    </row>
    <row r="65" spans="1:3" x14ac:dyDescent="0.3">
      <c r="A65" s="13" t="s">
        <v>14</v>
      </c>
      <c r="B65">
        <v>2023</v>
      </c>
      <c r="C65" s="31">
        <v>1327.0373199999997</v>
      </c>
    </row>
    <row r="66" spans="1:3" x14ac:dyDescent="0.3">
      <c r="A66" s="11" t="s">
        <v>21</v>
      </c>
      <c r="B66">
        <v>2023</v>
      </c>
      <c r="C66" s="22">
        <v>1315.00251</v>
      </c>
    </row>
    <row r="67" spans="1:3" x14ac:dyDescent="0.3">
      <c r="A67" s="13" t="s">
        <v>17</v>
      </c>
      <c r="B67">
        <v>2023</v>
      </c>
      <c r="C67" s="31">
        <v>1177.0777799999998</v>
      </c>
    </row>
    <row r="68" spans="1:3" x14ac:dyDescent="0.3">
      <c r="A68" s="11" t="s">
        <v>25</v>
      </c>
      <c r="B68">
        <v>2023</v>
      </c>
      <c r="C68" s="22">
        <v>894.46014999999989</v>
      </c>
    </row>
    <row r="69" spans="1:3" x14ac:dyDescent="0.3">
      <c r="A69" s="13" t="s">
        <v>13</v>
      </c>
      <c r="B69">
        <v>2023</v>
      </c>
      <c r="C69" s="31">
        <v>835.14863999999989</v>
      </c>
    </row>
    <row r="70" spans="1:3" x14ac:dyDescent="0.3">
      <c r="A70" s="11" t="s">
        <v>11</v>
      </c>
      <c r="B70">
        <v>2023</v>
      </c>
      <c r="C70" s="22">
        <v>834.68551000000002</v>
      </c>
    </row>
    <row r="71" spans="1:3" x14ac:dyDescent="0.3">
      <c r="A71" s="13" t="s">
        <v>19</v>
      </c>
      <c r="B71">
        <v>2023</v>
      </c>
      <c r="C71" s="31">
        <v>664.40191999999979</v>
      </c>
    </row>
    <row r="72" spans="1:3" x14ac:dyDescent="0.3">
      <c r="A72" s="11" t="s">
        <v>23</v>
      </c>
      <c r="B72">
        <v>2023</v>
      </c>
      <c r="C72" s="22">
        <v>419.31390000000044</v>
      </c>
    </row>
    <row r="73" spans="1:3" x14ac:dyDescent="0.3">
      <c r="A73" s="13" t="s">
        <v>12</v>
      </c>
      <c r="B73">
        <v>2023</v>
      </c>
      <c r="C73" s="31">
        <v>341.26750000000004</v>
      </c>
    </row>
    <row r="74" spans="1:3" x14ac:dyDescent="0.3">
      <c r="A74" s="11" t="s">
        <v>11</v>
      </c>
      <c r="B74">
        <v>2022</v>
      </c>
      <c r="C74" s="22">
        <v>1342.1493500000001</v>
      </c>
    </row>
    <row r="75" spans="1:3" x14ac:dyDescent="0.3">
      <c r="A75" s="13" t="s">
        <v>13</v>
      </c>
      <c r="B75">
        <v>2022</v>
      </c>
      <c r="C75" s="31">
        <v>1053.8375000000005</v>
      </c>
    </row>
    <row r="76" spans="1:3" x14ac:dyDescent="0.3">
      <c r="A76" s="11" t="s">
        <v>14</v>
      </c>
      <c r="B76">
        <v>2022</v>
      </c>
      <c r="C76" s="22">
        <v>2238.924239999998</v>
      </c>
    </row>
    <row r="77" spans="1:3" x14ac:dyDescent="0.3">
      <c r="A77" s="13" t="s">
        <v>16</v>
      </c>
      <c r="B77">
        <v>2022</v>
      </c>
      <c r="C77" s="31">
        <v>1194.571189999999</v>
      </c>
    </row>
    <row r="78" spans="1:3" x14ac:dyDescent="0.3">
      <c r="A78" s="11" t="s">
        <v>15</v>
      </c>
      <c r="B78">
        <v>2022</v>
      </c>
      <c r="C78" s="22">
        <v>1571.3499200000006</v>
      </c>
    </row>
    <row r="79" spans="1:3" x14ac:dyDescent="0.3">
      <c r="A79" s="13" t="s">
        <v>17</v>
      </c>
      <c r="B79">
        <v>2022</v>
      </c>
      <c r="C79" s="31">
        <v>1028.5082600000001</v>
      </c>
    </row>
    <row r="80" spans="1:3" x14ac:dyDescent="0.3">
      <c r="A80" s="11" t="s">
        <v>18</v>
      </c>
      <c r="B80">
        <v>2022</v>
      </c>
      <c r="C80" s="22">
        <v>1513.2322499999996</v>
      </c>
    </row>
    <row r="81" spans="1:6" x14ac:dyDescent="0.3">
      <c r="A81" s="13" t="s">
        <v>36</v>
      </c>
      <c r="B81">
        <v>2022</v>
      </c>
      <c r="C81" s="31">
        <v>5711</v>
      </c>
    </row>
    <row r="82" spans="1:6" x14ac:dyDescent="0.3">
      <c r="A82" s="11" t="s">
        <v>19</v>
      </c>
      <c r="B82">
        <v>2022</v>
      </c>
      <c r="C82" s="22">
        <v>717.09619000000009</v>
      </c>
    </row>
    <row r="83" spans="1:6" x14ac:dyDescent="0.3">
      <c r="A83" s="13" t="s">
        <v>22</v>
      </c>
      <c r="B83">
        <v>2022</v>
      </c>
      <c r="C83" s="31">
        <v>1875.090279999999</v>
      </c>
    </row>
    <row r="84" spans="1:6" x14ac:dyDescent="0.3">
      <c r="A84" s="11" t="s">
        <v>23</v>
      </c>
      <c r="B84">
        <v>2022</v>
      </c>
      <c r="C84" s="22">
        <v>419.61237000000011</v>
      </c>
    </row>
    <row r="85" spans="1:6" x14ac:dyDescent="0.3">
      <c r="A85" s="13" t="s">
        <v>24</v>
      </c>
      <c r="B85">
        <v>2022</v>
      </c>
      <c r="C85" s="31">
        <v>1253.8121100000005</v>
      </c>
    </row>
    <row r="86" spans="1:6" x14ac:dyDescent="0.3">
      <c r="A86" s="11" t="s">
        <v>25</v>
      </c>
      <c r="B86">
        <v>2022</v>
      </c>
      <c r="C86" s="22">
        <v>972.91089999999986</v>
      </c>
    </row>
    <row r="87" spans="1:6" x14ac:dyDescent="0.3">
      <c r="A87" s="13" t="s">
        <v>26</v>
      </c>
      <c r="B87">
        <v>2022</v>
      </c>
      <c r="C87" s="31">
        <v>1600.73323</v>
      </c>
    </row>
    <row r="88" spans="1:6" x14ac:dyDescent="0.3">
      <c r="A88" s="12"/>
    </row>
    <row r="89" spans="1:6" x14ac:dyDescent="0.3">
      <c r="A89" s="12"/>
    </row>
    <row r="90" spans="1:6" x14ac:dyDescent="0.3">
      <c r="A90" s="12"/>
    </row>
    <row r="91" spans="1:6" x14ac:dyDescent="0.3">
      <c r="A91" s="38"/>
    </row>
    <row r="93" spans="1:6" x14ac:dyDescent="0.3">
      <c r="A93" s="35" t="s">
        <v>55</v>
      </c>
      <c r="B93" s="35" t="s">
        <v>62</v>
      </c>
      <c r="C93" s="35" t="s">
        <v>63</v>
      </c>
      <c r="D93" s="35" t="s">
        <v>64</v>
      </c>
      <c r="E93" s="35" t="s">
        <v>65</v>
      </c>
      <c r="F93" s="36" t="s">
        <v>66</v>
      </c>
    </row>
    <row r="94" spans="1:6" x14ac:dyDescent="0.3">
      <c r="A94" s="11">
        <v>2023</v>
      </c>
      <c r="B94" s="22">
        <v>637.72641999999973</v>
      </c>
      <c r="C94" s="22">
        <v>88.398819999999986</v>
      </c>
      <c r="D94" s="22">
        <v>30.510590000000001</v>
      </c>
      <c r="E94" s="22">
        <v>23.194359999999996</v>
      </c>
      <c r="F94" s="23">
        <v>54.855319999999999</v>
      </c>
    </row>
    <row r="95" spans="1:6" x14ac:dyDescent="0.3">
      <c r="A95" s="13">
        <v>2023</v>
      </c>
      <c r="B95" s="31">
        <v>218.42577</v>
      </c>
      <c r="C95" s="31">
        <v>43.573039999999978</v>
      </c>
      <c r="D95" s="31">
        <v>35.581450000000004</v>
      </c>
      <c r="E95" s="31">
        <v>13.852010000000002</v>
      </c>
      <c r="F95" s="32">
        <v>29.835230000000003</v>
      </c>
    </row>
    <row r="96" spans="1:6" x14ac:dyDescent="0.3">
      <c r="A96" s="11">
        <v>2023</v>
      </c>
      <c r="B96" s="22">
        <v>540.21281999999997</v>
      </c>
      <c r="C96" s="22">
        <v>107.79033000000001</v>
      </c>
      <c r="D96" s="22">
        <v>69.389980000000008</v>
      </c>
      <c r="E96" s="22">
        <v>24.486529999999998</v>
      </c>
      <c r="F96" s="23">
        <v>93.268979999999999</v>
      </c>
    </row>
    <row r="97" spans="1:6" x14ac:dyDescent="0.3">
      <c r="A97" s="13">
        <v>2023</v>
      </c>
      <c r="B97" s="31">
        <v>990.37438999999961</v>
      </c>
      <c r="C97" s="31">
        <v>191.64952999999997</v>
      </c>
      <c r="D97" s="31">
        <v>37.588919999999987</v>
      </c>
      <c r="E97" s="31">
        <v>22.379009999999997</v>
      </c>
      <c r="F97" s="32">
        <v>85.04546999999998</v>
      </c>
    </row>
    <row r="98" spans="1:6" x14ac:dyDescent="0.3">
      <c r="A98" s="11">
        <v>2023</v>
      </c>
      <c r="B98" s="22">
        <v>1233.8818200000003</v>
      </c>
      <c r="C98" s="22">
        <v>345.52266999999995</v>
      </c>
      <c r="D98" s="22">
        <v>42.737569999999991</v>
      </c>
      <c r="E98" s="22">
        <v>11.929819999999999</v>
      </c>
      <c r="F98" s="23">
        <v>24.63495</v>
      </c>
    </row>
    <row r="99" spans="1:6" x14ac:dyDescent="0.3">
      <c r="A99" s="13">
        <v>2023</v>
      </c>
      <c r="B99" s="31">
        <v>1397.6061799999998</v>
      </c>
      <c r="C99" s="31">
        <v>504.45724999999999</v>
      </c>
      <c r="D99" s="31">
        <v>166.256</v>
      </c>
      <c r="E99" s="31">
        <v>74.517709999999994</v>
      </c>
      <c r="F99" s="32">
        <v>90.936939999999993</v>
      </c>
    </row>
    <row r="100" spans="1:6" x14ac:dyDescent="0.3">
      <c r="A100" s="11">
        <v>2023</v>
      </c>
      <c r="B100" s="22">
        <v>915.25833999999975</v>
      </c>
      <c r="C100" s="22">
        <v>159.08315999999994</v>
      </c>
      <c r="D100" s="22">
        <v>35.378229999999995</v>
      </c>
      <c r="E100" s="22">
        <v>16.96848</v>
      </c>
      <c r="F100" s="23">
        <v>50.389569999999999</v>
      </c>
    </row>
    <row r="101" spans="1:6" x14ac:dyDescent="0.3">
      <c r="A101" s="13">
        <v>2023</v>
      </c>
      <c r="B101" s="31">
        <v>988.24841999999978</v>
      </c>
      <c r="C101" s="31">
        <v>305.45486000000005</v>
      </c>
      <c r="D101" s="31">
        <v>178.07900999999995</v>
      </c>
      <c r="E101" s="31">
        <v>33.171280000000003</v>
      </c>
      <c r="F101" s="32">
        <v>55.238690000000005</v>
      </c>
    </row>
    <row r="102" spans="1:6" x14ac:dyDescent="0.3">
      <c r="A102" s="11">
        <v>2023</v>
      </c>
      <c r="B102" s="22">
        <v>410.2906499999998</v>
      </c>
      <c r="C102" s="22">
        <v>110.83208999999999</v>
      </c>
      <c r="D102" s="22">
        <v>30.906320000000008</v>
      </c>
      <c r="E102" s="22">
        <v>25.78406</v>
      </c>
      <c r="F102" s="23">
        <v>86.588799999999992</v>
      </c>
    </row>
    <row r="103" spans="1:6" x14ac:dyDescent="0.3">
      <c r="A103" s="13">
        <v>2023</v>
      </c>
      <c r="B103" s="31">
        <v>1989.7756300000005</v>
      </c>
      <c r="C103" s="31">
        <v>625.03026000000011</v>
      </c>
      <c r="D103" s="31">
        <v>70.886520000000004</v>
      </c>
      <c r="E103" s="31">
        <v>62.846169999999994</v>
      </c>
      <c r="F103" s="32">
        <v>40.40119</v>
      </c>
    </row>
    <row r="104" spans="1:6" x14ac:dyDescent="0.3">
      <c r="A104" s="11">
        <v>2023</v>
      </c>
      <c r="B104" s="22">
        <v>1099.7191799999998</v>
      </c>
      <c r="C104" s="22">
        <v>130.28565999999998</v>
      </c>
      <c r="D104" s="22">
        <v>24.419269999999997</v>
      </c>
      <c r="E104" s="22">
        <v>23.335790000000003</v>
      </c>
      <c r="F104" s="23">
        <v>37.242609999999999</v>
      </c>
    </row>
    <row r="105" spans="1:6" x14ac:dyDescent="0.3">
      <c r="A105" s="13">
        <v>2023</v>
      </c>
      <c r="B105" s="31">
        <v>1227.3737600000006</v>
      </c>
      <c r="C105" s="31">
        <v>682.32821999999999</v>
      </c>
      <c r="D105" s="31">
        <v>87.825620000000001</v>
      </c>
      <c r="E105" s="31">
        <v>94.765950000000032</v>
      </c>
      <c r="F105" s="32">
        <v>217.75818999999998</v>
      </c>
    </row>
    <row r="106" spans="1:6" x14ac:dyDescent="0.3">
      <c r="A106" s="11">
        <v>2023</v>
      </c>
      <c r="B106" s="22">
        <v>134.14755000000042</v>
      </c>
      <c r="C106" s="22">
        <v>77.565790000000007</v>
      </c>
      <c r="D106" s="22">
        <v>80.535280000000043</v>
      </c>
      <c r="E106" s="22">
        <v>49.601809999999986</v>
      </c>
      <c r="F106" s="23">
        <v>77.463469999999987</v>
      </c>
    </row>
    <row r="107" spans="1:6" x14ac:dyDescent="0.3">
      <c r="A107" s="13">
        <v>2023</v>
      </c>
      <c r="B107" s="31">
        <v>963.95212000000004</v>
      </c>
      <c r="C107" s="31">
        <v>276.38665999999995</v>
      </c>
      <c r="D107" s="31">
        <v>45.107760000000006</v>
      </c>
      <c r="E107" s="31">
        <v>39.629569999999994</v>
      </c>
      <c r="F107" s="32">
        <v>61.535679999999999</v>
      </c>
    </row>
    <row r="108" spans="1:6" x14ac:dyDescent="0.3">
      <c r="A108" s="11">
        <v>2023</v>
      </c>
      <c r="B108" s="22">
        <v>667.87732999999992</v>
      </c>
      <c r="C108" s="22">
        <v>121.96626999999999</v>
      </c>
      <c r="D108" s="22">
        <v>60.243310000000001</v>
      </c>
      <c r="E108" s="22">
        <v>15.907549999999999</v>
      </c>
      <c r="F108" s="23">
        <v>28.465690000000002</v>
      </c>
    </row>
    <row r="109" spans="1:6" ht="15" thickBot="1" x14ac:dyDescent="0.35">
      <c r="A109" s="13">
        <v>2023</v>
      </c>
      <c r="B109" s="31">
        <v>1510.3059099999998</v>
      </c>
      <c r="C109" s="31">
        <v>312.04260999999997</v>
      </c>
      <c r="D109" s="31">
        <v>129.36493000000004</v>
      </c>
      <c r="E109" s="31">
        <v>113.11033999999999</v>
      </c>
      <c r="F109" s="32">
        <v>163.77316999999999</v>
      </c>
    </row>
    <row r="110" spans="1:6" ht="15" thickBot="1" x14ac:dyDescent="0.35">
      <c r="A110" s="11">
        <v>2022</v>
      </c>
      <c r="B110" s="33">
        <v>1013.75815</v>
      </c>
      <c r="C110" s="34">
        <v>157.2046</v>
      </c>
      <c r="D110" s="34">
        <v>62.145009999999999</v>
      </c>
      <c r="E110" s="34">
        <v>18.963419999999999</v>
      </c>
      <c r="F110" s="34">
        <v>90.07817</v>
      </c>
    </row>
    <row r="111" spans="1:6" ht="15" thickBot="1" x14ac:dyDescent="0.35">
      <c r="A111" s="13">
        <v>2022</v>
      </c>
      <c r="B111" s="29">
        <v>765.81798000000003</v>
      </c>
      <c r="C111" s="30">
        <v>177.70249999999999</v>
      </c>
      <c r="D111" s="30">
        <v>31.50461</v>
      </c>
      <c r="E111" s="30">
        <v>28.84648</v>
      </c>
      <c r="F111" s="30">
        <v>49.965910000000001</v>
      </c>
    </row>
    <row r="112" spans="1:6" ht="15" thickBot="1" x14ac:dyDescent="0.35">
      <c r="A112" s="11">
        <v>2022</v>
      </c>
      <c r="B112" s="33">
        <v>1368.36501</v>
      </c>
      <c r="C112" s="34">
        <v>230.4915</v>
      </c>
      <c r="D112" s="34">
        <v>61.17794</v>
      </c>
      <c r="E112" s="34">
        <v>35.21855</v>
      </c>
      <c r="F112" s="34">
        <v>543.67129999999997</v>
      </c>
    </row>
    <row r="113" spans="1:6" ht="15" thickBot="1" x14ac:dyDescent="0.35">
      <c r="A113" s="13">
        <v>2022</v>
      </c>
      <c r="B113" s="29">
        <v>827.11987999999997</v>
      </c>
      <c r="C113" s="30">
        <v>128.1858</v>
      </c>
      <c r="D113" s="30">
        <v>37.085680000000004</v>
      </c>
      <c r="E113" s="30">
        <v>7.02454</v>
      </c>
      <c r="F113" s="30">
        <v>195.15530000000001</v>
      </c>
    </row>
    <row r="114" spans="1:6" ht="15" thickBot="1" x14ac:dyDescent="0.35">
      <c r="A114" s="11">
        <v>2022</v>
      </c>
      <c r="B114" s="33">
        <v>1302.2374400000001</v>
      </c>
      <c r="C114" s="34">
        <v>95.955569999999994</v>
      </c>
      <c r="D114" s="34">
        <v>26.113700000000001</v>
      </c>
      <c r="E114" s="34">
        <v>26.889209999999999</v>
      </c>
      <c r="F114" s="34">
        <v>120.154</v>
      </c>
    </row>
    <row r="115" spans="1:6" ht="15" thickBot="1" x14ac:dyDescent="0.35">
      <c r="A115" s="13">
        <v>2022</v>
      </c>
      <c r="B115" s="29">
        <v>747.59646999999995</v>
      </c>
      <c r="C115" s="30">
        <v>117.92570000000001</v>
      </c>
      <c r="D115" s="30">
        <v>44.648090000000003</v>
      </c>
      <c r="E115" s="30">
        <v>16.519400000000001</v>
      </c>
      <c r="F115" s="30">
        <v>101.8186</v>
      </c>
    </row>
    <row r="116" spans="1:6" ht="15" thickBot="1" x14ac:dyDescent="0.35">
      <c r="A116" s="11">
        <v>2022</v>
      </c>
      <c r="B116" s="33">
        <v>983.06664999999998</v>
      </c>
      <c r="C116" s="34">
        <v>206.87950000000001</v>
      </c>
      <c r="D116" s="34">
        <v>93.491500000000002</v>
      </c>
      <c r="E116" s="34">
        <v>45.774610000000003</v>
      </c>
      <c r="F116" s="34">
        <v>184.02</v>
      </c>
    </row>
    <row r="117" spans="1:6" ht="15" thickBot="1" x14ac:dyDescent="0.35">
      <c r="A117" s="13">
        <v>2022</v>
      </c>
      <c r="B117" s="29">
        <v>4620.5834999999997</v>
      </c>
      <c r="C117" s="30">
        <v>860.82190000000003</v>
      </c>
      <c r="D117" s="30">
        <v>103.8737</v>
      </c>
      <c r="E117" s="30">
        <v>40.994540000000001</v>
      </c>
      <c r="F117" s="30">
        <v>84.945999999999998</v>
      </c>
    </row>
    <row r="118" spans="1:6" ht="15" thickBot="1" x14ac:dyDescent="0.35">
      <c r="A118" s="11">
        <v>2022</v>
      </c>
      <c r="B118" s="33">
        <v>487.06970000000001</v>
      </c>
      <c r="C118" s="34">
        <v>130.68680000000001</v>
      </c>
      <c r="D118" s="34">
        <v>31.537189999999999</v>
      </c>
      <c r="E118" s="34">
        <v>19.309719999999999</v>
      </c>
      <c r="F118" s="34">
        <v>48.492780000000003</v>
      </c>
    </row>
    <row r="119" spans="1:6" ht="15" thickBot="1" x14ac:dyDescent="0.35">
      <c r="A119" s="13">
        <v>2022</v>
      </c>
      <c r="B119" s="29">
        <v>1125.9438700000001</v>
      </c>
      <c r="C119" s="30">
        <v>324.03699999999998</v>
      </c>
      <c r="D119" s="30">
        <v>99.020070000000004</v>
      </c>
      <c r="E119" s="30">
        <v>102.9843</v>
      </c>
      <c r="F119" s="30">
        <v>223.10509999999999</v>
      </c>
    </row>
    <row r="120" spans="1:6" ht="15" thickBot="1" x14ac:dyDescent="0.35">
      <c r="A120" s="11">
        <v>2022</v>
      </c>
      <c r="B120" s="33">
        <v>105.46728</v>
      </c>
      <c r="C120" s="34">
        <v>29.051030000000001</v>
      </c>
      <c r="D120" s="34">
        <v>28.628889999999998</v>
      </c>
      <c r="E120" s="34">
        <v>11.26108</v>
      </c>
      <c r="F120" s="34">
        <v>245.20410000000001</v>
      </c>
    </row>
    <row r="121" spans="1:6" ht="15" thickBot="1" x14ac:dyDescent="0.35">
      <c r="A121" s="13">
        <v>2022</v>
      </c>
      <c r="B121" s="29">
        <v>978.18499999999995</v>
      </c>
      <c r="C121" s="30">
        <v>149.57900000000001</v>
      </c>
      <c r="D121" s="30">
        <v>56.950429999999997</v>
      </c>
      <c r="E121" s="30">
        <v>23.022010000000002</v>
      </c>
      <c r="F121" s="30">
        <v>46.075679999999998</v>
      </c>
    </row>
    <row r="122" spans="1:6" ht="15" thickBot="1" x14ac:dyDescent="0.35">
      <c r="A122" s="11">
        <v>2022</v>
      </c>
      <c r="B122" s="33">
        <v>792.07665999999995</v>
      </c>
      <c r="C122" s="34">
        <v>119.062</v>
      </c>
      <c r="D122" s="34">
        <v>14.968209999999999</v>
      </c>
      <c r="E122" s="34">
        <v>22.70457</v>
      </c>
      <c r="F122" s="34">
        <v>24.099419999999999</v>
      </c>
    </row>
    <row r="123" spans="1:6" ht="15" thickBot="1" x14ac:dyDescent="0.35">
      <c r="A123" s="13">
        <v>2022</v>
      </c>
      <c r="B123" s="29">
        <v>1129.00884</v>
      </c>
      <c r="C123" s="30">
        <v>228.17060000000001</v>
      </c>
      <c r="D123" s="30">
        <v>74.679419999999993</v>
      </c>
      <c r="E123" s="30">
        <v>50.004719999999999</v>
      </c>
      <c r="F123" s="30">
        <v>118.86960000000001</v>
      </c>
    </row>
  </sheetData>
  <phoneticPr fontId="4" type="noConversion"/>
  <pageMargins left="0.7" right="0.7" top="0.75" bottom="0.75" header="0.3" footer="0.3"/>
  <drawing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255CA-43C6-4868-B117-7772BFCA9C1A}">
  <dimension ref="A1:L660"/>
  <sheetViews>
    <sheetView topLeftCell="E630" workbookViewId="0">
      <selection activeCell="N9" sqref="N9"/>
    </sheetView>
  </sheetViews>
  <sheetFormatPr defaultRowHeight="14.4" x14ac:dyDescent="0.3"/>
  <cols>
    <col min="1" max="2" width="23.77734375" customWidth="1"/>
    <col min="3" max="3" width="35.109375" customWidth="1"/>
    <col min="4" max="4" width="23.6640625" customWidth="1"/>
    <col min="5" max="5" width="26" customWidth="1"/>
    <col min="6" max="6" width="20" customWidth="1"/>
    <col min="7" max="7" width="26.5546875" customWidth="1"/>
    <col min="8" max="8" width="22.44140625" customWidth="1"/>
    <col min="9" max="9" width="22.109375" customWidth="1"/>
    <col min="10" max="10" width="20" customWidth="1"/>
    <col min="11" max="11" width="20.5546875" customWidth="1"/>
  </cols>
  <sheetData>
    <row r="1" spans="1:12" x14ac:dyDescent="0.3">
      <c r="A1" t="s">
        <v>1183</v>
      </c>
      <c r="B1" t="s">
        <v>79</v>
      </c>
      <c r="C1" t="s">
        <v>80</v>
      </c>
      <c r="D1" t="s">
        <v>81</v>
      </c>
      <c r="E1" t="s">
        <v>82</v>
      </c>
      <c r="F1" t="s">
        <v>83</v>
      </c>
      <c r="G1" t="s">
        <v>84</v>
      </c>
      <c r="H1" t="s">
        <v>85</v>
      </c>
      <c r="I1" t="s">
        <v>86</v>
      </c>
      <c r="J1" t="s">
        <v>87</v>
      </c>
      <c r="K1" t="s">
        <v>88</v>
      </c>
      <c r="L1" t="s">
        <v>89</v>
      </c>
    </row>
    <row r="2" spans="1:12" x14ac:dyDescent="0.3">
      <c r="A2" t="s">
        <v>1184</v>
      </c>
      <c r="B2" t="s">
        <v>90</v>
      </c>
      <c r="C2" t="s">
        <v>91</v>
      </c>
      <c r="D2">
        <v>60181891</v>
      </c>
      <c r="E2" t="s">
        <v>92</v>
      </c>
      <c r="F2">
        <v>9593.23</v>
      </c>
      <c r="G2">
        <v>137.32</v>
      </c>
      <c r="H2">
        <v>137.32</v>
      </c>
      <c r="I2">
        <v>268.97000000000003</v>
      </c>
      <c r="J2">
        <v>9014.86</v>
      </c>
      <c r="K2">
        <v>34.76</v>
      </c>
      <c r="L2" t="s">
        <v>93</v>
      </c>
    </row>
    <row r="3" spans="1:12" x14ac:dyDescent="0.3">
      <c r="A3" t="s">
        <v>1184</v>
      </c>
      <c r="B3" t="s">
        <v>94</v>
      </c>
      <c r="C3" t="s">
        <v>95</v>
      </c>
      <c r="D3">
        <v>60209144</v>
      </c>
      <c r="E3" t="s">
        <v>96</v>
      </c>
      <c r="F3">
        <v>4245.87</v>
      </c>
      <c r="G3">
        <v>60.32</v>
      </c>
      <c r="H3">
        <v>1277.81</v>
      </c>
      <c r="I3">
        <v>42.97</v>
      </c>
      <c r="J3">
        <v>0</v>
      </c>
      <c r="K3">
        <v>2864.77</v>
      </c>
      <c r="L3" t="s">
        <v>97</v>
      </c>
    </row>
    <row r="4" spans="1:12" x14ac:dyDescent="0.3">
      <c r="A4" t="s">
        <v>1184</v>
      </c>
      <c r="B4" t="s">
        <v>98</v>
      </c>
      <c r="C4" t="s">
        <v>99</v>
      </c>
      <c r="D4">
        <v>60149850</v>
      </c>
      <c r="E4" t="s">
        <v>100</v>
      </c>
      <c r="F4">
        <v>1959.52</v>
      </c>
      <c r="G4">
        <v>511.95</v>
      </c>
      <c r="H4">
        <v>31.45</v>
      </c>
      <c r="I4">
        <v>18.7</v>
      </c>
      <c r="J4">
        <v>1397.42</v>
      </c>
      <c r="K4">
        <v>0</v>
      </c>
      <c r="L4" t="s">
        <v>101</v>
      </c>
    </row>
    <row r="5" spans="1:12" x14ac:dyDescent="0.3">
      <c r="A5" t="s">
        <v>1184</v>
      </c>
      <c r="B5" t="s">
        <v>102</v>
      </c>
      <c r="C5" t="s">
        <v>103</v>
      </c>
      <c r="D5">
        <v>60135890</v>
      </c>
      <c r="E5" t="s">
        <v>104</v>
      </c>
      <c r="F5">
        <v>1843.32</v>
      </c>
      <c r="G5">
        <v>25.44</v>
      </c>
      <c r="H5">
        <v>25.44</v>
      </c>
      <c r="I5">
        <v>25.44</v>
      </c>
      <c r="J5">
        <v>25.44</v>
      </c>
      <c r="K5">
        <v>1741.56</v>
      </c>
      <c r="L5" t="s">
        <v>105</v>
      </c>
    </row>
    <row r="6" spans="1:12" x14ac:dyDescent="0.3">
      <c r="A6" t="s">
        <v>1184</v>
      </c>
      <c r="B6" t="s">
        <v>20</v>
      </c>
      <c r="C6" t="s">
        <v>106</v>
      </c>
      <c r="D6">
        <v>150330796</v>
      </c>
      <c r="E6" t="s">
        <v>107</v>
      </c>
      <c r="F6">
        <v>1732.59</v>
      </c>
      <c r="G6">
        <v>24.52</v>
      </c>
      <c r="H6">
        <v>49.02</v>
      </c>
      <c r="I6">
        <v>24.02</v>
      </c>
      <c r="J6">
        <v>870.73</v>
      </c>
      <c r="K6">
        <v>764.3</v>
      </c>
      <c r="L6" t="s">
        <v>108</v>
      </c>
    </row>
    <row r="7" spans="1:12" x14ac:dyDescent="0.3">
      <c r="A7" t="s">
        <v>1184</v>
      </c>
      <c r="B7" t="s">
        <v>17</v>
      </c>
      <c r="C7" t="s">
        <v>109</v>
      </c>
      <c r="D7">
        <v>6006532</v>
      </c>
      <c r="E7" t="s">
        <v>110</v>
      </c>
      <c r="F7">
        <v>1600.73</v>
      </c>
      <c r="G7">
        <v>22.98</v>
      </c>
      <c r="H7">
        <v>22.98</v>
      </c>
      <c r="I7">
        <v>22.98</v>
      </c>
      <c r="J7">
        <v>1531.79</v>
      </c>
      <c r="K7">
        <v>0</v>
      </c>
      <c r="L7" t="s">
        <v>111</v>
      </c>
    </row>
    <row r="8" spans="1:12" x14ac:dyDescent="0.3">
      <c r="A8" t="s">
        <v>1184</v>
      </c>
      <c r="B8" t="s">
        <v>102</v>
      </c>
      <c r="C8" t="s">
        <v>112</v>
      </c>
      <c r="D8">
        <v>60199355</v>
      </c>
      <c r="E8" t="s">
        <v>113</v>
      </c>
      <c r="F8">
        <v>1594.68</v>
      </c>
      <c r="G8">
        <v>22.6</v>
      </c>
      <c r="H8">
        <v>47.1</v>
      </c>
      <c r="I8">
        <v>22.1</v>
      </c>
      <c r="J8">
        <v>22.1</v>
      </c>
      <c r="K8">
        <v>1480.78</v>
      </c>
      <c r="L8" t="s">
        <v>114</v>
      </c>
    </row>
    <row r="9" spans="1:12" x14ac:dyDescent="0.3">
      <c r="A9" t="s">
        <v>1184</v>
      </c>
      <c r="B9" t="s">
        <v>102</v>
      </c>
      <c r="C9" t="s">
        <v>112</v>
      </c>
      <c r="D9">
        <v>60178865</v>
      </c>
      <c r="E9" t="s">
        <v>115</v>
      </c>
      <c r="F9">
        <v>1581.67</v>
      </c>
      <c r="G9">
        <v>290.81</v>
      </c>
      <c r="H9">
        <v>333.92</v>
      </c>
      <c r="I9">
        <v>125.08</v>
      </c>
      <c r="J9">
        <v>17.77</v>
      </c>
      <c r="K9">
        <v>814.09</v>
      </c>
      <c r="L9" t="s">
        <v>116</v>
      </c>
    </row>
    <row r="10" spans="1:12" x14ac:dyDescent="0.3">
      <c r="A10" t="s">
        <v>1184</v>
      </c>
      <c r="B10" t="s">
        <v>90</v>
      </c>
      <c r="C10" t="s">
        <v>91</v>
      </c>
      <c r="D10">
        <v>60183674</v>
      </c>
      <c r="E10" t="s">
        <v>117</v>
      </c>
      <c r="F10">
        <v>1571.4</v>
      </c>
      <c r="G10">
        <v>22.44</v>
      </c>
      <c r="H10">
        <v>152.13999999999999</v>
      </c>
      <c r="I10">
        <v>20.34</v>
      </c>
      <c r="J10">
        <v>20.34</v>
      </c>
      <c r="K10">
        <v>1356.14</v>
      </c>
      <c r="L10" t="s">
        <v>118</v>
      </c>
    </row>
    <row r="11" spans="1:12" x14ac:dyDescent="0.3">
      <c r="A11" t="s">
        <v>1184</v>
      </c>
      <c r="B11" t="s">
        <v>102</v>
      </c>
      <c r="C11" t="s">
        <v>119</v>
      </c>
      <c r="D11">
        <v>60174522</v>
      </c>
      <c r="E11" t="s">
        <v>120</v>
      </c>
      <c r="F11">
        <v>1569.77</v>
      </c>
      <c r="G11">
        <v>22.05</v>
      </c>
      <c r="H11">
        <v>46.55</v>
      </c>
      <c r="I11">
        <v>21.55</v>
      </c>
      <c r="J11">
        <v>21.55</v>
      </c>
      <c r="K11">
        <v>1458.07</v>
      </c>
      <c r="L11" t="s">
        <v>121</v>
      </c>
    </row>
    <row r="12" spans="1:12" x14ac:dyDescent="0.3">
      <c r="A12" t="s">
        <v>1184</v>
      </c>
      <c r="B12" t="s">
        <v>20</v>
      </c>
      <c r="C12" t="s">
        <v>122</v>
      </c>
      <c r="D12">
        <v>150102765</v>
      </c>
      <c r="E12" t="s">
        <v>123</v>
      </c>
      <c r="F12">
        <v>1541.45</v>
      </c>
      <c r="G12">
        <v>22.26</v>
      </c>
      <c r="H12">
        <v>46.76</v>
      </c>
      <c r="I12">
        <v>21.76</v>
      </c>
      <c r="J12">
        <v>1256.25</v>
      </c>
      <c r="K12">
        <v>194.42</v>
      </c>
      <c r="L12" t="s">
        <v>124</v>
      </c>
    </row>
    <row r="13" spans="1:12" x14ac:dyDescent="0.3">
      <c r="A13" t="s">
        <v>1184</v>
      </c>
      <c r="B13" t="s">
        <v>98</v>
      </c>
      <c r="C13" t="s">
        <v>125</v>
      </c>
      <c r="D13">
        <v>13724207</v>
      </c>
      <c r="E13" t="s">
        <v>126</v>
      </c>
      <c r="F13">
        <v>1474.31</v>
      </c>
      <c r="G13">
        <v>80.7</v>
      </c>
      <c r="H13">
        <v>43.98</v>
      </c>
      <c r="I13">
        <v>18.98</v>
      </c>
      <c r="J13">
        <v>21.23</v>
      </c>
      <c r="K13">
        <v>1309.42</v>
      </c>
      <c r="L13" t="s">
        <v>127</v>
      </c>
    </row>
    <row r="14" spans="1:12" x14ac:dyDescent="0.3">
      <c r="A14" t="s">
        <v>1184</v>
      </c>
      <c r="B14" t="s">
        <v>98</v>
      </c>
      <c r="C14" t="s">
        <v>99</v>
      </c>
      <c r="D14">
        <v>175133</v>
      </c>
      <c r="E14" t="s">
        <v>128</v>
      </c>
      <c r="F14">
        <v>1466.62</v>
      </c>
      <c r="G14">
        <v>21.8</v>
      </c>
      <c r="H14">
        <v>1444.82</v>
      </c>
      <c r="I14">
        <v>0</v>
      </c>
      <c r="J14">
        <v>0</v>
      </c>
      <c r="K14">
        <v>0</v>
      </c>
      <c r="L14" t="s">
        <v>129</v>
      </c>
    </row>
    <row r="15" spans="1:12" x14ac:dyDescent="0.3">
      <c r="A15" t="s">
        <v>1184</v>
      </c>
      <c r="B15" t="s">
        <v>17</v>
      </c>
      <c r="C15" t="s">
        <v>130</v>
      </c>
      <c r="D15">
        <v>1060670</v>
      </c>
      <c r="E15" t="s">
        <v>131</v>
      </c>
      <c r="F15">
        <v>1456.09</v>
      </c>
      <c r="G15">
        <v>20.04</v>
      </c>
      <c r="H15">
        <v>20.04</v>
      </c>
      <c r="I15">
        <v>44.54</v>
      </c>
      <c r="J15">
        <v>34.54</v>
      </c>
      <c r="K15">
        <v>1336.93</v>
      </c>
      <c r="L15" t="s">
        <v>132</v>
      </c>
    </row>
    <row r="16" spans="1:12" x14ac:dyDescent="0.3">
      <c r="A16" t="s">
        <v>1184</v>
      </c>
      <c r="B16" t="s">
        <v>102</v>
      </c>
      <c r="C16" t="s">
        <v>103</v>
      </c>
      <c r="D16">
        <v>14163505</v>
      </c>
      <c r="E16" t="s">
        <v>133</v>
      </c>
      <c r="F16">
        <v>1332.55</v>
      </c>
      <c r="G16">
        <v>18.239999999999998</v>
      </c>
      <c r="H16">
        <v>42.74</v>
      </c>
      <c r="I16">
        <v>17.739999999999998</v>
      </c>
      <c r="J16">
        <v>17.739999999999998</v>
      </c>
      <c r="K16">
        <v>1236.0899999999999</v>
      </c>
      <c r="L16" t="s">
        <v>134</v>
      </c>
    </row>
    <row r="17" spans="1:12" x14ac:dyDescent="0.3">
      <c r="A17" t="s">
        <v>1184</v>
      </c>
      <c r="B17" t="s">
        <v>135</v>
      </c>
      <c r="C17" t="s">
        <v>136</v>
      </c>
      <c r="D17">
        <v>483056</v>
      </c>
      <c r="E17" t="s">
        <v>137</v>
      </c>
      <c r="F17">
        <v>1318.41</v>
      </c>
      <c r="G17">
        <v>0</v>
      </c>
      <c r="H17">
        <v>0</v>
      </c>
      <c r="I17">
        <v>0</v>
      </c>
      <c r="J17">
        <v>0</v>
      </c>
      <c r="K17">
        <v>0</v>
      </c>
      <c r="L17" t="s">
        <v>138</v>
      </c>
    </row>
    <row r="18" spans="1:12" x14ac:dyDescent="0.3">
      <c r="A18" t="s">
        <v>1184</v>
      </c>
      <c r="B18" t="s">
        <v>21</v>
      </c>
      <c r="C18" t="s">
        <v>139</v>
      </c>
      <c r="D18">
        <v>60189871</v>
      </c>
      <c r="E18" t="s">
        <v>140</v>
      </c>
      <c r="F18">
        <v>1293.67</v>
      </c>
      <c r="G18">
        <v>42.7</v>
      </c>
      <c r="H18">
        <v>17.7</v>
      </c>
      <c r="I18">
        <v>19.2</v>
      </c>
      <c r="J18">
        <v>19.2</v>
      </c>
      <c r="K18">
        <v>1194.8699999999999</v>
      </c>
      <c r="L18" t="s">
        <v>141</v>
      </c>
    </row>
    <row r="19" spans="1:12" x14ac:dyDescent="0.3">
      <c r="A19" t="s">
        <v>1184</v>
      </c>
      <c r="B19" t="s">
        <v>142</v>
      </c>
      <c r="C19" t="s">
        <v>143</v>
      </c>
      <c r="D19">
        <v>60160382</v>
      </c>
      <c r="E19" t="s">
        <v>144</v>
      </c>
      <c r="F19">
        <v>1246.92</v>
      </c>
      <c r="G19">
        <v>42.18</v>
      </c>
      <c r="H19">
        <v>20.93</v>
      </c>
      <c r="I19">
        <v>45.43</v>
      </c>
      <c r="J19">
        <v>0</v>
      </c>
      <c r="K19">
        <v>1138.3800000000001</v>
      </c>
      <c r="L19" t="s">
        <v>145</v>
      </c>
    </row>
    <row r="20" spans="1:12" x14ac:dyDescent="0.3">
      <c r="A20" t="s">
        <v>1184</v>
      </c>
      <c r="B20" t="s">
        <v>102</v>
      </c>
      <c r="C20" t="s">
        <v>112</v>
      </c>
      <c r="D20">
        <v>50201887</v>
      </c>
      <c r="E20" t="s">
        <v>146</v>
      </c>
      <c r="F20">
        <v>1175.42</v>
      </c>
      <c r="G20">
        <v>15.96</v>
      </c>
      <c r="H20">
        <v>40.46</v>
      </c>
      <c r="I20">
        <v>15.46</v>
      </c>
      <c r="J20">
        <v>15.46</v>
      </c>
      <c r="K20">
        <v>1088.08</v>
      </c>
      <c r="L20" t="s">
        <v>147</v>
      </c>
    </row>
    <row r="21" spans="1:12" x14ac:dyDescent="0.3">
      <c r="A21" t="s">
        <v>1184</v>
      </c>
      <c r="B21" t="s">
        <v>94</v>
      </c>
      <c r="C21" t="s">
        <v>148</v>
      </c>
      <c r="D21">
        <v>19102929</v>
      </c>
      <c r="E21" t="s">
        <v>149</v>
      </c>
      <c r="F21">
        <v>1140.9100000000001</v>
      </c>
      <c r="G21">
        <v>15.83</v>
      </c>
      <c r="H21">
        <v>15.83</v>
      </c>
      <c r="I21">
        <v>15.83</v>
      </c>
      <c r="J21">
        <v>15.83</v>
      </c>
      <c r="K21">
        <v>1077.5899999999999</v>
      </c>
      <c r="L21" t="s">
        <v>150</v>
      </c>
    </row>
    <row r="22" spans="1:12" x14ac:dyDescent="0.3">
      <c r="A22" t="s">
        <v>1184</v>
      </c>
      <c r="B22" t="s">
        <v>102</v>
      </c>
      <c r="C22" t="s">
        <v>103</v>
      </c>
      <c r="D22">
        <v>148964</v>
      </c>
      <c r="E22" t="s">
        <v>151</v>
      </c>
      <c r="F22">
        <v>1098.0899999999999</v>
      </c>
      <c r="G22">
        <v>15.99</v>
      </c>
      <c r="H22">
        <v>15.99</v>
      </c>
      <c r="I22">
        <v>1066.1099999999999</v>
      </c>
      <c r="J22">
        <v>0</v>
      </c>
      <c r="K22">
        <v>0</v>
      </c>
      <c r="L22" t="s">
        <v>152</v>
      </c>
    </row>
    <row r="23" spans="1:12" x14ac:dyDescent="0.3">
      <c r="A23" t="s">
        <v>1184</v>
      </c>
      <c r="B23" t="s">
        <v>20</v>
      </c>
      <c r="C23" t="s">
        <v>153</v>
      </c>
      <c r="D23">
        <v>150417669</v>
      </c>
      <c r="E23" t="s">
        <v>154</v>
      </c>
      <c r="F23">
        <v>1051.28</v>
      </c>
      <c r="G23">
        <v>559.25</v>
      </c>
      <c r="H23">
        <v>31.7</v>
      </c>
      <c r="I23">
        <v>6.7</v>
      </c>
      <c r="J23">
        <v>6.7</v>
      </c>
      <c r="K23">
        <v>446.93</v>
      </c>
      <c r="L23" t="s">
        <v>114</v>
      </c>
    </row>
    <row r="24" spans="1:12" x14ac:dyDescent="0.3">
      <c r="A24" t="s">
        <v>1184</v>
      </c>
      <c r="B24" t="s">
        <v>14</v>
      </c>
      <c r="C24" t="s">
        <v>155</v>
      </c>
      <c r="D24">
        <v>60196303</v>
      </c>
      <c r="E24" t="s">
        <v>156</v>
      </c>
      <c r="F24">
        <v>1049.67</v>
      </c>
      <c r="G24">
        <v>14.59</v>
      </c>
      <c r="H24">
        <v>42.84</v>
      </c>
      <c r="I24">
        <v>217.27</v>
      </c>
      <c r="J24">
        <v>17.84</v>
      </c>
      <c r="K24">
        <v>757.13</v>
      </c>
      <c r="L24" t="s">
        <v>157</v>
      </c>
    </row>
    <row r="25" spans="1:12" x14ac:dyDescent="0.3">
      <c r="A25" t="s">
        <v>1184</v>
      </c>
      <c r="B25" t="s">
        <v>98</v>
      </c>
      <c r="C25" t="s">
        <v>99</v>
      </c>
      <c r="D25">
        <v>177200</v>
      </c>
      <c r="E25" t="s">
        <v>158</v>
      </c>
      <c r="F25">
        <v>1047.48</v>
      </c>
      <c r="G25">
        <v>15.48</v>
      </c>
      <c r="H25">
        <v>1032</v>
      </c>
      <c r="I25">
        <v>0</v>
      </c>
      <c r="J25">
        <v>0</v>
      </c>
      <c r="K25">
        <v>0</v>
      </c>
      <c r="L25" t="s">
        <v>159</v>
      </c>
    </row>
    <row r="26" spans="1:12" x14ac:dyDescent="0.3">
      <c r="A26" t="s">
        <v>1184</v>
      </c>
      <c r="B26" t="s">
        <v>135</v>
      </c>
      <c r="C26" t="s">
        <v>160</v>
      </c>
      <c r="D26">
        <v>60197766</v>
      </c>
      <c r="E26" t="s">
        <v>161</v>
      </c>
      <c r="F26">
        <v>1022.38</v>
      </c>
      <c r="G26">
        <v>93.74</v>
      </c>
      <c r="H26">
        <v>194.78</v>
      </c>
      <c r="I26">
        <v>733.86</v>
      </c>
      <c r="J26">
        <v>0</v>
      </c>
      <c r="K26">
        <v>0</v>
      </c>
      <c r="L26" t="s">
        <v>162</v>
      </c>
    </row>
    <row r="27" spans="1:12" x14ac:dyDescent="0.3">
      <c r="A27" t="s">
        <v>1184</v>
      </c>
      <c r="B27" t="s">
        <v>142</v>
      </c>
      <c r="C27" t="s">
        <v>163</v>
      </c>
      <c r="D27">
        <v>42001391</v>
      </c>
      <c r="E27" t="s">
        <v>164</v>
      </c>
      <c r="F27">
        <v>1002.17</v>
      </c>
      <c r="G27">
        <v>14.59</v>
      </c>
      <c r="H27">
        <v>14.59</v>
      </c>
      <c r="I27">
        <v>0</v>
      </c>
      <c r="J27">
        <v>0</v>
      </c>
      <c r="K27">
        <v>972.99</v>
      </c>
      <c r="L27" t="s">
        <v>165</v>
      </c>
    </row>
    <row r="28" spans="1:12" x14ac:dyDescent="0.3">
      <c r="A28" t="s">
        <v>1184</v>
      </c>
      <c r="B28" t="s">
        <v>15</v>
      </c>
      <c r="C28" t="s">
        <v>166</v>
      </c>
      <c r="D28">
        <v>2180742</v>
      </c>
      <c r="E28" t="s">
        <v>167</v>
      </c>
      <c r="F28">
        <v>998.05</v>
      </c>
      <c r="G28">
        <v>14.46</v>
      </c>
      <c r="H28">
        <v>38.96</v>
      </c>
      <c r="I28">
        <v>13.96</v>
      </c>
      <c r="J28">
        <v>0</v>
      </c>
      <c r="K28">
        <v>930.67</v>
      </c>
      <c r="L28" t="s">
        <v>168</v>
      </c>
    </row>
    <row r="29" spans="1:12" x14ac:dyDescent="0.3">
      <c r="A29" t="s">
        <v>1184</v>
      </c>
      <c r="B29" t="s">
        <v>90</v>
      </c>
      <c r="C29" t="s">
        <v>91</v>
      </c>
      <c r="D29">
        <v>224886</v>
      </c>
      <c r="E29" t="s">
        <v>169</v>
      </c>
      <c r="F29">
        <v>976.47</v>
      </c>
      <c r="G29">
        <v>0</v>
      </c>
      <c r="H29">
        <v>10.79</v>
      </c>
      <c r="I29">
        <v>17.91</v>
      </c>
      <c r="J29">
        <v>48.41</v>
      </c>
      <c r="K29">
        <v>899.36</v>
      </c>
      <c r="L29" t="s">
        <v>170</v>
      </c>
    </row>
    <row r="30" spans="1:12" x14ac:dyDescent="0.3">
      <c r="A30" t="s">
        <v>1184</v>
      </c>
      <c r="B30" t="s">
        <v>21</v>
      </c>
      <c r="C30" t="s">
        <v>171</v>
      </c>
      <c r="D30">
        <v>6008618</v>
      </c>
      <c r="E30" t="s">
        <v>172</v>
      </c>
      <c r="F30">
        <v>975</v>
      </c>
      <c r="G30">
        <v>38.44</v>
      </c>
      <c r="H30">
        <v>13.44</v>
      </c>
      <c r="I30">
        <v>13.44</v>
      </c>
      <c r="J30">
        <v>13.44</v>
      </c>
      <c r="K30">
        <v>896.24</v>
      </c>
      <c r="L30" t="s">
        <v>173</v>
      </c>
    </row>
    <row r="31" spans="1:12" x14ac:dyDescent="0.3">
      <c r="A31" t="s">
        <v>1184</v>
      </c>
      <c r="B31" t="s">
        <v>21</v>
      </c>
      <c r="C31" t="s">
        <v>139</v>
      </c>
      <c r="D31">
        <v>5031785</v>
      </c>
      <c r="E31" t="s">
        <v>174</v>
      </c>
      <c r="F31">
        <v>973.76</v>
      </c>
      <c r="G31">
        <v>38.44</v>
      </c>
      <c r="H31">
        <v>13.44</v>
      </c>
      <c r="I31">
        <v>13.44</v>
      </c>
      <c r="J31">
        <v>62.69</v>
      </c>
      <c r="K31">
        <v>845.75</v>
      </c>
      <c r="L31" t="s">
        <v>175</v>
      </c>
    </row>
    <row r="32" spans="1:12" x14ac:dyDescent="0.3">
      <c r="A32" t="s">
        <v>1184</v>
      </c>
      <c r="B32" t="s">
        <v>176</v>
      </c>
      <c r="C32" t="s">
        <v>177</v>
      </c>
      <c r="D32">
        <v>60150160</v>
      </c>
      <c r="E32" t="s">
        <v>178</v>
      </c>
      <c r="F32">
        <v>970.29</v>
      </c>
      <c r="G32">
        <v>13.31</v>
      </c>
      <c r="H32">
        <v>37.81</v>
      </c>
      <c r="I32">
        <v>12.81</v>
      </c>
      <c r="J32">
        <v>12.81</v>
      </c>
      <c r="K32">
        <v>893.55</v>
      </c>
      <c r="L32" t="s">
        <v>179</v>
      </c>
    </row>
    <row r="33" spans="1:12" x14ac:dyDescent="0.3">
      <c r="A33" t="s">
        <v>1184</v>
      </c>
      <c r="B33" t="s">
        <v>20</v>
      </c>
      <c r="C33" t="s">
        <v>180</v>
      </c>
      <c r="D33">
        <v>150440123</v>
      </c>
      <c r="E33" t="s">
        <v>181</v>
      </c>
      <c r="F33">
        <v>967.85</v>
      </c>
      <c r="G33">
        <v>13.71</v>
      </c>
      <c r="H33">
        <v>51.26</v>
      </c>
      <c r="I33">
        <v>273.69</v>
      </c>
      <c r="J33">
        <v>629.19000000000005</v>
      </c>
      <c r="K33">
        <v>0</v>
      </c>
      <c r="L33" t="s">
        <v>182</v>
      </c>
    </row>
    <row r="34" spans="1:12" x14ac:dyDescent="0.3">
      <c r="A34" t="s">
        <v>1184</v>
      </c>
      <c r="B34" t="s">
        <v>15</v>
      </c>
      <c r="C34" t="s">
        <v>183</v>
      </c>
      <c r="D34">
        <v>60202126</v>
      </c>
      <c r="E34" t="s">
        <v>184</v>
      </c>
      <c r="F34">
        <v>964.88</v>
      </c>
      <c r="G34">
        <v>13.76</v>
      </c>
      <c r="H34">
        <v>38.26</v>
      </c>
      <c r="I34">
        <v>13.26</v>
      </c>
      <c r="J34">
        <v>15.51</v>
      </c>
      <c r="K34">
        <v>884.09</v>
      </c>
      <c r="L34" t="s">
        <v>185</v>
      </c>
    </row>
    <row r="35" spans="1:12" x14ac:dyDescent="0.3">
      <c r="A35" t="s">
        <v>1184</v>
      </c>
      <c r="B35" t="s">
        <v>102</v>
      </c>
      <c r="C35" t="s">
        <v>119</v>
      </c>
      <c r="D35">
        <v>6007518</v>
      </c>
      <c r="E35" t="s">
        <v>186</v>
      </c>
      <c r="F35">
        <v>958.47</v>
      </c>
      <c r="G35">
        <v>14.09</v>
      </c>
      <c r="H35">
        <v>38.590000000000003</v>
      </c>
      <c r="I35">
        <v>0</v>
      </c>
      <c r="J35">
        <v>0</v>
      </c>
      <c r="K35">
        <v>905.79</v>
      </c>
      <c r="L35" t="s">
        <v>187</v>
      </c>
    </row>
    <row r="36" spans="1:12" x14ac:dyDescent="0.3">
      <c r="A36" t="s">
        <v>1184</v>
      </c>
      <c r="B36" t="s">
        <v>90</v>
      </c>
      <c r="C36" t="s">
        <v>91</v>
      </c>
      <c r="D36">
        <v>223851</v>
      </c>
      <c r="E36" t="s">
        <v>188</v>
      </c>
      <c r="F36">
        <v>958.16</v>
      </c>
      <c r="G36">
        <v>0</v>
      </c>
      <c r="H36">
        <v>0</v>
      </c>
      <c r="I36">
        <v>13.52</v>
      </c>
      <c r="J36">
        <v>13.52</v>
      </c>
      <c r="K36">
        <v>931.12</v>
      </c>
      <c r="L36" t="s">
        <v>189</v>
      </c>
    </row>
    <row r="37" spans="1:12" x14ac:dyDescent="0.3">
      <c r="A37" t="s">
        <v>1184</v>
      </c>
      <c r="B37" t="s">
        <v>135</v>
      </c>
      <c r="C37" t="s">
        <v>190</v>
      </c>
      <c r="D37">
        <v>60111254</v>
      </c>
      <c r="E37" t="s">
        <v>191</v>
      </c>
      <c r="F37">
        <v>950.79</v>
      </c>
      <c r="G37">
        <v>55.13</v>
      </c>
      <c r="H37">
        <v>53.39</v>
      </c>
      <c r="I37">
        <v>109.79</v>
      </c>
      <c r="J37">
        <v>290.04000000000002</v>
      </c>
      <c r="K37">
        <v>442.44</v>
      </c>
      <c r="L37" t="s">
        <v>192</v>
      </c>
    </row>
    <row r="38" spans="1:12" x14ac:dyDescent="0.3">
      <c r="A38" t="s">
        <v>1184</v>
      </c>
      <c r="B38" t="s">
        <v>102</v>
      </c>
      <c r="C38" t="s">
        <v>112</v>
      </c>
      <c r="D38">
        <v>50202676</v>
      </c>
      <c r="E38" t="s">
        <v>193</v>
      </c>
      <c r="F38">
        <v>935.63</v>
      </c>
      <c r="G38">
        <v>13.63</v>
      </c>
      <c r="H38">
        <v>13.63</v>
      </c>
      <c r="I38">
        <v>908.37</v>
      </c>
      <c r="J38">
        <v>0</v>
      </c>
      <c r="K38">
        <v>0</v>
      </c>
      <c r="L38" t="s">
        <v>194</v>
      </c>
    </row>
    <row r="39" spans="1:12" x14ac:dyDescent="0.3">
      <c r="A39" t="s">
        <v>1184</v>
      </c>
      <c r="B39" t="s">
        <v>90</v>
      </c>
      <c r="C39" t="s">
        <v>195</v>
      </c>
      <c r="D39">
        <v>60147894</v>
      </c>
      <c r="E39" t="s">
        <v>196</v>
      </c>
      <c r="F39">
        <v>926.84</v>
      </c>
      <c r="G39">
        <v>12.92</v>
      </c>
      <c r="H39">
        <v>12.92</v>
      </c>
      <c r="I39">
        <v>12.92</v>
      </c>
      <c r="J39">
        <v>12.92</v>
      </c>
      <c r="K39">
        <v>875.16</v>
      </c>
      <c r="L39" t="s">
        <v>197</v>
      </c>
    </row>
    <row r="40" spans="1:12" x14ac:dyDescent="0.3">
      <c r="A40" t="s">
        <v>1184</v>
      </c>
      <c r="B40" t="s">
        <v>102</v>
      </c>
      <c r="C40" t="s">
        <v>112</v>
      </c>
      <c r="D40">
        <v>50200797</v>
      </c>
      <c r="E40" t="s">
        <v>198</v>
      </c>
      <c r="F40">
        <v>918.22</v>
      </c>
      <c r="G40">
        <v>0</v>
      </c>
      <c r="H40">
        <v>0</v>
      </c>
      <c r="I40">
        <v>0</v>
      </c>
      <c r="J40">
        <v>0</v>
      </c>
      <c r="K40">
        <v>0</v>
      </c>
      <c r="L40" t="s">
        <v>199</v>
      </c>
    </row>
    <row r="41" spans="1:12" x14ac:dyDescent="0.3">
      <c r="A41" t="s">
        <v>1184</v>
      </c>
      <c r="B41" t="s">
        <v>21</v>
      </c>
      <c r="C41" t="s">
        <v>200</v>
      </c>
      <c r="D41">
        <v>7006438</v>
      </c>
      <c r="E41" t="s">
        <v>201</v>
      </c>
      <c r="F41">
        <v>907.05</v>
      </c>
      <c r="G41">
        <v>12.79</v>
      </c>
      <c r="H41">
        <v>12.79</v>
      </c>
      <c r="I41">
        <v>37.29</v>
      </c>
      <c r="J41">
        <v>12.29</v>
      </c>
      <c r="K41">
        <v>831.89</v>
      </c>
      <c r="L41" t="s">
        <v>202</v>
      </c>
    </row>
    <row r="42" spans="1:12" x14ac:dyDescent="0.3">
      <c r="A42" t="s">
        <v>1184</v>
      </c>
      <c r="B42" t="s">
        <v>98</v>
      </c>
      <c r="C42" t="s">
        <v>203</v>
      </c>
      <c r="D42">
        <v>187447</v>
      </c>
      <c r="E42" t="s">
        <v>204</v>
      </c>
      <c r="F42">
        <v>896.39</v>
      </c>
      <c r="G42">
        <v>11.83</v>
      </c>
      <c r="H42">
        <v>36.83</v>
      </c>
      <c r="I42">
        <v>11.83</v>
      </c>
      <c r="J42">
        <v>11.83</v>
      </c>
      <c r="K42">
        <v>824.07</v>
      </c>
      <c r="L42" t="s">
        <v>205</v>
      </c>
    </row>
    <row r="43" spans="1:12" x14ac:dyDescent="0.3">
      <c r="A43" t="s">
        <v>1184</v>
      </c>
      <c r="B43" t="s">
        <v>176</v>
      </c>
      <c r="C43" t="s">
        <v>206</v>
      </c>
      <c r="D43">
        <v>5125259</v>
      </c>
      <c r="E43" t="s">
        <v>207</v>
      </c>
      <c r="F43">
        <v>888.94</v>
      </c>
      <c r="G43">
        <v>14.13</v>
      </c>
      <c r="H43">
        <v>38.630000000000003</v>
      </c>
      <c r="I43">
        <v>13.63</v>
      </c>
      <c r="J43">
        <v>13.63</v>
      </c>
      <c r="K43">
        <v>808.92</v>
      </c>
      <c r="L43" t="s">
        <v>208</v>
      </c>
    </row>
    <row r="44" spans="1:12" x14ac:dyDescent="0.3">
      <c r="A44" t="s">
        <v>1184</v>
      </c>
      <c r="B44" t="s">
        <v>102</v>
      </c>
      <c r="C44" t="s">
        <v>119</v>
      </c>
      <c r="D44">
        <v>152357</v>
      </c>
      <c r="E44" t="s">
        <v>209</v>
      </c>
      <c r="F44">
        <v>888.09</v>
      </c>
      <c r="G44">
        <v>12.57</v>
      </c>
      <c r="H44">
        <v>37.07</v>
      </c>
      <c r="I44">
        <v>61.32</v>
      </c>
      <c r="J44">
        <v>11.32</v>
      </c>
      <c r="K44">
        <v>765.81</v>
      </c>
      <c r="L44" t="s">
        <v>210</v>
      </c>
    </row>
    <row r="45" spans="1:12" x14ac:dyDescent="0.3">
      <c r="A45" t="s">
        <v>1184</v>
      </c>
      <c r="B45" t="s">
        <v>176</v>
      </c>
      <c r="C45" t="s">
        <v>206</v>
      </c>
      <c r="D45">
        <v>5108548</v>
      </c>
      <c r="E45" t="s">
        <v>211</v>
      </c>
      <c r="F45">
        <v>875.84</v>
      </c>
      <c r="G45">
        <v>37.04</v>
      </c>
      <c r="H45">
        <v>12.04</v>
      </c>
      <c r="I45">
        <v>12.04</v>
      </c>
      <c r="J45">
        <v>12.04</v>
      </c>
      <c r="K45">
        <v>802.68</v>
      </c>
      <c r="L45" t="s">
        <v>212</v>
      </c>
    </row>
    <row r="46" spans="1:12" x14ac:dyDescent="0.3">
      <c r="A46" t="s">
        <v>1184</v>
      </c>
      <c r="B46" t="s">
        <v>20</v>
      </c>
      <c r="C46" t="s">
        <v>122</v>
      </c>
      <c r="D46">
        <v>60174786</v>
      </c>
      <c r="E46" t="s">
        <v>213</v>
      </c>
      <c r="F46">
        <v>865.79</v>
      </c>
      <c r="G46">
        <v>12.1</v>
      </c>
      <c r="H46">
        <v>36.6</v>
      </c>
      <c r="I46">
        <v>11.6</v>
      </c>
      <c r="J46">
        <v>11.6</v>
      </c>
      <c r="K46">
        <v>793.89</v>
      </c>
      <c r="L46" t="s">
        <v>214</v>
      </c>
    </row>
    <row r="47" spans="1:12" x14ac:dyDescent="0.3">
      <c r="A47" t="s">
        <v>1184</v>
      </c>
      <c r="B47" t="s">
        <v>176</v>
      </c>
      <c r="C47" t="s">
        <v>206</v>
      </c>
      <c r="D47">
        <v>5127243</v>
      </c>
      <c r="E47" t="s">
        <v>215</v>
      </c>
      <c r="F47">
        <v>856.18</v>
      </c>
      <c r="G47">
        <v>11.93</v>
      </c>
      <c r="H47">
        <v>36.43</v>
      </c>
      <c r="I47">
        <v>11.43</v>
      </c>
      <c r="J47">
        <v>11.43</v>
      </c>
      <c r="K47">
        <v>784.96</v>
      </c>
      <c r="L47" t="s">
        <v>216</v>
      </c>
    </row>
    <row r="48" spans="1:12" x14ac:dyDescent="0.3">
      <c r="A48" t="s">
        <v>1184</v>
      </c>
      <c r="B48" t="s">
        <v>176</v>
      </c>
      <c r="C48" t="s">
        <v>177</v>
      </c>
      <c r="D48">
        <v>60206510</v>
      </c>
      <c r="E48" t="s">
        <v>217</v>
      </c>
      <c r="F48">
        <v>844.65</v>
      </c>
      <c r="G48">
        <v>36.979999999999997</v>
      </c>
      <c r="H48">
        <v>19.43</v>
      </c>
      <c r="I48">
        <v>53.24</v>
      </c>
      <c r="J48">
        <v>170.06</v>
      </c>
      <c r="K48">
        <v>564.94000000000005</v>
      </c>
      <c r="L48" t="s">
        <v>218</v>
      </c>
    </row>
    <row r="49" spans="1:12" x14ac:dyDescent="0.3">
      <c r="A49" t="s">
        <v>1184</v>
      </c>
      <c r="B49" t="s">
        <v>142</v>
      </c>
      <c r="C49" t="s">
        <v>163</v>
      </c>
      <c r="D49">
        <v>60201556</v>
      </c>
      <c r="E49" t="s">
        <v>219</v>
      </c>
      <c r="F49">
        <v>832.7</v>
      </c>
      <c r="G49">
        <v>36.74</v>
      </c>
      <c r="H49">
        <v>11.74</v>
      </c>
      <c r="I49">
        <v>677.52</v>
      </c>
      <c r="J49">
        <v>106.7</v>
      </c>
      <c r="K49">
        <v>0</v>
      </c>
      <c r="L49" t="s">
        <v>220</v>
      </c>
    </row>
    <row r="50" spans="1:12" x14ac:dyDescent="0.3">
      <c r="A50" t="s">
        <v>1184</v>
      </c>
      <c r="B50" t="s">
        <v>102</v>
      </c>
      <c r="C50" t="s">
        <v>103</v>
      </c>
      <c r="D50">
        <v>14034903</v>
      </c>
      <c r="E50" t="s">
        <v>221</v>
      </c>
      <c r="F50">
        <v>822.07</v>
      </c>
      <c r="G50">
        <v>11.77</v>
      </c>
      <c r="H50">
        <v>36.270000000000003</v>
      </c>
      <c r="I50">
        <v>11.27</v>
      </c>
      <c r="J50">
        <v>11.27</v>
      </c>
      <c r="K50">
        <v>751.49</v>
      </c>
      <c r="L50" t="s">
        <v>222</v>
      </c>
    </row>
    <row r="51" spans="1:12" x14ac:dyDescent="0.3">
      <c r="A51" t="s">
        <v>1184</v>
      </c>
      <c r="B51" t="s">
        <v>98</v>
      </c>
      <c r="C51" t="s">
        <v>125</v>
      </c>
      <c r="D51">
        <v>11871733</v>
      </c>
      <c r="E51" t="s">
        <v>223</v>
      </c>
      <c r="F51">
        <v>821.72</v>
      </c>
      <c r="G51">
        <v>11.77</v>
      </c>
      <c r="H51">
        <v>36.270000000000003</v>
      </c>
      <c r="I51">
        <v>11.27</v>
      </c>
      <c r="J51">
        <v>11.27</v>
      </c>
      <c r="K51">
        <v>751.14</v>
      </c>
      <c r="L51" t="s">
        <v>224</v>
      </c>
    </row>
    <row r="52" spans="1:12" x14ac:dyDescent="0.3">
      <c r="A52" t="s">
        <v>1184</v>
      </c>
      <c r="B52" t="s">
        <v>98</v>
      </c>
      <c r="C52" t="s">
        <v>225</v>
      </c>
      <c r="D52">
        <v>175642</v>
      </c>
      <c r="E52" t="s">
        <v>226</v>
      </c>
      <c r="F52">
        <v>813.67</v>
      </c>
      <c r="G52">
        <v>12.19</v>
      </c>
      <c r="H52">
        <v>21.67</v>
      </c>
      <c r="I52">
        <v>144.29</v>
      </c>
      <c r="J52">
        <v>106.05</v>
      </c>
      <c r="K52">
        <v>529.47</v>
      </c>
      <c r="L52" t="s">
        <v>114</v>
      </c>
    </row>
    <row r="53" spans="1:12" x14ac:dyDescent="0.3">
      <c r="A53" t="s">
        <v>1184</v>
      </c>
      <c r="B53" t="s">
        <v>135</v>
      </c>
      <c r="C53" t="s">
        <v>136</v>
      </c>
      <c r="D53">
        <v>488407</v>
      </c>
      <c r="E53" t="s">
        <v>227</v>
      </c>
      <c r="F53">
        <v>797.44</v>
      </c>
      <c r="G53">
        <v>64.959999999999994</v>
      </c>
      <c r="H53">
        <v>8.5399999999999991</v>
      </c>
      <c r="I53">
        <v>316.41000000000003</v>
      </c>
      <c r="J53">
        <v>407.53</v>
      </c>
      <c r="K53">
        <v>0</v>
      </c>
      <c r="L53" t="s">
        <v>228</v>
      </c>
    </row>
    <row r="54" spans="1:12" x14ac:dyDescent="0.3">
      <c r="A54" t="s">
        <v>1184</v>
      </c>
      <c r="B54" t="s">
        <v>18</v>
      </c>
      <c r="C54" t="s">
        <v>229</v>
      </c>
      <c r="D54">
        <v>3373918</v>
      </c>
      <c r="E54" t="s">
        <v>230</v>
      </c>
      <c r="F54">
        <v>790.02</v>
      </c>
      <c r="G54">
        <v>35.979999999999997</v>
      </c>
      <c r="H54">
        <v>10.98</v>
      </c>
      <c r="I54">
        <v>10.98</v>
      </c>
      <c r="J54">
        <v>732.08</v>
      </c>
      <c r="K54">
        <v>0</v>
      </c>
      <c r="L54" t="s">
        <v>231</v>
      </c>
    </row>
    <row r="55" spans="1:12" x14ac:dyDescent="0.3">
      <c r="A55" t="s">
        <v>1184</v>
      </c>
      <c r="B55" t="s">
        <v>176</v>
      </c>
      <c r="C55" t="s">
        <v>232</v>
      </c>
      <c r="D55">
        <v>60119067</v>
      </c>
      <c r="E55" t="s">
        <v>233</v>
      </c>
      <c r="F55">
        <v>789.45</v>
      </c>
      <c r="G55">
        <v>11.16</v>
      </c>
      <c r="H55">
        <v>35.659999999999997</v>
      </c>
      <c r="I55">
        <v>10.66</v>
      </c>
      <c r="J55">
        <v>10.66</v>
      </c>
      <c r="K55">
        <v>721.31</v>
      </c>
      <c r="L55" t="s">
        <v>97</v>
      </c>
    </row>
    <row r="56" spans="1:12" x14ac:dyDescent="0.3">
      <c r="A56" t="s">
        <v>1184</v>
      </c>
      <c r="B56" t="s">
        <v>102</v>
      </c>
      <c r="C56" t="s">
        <v>103</v>
      </c>
      <c r="D56">
        <v>14034938</v>
      </c>
      <c r="E56" t="s">
        <v>234</v>
      </c>
      <c r="F56">
        <v>783.48</v>
      </c>
      <c r="G56">
        <v>11.09</v>
      </c>
      <c r="H56">
        <v>11.09</v>
      </c>
      <c r="I56">
        <v>11.09</v>
      </c>
      <c r="J56">
        <v>11.09</v>
      </c>
      <c r="K56">
        <v>739.12</v>
      </c>
      <c r="L56" t="s">
        <v>235</v>
      </c>
    </row>
    <row r="57" spans="1:12" x14ac:dyDescent="0.3">
      <c r="A57" t="s">
        <v>1184</v>
      </c>
      <c r="B57" t="s">
        <v>21</v>
      </c>
      <c r="C57" t="s">
        <v>200</v>
      </c>
      <c r="D57">
        <v>7007464</v>
      </c>
      <c r="E57" t="s">
        <v>236</v>
      </c>
      <c r="F57">
        <v>780.91</v>
      </c>
      <c r="G57">
        <v>35.76</v>
      </c>
      <c r="H57">
        <v>10.76</v>
      </c>
      <c r="I57">
        <v>16.760000000000002</v>
      </c>
      <c r="J57">
        <v>0</v>
      </c>
      <c r="K57">
        <v>717.63</v>
      </c>
      <c r="L57" t="s">
        <v>237</v>
      </c>
    </row>
    <row r="58" spans="1:12" x14ac:dyDescent="0.3">
      <c r="A58" t="s">
        <v>1184</v>
      </c>
      <c r="B58" t="s">
        <v>142</v>
      </c>
      <c r="C58" t="s">
        <v>238</v>
      </c>
      <c r="D58">
        <v>47010794</v>
      </c>
      <c r="E58" t="s">
        <v>239</v>
      </c>
      <c r="F58">
        <v>778.95</v>
      </c>
      <c r="G58">
        <v>37.07</v>
      </c>
      <c r="H58">
        <v>12.07</v>
      </c>
      <c r="I58">
        <v>15.07</v>
      </c>
      <c r="J58">
        <v>18.07</v>
      </c>
      <c r="K58">
        <v>696.67</v>
      </c>
      <c r="L58" t="s">
        <v>240</v>
      </c>
    </row>
    <row r="59" spans="1:12" x14ac:dyDescent="0.3">
      <c r="A59" t="s">
        <v>1184</v>
      </c>
      <c r="B59" t="s">
        <v>15</v>
      </c>
      <c r="C59" t="s">
        <v>241</v>
      </c>
      <c r="D59">
        <v>60204809</v>
      </c>
      <c r="E59" t="s">
        <v>242</v>
      </c>
      <c r="F59">
        <v>771.61</v>
      </c>
      <c r="G59">
        <v>35.72</v>
      </c>
      <c r="H59">
        <v>10.72</v>
      </c>
      <c r="I59">
        <v>10.72</v>
      </c>
      <c r="J59">
        <v>714.45</v>
      </c>
      <c r="K59">
        <v>0</v>
      </c>
      <c r="L59" t="s">
        <v>243</v>
      </c>
    </row>
    <row r="60" spans="1:12" x14ac:dyDescent="0.3">
      <c r="A60" t="s">
        <v>1184</v>
      </c>
      <c r="B60" t="s">
        <v>15</v>
      </c>
      <c r="C60" t="s">
        <v>244</v>
      </c>
      <c r="D60">
        <v>60179818</v>
      </c>
      <c r="E60" t="s">
        <v>245</v>
      </c>
      <c r="F60">
        <v>768.37</v>
      </c>
      <c r="G60">
        <v>10.53</v>
      </c>
      <c r="H60">
        <v>21.57</v>
      </c>
      <c r="I60">
        <v>21.57</v>
      </c>
      <c r="J60">
        <v>46.07</v>
      </c>
      <c r="K60">
        <v>668.63</v>
      </c>
      <c r="L60" t="s">
        <v>246</v>
      </c>
    </row>
    <row r="61" spans="1:12" x14ac:dyDescent="0.3">
      <c r="A61" t="s">
        <v>1184</v>
      </c>
      <c r="B61" t="s">
        <v>98</v>
      </c>
      <c r="C61" t="s">
        <v>247</v>
      </c>
      <c r="D61">
        <v>13906294</v>
      </c>
      <c r="E61" t="s">
        <v>248</v>
      </c>
      <c r="F61">
        <v>766.88</v>
      </c>
      <c r="G61">
        <v>10.55</v>
      </c>
      <c r="H61">
        <v>10.55</v>
      </c>
      <c r="I61">
        <v>10.55</v>
      </c>
      <c r="J61">
        <v>10.55</v>
      </c>
      <c r="K61">
        <v>724.68</v>
      </c>
      <c r="L61" t="s">
        <v>249</v>
      </c>
    </row>
    <row r="62" spans="1:12" x14ac:dyDescent="0.3">
      <c r="A62" t="s">
        <v>1184</v>
      </c>
      <c r="B62" t="s">
        <v>250</v>
      </c>
      <c r="C62" t="s">
        <v>251</v>
      </c>
      <c r="D62">
        <v>60122052</v>
      </c>
      <c r="E62" t="s">
        <v>252</v>
      </c>
      <c r="F62">
        <v>756.04</v>
      </c>
      <c r="G62">
        <v>362.09</v>
      </c>
      <c r="H62">
        <v>38.229999999999997</v>
      </c>
      <c r="I62">
        <v>9.5500000000000007</v>
      </c>
      <c r="J62">
        <v>9.5500000000000007</v>
      </c>
      <c r="K62">
        <v>336.62</v>
      </c>
      <c r="L62" t="s">
        <v>108</v>
      </c>
    </row>
    <row r="63" spans="1:12" x14ac:dyDescent="0.3">
      <c r="A63" t="s">
        <v>1184</v>
      </c>
      <c r="B63" t="s">
        <v>102</v>
      </c>
      <c r="C63" t="s">
        <v>112</v>
      </c>
      <c r="D63">
        <v>50201899</v>
      </c>
      <c r="E63" t="s">
        <v>253</v>
      </c>
      <c r="F63">
        <v>755.52</v>
      </c>
      <c r="G63">
        <v>10.54</v>
      </c>
      <c r="H63">
        <v>10.54</v>
      </c>
      <c r="I63">
        <v>10.54</v>
      </c>
      <c r="J63">
        <v>10.54</v>
      </c>
      <c r="K63">
        <v>713.36</v>
      </c>
      <c r="L63" t="s">
        <v>254</v>
      </c>
    </row>
    <row r="64" spans="1:12" x14ac:dyDescent="0.3">
      <c r="A64" t="s">
        <v>1184</v>
      </c>
      <c r="B64" t="s">
        <v>98</v>
      </c>
      <c r="C64" t="s">
        <v>247</v>
      </c>
      <c r="D64">
        <v>13260244</v>
      </c>
      <c r="E64" t="s">
        <v>255</v>
      </c>
      <c r="F64">
        <v>750.02</v>
      </c>
      <c r="G64">
        <v>10.18</v>
      </c>
      <c r="H64">
        <v>10.18</v>
      </c>
      <c r="I64">
        <v>10.18</v>
      </c>
      <c r="J64">
        <v>10.18</v>
      </c>
      <c r="K64">
        <v>709.3</v>
      </c>
      <c r="L64" t="s">
        <v>256</v>
      </c>
    </row>
    <row r="65" spans="1:12" x14ac:dyDescent="0.3">
      <c r="A65" t="s">
        <v>1184</v>
      </c>
      <c r="B65" t="s">
        <v>21</v>
      </c>
      <c r="C65" t="s">
        <v>139</v>
      </c>
      <c r="D65">
        <v>5092452</v>
      </c>
      <c r="E65" t="s">
        <v>257</v>
      </c>
      <c r="F65">
        <v>746.72</v>
      </c>
      <c r="G65">
        <v>10.39</v>
      </c>
      <c r="H65">
        <v>54.71</v>
      </c>
      <c r="I65">
        <v>34.21</v>
      </c>
      <c r="J65">
        <v>9.2100000000000009</v>
      </c>
      <c r="K65">
        <v>638.20000000000005</v>
      </c>
      <c r="L65" t="s">
        <v>258</v>
      </c>
    </row>
    <row r="66" spans="1:12" x14ac:dyDescent="0.3">
      <c r="A66" t="s">
        <v>1184</v>
      </c>
      <c r="B66" t="s">
        <v>15</v>
      </c>
      <c r="C66" t="s">
        <v>244</v>
      </c>
      <c r="D66">
        <v>47003962</v>
      </c>
      <c r="E66" t="s">
        <v>259</v>
      </c>
      <c r="F66">
        <v>744.45</v>
      </c>
      <c r="G66">
        <v>744.45</v>
      </c>
      <c r="H66">
        <v>0</v>
      </c>
      <c r="I66">
        <v>0</v>
      </c>
      <c r="J66">
        <v>0</v>
      </c>
      <c r="K66">
        <v>0</v>
      </c>
      <c r="L66" t="s">
        <v>260</v>
      </c>
    </row>
    <row r="67" spans="1:12" x14ac:dyDescent="0.3">
      <c r="A67" t="s">
        <v>1184</v>
      </c>
      <c r="B67" t="s">
        <v>261</v>
      </c>
      <c r="C67" t="s">
        <v>262</v>
      </c>
      <c r="D67">
        <v>1000314641</v>
      </c>
      <c r="E67" t="s">
        <v>263</v>
      </c>
      <c r="F67">
        <v>735.17</v>
      </c>
      <c r="G67">
        <v>10.71</v>
      </c>
      <c r="H67">
        <v>10.71</v>
      </c>
      <c r="I67">
        <v>713.75</v>
      </c>
      <c r="J67">
        <v>0</v>
      </c>
      <c r="K67">
        <v>0</v>
      </c>
      <c r="L67" t="s">
        <v>264</v>
      </c>
    </row>
    <row r="68" spans="1:12" x14ac:dyDescent="0.3">
      <c r="A68" t="s">
        <v>1184</v>
      </c>
      <c r="B68" t="s">
        <v>21</v>
      </c>
      <c r="C68" t="s">
        <v>200</v>
      </c>
      <c r="D68">
        <v>7004045</v>
      </c>
      <c r="E68" t="s">
        <v>265</v>
      </c>
      <c r="F68">
        <v>732.33</v>
      </c>
      <c r="G68">
        <v>10.210000000000001</v>
      </c>
      <c r="H68">
        <v>10.210000000000001</v>
      </c>
      <c r="I68">
        <v>10.210000000000001</v>
      </c>
      <c r="J68">
        <v>10.210000000000001</v>
      </c>
      <c r="K68">
        <v>691.49</v>
      </c>
      <c r="L68" t="s">
        <v>266</v>
      </c>
    </row>
    <row r="69" spans="1:12" x14ac:dyDescent="0.3">
      <c r="A69" t="s">
        <v>1184</v>
      </c>
      <c r="B69" t="s">
        <v>176</v>
      </c>
      <c r="C69" t="s">
        <v>232</v>
      </c>
      <c r="D69">
        <v>4021319</v>
      </c>
      <c r="E69" t="s">
        <v>267</v>
      </c>
      <c r="F69">
        <v>730.67</v>
      </c>
      <c r="G69">
        <v>10.34</v>
      </c>
      <c r="H69">
        <v>34.840000000000003</v>
      </c>
      <c r="I69">
        <v>9.84</v>
      </c>
      <c r="J69">
        <v>9.84</v>
      </c>
      <c r="K69">
        <v>665.81</v>
      </c>
      <c r="L69" t="s">
        <v>114</v>
      </c>
    </row>
    <row r="70" spans="1:12" x14ac:dyDescent="0.3">
      <c r="A70" t="s">
        <v>1184</v>
      </c>
      <c r="B70" t="s">
        <v>20</v>
      </c>
      <c r="C70" t="s">
        <v>268</v>
      </c>
      <c r="D70">
        <v>60167748</v>
      </c>
      <c r="E70" t="s">
        <v>269</v>
      </c>
      <c r="F70">
        <v>723.48</v>
      </c>
      <c r="G70">
        <v>10.38</v>
      </c>
      <c r="H70">
        <v>34.880000000000003</v>
      </c>
      <c r="I70">
        <v>9.8800000000000008</v>
      </c>
      <c r="J70">
        <v>9.8800000000000008</v>
      </c>
      <c r="K70">
        <v>658.46</v>
      </c>
      <c r="L70" t="s">
        <v>270</v>
      </c>
    </row>
    <row r="71" spans="1:12" x14ac:dyDescent="0.3">
      <c r="A71" t="s">
        <v>1184</v>
      </c>
      <c r="B71" t="s">
        <v>98</v>
      </c>
      <c r="C71" t="s">
        <v>125</v>
      </c>
      <c r="D71">
        <v>12906871</v>
      </c>
      <c r="E71" t="s">
        <v>271</v>
      </c>
      <c r="F71">
        <v>715.14</v>
      </c>
      <c r="G71">
        <v>9.4600000000000009</v>
      </c>
      <c r="H71">
        <v>34.46</v>
      </c>
      <c r="I71">
        <v>9.4600000000000009</v>
      </c>
      <c r="J71">
        <v>15.46</v>
      </c>
      <c r="K71">
        <v>646.29999999999995</v>
      </c>
      <c r="L71" t="s">
        <v>272</v>
      </c>
    </row>
    <row r="72" spans="1:12" x14ac:dyDescent="0.3">
      <c r="A72" t="s">
        <v>1184</v>
      </c>
      <c r="B72" t="s">
        <v>273</v>
      </c>
      <c r="C72" t="s">
        <v>274</v>
      </c>
      <c r="D72">
        <v>3134304</v>
      </c>
      <c r="E72" t="s">
        <v>275</v>
      </c>
      <c r="F72">
        <v>706.63</v>
      </c>
      <c r="G72">
        <v>35.31</v>
      </c>
      <c r="H72">
        <v>10.31</v>
      </c>
      <c r="I72">
        <v>654.49</v>
      </c>
      <c r="J72">
        <v>6.52</v>
      </c>
      <c r="K72">
        <v>0</v>
      </c>
      <c r="L72" t="s">
        <v>276</v>
      </c>
    </row>
    <row r="73" spans="1:12" x14ac:dyDescent="0.3">
      <c r="A73" t="s">
        <v>1184</v>
      </c>
      <c r="B73" t="s">
        <v>98</v>
      </c>
      <c r="C73" t="s">
        <v>99</v>
      </c>
      <c r="D73">
        <v>60208263</v>
      </c>
      <c r="E73" t="s">
        <v>277</v>
      </c>
      <c r="F73">
        <v>694.31</v>
      </c>
      <c r="G73">
        <v>9.9600000000000009</v>
      </c>
      <c r="H73">
        <v>34.46</v>
      </c>
      <c r="I73">
        <v>9.4600000000000009</v>
      </c>
      <c r="J73">
        <v>9.4600000000000009</v>
      </c>
      <c r="K73">
        <v>630.97</v>
      </c>
      <c r="L73" t="s">
        <v>278</v>
      </c>
    </row>
    <row r="74" spans="1:12" x14ac:dyDescent="0.3">
      <c r="A74" t="s">
        <v>1184</v>
      </c>
      <c r="B74" t="s">
        <v>176</v>
      </c>
      <c r="C74" t="s">
        <v>279</v>
      </c>
      <c r="D74">
        <v>5400507</v>
      </c>
      <c r="E74" t="s">
        <v>280</v>
      </c>
      <c r="F74">
        <v>680.56</v>
      </c>
      <c r="G74">
        <v>9.09</v>
      </c>
      <c r="H74">
        <v>8.59</v>
      </c>
      <c r="I74">
        <v>33.590000000000003</v>
      </c>
      <c r="J74">
        <v>8.59</v>
      </c>
      <c r="K74">
        <v>620.70000000000005</v>
      </c>
      <c r="L74" t="s">
        <v>281</v>
      </c>
    </row>
    <row r="75" spans="1:12" x14ac:dyDescent="0.3">
      <c r="A75" t="s">
        <v>1184</v>
      </c>
      <c r="B75" t="s">
        <v>21</v>
      </c>
      <c r="C75" t="s">
        <v>200</v>
      </c>
      <c r="D75">
        <v>7008028</v>
      </c>
      <c r="E75" t="s">
        <v>282</v>
      </c>
      <c r="F75">
        <v>676.05</v>
      </c>
      <c r="G75">
        <v>9.74</v>
      </c>
      <c r="H75">
        <v>34.24</v>
      </c>
      <c r="I75">
        <v>91.34</v>
      </c>
      <c r="J75">
        <v>7.99</v>
      </c>
      <c r="K75">
        <v>532.74</v>
      </c>
      <c r="L75" t="s">
        <v>283</v>
      </c>
    </row>
    <row r="76" spans="1:12" x14ac:dyDescent="0.3">
      <c r="A76" t="s">
        <v>1184</v>
      </c>
      <c r="B76" t="s">
        <v>176</v>
      </c>
      <c r="C76" t="s">
        <v>177</v>
      </c>
      <c r="D76">
        <v>6006020</v>
      </c>
      <c r="E76" t="s">
        <v>284</v>
      </c>
      <c r="F76">
        <v>673.98</v>
      </c>
      <c r="G76">
        <v>33.93</v>
      </c>
      <c r="H76">
        <v>8.93</v>
      </c>
      <c r="I76">
        <v>8.93</v>
      </c>
      <c r="J76">
        <v>8.93</v>
      </c>
      <c r="K76">
        <v>613.26</v>
      </c>
      <c r="L76" t="s">
        <v>285</v>
      </c>
    </row>
    <row r="77" spans="1:12" x14ac:dyDescent="0.3">
      <c r="A77" t="s">
        <v>1184</v>
      </c>
      <c r="B77" t="s">
        <v>20</v>
      </c>
      <c r="C77" t="s">
        <v>106</v>
      </c>
      <c r="D77">
        <v>6003787</v>
      </c>
      <c r="E77" t="s">
        <v>286</v>
      </c>
      <c r="F77">
        <v>672.63</v>
      </c>
      <c r="G77">
        <v>9.5</v>
      </c>
      <c r="H77">
        <v>37.57</v>
      </c>
      <c r="I77">
        <v>12.78</v>
      </c>
      <c r="J77">
        <v>12.78</v>
      </c>
      <c r="K77">
        <v>600</v>
      </c>
      <c r="L77" t="s">
        <v>287</v>
      </c>
    </row>
    <row r="78" spans="1:12" x14ac:dyDescent="0.3">
      <c r="A78" t="s">
        <v>1184</v>
      </c>
      <c r="B78" t="s">
        <v>15</v>
      </c>
      <c r="C78" t="s">
        <v>288</v>
      </c>
      <c r="D78">
        <v>2030312</v>
      </c>
      <c r="E78" t="s">
        <v>289</v>
      </c>
      <c r="F78">
        <v>670.7</v>
      </c>
      <c r="G78">
        <v>34.270000000000003</v>
      </c>
      <c r="H78">
        <v>9.27</v>
      </c>
      <c r="I78">
        <v>9.27</v>
      </c>
      <c r="J78">
        <v>0</v>
      </c>
      <c r="K78">
        <v>617.89</v>
      </c>
      <c r="L78" t="s">
        <v>290</v>
      </c>
    </row>
    <row r="79" spans="1:12" x14ac:dyDescent="0.3">
      <c r="A79" t="s">
        <v>1184</v>
      </c>
      <c r="B79" t="s">
        <v>90</v>
      </c>
      <c r="C79" t="s">
        <v>91</v>
      </c>
      <c r="D79">
        <v>221477</v>
      </c>
      <c r="E79" t="s">
        <v>291</v>
      </c>
      <c r="F79">
        <v>667.53</v>
      </c>
      <c r="G79">
        <v>9.25</v>
      </c>
      <c r="H79">
        <v>33.75</v>
      </c>
      <c r="I79">
        <v>8.75</v>
      </c>
      <c r="J79">
        <v>8.75</v>
      </c>
      <c r="K79">
        <v>607.03</v>
      </c>
      <c r="L79" t="s">
        <v>292</v>
      </c>
    </row>
    <row r="80" spans="1:12" x14ac:dyDescent="0.3">
      <c r="A80" t="s">
        <v>1184</v>
      </c>
      <c r="B80" t="s">
        <v>98</v>
      </c>
      <c r="C80" t="s">
        <v>99</v>
      </c>
      <c r="D80">
        <v>175618</v>
      </c>
      <c r="E80" t="s">
        <v>293</v>
      </c>
      <c r="F80">
        <v>660.35</v>
      </c>
      <c r="G80">
        <v>9.6199999999999992</v>
      </c>
      <c r="H80">
        <v>9.6199999999999992</v>
      </c>
      <c r="I80">
        <v>0</v>
      </c>
      <c r="J80">
        <v>641.11</v>
      </c>
      <c r="K80">
        <v>0</v>
      </c>
      <c r="L80" t="s">
        <v>294</v>
      </c>
    </row>
    <row r="81" spans="1:12" x14ac:dyDescent="0.3">
      <c r="A81" t="s">
        <v>1184</v>
      </c>
      <c r="B81" t="s">
        <v>21</v>
      </c>
      <c r="C81" t="s">
        <v>139</v>
      </c>
      <c r="D81">
        <v>60184271</v>
      </c>
      <c r="E81" t="s">
        <v>295</v>
      </c>
      <c r="F81">
        <v>660.07</v>
      </c>
      <c r="G81">
        <v>13.94</v>
      </c>
      <c r="H81">
        <v>87.69</v>
      </c>
      <c r="I81">
        <v>12.69</v>
      </c>
      <c r="J81">
        <v>545.75</v>
      </c>
      <c r="K81">
        <v>0</v>
      </c>
      <c r="L81" t="s">
        <v>173</v>
      </c>
    </row>
    <row r="82" spans="1:12" x14ac:dyDescent="0.3">
      <c r="A82" t="s">
        <v>1184</v>
      </c>
      <c r="B82" t="s">
        <v>90</v>
      </c>
      <c r="C82" t="s">
        <v>296</v>
      </c>
      <c r="D82">
        <v>4166145</v>
      </c>
      <c r="E82" t="s">
        <v>297</v>
      </c>
      <c r="F82">
        <v>659.78</v>
      </c>
      <c r="G82">
        <v>9.48</v>
      </c>
      <c r="H82">
        <v>33.979999999999997</v>
      </c>
      <c r="I82">
        <v>8.98</v>
      </c>
      <c r="J82">
        <v>8.98</v>
      </c>
      <c r="K82">
        <v>598.36</v>
      </c>
      <c r="L82" t="s">
        <v>298</v>
      </c>
    </row>
    <row r="83" spans="1:12" x14ac:dyDescent="0.3">
      <c r="A83" t="s">
        <v>1184</v>
      </c>
      <c r="B83" t="s">
        <v>135</v>
      </c>
      <c r="C83" t="s">
        <v>299</v>
      </c>
      <c r="D83">
        <v>60177989</v>
      </c>
      <c r="E83" t="s">
        <v>300</v>
      </c>
      <c r="F83">
        <v>653.11</v>
      </c>
      <c r="G83">
        <v>0</v>
      </c>
      <c r="H83">
        <v>0</v>
      </c>
      <c r="I83">
        <v>0</v>
      </c>
      <c r="J83">
        <v>0</v>
      </c>
      <c r="K83">
        <v>0</v>
      </c>
      <c r="L83" t="s">
        <v>301</v>
      </c>
    </row>
    <row r="84" spans="1:12" x14ac:dyDescent="0.3">
      <c r="A84" t="s">
        <v>1184</v>
      </c>
      <c r="B84" t="s">
        <v>261</v>
      </c>
      <c r="C84" t="s">
        <v>262</v>
      </c>
      <c r="D84">
        <v>1000506616</v>
      </c>
      <c r="E84" t="s">
        <v>302</v>
      </c>
      <c r="F84">
        <v>652.6</v>
      </c>
      <c r="G84">
        <v>20</v>
      </c>
      <c r="H84">
        <v>19.690000000000001</v>
      </c>
      <c r="I84">
        <v>21.83</v>
      </c>
      <c r="J84">
        <v>163.87</v>
      </c>
      <c r="K84">
        <v>427.21</v>
      </c>
      <c r="L84" t="s">
        <v>303</v>
      </c>
    </row>
    <row r="85" spans="1:12" x14ac:dyDescent="0.3">
      <c r="A85" t="s">
        <v>1184</v>
      </c>
      <c r="B85" t="s">
        <v>21</v>
      </c>
      <c r="C85" t="s">
        <v>200</v>
      </c>
      <c r="D85">
        <v>7003678</v>
      </c>
      <c r="E85" t="s">
        <v>304</v>
      </c>
      <c r="F85">
        <v>650.1</v>
      </c>
      <c r="G85">
        <v>9.4700000000000006</v>
      </c>
      <c r="H85">
        <v>33.97</v>
      </c>
      <c r="I85">
        <v>8.9700000000000006</v>
      </c>
      <c r="J85">
        <v>597.69000000000005</v>
      </c>
      <c r="K85">
        <v>0</v>
      </c>
      <c r="L85" t="s">
        <v>305</v>
      </c>
    </row>
    <row r="86" spans="1:12" x14ac:dyDescent="0.3">
      <c r="A86" t="s">
        <v>1184</v>
      </c>
      <c r="B86" t="s">
        <v>176</v>
      </c>
      <c r="C86" t="s">
        <v>177</v>
      </c>
      <c r="D86">
        <v>4046124</v>
      </c>
      <c r="E86" t="s">
        <v>306</v>
      </c>
      <c r="F86">
        <v>641.88</v>
      </c>
      <c r="G86">
        <v>8.9700000000000006</v>
      </c>
      <c r="H86">
        <v>33.47</v>
      </c>
      <c r="I86">
        <v>8.4700000000000006</v>
      </c>
      <c r="J86">
        <v>8.4700000000000006</v>
      </c>
      <c r="K86">
        <v>582.5</v>
      </c>
      <c r="L86" t="s">
        <v>307</v>
      </c>
    </row>
    <row r="87" spans="1:12" x14ac:dyDescent="0.3">
      <c r="A87" t="s">
        <v>1184</v>
      </c>
      <c r="B87" t="s">
        <v>20</v>
      </c>
      <c r="C87" t="s">
        <v>122</v>
      </c>
      <c r="D87">
        <v>150146747</v>
      </c>
      <c r="E87" t="s">
        <v>308</v>
      </c>
      <c r="F87">
        <v>641.54999999999995</v>
      </c>
      <c r="G87">
        <v>9.1999999999999993</v>
      </c>
      <c r="H87">
        <v>33.700000000000003</v>
      </c>
      <c r="I87">
        <v>8.6999999999999993</v>
      </c>
      <c r="J87">
        <v>10.199999999999999</v>
      </c>
      <c r="K87">
        <v>579.75</v>
      </c>
      <c r="L87" t="s">
        <v>114</v>
      </c>
    </row>
    <row r="88" spans="1:12" x14ac:dyDescent="0.3">
      <c r="A88" t="s">
        <v>1184</v>
      </c>
      <c r="B88" t="s">
        <v>21</v>
      </c>
      <c r="C88" t="s">
        <v>139</v>
      </c>
      <c r="D88">
        <v>5086643</v>
      </c>
      <c r="E88" t="s">
        <v>309</v>
      </c>
      <c r="F88">
        <v>640.44000000000005</v>
      </c>
      <c r="G88">
        <v>33.450000000000003</v>
      </c>
      <c r="H88">
        <v>8.58</v>
      </c>
      <c r="I88">
        <v>8.58</v>
      </c>
      <c r="J88">
        <v>8.58</v>
      </c>
      <c r="K88">
        <v>581.25</v>
      </c>
      <c r="L88" t="s">
        <v>310</v>
      </c>
    </row>
    <row r="89" spans="1:12" x14ac:dyDescent="0.3">
      <c r="A89" t="s">
        <v>1184</v>
      </c>
      <c r="B89" t="s">
        <v>176</v>
      </c>
      <c r="C89" t="s">
        <v>177</v>
      </c>
      <c r="D89">
        <v>4046560</v>
      </c>
      <c r="E89" t="s">
        <v>311</v>
      </c>
      <c r="F89">
        <v>638.92999999999995</v>
      </c>
      <c r="G89">
        <v>33.83</v>
      </c>
      <c r="H89">
        <v>110.31</v>
      </c>
      <c r="I89">
        <v>8.81</v>
      </c>
      <c r="J89">
        <v>485.98</v>
      </c>
      <c r="K89">
        <v>0</v>
      </c>
      <c r="L89" t="s">
        <v>312</v>
      </c>
    </row>
    <row r="90" spans="1:12" x14ac:dyDescent="0.3">
      <c r="A90" t="s">
        <v>1184</v>
      </c>
      <c r="B90" t="s">
        <v>261</v>
      </c>
      <c r="C90" t="s">
        <v>262</v>
      </c>
      <c r="D90">
        <v>1000555206</v>
      </c>
      <c r="E90" t="s">
        <v>313</v>
      </c>
      <c r="F90">
        <v>633.98</v>
      </c>
      <c r="G90">
        <v>8.86</v>
      </c>
      <c r="H90">
        <v>8.86</v>
      </c>
      <c r="I90">
        <v>8.86</v>
      </c>
      <c r="J90">
        <v>8.36</v>
      </c>
      <c r="K90">
        <v>599.04</v>
      </c>
      <c r="L90" t="s">
        <v>314</v>
      </c>
    </row>
    <row r="91" spans="1:12" x14ac:dyDescent="0.3">
      <c r="A91" t="s">
        <v>1184</v>
      </c>
      <c r="B91" t="s">
        <v>102</v>
      </c>
      <c r="C91" t="s">
        <v>112</v>
      </c>
      <c r="D91">
        <v>50053288</v>
      </c>
      <c r="E91" t="s">
        <v>315</v>
      </c>
      <c r="F91">
        <v>631.62</v>
      </c>
      <c r="G91">
        <v>8.73</v>
      </c>
      <c r="H91">
        <v>33.229999999999997</v>
      </c>
      <c r="I91">
        <v>8.23</v>
      </c>
      <c r="J91">
        <v>8.23</v>
      </c>
      <c r="K91">
        <v>573.20000000000005</v>
      </c>
      <c r="L91" t="s">
        <v>316</v>
      </c>
    </row>
    <row r="92" spans="1:12" x14ac:dyDescent="0.3">
      <c r="A92" t="s">
        <v>1184</v>
      </c>
      <c r="B92" t="s">
        <v>21</v>
      </c>
      <c r="C92" t="s">
        <v>139</v>
      </c>
      <c r="D92">
        <v>5073520</v>
      </c>
      <c r="E92" t="s">
        <v>317</v>
      </c>
      <c r="F92">
        <v>616.70000000000005</v>
      </c>
      <c r="G92">
        <v>33.43</v>
      </c>
      <c r="H92">
        <v>10.68</v>
      </c>
      <c r="I92">
        <v>10.68</v>
      </c>
      <c r="J92">
        <v>0</v>
      </c>
      <c r="K92">
        <v>561.91</v>
      </c>
      <c r="L92" t="s">
        <v>318</v>
      </c>
    </row>
    <row r="93" spans="1:12" x14ac:dyDescent="0.3">
      <c r="A93" t="s">
        <v>1184</v>
      </c>
      <c r="B93" t="s">
        <v>17</v>
      </c>
      <c r="C93" t="s">
        <v>319</v>
      </c>
      <c r="D93">
        <v>60163981</v>
      </c>
      <c r="E93" t="s">
        <v>320</v>
      </c>
      <c r="F93">
        <v>604.66</v>
      </c>
      <c r="G93">
        <v>33.26</v>
      </c>
      <c r="H93">
        <v>8.26</v>
      </c>
      <c r="I93">
        <v>12.38</v>
      </c>
      <c r="J93">
        <v>550.76</v>
      </c>
      <c r="K93">
        <v>0</v>
      </c>
      <c r="L93" t="s">
        <v>321</v>
      </c>
    </row>
    <row r="94" spans="1:12" x14ac:dyDescent="0.3">
      <c r="A94" t="s">
        <v>1184</v>
      </c>
      <c r="B94" t="s">
        <v>176</v>
      </c>
      <c r="C94" t="s">
        <v>206</v>
      </c>
      <c r="D94">
        <v>5100321</v>
      </c>
      <c r="E94" t="s">
        <v>322</v>
      </c>
      <c r="F94">
        <v>596.75</v>
      </c>
      <c r="G94">
        <v>8.25</v>
      </c>
      <c r="H94">
        <v>8.25</v>
      </c>
      <c r="I94">
        <v>32.75</v>
      </c>
      <c r="J94">
        <v>7.75</v>
      </c>
      <c r="K94">
        <v>539.75</v>
      </c>
      <c r="L94" t="s">
        <v>323</v>
      </c>
    </row>
    <row r="95" spans="1:12" x14ac:dyDescent="0.3">
      <c r="A95" t="s">
        <v>1184</v>
      </c>
      <c r="B95" t="s">
        <v>21</v>
      </c>
      <c r="C95" t="s">
        <v>200</v>
      </c>
      <c r="D95">
        <v>7005618</v>
      </c>
      <c r="E95" t="s">
        <v>324</v>
      </c>
      <c r="F95">
        <v>595.19000000000005</v>
      </c>
      <c r="G95">
        <v>33.18</v>
      </c>
      <c r="H95">
        <v>8.18</v>
      </c>
      <c r="I95">
        <v>8.18</v>
      </c>
      <c r="J95">
        <v>545.65</v>
      </c>
      <c r="K95">
        <v>0</v>
      </c>
      <c r="L95" t="s">
        <v>325</v>
      </c>
    </row>
    <row r="96" spans="1:12" x14ac:dyDescent="0.3">
      <c r="A96" t="s">
        <v>1184</v>
      </c>
      <c r="B96" t="s">
        <v>142</v>
      </c>
      <c r="C96" t="s">
        <v>326</v>
      </c>
      <c r="D96">
        <v>47007703</v>
      </c>
      <c r="E96" t="s">
        <v>327</v>
      </c>
      <c r="F96">
        <v>594.05999999999995</v>
      </c>
      <c r="G96">
        <v>594.05999999999995</v>
      </c>
      <c r="H96">
        <v>0</v>
      </c>
      <c r="I96">
        <v>0</v>
      </c>
      <c r="J96">
        <v>0</v>
      </c>
      <c r="K96">
        <v>0</v>
      </c>
      <c r="L96" t="s">
        <v>328</v>
      </c>
    </row>
    <row r="97" spans="1:12" x14ac:dyDescent="0.3">
      <c r="A97" t="s">
        <v>1184</v>
      </c>
      <c r="B97" t="s">
        <v>102</v>
      </c>
      <c r="C97" t="s">
        <v>112</v>
      </c>
      <c r="D97">
        <v>50201616</v>
      </c>
      <c r="E97" t="s">
        <v>329</v>
      </c>
      <c r="F97">
        <v>592.17999999999995</v>
      </c>
      <c r="G97">
        <v>8.3800000000000008</v>
      </c>
      <c r="H97">
        <v>8.3800000000000008</v>
      </c>
      <c r="I97">
        <v>8.3800000000000008</v>
      </c>
      <c r="J97">
        <v>8.3800000000000008</v>
      </c>
      <c r="K97">
        <v>558.66</v>
      </c>
      <c r="L97" t="s">
        <v>330</v>
      </c>
    </row>
    <row r="98" spans="1:12" x14ac:dyDescent="0.3">
      <c r="A98" t="s">
        <v>1184</v>
      </c>
      <c r="B98" t="s">
        <v>250</v>
      </c>
      <c r="C98" t="s">
        <v>331</v>
      </c>
      <c r="D98">
        <v>310493</v>
      </c>
      <c r="E98" t="s">
        <v>332</v>
      </c>
      <c r="F98">
        <v>591.46</v>
      </c>
      <c r="G98">
        <v>30.91</v>
      </c>
      <c r="H98">
        <v>166.4</v>
      </c>
      <c r="I98">
        <v>0</v>
      </c>
      <c r="J98">
        <v>394.15</v>
      </c>
      <c r="K98">
        <v>0</v>
      </c>
      <c r="L98" t="s">
        <v>333</v>
      </c>
    </row>
    <row r="99" spans="1:12" x14ac:dyDescent="0.3">
      <c r="A99" t="s">
        <v>1184</v>
      </c>
      <c r="B99" t="s">
        <v>142</v>
      </c>
      <c r="C99" t="s">
        <v>334</v>
      </c>
      <c r="D99">
        <v>1925497</v>
      </c>
      <c r="E99" t="s">
        <v>335</v>
      </c>
      <c r="F99">
        <v>583.82000000000005</v>
      </c>
      <c r="G99">
        <v>0</v>
      </c>
      <c r="H99">
        <v>0</v>
      </c>
      <c r="I99">
        <v>12.86</v>
      </c>
      <c r="J99">
        <v>12.86</v>
      </c>
      <c r="K99">
        <v>558.1</v>
      </c>
      <c r="L99" t="s">
        <v>336</v>
      </c>
    </row>
    <row r="100" spans="1:12" x14ac:dyDescent="0.3">
      <c r="A100" t="s">
        <v>1184</v>
      </c>
      <c r="B100" t="s">
        <v>98</v>
      </c>
      <c r="C100" t="s">
        <v>337</v>
      </c>
      <c r="D100">
        <v>60174701</v>
      </c>
      <c r="E100" t="s">
        <v>338</v>
      </c>
      <c r="F100">
        <v>582.42999999999995</v>
      </c>
      <c r="G100">
        <v>168.31</v>
      </c>
      <c r="H100">
        <v>197.48</v>
      </c>
      <c r="I100">
        <v>211.08</v>
      </c>
      <c r="J100">
        <v>5.56</v>
      </c>
      <c r="K100">
        <v>0</v>
      </c>
      <c r="L100" t="s">
        <v>173</v>
      </c>
    </row>
    <row r="101" spans="1:12" x14ac:dyDescent="0.3">
      <c r="A101" t="s">
        <v>1184</v>
      </c>
      <c r="B101" t="s">
        <v>98</v>
      </c>
      <c r="C101" t="s">
        <v>247</v>
      </c>
      <c r="D101">
        <v>11740813</v>
      </c>
      <c r="E101" t="s">
        <v>339</v>
      </c>
      <c r="F101">
        <v>581.79999999999995</v>
      </c>
      <c r="G101">
        <v>8.1</v>
      </c>
      <c r="H101">
        <v>8.1</v>
      </c>
      <c r="I101">
        <v>8.1</v>
      </c>
      <c r="J101">
        <v>8.1</v>
      </c>
      <c r="K101">
        <v>549.4</v>
      </c>
      <c r="L101" t="s">
        <v>340</v>
      </c>
    </row>
    <row r="102" spans="1:12" x14ac:dyDescent="0.3">
      <c r="A102" t="s">
        <v>1184</v>
      </c>
      <c r="B102" t="s">
        <v>90</v>
      </c>
      <c r="C102" t="s">
        <v>341</v>
      </c>
      <c r="D102">
        <v>4922223</v>
      </c>
      <c r="E102" t="s">
        <v>342</v>
      </c>
      <c r="F102">
        <v>565.96</v>
      </c>
      <c r="G102">
        <v>8.02</v>
      </c>
      <c r="H102">
        <v>39.83</v>
      </c>
      <c r="I102">
        <v>110.96</v>
      </c>
      <c r="J102">
        <v>133.27000000000001</v>
      </c>
      <c r="K102">
        <v>273.88</v>
      </c>
      <c r="L102" t="s">
        <v>343</v>
      </c>
    </row>
    <row r="103" spans="1:12" x14ac:dyDescent="0.3">
      <c r="A103" t="s">
        <v>1184</v>
      </c>
      <c r="B103" t="s">
        <v>102</v>
      </c>
      <c r="C103" t="s">
        <v>112</v>
      </c>
      <c r="D103">
        <v>50042613</v>
      </c>
      <c r="E103" t="s">
        <v>344</v>
      </c>
      <c r="F103">
        <v>562.34</v>
      </c>
      <c r="G103">
        <v>8.31</v>
      </c>
      <c r="H103">
        <v>554.03</v>
      </c>
      <c r="I103">
        <v>0</v>
      </c>
      <c r="J103">
        <v>0</v>
      </c>
      <c r="K103">
        <v>0</v>
      </c>
      <c r="L103" t="s">
        <v>345</v>
      </c>
    </row>
    <row r="104" spans="1:12" x14ac:dyDescent="0.3">
      <c r="A104" t="s">
        <v>1184</v>
      </c>
      <c r="B104" t="s">
        <v>176</v>
      </c>
      <c r="C104" t="s">
        <v>346</v>
      </c>
      <c r="D104">
        <v>60110205</v>
      </c>
      <c r="E104" t="s">
        <v>347</v>
      </c>
      <c r="F104">
        <v>561.28</v>
      </c>
      <c r="G104">
        <v>7.67</v>
      </c>
      <c r="H104">
        <v>7.67</v>
      </c>
      <c r="I104">
        <v>32.17</v>
      </c>
      <c r="J104">
        <v>7.17</v>
      </c>
      <c r="K104">
        <v>506.6</v>
      </c>
      <c r="L104" t="s">
        <v>348</v>
      </c>
    </row>
    <row r="105" spans="1:12" x14ac:dyDescent="0.3">
      <c r="A105" t="s">
        <v>1184</v>
      </c>
      <c r="B105" t="s">
        <v>98</v>
      </c>
      <c r="C105" t="s">
        <v>203</v>
      </c>
      <c r="D105">
        <v>11913072</v>
      </c>
      <c r="E105" t="s">
        <v>349</v>
      </c>
      <c r="F105">
        <v>558.94000000000005</v>
      </c>
      <c r="G105">
        <v>7.54</v>
      </c>
      <c r="H105">
        <v>7.54</v>
      </c>
      <c r="I105">
        <v>7.54</v>
      </c>
      <c r="J105">
        <v>7.54</v>
      </c>
      <c r="K105">
        <v>528.78</v>
      </c>
      <c r="L105" t="s">
        <v>350</v>
      </c>
    </row>
    <row r="106" spans="1:12" x14ac:dyDescent="0.3">
      <c r="A106" t="s">
        <v>1184</v>
      </c>
      <c r="B106" t="s">
        <v>90</v>
      </c>
      <c r="C106" t="s">
        <v>296</v>
      </c>
      <c r="D106">
        <v>60180461</v>
      </c>
      <c r="E106" t="s">
        <v>351</v>
      </c>
      <c r="F106">
        <v>556.82000000000005</v>
      </c>
      <c r="G106">
        <v>7.97</v>
      </c>
      <c r="H106">
        <v>32.47</v>
      </c>
      <c r="I106">
        <v>7.47</v>
      </c>
      <c r="J106">
        <v>7.47</v>
      </c>
      <c r="K106">
        <v>501.44</v>
      </c>
      <c r="L106" t="s">
        <v>352</v>
      </c>
    </row>
    <row r="107" spans="1:12" x14ac:dyDescent="0.3">
      <c r="A107" t="s">
        <v>1184</v>
      </c>
      <c r="B107" t="s">
        <v>15</v>
      </c>
      <c r="C107" t="s">
        <v>166</v>
      </c>
      <c r="D107">
        <v>2173642</v>
      </c>
      <c r="E107" t="s">
        <v>353</v>
      </c>
      <c r="F107">
        <v>554.72</v>
      </c>
      <c r="G107">
        <v>303.39999999999998</v>
      </c>
      <c r="H107">
        <v>0</v>
      </c>
      <c r="I107">
        <v>0</v>
      </c>
      <c r="J107">
        <v>0</v>
      </c>
      <c r="K107">
        <v>251.32</v>
      </c>
      <c r="L107" t="s">
        <v>354</v>
      </c>
    </row>
    <row r="108" spans="1:12" x14ac:dyDescent="0.3">
      <c r="A108" t="s">
        <v>1184</v>
      </c>
      <c r="B108" t="s">
        <v>21</v>
      </c>
      <c r="C108" t="s">
        <v>200</v>
      </c>
      <c r="D108">
        <v>7004592</v>
      </c>
      <c r="E108" t="s">
        <v>355</v>
      </c>
      <c r="F108">
        <v>550.87</v>
      </c>
      <c r="G108">
        <v>7.93</v>
      </c>
      <c r="H108">
        <v>32.43</v>
      </c>
      <c r="I108">
        <v>7.43</v>
      </c>
      <c r="J108">
        <v>7.43</v>
      </c>
      <c r="K108">
        <v>495.65</v>
      </c>
      <c r="L108" t="s">
        <v>356</v>
      </c>
    </row>
    <row r="109" spans="1:12" x14ac:dyDescent="0.3">
      <c r="A109" t="s">
        <v>1184</v>
      </c>
      <c r="B109" t="s">
        <v>15</v>
      </c>
      <c r="C109" t="s">
        <v>166</v>
      </c>
      <c r="D109">
        <v>2161362</v>
      </c>
      <c r="E109" t="s">
        <v>357</v>
      </c>
      <c r="F109">
        <v>549.14</v>
      </c>
      <c r="G109">
        <v>549.14</v>
      </c>
      <c r="H109">
        <v>0</v>
      </c>
      <c r="I109">
        <v>0</v>
      </c>
      <c r="J109">
        <v>0</v>
      </c>
      <c r="K109">
        <v>0</v>
      </c>
      <c r="L109" t="s">
        <v>358</v>
      </c>
    </row>
    <row r="110" spans="1:12" x14ac:dyDescent="0.3">
      <c r="A110" t="s">
        <v>1184</v>
      </c>
      <c r="B110" t="s">
        <v>176</v>
      </c>
      <c r="C110" t="s">
        <v>232</v>
      </c>
      <c r="D110">
        <v>4020423</v>
      </c>
      <c r="E110" t="s">
        <v>359</v>
      </c>
      <c r="F110">
        <v>549.05999999999995</v>
      </c>
      <c r="G110">
        <v>14.78</v>
      </c>
      <c r="H110">
        <v>39.28</v>
      </c>
      <c r="I110">
        <v>14.28</v>
      </c>
      <c r="J110">
        <v>14.28</v>
      </c>
      <c r="K110">
        <v>466.44</v>
      </c>
      <c r="L110" t="s">
        <v>108</v>
      </c>
    </row>
    <row r="111" spans="1:12" x14ac:dyDescent="0.3">
      <c r="A111" t="s">
        <v>1184</v>
      </c>
      <c r="B111" t="s">
        <v>98</v>
      </c>
      <c r="C111" t="s">
        <v>125</v>
      </c>
      <c r="D111">
        <v>13058675</v>
      </c>
      <c r="E111" t="s">
        <v>360</v>
      </c>
      <c r="F111">
        <v>548.61</v>
      </c>
      <c r="G111">
        <v>9.19</v>
      </c>
      <c r="H111">
        <v>33.69</v>
      </c>
      <c r="I111">
        <v>8.69</v>
      </c>
      <c r="J111">
        <v>8.69</v>
      </c>
      <c r="K111">
        <v>488.35</v>
      </c>
      <c r="L111" t="s">
        <v>361</v>
      </c>
    </row>
    <row r="112" spans="1:12" x14ac:dyDescent="0.3">
      <c r="A112" t="s">
        <v>1184</v>
      </c>
      <c r="B112" t="s">
        <v>21</v>
      </c>
      <c r="C112" t="s">
        <v>362</v>
      </c>
      <c r="D112">
        <v>150066937</v>
      </c>
      <c r="E112" t="s">
        <v>363</v>
      </c>
      <c r="F112">
        <v>548.24</v>
      </c>
      <c r="G112">
        <v>12.14</v>
      </c>
      <c r="H112">
        <v>36.64</v>
      </c>
      <c r="I112">
        <v>11.64</v>
      </c>
      <c r="J112">
        <v>11.64</v>
      </c>
      <c r="K112">
        <v>476.18</v>
      </c>
      <c r="L112" t="s">
        <v>97</v>
      </c>
    </row>
    <row r="113" spans="1:12" x14ac:dyDescent="0.3">
      <c r="A113" t="s">
        <v>1184</v>
      </c>
      <c r="B113" t="s">
        <v>90</v>
      </c>
      <c r="C113" t="s">
        <v>364</v>
      </c>
      <c r="D113">
        <v>6103729</v>
      </c>
      <c r="E113" t="s">
        <v>365</v>
      </c>
      <c r="F113">
        <v>546.11</v>
      </c>
      <c r="G113">
        <v>7.93</v>
      </c>
      <c r="H113">
        <v>9.43</v>
      </c>
      <c r="I113">
        <v>0</v>
      </c>
      <c r="J113">
        <v>528.75</v>
      </c>
      <c r="K113">
        <v>0</v>
      </c>
      <c r="L113" t="s">
        <v>366</v>
      </c>
    </row>
    <row r="114" spans="1:12" x14ac:dyDescent="0.3">
      <c r="A114" t="s">
        <v>1184</v>
      </c>
      <c r="B114" t="s">
        <v>98</v>
      </c>
      <c r="C114" t="s">
        <v>225</v>
      </c>
      <c r="D114">
        <v>60117196</v>
      </c>
      <c r="E114" t="s">
        <v>367</v>
      </c>
      <c r="F114">
        <v>543.48</v>
      </c>
      <c r="G114">
        <v>7.8</v>
      </c>
      <c r="H114">
        <v>7.8</v>
      </c>
      <c r="I114">
        <v>7.8</v>
      </c>
      <c r="J114">
        <v>520.08000000000004</v>
      </c>
      <c r="K114">
        <v>0</v>
      </c>
      <c r="L114" t="s">
        <v>368</v>
      </c>
    </row>
    <row r="115" spans="1:12" x14ac:dyDescent="0.3">
      <c r="A115" t="s">
        <v>1184</v>
      </c>
      <c r="B115" t="s">
        <v>102</v>
      </c>
      <c r="C115" t="s">
        <v>112</v>
      </c>
      <c r="D115">
        <v>50201688</v>
      </c>
      <c r="E115" t="s">
        <v>369</v>
      </c>
      <c r="F115">
        <v>542.35</v>
      </c>
      <c r="G115">
        <v>7.9</v>
      </c>
      <c r="H115">
        <v>7.9</v>
      </c>
      <c r="I115">
        <v>526.54999999999995</v>
      </c>
      <c r="J115">
        <v>0</v>
      </c>
      <c r="K115">
        <v>0</v>
      </c>
      <c r="L115" t="s">
        <v>370</v>
      </c>
    </row>
    <row r="116" spans="1:12" x14ac:dyDescent="0.3">
      <c r="A116" t="s">
        <v>1184</v>
      </c>
      <c r="B116" t="s">
        <v>176</v>
      </c>
      <c r="C116" t="s">
        <v>177</v>
      </c>
      <c r="D116">
        <v>60202864</v>
      </c>
      <c r="E116" t="s">
        <v>371</v>
      </c>
      <c r="F116">
        <v>539.65</v>
      </c>
      <c r="G116">
        <v>32.18</v>
      </c>
      <c r="H116">
        <v>7.18</v>
      </c>
      <c r="I116">
        <v>7.18</v>
      </c>
      <c r="J116">
        <v>7.18</v>
      </c>
      <c r="K116">
        <v>485.93</v>
      </c>
      <c r="L116" t="s">
        <v>108</v>
      </c>
    </row>
    <row r="117" spans="1:12" x14ac:dyDescent="0.3">
      <c r="A117" t="s">
        <v>1184</v>
      </c>
      <c r="B117" t="s">
        <v>142</v>
      </c>
      <c r="C117" t="s">
        <v>372</v>
      </c>
      <c r="D117">
        <v>42004339</v>
      </c>
      <c r="E117" t="s">
        <v>373</v>
      </c>
      <c r="F117">
        <v>534.85</v>
      </c>
      <c r="G117">
        <v>0</v>
      </c>
      <c r="H117">
        <v>25</v>
      </c>
      <c r="I117">
        <v>0</v>
      </c>
      <c r="J117">
        <v>0</v>
      </c>
      <c r="K117">
        <v>509.85</v>
      </c>
      <c r="L117" t="s">
        <v>374</v>
      </c>
    </row>
    <row r="118" spans="1:12" x14ac:dyDescent="0.3">
      <c r="A118" t="s">
        <v>1184</v>
      </c>
      <c r="B118" t="s">
        <v>176</v>
      </c>
      <c r="C118" t="s">
        <v>232</v>
      </c>
      <c r="D118">
        <v>4021508</v>
      </c>
      <c r="E118" t="s">
        <v>375</v>
      </c>
      <c r="F118">
        <v>530.08000000000004</v>
      </c>
      <c r="G118">
        <v>7.26</v>
      </c>
      <c r="H118">
        <v>31.76</v>
      </c>
      <c r="I118">
        <v>6.76</v>
      </c>
      <c r="J118">
        <v>6.76</v>
      </c>
      <c r="K118">
        <v>477.54</v>
      </c>
      <c r="L118" t="s">
        <v>114</v>
      </c>
    </row>
    <row r="119" spans="1:12" x14ac:dyDescent="0.3">
      <c r="A119" t="s">
        <v>1184</v>
      </c>
      <c r="B119" t="s">
        <v>135</v>
      </c>
      <c r="C119" t="s">
        <v>376</v>
      </c>
      <c r="D119">
        <v>440715</v>
      </c>
      <c r="E119" t="s">
        <v>377</v>
      </c>
      <c r="F119">
        <v>529</v>
      </c>
      <c r="G119">
        <v>110.15</v>
      </c>
      <c r="H119">
        <v>13.28</v>
      </c>
      <c r="I119">
        <v>201.63</v>
      </c>
      <c r="J119">
        <v>203.94</v>
      </c>
      <c r="K119">
        <v>0</v>
      </c>
      <c r="L119" t="s">
        <v>378</v>
      </c>
    </row>
    <row r="120" spans="1:12" x14ac:dyDescent="0.3">
      <c r="A120" t="s">
        <v>1184</v>
      </c>
      <c r="B120" t="s">
        <v>142</v>
      </c>
      <c r="C120" t="s">
        <v>143</v>
      </c>
      <c r="D120">
        <v>1931165</v>
      </c>
      <c r="E120" t="s">
        <v>379</v>
      </c>
      <c r="F120">
        <v>528.59</v>
      </c>
      <c r="G120">
        <v>7.17</v>
      </c>
      <c r="H120">
        <v>8.67</v>
      </c>
      <c r="I120">
        <v>11.58</v>
      </c>
      <c r="J120">
        <v>11.58</v>
      </c>
      <c r="K120">
        <v>489.59</v>
      </c>
      <c r="L120" t="s">
        <v>380</v>
      </c>
    </row>
    <row r="121" spans="1:12" x14ac:dyDescent="0.3">
      <c r="A121" t="s">
        <v>1184</v>
      </c>
      <c r="B121" t="s">
        <v>98</v>
      </c>
      <c r="C121" t="s">
        <v>225</v>
      </c>
      <c r="D121">
        <v>60186645</v>
      </c>
      <c r="E121" t="s">
        <v>381</v>
      </c>
      <c r="F121">
        <v>527.5</v>
      </c>
      <c r="G121">
        <v>31.69</v>
      </c>
      <c r="H121">
        <v>6.69</v>
      </c>
      <c r="I121">
        <v>6.69</v>
      </c>
      <c r="J121">
        <v>6.69</v>
      </c>
      <c r="K121">
        <v>475.74</v>
      </c>
      <c r="L121" t="s">
        <v>114</v>
      </c>
    </row>
    <row r="122" spans="1:12" x14ac:dyDescent="0.3">
      <c r="A122" t="s">
        <v>1184</v>
      </c>
      <c r="B122" t="s">
        <v>17</v>
      </c>
      <c r="C122" t="s">
        <v>382</v>
      </c>
      <c r="D122">
        <v>6006119</v>
      </c>
      <c r="E122" t="s">
        <v>383</v>
      </c>
      <c r="F122">
        <v>527.47</v>
      </c>
      <c r="G122">
        <v>7.35</v>
      </c>
      <c r="H122">
        <v>34.85</v>
      </c>
      <c r="I122">
        <v>12.85</v>
      </c>
      <c r="J122">
        <v>15.85</v>
      </c>
      <c r="K122">
        <v>456.57</v>
      </c>
      <c r="L122" t="s">
        <v>384</v>
      </c>
    </row>
    <row r="123" spans="1:12" x14ac:dyDescent="0.3">
      <c r="A123" t="s">
        <v>1184</v>
      </c>
      <c r="B123" t="s">
        <v>20</v>
      </c>
      <c r="C123" t="s">
        <v>268</v>
      </c>
      <c r="D123">
        <v>60198090</v>
      </c>
      <c r="E123" t="s">
        <v>385</v>
      </c>
      <c r="F123">
        <v>527.33000000000004</v>
      </c>
      <c r="G123">
        <v>7.23</v>
      </c>
      <c r="H123">
        <v>31.73</v>
      </c>
      <c r="I123">
        <v>6.73</v>
      </c>
      <c r="J123">
        <v>6.73</v>
      </c>
      <c r="K123">
        <v>474.91</v>
      </c>
      <c r="L123" t="s">
        <v>108</v>
      </c>
    </row>
    <row r="124" spans="1:12" x14ac:dyDescent="0.3">
      <c r="A124" t="s">
        <v>1184</v>
      </c>
      <c r="B124" t="s">
        <v>176</v>
      </c>
      <c r="C124" t="s">
        <v>177</v>
      </c>
      <c r="D124">
        <v>4044874</v>
      </c>
      <c r="E124" t="s">
        <v>386</v>
      </c>
      <c r="F124">
        <v>515</v>
      </c>
      <c r="G124">
        <v>7.43</v>
      </c>
      <c r="H124">
        <v>31.93</v>
      </c>
      <c r="I124">
        <v>6.93</v>
      </c>
      <c r="J124">
        <v>6.93</v>
      </c>
      <c r="K124">
        <v>461.78</v>
      </c>
      <c r="L124" t="s">
        <v>387</v>
      </c>
    </row>
    <row r="125" spans="1:12" x14ac:dyDescent="0.3">
      <c r="A125" t="s">
        <v>1184</v>
      </c>
      <c r="B125" t="s">
        <v>142</v>
      </c>
      <c r="C125" t="s">
        <v>388</v>
      </c>
      <c r="D125">
        <v>60196555</v>
      </c>
      <c r="E125" t="s">
        <v>389</v>
      </c>
      <c r="F125">
        <v>514.1</v>
      </c>
      <c r="G125">
        <v>31.54</v>
      </c>
      <c r="H125">
        <v>6.54</v>
      </c>
      <c r="I125">
        <v>10.29</v>
      </c>
      <c r="J125">
        <v>14.79</v>
      </c>
      <c r="K125">
        <v>450.94</v>
      </c>
      <c r="L125" t="s">
        <v>173</v>
      </c>
    </row>
    <row r="126" spans="1:12" x14ac:dyDescent="0.3">
      <c r="A126" t="s">
        <v>1184</v>
      </c>
      <c r="B126" t="s">
        <v>20</v>
      </c>
      <c r="C126" t="s">
        <v>268</v>
      </c>
      <c r="D126">
        <v>60192443</v>
      </c>
      <c r="E126" t="s">
        <v>390</v>
      </c>
      <c r="F126">
        <v>509.14</v>
      </c>
      <c r="G126">
        <v>7.19</v>
      </c>
      <c r="H126">
        <v>31.69</v>
      </c>
      <c r="I126">
        <v>6.69</v>
      </c>
      <c r="J126">
        <v>8.94</v>
      </c>
      <c r="K126">
        <v>454.63</v>
      </c>
      <c r="L126" t="s">
        <v>173</v>
      </c>
    </row>
    <row r="127" spans="1:12" x14ac:dyDescent="0.3">
      <c r="A127" t="s">
        <v>1184</v>
      </c>
      <c r="B127" t="s">
        <v>17</v>
      </c>
      <c r="C127" t="s">
        <v>391</v>
      </c>
      <c r="D127">
        <v>111017411</v>
      </c>
      <c r="E127" t="s">
        <v>392</v>
      </c>
      <c r="F127">
        <v>508.89</v>
      </c>
      <c r="G127">
        <v>6.93</v>
      </c>
      <c r="H127">
        <v>11.43</v>
      </c>
      <c r="I127">
        <v>13.53</v>
      </c>
      <c r="J127">
        <v>15.03</v>
      </c>
      <c r="K127">
        <v>461.97</v>
      </c>
      <c r="L127" t="s">
        <v>393</v>
      </c>
    </row>
    <row r="128" spans="1:12" x14ac:dyDescent="0.3">
      <c r="A128" t="s">
        <v>1184</v>
      </c>
      <c r="B128" t="s">
        <v>98</v>
      </c>
      <c r="C128" t="s">
        <v>225</v>
      </c>
      <c r="D128">
        <v>146678</v>
      </c>
      <c r="E128" t="s">
        <v>394</v>
      </c>
      <c r="F128">
        <v>496.67</v>
      </c>
      <c r="G128">
        <v>7.34</v>
      </c>
      <c r="H128">
        <v>489.33</v>
      </c>
      <c r="I128">
        <v>0</v>
      </c>
      <c r="J128">
        <v>0</v>
      </c>
      <c r="K128">
        <v>0</v>
      </c>
      <c r="L128" t="s">
        <v>173</v>
      </c>
    </row>
    <row r="129" spans="1:12" x14ac:dyDescent="0.3">
      <c r="A129" t="s">
        <v>1184</v>
      </c>
      <c r="B129" t="s">
        <v>142</v>
      </c>
      <c r="C129" t="s">
        <v>143</v>
      </c>
      <c r="D129">
        <v>1930754</v>
      </c>
      <c r="E129" t="s">
        <v>395</v>
      </c>
      <c r="F129">
        <v>495.84</v>
      </c>
      <c r="G129">
        <v>6.62</v>
      </c>
      <c r="H129">
        <v>6.62</v>
      </c>
      <c r="I129">
        <v>43.87</v>
      </c>
      <c r="J129">
        <v>18.87</v>
      </c>
      <c r="K129">
        <v>419.86</v>
      </c>
      <c r="L129" t="s">
        <v>396</v>
      </c>
    </row>
    <row r="130" spans="1:12" x14ac:dyDescent="0.3">
      <c r="A130" t="s">
        <v>1184</v>
      </c>
      <c r="B130" t="s">
        <v>14</v>
      </c>
      <c r="C130" t="s">
        <v>155</v>
      </c>
      <c r="D130">
        <v>62564921</v>
      </c>
      <c r="E130" t="s">
        <v>397</v>
      </c>
      <c r="F130">
        <v>492.95</v>
      </c>
      <c r="G130">
        <v>7.06</v>
      </c>
      <c r="H130">
        <v>31.56</v>
      </c>
      <c r="I130">
        <v>6.56</v>
      </c>
      <c r="J130">
        <v>6.56</v>
      </c>
      <c r="K130">
        <v>441.21</v>
      </c>
      <c r="L130" t="s">
        <v>398</v>
      </c>
    </row>
    <row r="131" spans="1:12" x14ac:dyDescent="0.3">
      <c r="A131" t="s">
        <v>1184</v>
      </c>
      <c r="B131" t="s">
        <v>261</v>
      </c>
      <c r="C131" t="s">
        <v>399</v>
      </c>
      <c r="D131">
        <v>3327440</v>
      </c>
      <c r="E131" t="s">
        <v>400</v>
      </c>
      <c r="F131">
        <v>491.89</v>
      </c>
      <c r="G131">
        <v>6.82</v>
      </c>
      <c r="H131">
        <v>56.07</v>
      </c>
      <c r="I131">
        <v>6.07</v>
      </c>
      <c r="J131">
        <v>6.07</v>
      </c>
      <c r="K131">
        <v>416.86</v>
      </c>
      <c r="L131" t="s">
        <v>401</v>
      </c>
    </row>
    <row r="132" spans="1:12" x14ac:dyDescent="0.3">
      <c r="A132" t="s">
        <v>1184</v>
      </c>
      <c r="B132" t="s">
        <v>20</v>
      </c>
      <c r="C132" t="s">
        <v>122</v>
      </c>
      <c r="D132">
        <v>150135625</v>
      </c>
      <c r="E132" t="s">
        <v>402</v>
      </c>
      <c r="F132">
        <v>490.58</v>
      </c>
      <c r="G132">
        <v>7.08</v>
      </c>
      <c r="H132">
        <v>31.58</v>
      </c>
      <c r="I132">
        <v>6.58</v>
      </c>
      <c r="J132">
        <v>6.58</v>
      </c>
      <c r="K132">
        <v>438.76</v>
      </c>
      <c r="L132" t="s">
        <v>403</v>
      </c>
    </row>
    <row r="133" spans="1:12" x14ac:dyDescent="0.3">
      <c r="A133" t="s">
        <v>1184</v>
      </c>
      <c r="B133" t="s">
        <v>142</v>
      </c>
      <c r="C133" t="s">
        <v>372</v>
      </c>
      <c r="D133">
        <v>42023998</v>
      </c>
      <c r="E133" t="s">
        <v>404</v>
      </c>
      <c r="F133">
        <v>490.3</v>
      </c>
      <c r="G133">
        <v>6.9</v>
      </c>
      <c r="H133">
        <v>31.4</v>
      </c>
      <c r="I133">
        <v>6.4</v>
      </c>
      <c r="J133">
        <v>6.4</v>
      </c>
      <c r="K133">
        <v>439.2</v>
      </c>
      <c r="L133" t="s">
        <v>405</v>
      </c>
    </row>
    <row r="134" spans="1:12" x14ac:dyDescent="0.3">
      <c r="A134" t="s">
        <v>1184</v>
      </c>
      <c r="B134" t="s">
        <v>14</v>
      </c>
      <c r="C134" t="s">
        <v>155</v>
      </c>
      <c r="D134">
        <v>62002230</v>
      </c>
      <c r="E134" t="s">
        <v>406</v>
      </c>
      <c r="F134">
        <v>484.38</v>
      </c>
      <c r="G134">
        <v>6.54</v>
      </c>
      <c r="H134">
        <v>35.479999999999997</v>
      </c>
      <c r="I134">
        <v>10.48</v>
      </c>
      <c r="J134">
        <v>14.88</v>
      </c>
      <c r="K134">
        <v>417</v>
      </c>
      <c r="L134" t="s">
        <v>407</v>
      </c>
    </row>
    <row r="135" spans="1:12" x14ac:dyDescent="0.3">
      <c r="A135" t="s">
        <v>1184</v>
      </c>
      <c r="B135" t="s">
        <v>98</v>
      </c>
      <c r="C135" t="s">
        <v>203</v>
      </c>
      <c r="D135">
        <v>6006528</v>
      </c>
      <c r="E135" t="s">
        <v>408</v>
      </c>
      <c r="F135">
        <v>480.97</v>
      </c>
      <c r="G135">
        <v>480.97</v>
      </c>
      <c r="H135">
        <v>0</v>
      </c>
      <c r="I135">
        <v>0</v>
      </c>
      <c r="J135">
        <v>0</v>
      </c>
      <c r="K135">
        <v>0</v>
      </c>
      <c r="L135" t="s">
        <v>409</v>
      </c>
    </row>
    <row r="136" spans="1:12" x14ac:dyDescent="0.3">
      <c r="A136" t="s">
        <v>1184</v>
      </c>
      <c r="B136" t="s">
        <v>15</v>
      </c>
      <c r="C136" t="s">
        <v>288</v>
      </c>
      <c r="D136">
        <v>2018719</v>
      </c>
      <c r="E136" t="s">
        <v>410</v>
      </c>
      <c r="F136">
        <v>478.53</v>
      </c>
      <c r="G136">
        <v>0</v>
      </c>
      <c r="H136">
        <v>0</v>
      </c>
      <c r="I136">
        <v>0</v>
      </c>
      <c r="J136">
        <v>0.5</v>
      </c>
      <c r="K136">
        <v>478.03</v>
      </c>
      <c r="L136" t="s">
        <v>336</v>
      </c>
    </row>
    <row r="137" spans="1:12" x14ac:dyDescent="0.3">
      <c r="A137" t="s">
        <v>1184</v>
      </c>
      <c r="B137" t="s">
        <v>142</v>
      </c>
      <c r="C137" t="s">
        <v>163</v>
      </c>
      <c r="D137">
        <v>47011583</v>
      </c>
      <c r="E137" t="s">
        <v>411</v>
      </c>
      <c r="F137">
        <v>474.93</v>
      </c>
      <c r="G137">
        <v>6.99</v>
      </c>
      <c r="H137">
        <v>284.83</v>
      </c>
      <c r="I137">
        <v>2.63</v>
      </c>
      <c r="J137">
        <v>2.63</v>
      </c>
      <c r="K137">
        <v>177.85</v>
      </c>
      <c r="L137" t="s">
        <v>412</v>
      </c>
    </row>
    <row r="138" spans="1:12" x14ac:dyDescent="0.3">
      <c r="A138" t="s">
        <v>1184</v>
      </c>
      <c r="B138" t="s">
        <v>176</v>
      </c>
      <c r="C138" t="s">
        <v>206</v>
      </c>
      <c r="D138">
        <v>5105371</v>
      </c>
      <c r="E138" t="s">
        <v>413</v>
      </c>
      <c r="F138">
        <v>473.56</v>
      </c>
      <c r="G138">
        <v>31.23</v>
      </c>
      <c r="H138">
        <v>8.1</v>
      </c>
      <c r="I138">
        <v>9.6</v>
      </c>
      <c r="J138">
        <v>9.6</v>
      </c>
      <c r="K138">
        <v>415.03</v>
      </c>
      <c r="L138" t="s">
        <v>414</v>
      </c>
    </row>
    <row r="139" spans="1:12" x14ac:dyDescent="0.3">
      <c r="A139" t="s">
        <v>1184</v>
      </c>
      <c r="B139" t="s">
        <v>21</v>
      </c>
      <c r="C139" t="s">
        <v>139</v>
      </c>
      <c r="D139">
        <v>5032800</v>
      </c>
      <c r="E139" t="s">
        <v>415</v>
      </c>
      <c r="F139">
        <v>471.2</v>
      </c>
      <c r="G139">
        <v>471.2</v>
      </c>
      <c r="H139">
        <v>0</v>
      </c>
      <c r="I139">
        <v>0</v>
      </c>
      <c r="J139">
        <v>0</v>
      </c>
      <c r="K139">
        <v>0</v>
      </c>
      <c r="L139" t="s">
        <v>416</v>
      </c>
    </row>
    <row r="140" spans="1:12" x14ac:dyDescent="0.3">
      <c r="A140" t="s">
        <v>1184</v>
      </c>
      <c r="B140" t="s">
        <v>102</v>
      </c>
      <c r="C140" t="s">
        <v>112</v>
      </c>
      <c r="D140">
        <v>50104898</v>
      </c>
      <c r="E140" t="s">
        <v>417</v>
      </c>
      <c r="F140">
        <v>470.54</v>
      </c>
      <c r="G140">
        <v>5.81</v>
      </c>
      <c r="H140">
        <v>5.81</v>
      </c>
      <c r="I140">
        <v>5.81</v>
      </c>
      <c r="J140">
        <v>5.81</v>
      </c>
      <c r="K140">
        <v>447.3</v>
      </c>
      <c r="L140" t="s">
        <v>418</v>
      </c>
    </row>
    <row r="141" spans="1:12" x14ac:dyDescent="0.3">
      <c r="A141" t="s">
        <v>1184</v>
      </c>
      <c r="B141" t="s">
        <v>176</v>
      </c>
      <c r="C141" t="s">
        <v>177</v>
      </c>
      <c r="D141">
        <v>4046869</v>
      </c>
      <c r="E141" t="s">
        <v>419</v>
      </c>
      <c r="F141">
        <v>470.32</v>
      </c>
      <c r="G141">
        <v>6.6</v>
      </c>
      <c r="H141">
        <v>31.1</v>
      </c>
      <c r="I141">
        <v>6.1</v>
      </c>
      <c r="J141">
        <v>9.85</v>
      </c>
      <c r="K141">
        <v>416.67</v>
      </c>
      <c r="L141" t="s">
        <v>420</v>
      </c>
    </row>
    <row r="142" spans="1:12" x14ac:dyDescent="0.3">
      <c r="A142" t="s">
        <v>1184</v>
      </c>
      <c r="B142" t="s">
        <v>176</v>
      </c>
      <c r="C142" t="s">
        <v>177</v>
      </c>
      <c r="D142">
        <v>4045934</v>
      </c>
      <c r="E142" t="s">
        <v>421</v>
      </c>
      <c r="F142">
        <v>466.51</v>
      </c>
      <c r="G142">
        <v>25.53</v>
      </c>
      <c r="H142">
        <v>440.98</v>
      </c>
      <c r="I142">
        <v>0</v>
      </c>
      <c r="J142">
        <v>0</v>
      </c>
      <c r="K142">
        <v>0</v>
      </c>
      <c r="L142" t="s">
        <v>422</v>
      </c>
    </row>
    <row r="143" spans="1:12" x14ac:dyDescent="0.3">
      <c r="A143" t="s">
        <v>1184</v>
      </c>
      <c r="B143" t="s">
        <v>17</v>
      </c>
      <c r="C143" t="s">
        <v>130</v>
      </c>
      <c r="D143">
        <v>1069124</v>
      </c>
      <c r="E143" t="s">
        <v>423</v>
      </c>
      <c r="F143">
        <v>464.14</v>
      </c>
      <c r="G143">
        <v>6.86</v>
      </c>
      <c r="H143">
        <v>0</v>
      </c>
      <c r="I143">
        <v>0</v>
      </c>
      <c r="J143">
        <v>0</v>
      </c>
      <c r="K143">
        <v>457.28</v>
      </c>
      <c r="L143" t="s">
        <v>424</v>
      </c>
    </row>
    <row r="144" spans="1:12" x14ac:dyDescent="0.3">
      <c r="A144" t="s">
        <v>1184</v>
      </c>
      <c r="B144" t="s">
        <v>18</v>
      </c>
      <c r="C144" t="s">
        <v>425</v>
      </c>
      <c r="D144">
        <v>1002110958</v>
      </c>
      <c r="E144" t="s">
        <v>426</v>
      </c>
      <c r="F144">
        <v>462.06</v>
      </c>
      <c r="G144">
        <v>292.39999999999998</v>
      </c>
      <c r="H144">
        <v>169.66</v>
      </c>
      <c r="I144">
        <v>0</v>
      </c>
      <c r="J144">
        <v>0</v>
      </c>
      <c r="K144">
        <v>0</v>
      </c>
      <c r="L144" t="s">
        <v>427</v>
      </c>
    </row>
    <row r="145" spans="1:12" x14ac:dyDescent="0.3">
      <c r="A145" t="s">
        <v>1184</v>
      </c>
      <c r="B145" t="s">
        <v>90</v>
      </c>
      <c r="C145" t="s">
        <v>428</v>
      </c>
      <c r="D145">
        <v>701614</v>
      </c>
      <c r="E145" t="s">
        <v>429</v>
      </c>
      <c r="F145">
        <v>453.2</v>
      </c>
      <c r="G145">
        <v>116.88</v>
      </c>
      <c r="H145">
        <v>336.32</v>
      </c>
      <c r="I145">
        <v>0</v>
      </c>
      <c r="J145">
        <v>0</v>
      </c>
      <c r="K145">
        <v>0</v>
      </c>
      <c r="L145" t="s">
        <v>430</v>
      </c>
    </row>
    <row r="146" spans="1:12" x14ac:dyDescent="0.3">
      <c r="A146" t="s">
        <v>1184</v>
      </c>
      <c r="B146" t="s">
        <v>90</v>
      </c>
      <c r="C146" t="s">
        <v>341</v>
      </c>
      <c r="D146">
        <v>60170459</v>
      </c>
      <c r="E146" t="s">
        <v>431</v>
      </c>
      <c r="F146">
        <v>450.83</v>
      </c>
      <c r="G146">
        <v>2.85</v>
      </c>
      <c r="H146">
        <v>63.34</v>
      </c>
      <c r="I146">
        <v>6.77</v>
      </c>
      <c r="J146">
        <v>31.4</v>
      </c>
      <c r="K146">
        <v>346.47</v>
      </c>
      <c r="L146" t="s">
        <v>432</v>
      </c>
    </row>
    <row r="147" spans="1:12" x14ac:dyDescent="0.3">
      <c r="A147" t="s">
        <v>1184</v>
      </c>
      <c r="B147" t="s">
        <v>17</v>
      </c>
      <c r="C147" t="s">
        <v>433</v>
      </c>
      <c r="D147">
        <v>1090000405</v>
      </c>
      <c r="E147" t="s">
        <v>434</v>
      </c>
      <c r="F147">
        <v>443.83</v>
      </c>
      <c r="G147">
        <v>31.01</v>
      </c>
      <c r="H147">
        <v>6.01</v>
      </c>
      <c r="I147">
        <v>6.01</v>
      </c>
      <c r="J147">
        <v>0</v>
      </c>
      <c r="K147">
        <v>400.8</v>
      </c>
      <c r="L147" t="s">
        <v>435</v>
      </c>
    </row>
    <row r="148" spans="1:12" x14ac:dyDescent="0.3">
      <c r="A148" t="s">
        <v>1184</v>
      </c>
      <c r="B148" t="s">
        <v>142</v>
      </c>
      <c r="C148" t="s">
        <v>372</v>
      </c>
      <c r="D148">
        <v>41021390</v>
      </c>
      <c r="E148" t="s">
        <v>436</v>
      </c>
      <c r="F148">
        <v>442.93</v>
      </c>
      <c r="G148">
        <v>6.24</v>
      </c>
      <c r="H148">
        <v>30.74</v>
      </c>
      <c r="I148">
        <v>5.74</v>
      </c>
      <c r="J148">
        <v>5.74</v>
      </c>
      <c r="K148">
        <v>394.47</v>
      </c>
      <c r="L148" t="s">
        <v>437</v>
      </c>
    </row>
    <row r="149" spans="1:12" x14ac:dyDescent="0.3">
      <c r="A149" t="s">
        <v>1184</v>
      </c>
      <c r="B149" t="s">
        <v>102</v>
      </c>
      <c r="C149" t="s">
        <v>112</v>
      </c>
      <c r="D149">
        <v>50201050</v>
      </c>
      <c r="E149" t="s">
        <v>438</v>
      </c>
      <c r="F149">
        <v>435.94</v>
      </c>
      <c r="G149">
        <v>6.31</v>
      </c>
      <c r="H149">
        <v>30.81</v>
      </c>
      <c r="I149">
        <v>5.81</v>
      </c>
      <c r="J149">
        <v>5.81</v>
      </c>
      <c r="K149">
        <v>387.2</v>
      </c>
      <c r="L149" t="s">
        <v>439</v>
      </c>
    </row>
    <row r="150" spans="1:12" x14ac:dyDescent="0.3">
      <c r="A150" t="s">
        <v>1184</v>
      </c>
      <c r="B150" t="s">
        <v>142</v>
      </c>
      <c r="C150" t="s">
        <v>163</v>
      </c>
      <c r="D150">
        <v>40402441</v>
      </c>
      <c r="E150" t="s">
        <v>440</v>
      </c>
      <c r="F150">
        <v>433.9</v>
      </c>
      <c r="G150">
        <v>6.28</v>
      </c>
      <c r="H150">
        <v>30.78</v>
      </c>
      <c r="I150">
        <v>5.78</v>
      </c>
      <c r="J150">
        <v>5.78</v>
      </c>
      <c r="K150">
        <v>385.28</v>
      </c>
      <c r="L150" t="s">
        <v>412</v>
      </c>
    </row>
    <row r="151" spans="1:12" x14ac:dyDescent="0.3">
      <c r="A151" t="s">
        <v>1184</v>
      </c>
      <c r="B151" t="s">
        <v>142</v>
      </c>
      <c r="C151" t="s">
        <v>163</v>
      </c>
      <c r="D151">
        <v>41018454</v>
      </c>
      <c r="E151" t="s">
        <v>441</v>
      </c>
      <c r="F151">
        <v>432.91</v>
      </c>
      <c r="G151">
        <v>5.88</v>
      </c>
      <c r="H151">
        <v>37.880000000000003</v>
      </c>
      <c r="I151">
        <v>12.88</v>
      </c>
      <c r="J151">
        <v>17.38</v>
      </c>
      <c r="K151">
        <v>358.89</v>
      </c>
      <c r="L151" t="s">
        <v>442</v>
      </c>
    </row>
    <row r="152" spans="1:12" x14ac:dyDescent="0.3">
      <c r="A152" t="s">
        <v>1184</v>
      </c>
      <c r="B152" t="s">
        <v>90</v>
      </c>
      <c r="C152" t="s">
        <v>296</v>
      </c>
      <c r="D152">
        <v>4128596</v>
      </c>
      <c r="E152" t="s">
        <v>443</v>
      </c>
      <c r="F152">
        <v>428.29</v>
      </c>
      <c r="G152">
        <v>5.68</v>
      </c>
      <c r="H152">
        <v>11.68</v>
      </c>
      <c r="I152">
        <v>38.43</v>
      </c>
      <c r="J152">
        <v>13.43</v>
      </c>
      <c r="K152">
        <v>359.07</v>
      </c>
      <c r="L152" t="s">
        <v>444</v>
      </c>
    </row>
    <row r="153" spans="1:12" x14ac:dyDescent="0.3">
      <c r="A153" t="s">
        <v>1184</v>
      </c>
      <c r="B153" t="s">
        <v>273</v>
      </c>
      <c r="C153" t="s">
        <v>445</v>
      </c>
      <c r="D153">
        <v>3483349</v>
      </c>
      <c r="E153" t="s">
        <v>446</v>
      </c>
      <c r="F153">
        <v>423.51</v>
      </c>
      <c r="G153">
        <v>400.37</v>
      </c>
      <c r="H153">
        <v>23.14</v>
      </c>
      <c r="I153">
        <v>0</v>
      </c>
      <c r="J153">
        <v>0</v>
      </c>
      <c r="K153">
        <v>0</v>
      </c>
      <c r="L153" t="s">
        <v>447</v>
      </c>
    </row>
    <row r="154" spans="1:12" x14ac:dyDescent="0.3">
      <c r="A154" t="s">
        <v>1184</v>
      </c>
      <c r="B154" t="s">
        <v>90</v>
      </c>
      <c r="C154" t="s">
        <v>296</v>
      </c>
      <c r="D154">
        <v>60208802</v>
      </c>
      <c r="E154" t="s">
        <v>448</v>
      </c>
      <c r="F154">
        <v>420.07</v>
      </c>
      <c r="G154">
        <v>420.07</v>
      </c>
      <c r="H154">
        <v>0</v>
      </c>
      <c r="I154">
        <v>0</v>
      </c>
      <c r="J154">
        <v>0</v>
      </c>
      <c r="K154">
        <v>0</v>
      </c>
      <c r="L154" t="s">
        <v>449</v>
      </c>
    </row>
    <row r="155" spans="1:12" x14ac:dyDescent="0.3">
      <c r="A155" t="s">
        <v>1184</v>
      </c>
      <c r="B155" t="s">
        <v>102</v>
      </c>
      <c r="C155" t="s">
        <v>112</v>
      </c>
      <c r="D155">
        <v>50106630</v>
      </c>
      <c r="E155" t="s">
        <v>450</v>
      </c>
      <c r="F155">
        <v>415.11</v>
      </c>
      <c r="G155">
        <v>6.13</v>
      </c>
      <c r="H155">
        <v>408.98</v>
      </c>
      <c r="I155">
        <v>0</v>
      </c>
      <c r="J155">
        <v>0</v>
      </c>
      <c r="K155">
        <v>0</v>
      </c>
      <c r="L155" t="s">
        <v>451</v>
      </c>
    </row>
    <row r="156" spans="1:12" x14ac:dyDescent="0.3">
      <c r="A156" t="s">
        <v>1184</v>
      </c>
      <c r="B156" t="s">
        <v>90</v>
      </c>
      <c r="C156" t="s">
        <v>452</v>
      </c>
      <c r="D156">
        <v>9102983</v>
      </c>
      <c r="E156" t="s">
        <v>453</v>
      </c>
      <c r="F156">
        <v>412.08</v>
      </c>
      <c r="G156">
        <v>6.09</v>
      </c>
      <c r="H156">
        <v>405.99</v>
      </c>
      <c r="I156">
        <v>0</v>
      </c>
      <c r="J156">
        <v>0</v>
      </c>
      <c r="K156">
        <v>0</v>
      </c>
      <c r="L156" t="s">
        <v>454</v>
      </c>
    </row>
    <row r="157" spans="1:12" x14ac:dyDescent="0.3">
      <c r="A157" t="s">
        <v>1184</v>
      </c>
      <c r="B157" t="s">
        <v>21</v>
      </c>
      <c r="C157" t="s">
        <v>455</v>
      </c>
      <c r="D157">
        <v>60000310</v>
      </c>
      <c r="E157" t="s">
        <v>456</v>
      </c>
      <c r="F157">
        <v>409.4</v>
      </c>
      <c r="G157">
        <v>5.32</v>
      </c>
      <c r="H157">
        <v>5.32</v>
      </c>
      <c r="I157">
        <v>7.57</v>
      </c>
      <c r="J157">
        <v>35.07</v>
      </c>
      <c r="K157">
        <v>356.12</v>
      </c>
      <c r="L157" t="s">
        <v>457</v>
      </c>
    </row>
    <row r="158" spans="1:12" x14ac:dyDescent="0.3">
      <c r="A158" t="s">
        <v>1184</v>
      </c>
      <c r="B158" t="s">
        <v>176</v>
      </c>
      <c r="C158" t="s">
        <v>206</v>
      </c>
      <c r="D158">
        <v>1320570</v>
      </c>
      <c r="E158" t="s">
        <v>458</v>
      </c>
      <c r="F158">
        <v>400.42</v>
      </c>
      <c r="G158">
        <v>5.66</v>
      </c>
      <c r="H158">
        <v>5.16</v>
      </c>
      <c r="I158">
        <v>30.16</v>
      </c>
      <c r="J158">
        <v>5.16</v>
      </c>
      <c r="K158">
        <v>354.28</v>
      </c>
      <c r="L158" t="s">
        <v>459</v>
      </c>
    </row>
    <row r="159" spans="1:12" x14ac:dyDescent="0.3">
      <c r="A159" t="s">
        <v>1184</v>
      </c>
      <c r="B159" t="s">
        <v>21</v>
      </c>
      <c r="C159" t="s">
        <v>362</v>
      </c>
      <c r="D159">
        <v>150314302</v>
      </c>
      <c r="E159" t="s">
        <v>460</v>
      </c>
      <c r="F159">
        <v>398.14</v>
      </c>
      <c r="G159">
        <v>30.27</v>
      </c>
      <c r="H159">
        <v>8.1</v>
      </c>
      <c r="I159">
        <v>8.27</v>
      </c>
      <c r="J159">
        <v>351.5</v>
      </c>
      <c r="K159">
        <v>0</v>
      </c>
      <c r="L159" t="s">
        <v>461</v>
      </c>
    </row>
    <row r="160" spans="1:12" x14ac:dyDescent="0.3">
      <c r="A160" t="s">
        <v>1184</v>
      </c>
      <c r="B160" t="s">
        <v>176</v>
      </c>
      <c r="C160" t="s">
        <v>177</v>
      </c>
      <c r="D160">
        <v>4040041</v>
      </c>
      <c r="E160" t="s">
        <v>462</v>
      </c>
      <c r="F160">
        <v>396.7</v>
      </c>
      <c r="G160">
        <v>30.25</v>
      </c>
      <c r="H160">
        <v>5.25</v>
      </c>
      <c r="I160">
        <v>5.7</v>
      </c>
      <c r="J160">
        <v>5.7</v>
      </c>
      <c r="K160">
        <v>349.8</v>
      </c>
      <c r="L160" t="s">
        <v>463</v>
      </c>
    </row>
    <row r="161" spans="1:12" x14ac:dyDescent="0.3">
      <c r="A161" t="s">
        <v>1184</v>
      </c>
      <c r="B161" t="s">
        <v>15</v>
      </c>
      <c r="C161" t="s">
        <v>288</v>
      </c>
      <c r="D161">
        <v>60151757</v>
      </c>
      <c r="E161" t="s">
        <v>464</v>
      </c>
      <c r="F161">
        <v>390.5</v>
      </c>
      <c r="G161">
        <v>5.53</v>
      </c>
      <c r="H161">
        <v>7.03</v>
      </c>
      <c r="I161">
        <v>7.03</v>
      </c>
      <c r="J161">
        <v>293.02999999999997</v>
      </c>
      <c r="K161">
        <v>77.88</v>
      </c>
      <c r="L161" t="s">
        <v>157</v>
      </c>
    </row>
    <row r="162" spans="1:12" x14ac:dyDescent="0.3">
      <c r="A162" t="s">
        <v>1184</v>
      </c>
      <c r="B162" t="s">
        <v>142</v>
      </c>
      <c r="C162" t="s">
        <v>238</v>
      </c>
      <c r="D162">
        <v>47007462</v>
      </c>
      <c r="E162" t="s">
        <v>465</v>
      </c>
      <c r="F162">
        <v>388.7</v>
      </c>
      <c r="G162">
        <v>388.7</v>
      </c>
      <c r="H162">
        <v>0</v>
      </c>
      <c r="I162">
        <v>0</v>
      </c>
      <c r="J162">
        <v>0</v>
      </c>
      <c r="K162">
        <v>0</v>
      </c>
      <c r="L162" t="s">
        <v>466</v>
      </c>
    </row>
    <row r="163" spans="1:12" x14ac:dyDescent="0.3">
      <c r="A163" t="s">
        <v>1184</v>
      </c>
      <c r="B163" t="s">
        <v>90</v>
      </c>
      <c r="C163" t="s">
        <v>467</v>
      </c>
      <c r="D163">
        <v>4571613</v>
      </c>
      <c r="E163" t="s">
        <v>468</v>
      </c>
      <c r="F163">
        <v>388.43</v>
      </c>
      <c r="G163">
        <v>5.74</v>
      </c>
      <c r="H163">
        <v>0</v>
      </c>
      <c r="I163">
        <v>0</v>
      </c>
      <c r="J163">
        <v>0</v>
      </c>
      <c r="K163">
        <v>382.69</v>
      </c>
      <c r="L163" t="s">
        <v>469</v>
      </c>
    </row>
    <row r="164" spans="1:12" x14ac:dyDescent="0.3">
      <c r="A164" t="s">
        <v>1184</v>
      </c>
      <c r="B164" t="s">
        <v>142</v>
      </c>
      <c r="C164" t="s">
        <v>143</v>
      </c>
      <c r="D164">
        <v>60171504</v>
      </c>
      <c r="E164" t="s">
        <v>470</v>
      </c>
      <c r="F164">
        <v>381.62</v>
      </c>
      <c r="G164">
        <v>5.26</v>
      </c>
      <c r="H164">
        <v>29.76</v>
      </c>
      <c r="I164">
        <v>4.76</v>
      </c>
      <c r="J164">
        <v>4.76</v>
      </c>
      <c r="K164">
        <v>337.08</v>
      </c>
      <c r="L164" t="s">
        <v>114</v>
      </c>
    </row>
    <row r="165" spans="1:12" x14ac:dyDescent="0.3">
      <c r="A165" t="s">
        <v>1184</v>
      </c>
      <c r="B165" t="s">
        <v>102</v>
      </c>
      <c r="C165" t="s">
        <v>112</v>
      </c>
      <c r="D165">
        <v>50015571</v>
      </c>
      <c r="E165" t="s">
        <v>471</v>
      </c>
      <c r="F165">
        <v>381.52</v>
      </c>
      <c r="G165">
        <v>5.4</v>
      </c>
      <c r="H165">
        <v>29.9</v>
      </c>
      <c r="I165">
        <v>4.9000000000000004</v>
      </c>
      <c r="J165">
        <v>4.9000000000000004</v>
      </c>
      <c r="K165">
        <v>336.42</v>
      </c>
      <c r="L165" t="s">
        <v>472</v>
      </c>
    </row>
    <row r="166" spans="1:12" x14ac:dyDescent="0.3">
      <c r="A166" t="s">
        <v>1184</v>
      </c>
      <c r="B166" t="s">
        <v>261</v>
      </c>
      <c r="C166" t="s">
        <v>262</v>
      </c>
      <c r="D166">
        <v>1000594588</v>
      </c>
      <c r="E166" t="s">
        <v>473</v>
      </c>
      <c r="F166">
        <v>377.99</v>
      </c>
      <c r="G166">
        <v>5.59</v>
      </c>
      <c r="H166">
        <v>372.4</v>
      </c>
      <c r="I166">
        <v>0</v>
      </c>
      <c r="J166">
        <v>0</v>
      </c>
      <c r="K166">
        <v>0</v>
      </c>
      <c r="L166" t="s">
        <v>474</v>
      </c>
    </row>
    <row r="167" spans="1:12" x14ac:dyDescent="0.3">
      <c r="A167" t="s">
        <v>1184</v>
      </c>
      <c r="B167" t="s">
        <v>135</v>
      </c>
      <c r="C167" t="s">
        <v>136</v>
      </c>
      <c r="D167">
        <v>60156811</v>
      </c>
      <c r="E167" t="s">
        <v>475</v>
      </c>
      <c r="F167">
        <v>374.58</v>
      </c>
      <c r="G167">
        <v>81.91</v>
      </c>
      <c r="H167">
        <v>7.27</v>
      </c>
      <c r="I167">
        <v>285.39999999999998</v>
      </c>
      <c r="J167">
        <v>0</v>
      </c>
      <c r="K167">
        <v>0</v>
      </c>
      <c r="L167" t="s">
        <v>476</v>
      </c>
    </row>
    <row r="168" spans="1:12" x14ac:dyDescent="0.3">
      <c r="A168" t="s">
        <v>1184</v>
      </c>
      <c r="B168" t="s">
        <v>102</v>
      </c>
      <c r="C168" t="s">
        <v>119</v>
      </c>
      <c r="D168">
        <v>154601</v>
      </c>
      <c r="E168" t="s">
        <v>477</v>
      </c>
      <c r="F168">
        <v>373.17</v>
      </c>
      <c r="G168">
        <v>0</v>
      </c>
      <c r="H168">
        <v>0</v>
      </c>
      <c r="I168">
        <v>0</v>
      </c>
      <c r="J168">
        <v>0</v>
      </c>
      <c r="K168">
        <v>0</v>
      </c>
      <c r="L168" t="s">
        <v>478</v>
      </c>
    </row>
    <row r="169" spans="1:12" x14ac:dyDescent="0.3">
      <c r="A169" t="s">
        <v>1184</v>
      </c>
      <c r="B169" t="s">
        <v>176</v>
      </c>
      <c r="C169" t="s">
        <v>346</v>
      </c>
      <c r="D169">
        <v>60188816</v>
      </c>
      <c r="E169" t="s">
        <v>479</v>
      </c>
      <c r="F169">
        <v>364.55</v>
      </c>
      <c r="G169">
        <v>6.42</v>
      </c>
      <c r="H169">
        <v>34.67</v>
      </c>
      <c r="I169">
        <v>9.67</v>
      </c>
      <c r="J169">
        <v>9.67</v>
      </c>
      <c r="K169">
        <v>304.12</v>
      </c>
      <c r="L169" t="s">
        <v>480</v>
      </c>
    </row>
    <row r="170" spans="1:12" x14ac:dyDescent="0.3">
      <c r="A170" t="s">
        <v>1184</v>
      </c>
      <c r="B170" t="s">
        <v>142</v>
      </c>
      <c r="C170" t="s">
        <v>163</v>
      </c>
      <c r="D170">
        <v>47003047</v>
      </c>
      <c r="E170" t="s">
        <v>481</v>
      </c>
      <c r="F170">
        <v>360.79</v>
      </c>
      <c r="G170">
        <v>5.18</v>
      </c>
      <c r="H170">
        <v>29.68</v>
      </c>
      <c r="I170">
        <v>4.68</v>
      </c>
      <c r="J170">
        <v>4.68</v>
      </c>
      <c r="K170">
        <v>316.57</v>
      </c>
      <c r="L170" t="s">
        <v>482</v>
      </c>
    </row>
    <row r="171" spans="1:12" x14ac:dyDescent="0.3">
      <c r="A171" t="s">
        <v>1184</v>
      </c>
      <c r="B171" t="s">
        <v>135</v>
      </c>
      <c r="C171" t="s">
        <v>190</v>
      </c>
      <c r="D171">
        <v>60141945</v>
      </c>
      <c r="E171" t="s">
        <v>483</v>
      </c>
      <c r="F171">
        <v>356.51</v>
      </c>
      <c r="G171">
        <v>96.06</v>
      </c>
      <c r="H171">
        <v>113.36</v>
      </c>
      <c r="I171">
        <v>120.69</v>
      </c>
      <c r="J171">
        <v>26.4</v>
      </c>
      <c r="K171">
        <v>0</v>
      </c>
      <c r="L171" t="s">
        <v>484</v>
      </c>
    </row>
    <row r="172" spans="1:12" x14ac:dyDescent="0.3">
      <c r="A172" t="s">
        <v>1184</v>
      </c>
      <c r="B172" t="s">
        <v>102</v>
      </c>
      <c r="C172" t="s">
        <v>103</v>
      </c>
      <c r="D172">
        <v>6008161</v>
      </c>
      <c r="E172" t="s">
        <v>485</v>
      </c>
      <c r="F172">
        <v>352.01</v>
      </c>
      <c r="G172">
        <v>4.7</v>
      </c>
      <c r="H172">
        <v>7.77</v>
      </c>
      <c r="I172">
        <v>32.270000000000003</v>
      </c>
      <c r="J172">
        <v>7.27</v>
      </c>
      <c r="K172">
        <v>300</v>
      </c>
      <c r="L172" t="s">
        <v>486</v>
      </c>
    </row>
    <row r="173" spans="1:12" x14ac:dyDescent="0.3">
      <c r="A173" t="s">
        <v>1184</v>
      </c>
      <c r="B173" t="s">
        <v>21</v>
      </c>
      <c r="C173" t="s">
        <v>139</v>
      </c>
      <c r="D173">
        <v>5036119</v>
      </c>
      <c r="E173" t="s">
        <v>487</v>
      </c>
      <c r="F173">
        <v>351.69</v>
      </c>
      <c r="G173">
        <v>4.66</v>
      </c>
      <c r="H173">
        <v>29.66</v>
      </c>
      <c r="I173">
        <v>4.91</v>
      </c>
      <c r="J173">
        <v>152.05000000000001</v>
      </c>
      <c r="K173">
        <v>160.41</v>
      </c>
      <c r="L173" t="s">
        <v>488</v>
      </c>
    </row>
    <row r="174" spans="1:12" x14ac:dyDescent="0.3">
      <c r="A174" t="s">
        <v>1184</v>
      </c>
      <c r="B174" t="s">
        <v>176</v>
      </c>
      <c r="C174" t="s">
        <v>206</v>
      </c>
      <c r="D174">
        <v>5129929</v>
      </c>
      <c r="E174" t="s">
        <v>489</v>
      </c>
      <c r="F174">
        <v>351.09</v>
      </c>
      <c r="G174">
        <v>29.51</v>
      </c>
      <c r="H174">
        <v>4.51</v>
      </c>
      <c r="I174">
        <v>7.51</v>
      </c>
      <c r="J174">
        <v>9.01</v>
      </c>
      <c r="K174">
        <v>300.55</v>
      </c>
      <c r="L174" t="s">
        <v>490</v>
      </c>
    </row>
    <row r="175" spans="1:12" x14ac:dyDescent="0.3">
      <c r="A175" t="s">
        <v>1184</v>
      </c>
      <c r="B175" t="s">
        <v>135</v>
      </c>
      <c r="C175" t="s">
        <v>491</v>
      </c>
      <c r="D175">
        <v>488261</v>
      </c>
      <c r="E175" t="s">
        <v>492</v>
      </c>
      <c r="F175">
        <v>350.09</v>
      </c>
      <c r="G175">
        <v>24.72</v>
      </c>
      <c r="H175">
        <v>3.77</v>
      </c>
      <c r="I175">
        <v>60.99</v>
      </c>
      <c r="J175">
        <v>96.79</v>
      </c>
      <c r="K175">
        <v>163.82</v>
      </c>
      <c r="L175" t="s">
        <v>476</v>
      </c>
    </row>
    <row r="176" spans="1:12" x14ac:dyDescent="0.3">
      <c r="A176" t="s">
        <v>1184</v>
      </c>
      <c r="B176" t="s">
        <v>18</v>
      </c>
      <c r="C176" t="s">
        <v>493</v>
      </c>
      <c r="D176">
        <v>1000105700</v>
      </c>
      <c r="E176" t="s">
        <v>494</v>
      </c>
      <c r="F176">
        <v>346.46</v>
      </c>
      <c r="G176">
        <v>29.6</v>
      </c>
      <c r="H176">
        <v>4.9800000000000004</v>
      </c>
      <c r="I176">
        <v>4.9800000000000004</v>
      </c>
      <c r="J176">
        <v>306.89999999999998</v>
      </c>
      <c r="K176">
        <v>0</v>
      </c>
      <c r="L176" t="s">
        <v>495</v>
      </c>
    </row>
    <row r="177" spans="1:12" x14ac:dyDescent="0.3">
      <c r="A177" t="s">
        <v>1184</v>
      </c>
      <c r="B177" t="s">
        <v>20</v>
      </c>
      <c r="C177" t="s">
        <v>153</v>
      </c>
      <c r="D177">
        <v>150271403</v>
      </c>
      <c r="E177" t="s">
        <v>496</v>
      </c>
      <c r="F177">
        <v>346.06</v>
      </c>
      <c r="G177">
        <v>4.8499999999999996</v>
      </c>
      <c r="H177">
        <v>29.35</v>
      </c>
      <c r="I177">
        <v>4.3499999999999996</v>
      </c>
      <c r="J177">
        <v>4.3499999999999996</v>
      </c>
      <c r="K177">
        <v>303.16000000000003</v>
      </c>
      <c r="L177" t="s">
        <v>114</v>
      </c>
    </row>
    <row r="178" spans="1:12" x14ac:dyDescent="0.3">
      <c r="A178" t="s">
        <v>1184</v>
      </c>
      <c r="B178" t="s">
        <v>261</v>
      </c>
      <c r="C178" t="s">
        <v>262</v>
      </c>
      <c r="D178">
        <v>1001403514</v>
      </c>
      <c r="E178" t="s">
        <v>497</v>
      </c>
      <c r="F178">
        <v>343.44</v>
      </c>
      <c r="G178">
        <v>343.44</v>
      </c>
      <c r="H178">
        <v>0</v>
      </c>
      <c r="I178">
        <v>0</v>
      </c>
      <c r="J178">
        <v>0</v>
      </c>
      <c r="K178">
        <v>0</v>
      </c>
      <c r="L178" t="s">
        <v>498</v>
      </c>
    </row>
    <row r="179" spans="1:12" x14ac:dyDescent="0.3">
      <c r="A179" t="s">
        <v>1184</v>
      </c>
      <c r="B179" t="s">
        <v>98</v>
      </c>
      <c r="C179" t="s">
        <v>99</v>
      </c>
      <c r="D179">
        <v>172658</v>
      </c>
      <c r="E179" t="s">
        <v>499</v>
      </c>
      <c r="F179">
        <v>341.23</v>
      </c>
      <c r="G179">
        <v>5.08</v>
      </c>
      <c r="H179">
        <v>5.08</v>
      </c>
      <c r="I179">
        <v>4.58</v>
      </c>
      <c r="J179">
        <v>326.49</v>
      </c>
      <c r="K179">
        <v>0</v>
      </c>
      <c r="L179" t="s">
        <v>500</v>
      </c>
    </row>
    <row r="180" spans="1:12" x14ac:dyDescent="0.3">
      <c r="A180" t="s">
        <v>1184</v>
      </c>
      <c r="B180" t="s">
        <v>18</v>
      </c>
      <c r="C180" t="s">
        <v>501</v>
      </c>
      <c r="D180">
        <v>60175912</v>
      </c>
      <c r="E180" t="s">
        <v>502</v>
      </c>
      <c r="F180">
        <v>339.36</v>
      </c>
      <c r="G180">
        <v>86.24</v>
      </c>
      <c r="H180">
        <v>3.74</v>
      </c>
      <c r="I180">
        <v>249.38</v>
      </c>
      <c r="J180">
        <v>0</v>
      </c>
      <c r="K180">
        <v>0</v>
      </c>
      <c r="L180" t="s">
        <v>503</v>
      </c>
    </row>
    <row r="181" spans="1:12" x14ac:dyDescent="0.3">
      <c r="A181" t="s">
        <v>1184</v>
      </c>
      <c r="B181" t="s">
        <v>176</v>
      </c>
      <c r="C181" t="s">
        <v>177</v>
      </c>
      <c r="D181">
        <v>1202999</v>
      </c>
      <c r="E181" t="s">
        <v>504</v>
      </c>
      <c r="F181">
        <v>335.16</v>
      </c>
      <c r="G181">
        <v>68.290000000000006</v>
      </c>
      <c r="H181">
        <v>3.79</v>
      </c>
      <c r="I181">
        <v>5.29</v>
      </c>
      <c r="J181">
        <v>5.29</v>
      </c>
      <c r="K181">
        <v>252.5</v>
      </c>
      <c r="L181" t="s">
        <v>505</v>
      </c>
    </row>
    <row r="182" spans="1:12" x14ac:dyDescent="0.3">
      <c r="A182" t="s">
        <v>1184</v>
      </c>
      <c r="B182" t="s">
        <v>15</v>
      </c>
      <c r="C182" t="s">
        <v>506</v>
      </c>
      <c r="D182">
        <v>60106726</v>
      </c>
      <c r="E182" t="s">
        <v>507</v>
      </c>
      <c r="F182">
        <v>335.02</v>
      </c>
      <c r="G182">
        <v>4.75</v>
      </c>
      <c r="H182">
        <v>29.25</v>
      </c>
      <c r="I182">
        <v>4.25</v>
      </c>
      <c r="J182">
        <v>5.75</v>
      </c>
      <c r="K182">
        <v>291.02</v>
      </c>
      <c r="L182" t="s">
        <v>508</v>
      </c>
    </row>
    <row r="183" spans="1:12" x14ac:dyDescent="0.3">
      <c r="A183" t="s">
        <v>1184</v>
      </c>
      <c r="B183" t="s">
        <v>176</v>
      </c>
      <c r="C183" t="s">
        <v>206</v>
      </c>
      <c r="D183">
        <v>1320089</v>
      </c>
      <c r="E183" t="s">
        <v>509</v>
      </c>
      <c r="F183">
        <v>332.84</v>
      </c>
      <c r="G183">
        <v>4.66</v>
      </c>
      <c r="H183">
        <v>33.659999999999997</v>
      </c>
      <c r="I183">
        <v>8.66</v>
      </c>
      <c r="J183">
        <v>8.66</v>
      </c>
      <c r="K183">
        <v>277.2</v>
      </c>
      <c r="L183" t="s">
        <v>510</v>
      </c>
    </row>
    <row r="184" spans="1:12" x14ac:dyDescent="0.3">
      <c r="A184" t="s">
        <v>1184</v>
      </c>
      <c r="B184" t="s">
        <v>98</v>
      </c>
      <c r="C184" t="s">
        <v>99</v>
      </c>
      <c r="D184">
        <v>177025</v>
      </c>
      <c r="E184" t="s">
        <v>511</v>
      </c>
      <c r="F184">
        <v>332.5</v>
      </c>
      <c r="G184">
        <v>4.13</v>
      </c>
      <c r="H184">
        <v>9.06</v>
      </c>
      <c r="I184">
        <v>38.06</v>
      </c>
      <c r="J184">
        <v>13.06</v>
      </c>
      <c r="K184">
        <v>268.19</v>
      </c>
      <c r="L184" t="s">
        <v>157</v>
      </c>
    </row>
    <row r="185" spans="1:12" x14ac:dyDescent="0.3">
      <c r="A185" t="s">
        <v>1184</v>
      </c>
      <c r="B185" t="s">
        <v>15</v>
      </c>
      <c r="C185" t="s">
        <v>166</v>
      </c>
      <c r="D185">
        <v>60114784</v>
      </c>
      <c r="E185" t="s">
        <v>512</v>
      </c>
      <c r="F185">
        <v>331.45</v>
      </c>
      <c r="G185">
        <v>29.01</v>
      </c>
      <c r="H185">
        <v>4.01</v>
      </c>
      <c r="I185">
        <v>7.76</v>
      </c>
      <c r="J185">
        <v>11.51</v>
      </c>
      <c r="K185">
        <v>279.16000000000003</v>
      </c>
      <c r="L185" t="s">
        <v>513</v>
      </c>
    </row>
    <row r="186" spans="1:12" x14ac:dyDescent="0.3">
      <c r="A186" t="s">
        <v>1184</v>
      </c>
      <c r="B186" t="s">
        <v>15</v>
      </c>
      <c r="C186" t="s">
        <v>166</v>
      </c>
      <c r="D186">
        <v>2170743</v>
      </c>
      <c r="E186" t="s">
        <v>514</v>
      </c>
      <c r="F186">
        <v>329.96</v>
      </c>
      <c r="G186">
        <v>29.38</v>
      </c>
      <c r="H186">
        <v>4.38</v>
      </c>
      <c r="I186">
        <v>4.38</v>
      </c>
      <c r="J186">
        <v>291.82</v>
      </c>
      <c r="K186">
        <v>0</v>
      </c>
      <c r="L186" t="s">
        <v>354</v>
      </c>
    </row>
    <row r="187" spans="1:12" x14ac:dyDescent="0.3">
      <c r="A187" t="s">
        <v>1184</v>
      </c>
      <c r="B187" t="s">
        <v>90</v>
      </c>
      <c r="C187" t="s">
        <v>428</v>
      </c>
      <c r="D187">
        <v>701802</v>
      </c>
      <c r="E187" t="s">
        <v>515</v>
      </c>
      <c r="F187">
        <v>329.86</v>
      </c>
      <c r="G187">
        <v>329.86</v>
      </c>
      <c r="H187">
        <v>0</v>
      </c>
      <c r="I187">
        <v>0</v>
      </c>
      <c r="J187">
        <v>0</v>
      </c>
      <c r="K187">
        <v>0</v>
      </c>
      <c r="L187" t="s">
        <v>516</v>
      </c>
    </row>
    <row r="188" spans="1:12" x14ac:dyDescent="0.3">
      <c r="A188" t="s">
        <v>1184</v>
      </c>
      <c r="B188" t="s">
        <v>20</v>
      </c>
      <c r="C188" t="s">
        <v>153</v>
      </c>
      <c r="D188">
        <v>150497968</v>
      </c>
      <c r="E188" t="s">
        <v>517</v>
      </c>
      <c r="F188">
        <v>329.26</v>
      </c>
      <c r="G188">
        <v>4.62</v>
      </c>
      <c r="H188">
        <v>4.12</v>
      </c>
      <c r="I188">
        <v>29.12</v>
      </c>
      <c r="J188">
        <v>4.12</v>
      </c>
      <c r="K188">
        <v>287.27999999999997</v>
      </c>
      <c r="L188" t="s">
        <v>114</v>
      </c>
    </row>
    <row r="189" spans="1:12" x14ac:dyDescent="0.3">
      <c r="A189" t="s">
        <v>1184</v>
      </c>
      <c r="B189" t="s">
        <v>15</v>
      </c>
      <c r="C189" t="s">
        <v>244</v>
      </c>
      <c r="D189">
        <v>47006835</v>
      </c>
      <c r="E189" t="s">
        <v>518</v>
      </c>
      <c r="F189">
        <v>326.95</v>
      </c>
      <c r="G189">
        <v>225.16</v>
      </c>
      <c r="H189">
        <v>30.87</v>
      </c>
      <c r="I189">
        <v>5.87</v>
      </c>
      <c r="J189">
        <v>5.87</v>
      </c>
      <c r="K189">
        <v>59.18</v>
      </c>
      <c r="L189" t="s">
        <v>519</v>
      </c>
    </row>
    <row r="190" spans="1:12" x14ac:dyDescent="0.3">
      <c r="A190" t="s">
        <v>1184</v>
      </c>
      <c r="B190" t="s">
        <v>142</v>
      </c>
      <c r="C190" t="s">
        <v>163</v>
      </c>
      <c r="D190">
        <v>42015783</v>
      </c>
      <c r="E190" t="s">
        <v>520</v>
      </c>
      <c r="F190">
        <v>326.3</v>
      </c>
      <c r="G190">
        <v>0</v>
      </c>
      <c r="H190">
        <v>0.5</v>
      </c>
      <c r="I190">
        <v>9.27</v>
      </c>
      <c r="J190">
        <v>36.020000000000003</v>
      </c>
      <c r="K190">
        <v>280.51</v>
      </c>
      <c r="L190" t="s">
        <v>521</v>
      </c>
    </row>
    <row r="191" spans="1:12" x14ac:dyDescent="0.3">
      <c r="A191" t="s">
        <v>1184</v>
      </c>
      <c r="B191" t="s">
        <v>176</v>
      </c>
      <c r="C191" t="s">
        <v>206</v>
      </c>
      <c r="D191">
        <v>5128521</v>
      </c>
      <c r="E191" t="s">
        <v>522</v>
      </c>
      <c r="F191">
        <v>326.27999999999997</v>
      </c>
      <c r="G191">
        <v>4.76</v>
      </c>
      <c r="H191">
        <v>29.26</v>
      </c>
      <c r="I191">
        <v>4.26</v>
      </c>
      <c r="J191">
        <v>4.26</v>
      </c>
      <c r="K191">
        <v>283.74</v>
      </c>
      <c r="L191" t="s">
        <v>523</v>
      </c>
    </row>
    <row r="192" spans="1:12" x14ac:dyDescent="0.3">
      <c r="A192" t="s">
        <v>1184</v>
      </c>
      <c r="B192" t="s">
        <v>250</v>
      </c>
      <c r="C192" t="s">
        <v>251</v>
      </c>
      <c r="D192">
        <v>60202318</v>
      </c>
      <c r="E192" t="s">
        <v>524</v>
      </c>
      <c r="F192">
        <v>324.5</v>
      </c>
      <c r="G192">
        <v>4.59</v>
      </c>
      <c r="H192">
        <v>29.09</v>
      </c>
      <c r="I192">
        <v>4.09</v>
      </c>
      <c r="J192">
        <v>4.09</v>
      </c>
      <c r="K192">
        <v>282.64</v>
      </c>
      <c r="L192" t="s">
        <v>114</v>
      </c>
    </row>
    <row r="193" spans="1:12" x14ac:dyDescent="0.3">
      <c r="A193" t="s">
        <v>1184</v>
      </c>
      <c r="B193" t="s">
        <v>135</v>
      </c>
      <c r="C193" t="s">
        <v>525</v>
      </c>
      <c r="D193">
        <v>6005185</v>
      </c>
      <c r="E193" t="s">
        <v>526</v>
      </c>
      <c r="F193">
        <v>323.45</v>
      </c>
      <c r="G193">
        <v>81.39</v>
      </c>
      <c r="H193">
        <v>96.99</v>
      </c>
      <c r="I193">
        <v>145.07</v>
      </c>
      <c r="J193">
        <v>0</v>
      </c>
      <c r="K193">
        <v>0</v>
      </c>
      <c r="L193" t="s">
        <v>527</v>
      </c>
    </row>
    <row r="194" spans="1:12" x14ac:dyDescent="0.3">
      <c r="A194" t="s">
        <v>1184</v>
      </c>
      <c r="B194" t="s">
        <v>15</v>
      </c>
      <c r="C194" t="s">
        <v>528</v>
      </c>
      <c r="D194">
        <v>2023614</v>
      </c>
      <c r="E194" t="s">
        <v>529</v>
      </c>
      <c r="F194">
        <v>322.93</v>
      </c>
      <c r="G194">
        <v>4.59</v>
      </c>
      <c r="H194">
        <v>29.09</v>
      </c>
      <c r="I194">
        <v>4.09</v>
      </c>
      <c r="J194">
        <v>4.09</v>
      </c>
      <c r="K194">
        <v>281.07</v>
      </c>
      <c r="L194" t="s">
        <v>290</v>
      </c>
    </row>
    <row r="195" spans="1:12" x14ac:dyDescent="0.3">
      <c r="A195" t="s">
        <v>1184</v>
      </c>
      <c r="B195" t="s">
        <v>135</v>
      </c>
      <c r="C195" t="s">
        <v>299</v>
      </c>
      <c r="D195">
        <v>60180399</v>
      </c>
      <c r="E195" t="s">
        <v>530</v>
      </c>
      <c r="F195">
        <v>320.83999999999997</v>
      </c>
      <c r="G195">
        <v>94.93</v>
      </c>
      <c r="H195">
        <v>3.04</v>
      </c>
      <c r="I195">
        <v>115.57</v>
      </c>
      <c r="J195">
        <v>107.3</v>
      </c>
      <c r="K195">
        <v>0</v>
      </c>
      <c r="L195" t="s">
        <v>531</v>
      </c>
    </row>
    <row r="196" spans="1:12" x14ac:dyDescent="0.3">
      <c r="A196" t="s">
        <v>1184</v>
      </c>
      <c r="B196" t="s">
        <v>98</v>
      </c>
      <c r="C196" t="s">
        <v>99</v>
      </c>
      <c r="D196">
        <v>173230</v>
      </c>
      <c r="E196" t="s">
        <v>532</v>
      </c>
      <c r="F196">
        <v>318.77</v>
      </c>
      <c r="G196">
        <v>14.8</v>
      </c>
      <c r="H196">
        <v>14.64</v>
      </c>
      <c r="I196">
        <v>14.64</v>
      </c>
      <c r="J196">
        <v>14.64</v>
      </c>
      <c r="K196">
        <v>260.05</v>
      </c>
      <c r="L196" t="s">
        <v>533</v>
      </c>
    </row>
    <row r="197" spans="1:12" x14ac:dyDescent="0.3">
      <c r="A197" t="s">
        <v>1184</v>
      </c>
      <c r="B197" t="s">
        <v>176</v>
      </c>
      <c r="C197" t="s">
        <v>177</v>
      </c>
      <c r="D197">
        <v>6004864</v>
      </c>
      <c r="E197" t="s">
        <v>534</v>
      </c>
      <c r="F197">
        <v>317.64999999999998</v>
      </c>
      <c r="G197">
        <v>43.53</v>
      </c>
      <c r="H197">
        <v>28.53</v>
      </c>
      <c r="I197">
        <v>3.53</v>
      </c>
      <c r="J197">
        <v>3.53</v>
      </c>
      <c r="K197">
        <v>238.53</v>
      </c>
      <c r="L197" t="s">
        <v>535</v>
      </c>
    </row>
    <row r="198" spans="1:12" x14ac:dyDescent="0.3">
      <c r="A198" t="s">
        <v>1184</v>
      </c>
      <c r="B198" t="s">
        <v>94</v>
      </c>
      <c r="C198" t="s">
        <v>95</v>
      </c>
      <c r="D198">
        <v>19103832</v>
      </c>
      <c r="E198" t="s">
        <v>536</v>
      </c>
      <c r="F198">
        <v>317.52999999999997</v>
      </c>
      <c r="G198">
        <v>317.52999999999997</v>
      </c>
      <c r="H198">
        <v>0</v>
      </c>
      <c r="I198">
        <v>0</v>
      </c>
      <c r="J198">
        <v>0</v>
      </c>
      <c r="K198">
        <v>0</v>
      </c>
      <c r="L198" t="s">
        <v>157</v>
      </c>
    </row>
    <row r="199" spans="1:12" x14ac:dyDescent="0.3">
      <c r="A199" t="s">
        <v>1184</v>
      </c>
      <c r="B199" t="s">
        <v>537</v>
      </c>
      <c r="C199" t="s">
        <v>538</v>
      </c>
      <c r="D199">
        <v>60197505</v>
      </c>
      <c r="E199" t="s">
        <v>539</v>
      </c>
      <c r="F199">
        <v>317.33999999999997</v>
      </c>
      <c r="G199">
        <v>4.01</v>
      </c>
      <c r="H199">
        <v>4.51</v>
      </c>
      <c r="I199">
        <v>4.51</v>
      </c>
      <c r="J199">
        <v>29.01</v>
      </c>
      <c r="K199">
        <v>275.3</v>
      </c>
      <c r="L199" t="s">
        <v>540</v>
      </c>
    </row>
    <row r="200" spans="1:12" x14ac:dyDescent="0.3">
      <c r="A200" t="s">
        <v>1184</v>
      </c>
      <c r="B200" t="s">
        <v>90</v>
      </c>
      <c r="C200" t="s">
        <v>541</v>
      </c>
      <c r="D200">
        <v>4606090</v>
      </c>
      <c r="E200" t="s">
        <v>542</v>
      </c>
      <c r="F200">
        <v>316.83999999999997</v>
      </c>
      <c r="G200">
        <v>4.29</v>
      </c>
      <c r="H200">
        <v>66.62</v>
      </c>
      <c r="I200">
        <v>3.34</v>
      </c>
      <c r="J200">
        <v>3.34</v>
      </c>
      <c r="K200">
        <v>239.25</v>
      </c>
      <c r="L200" t="s">
        <v>543</v>
      </c>
    </row>
    <row r="201" spans="1:12" x14ac:dyDescent="0.3">
      <c r="A201" t="s">
        <v>1184</v>
      </c>
      <c r="B201" t="s">
        <v>176</v>
      </c>
      <c r="C201" t="s">
        <v>346</v>
      </c>
      <c r="D201">
        <v>4011915</v>
      </c>
      <c r="E201" t="s">
        <v>544</v>
      </c>
      <c r="F201">
        <v>316.17</v>
      </c>
      <c r="G201">
        <v>28.99</v>
      </c>
      <c r="H201">
        <v>6.99</v>
      </c>
      <c r="I201">
        <v>6.99</v>
      </c>
      <c r="J201">
        <v>6.99</v>
      </c>
      <c r="K201">
        <v>266.20999999999998</v>
      </c>
      <c r="L201" t="s">
        <v>545</v>
      </c>
    </row>
    <row r="202" spans="1:12" x14ac:dyDescent="0.3">
      <c r="A202" t="s">
        <v>1184</v>
      </c>
      <c r="B202" t="s">
        <v>142</v>
      </c>
      <c r="C202" t="s">
        <v>334</v>
      </c>
      <c r="D202">
        <v>6006904</v>
      </c>
      <c r="E202" t="s">
        <v>546</v>
      </c>
      <c r="F202">
        <v>312.52999999999997</v>
      </c>
      <c r="G202">
        <v>4.38</v>
      </c>
      <c r="H202">
        <v>30.38</v>
      </c>
      <c r="I202">
        <v>5.38</v>
      </c>
      <c r="J202">
        <v>6.88</v>
      </c>
      <c r="K202">
        <v>265.51</v>
      </c>
      <c r="L202" t="s">
        <v>461</v>
      </c>
    </row>
    <row r="203" spans="1:12" x14ac:dyDescent="0.3">
      <c r="A203" t="s">
        <v>1184</v>
      </c>
      <c r="B203" t="s">
        <v>261</v>
      </c>
      <c r="C203" t="s">
        <v>262</v>
      </c>
      <c r="D203">
        <v>1000506339</v>
      </c>
      <c r="E203" t="s">
        <v>547</v>
      </c>
      <c r="F203">
        <v>311.5</v>
      </c>
      <c r="G203">
        <v>4.3899999999999997</v>
      </c>
      <c r="H203">
        <v>5.89</v>
      </c>
      <c r="I203">
        <v>5.89</v>
      </c>
      <c r="J203">
        <v>30.39</v>
      </c>
      <c r="K203">
        <v>264.94</v>
      </c>
      <c r="L203" t="s">
        <v>548</v>
      </c>
    </row>
    <row r="204" spans="1:12" x14ac:dyDescent="0.3">
      <c r="A204" t="s">
        <v>1184</v>
      </c>
      <c r="B204" t="s">
        <v>18</v>
      </c>
      <c r="C204" t="s">
        <v>549</v>
      </c>
      <c r="D204">
        <v>1000735517</v>
      </c>
      <c r="E204" t="s">
        <v>550</v>
      </c>
      <c r="F204">
        <v>302.43</v>
      </c>
      <c r="G204">
        <v>4.8499999999999996</v>
      </c>
      <c r="H204">
        <v>4.8499999999999996</v>
      </c>
      <c r="I204">
        <v>4.8499999999999996</v>
      </c>
      <c r="J204">
        <v>4.8499999999999996</v>
      </c>
      <c r="K204">
        <v>283.02999999999997</v>
      </c>
      <c r="L204" t="s">
        <v>551</v>
      </c>
    </row>
    <row r="205" spans="1:12" x14ac:dyDescent="0.3">
      <c r="A205" t="s">
        <v>1184</v>
      </c>
      <c r="B205" t="s">
        <v>90</v>
      </c>
      <c r="C205" t="s">
        <v>296</v>
      </c>
      <c r="D205">
        <v>8037900</v>
      </c>
      <c r="E205" t="s">
        <v>552</v>
      </c>
      <c r="F205">
        <v>301.55</v>
      </c>
      <c r="G205">
        <v>301.55</v>
      </c>
      <c r="H205">
        <v>0</v>
      </c>
      <c r="I205">
        <v>0</v>
      </c>
      <c r="J205">
        <v>0</v>
      </c>
      <c r="K205">
        <v>0</v>
      </c>
      <c r="L205" t="s">
        <v>553</v>
      </c>
    </row>
    <row r="206" spans="1:12" x14ac:dyDescent="0.3">
      <c r="A206" t="s">
        <v>1184</v>
      </c>
      <c r="B206" t="s">
        <v>18</v>
      </c>
      <c r="C206" t="s">
        <v>425</v>
      </c>
      <c r="D206">
        <v>1021002098</v>
      </c>
      <c r="E206" t="s">
        <v>554</v>
      </c>
      <c r="F206">
        <v>300.02999999999997</v>
      </c>
      <c r="G206">
        <v>4.43</v>
      </c>
      <c r="H206">
        <v>295.60000000000002</v>
      </c>
      <c r="I206">
        <v>0</v>
      </c>
      <c r="J206">
        <v>0</v>
      </c>
      <c r="K206">
        <v>0</v>
      </c>
      <c r="L206" t="s">
        <v>555</v>
      </c>
    </row>
    <row r="207" spans="1:12" x14ac:dyDescent="0.3">
      <c r="A207" t="s">
        <v>1184</v>
      </c>
      <c r="B207" t="s">
        <v>98</v>
      </c>
      <c r="C207" t="s">
        <v>203</v>
      </c>
      <c r="D207">
        <v>60163720</v>
      </c>
      <c r="E207" t="s">
        <v>556</v>
      </c>
      <c r="F207">
        <v>299.49</v>
      </c>
      <c r="G207">
        <v>4.32</v>
      </c>
      <c r="H207">
        <v>28.82</v>
      </c>
      <c r="I207">
        <v>3.82</v>
      </c>
      <c r="J207">
        <v>3.82</v>
      </c>
      <c r="K207">
        <v>258.70999999999998</v>
      </c>
      <c r="L207" t="s">
        <v>557</v>
      </c>
    </row>
    <row r="208" spans="1:12" x14ac:dyDescent="0.3">
      <c r="A208" t="s">
        <v>1184</v>
      </c>
      <c r="B208" t="s">
        <v>142</v>
      </c>
      <c r="C208" t="s">
        <v>558</v>
      </c>
      <c r="D208">
        <v>47002549</v>
      </c>
      <c r="E208" t="s">
        <v>559</v>
      </c>
      <c r="F208">
        <v>294.72000000000003</v>
      </c>
      <c r="G208">
        <v>0</v>
      </c>
      <c r="H208">
        <v>0</v>
      </c>
      <c r="I208">
        <v>4.84</v>
      </c>
      <c r="J208">
        <v>6.34</v>
      </c>
      <c r="K208">
        <v>283.54000000000002</v>
      </c>
      <c r="L208" t="s">
        <v>560</v>
      </c>
    </row>
    <row r="209" spans="1:12" x14ac:dyDescent="0.3">
      <c r="A209" t="s">
        <v>1184</v>
      </c>
      <c r="B209" t="s">
        <v>176</v>
      </c>
      <c r="C209" t="s">
        <v>206</v>
      </c>
      <c r="D209">
        <v>5111681</v>
      </c>
      <c r="E209" t="s">
        <v>561</v>
      </c>
      <c r="F209">
        <v>294.5</v>
      </c>
      <c r="G209">
        <v>87.79</v>
      </c>
      <c r="H209">
        <v>5.34</v>
      </c>
      <c r="I209">
        <v>6.84</v>
      </c>
      <c r="J209">
        <v>8.34</v>
      </c>
      <c r="K209">
        <v>186.19</v>
      </c>
      <c r="L209" t="s">
        <v>414</v>
      </c>
    </row>
    <row r="210" spans="1:12" x14ac:dyDescent="0.3">
      <c r="A210" t="s">
        <v>1184</v>
      </c>
      <c r="B210" t="s">
        <v>21</v>
      </c>
      <c r="C210" t="s">
        <v>200</v>
      </c>
      <c r="D210">
        <v>60167959</v>
      </c>
      <c r="E210" t="s">
        <v>562</v>
      </c>
      <c r="F210">
        <v>294.45</v>
      </c>
      <c r="G210">
        <v>4.25</v>
      </c>
      <c r="H210">
        <v>28.75</v>
      </c>
      <c r="I210">
        <v>3.75</v>
      </c>
      <c r="J210">
        <v>7.7</v>
      </c>
      <c r="K210">
        <v>250</v>
      </c>
      <c r="L210" t="s">
        <v>114</v>
      </c>
    </row>
    <row r="211" spans="1:12" x14ac:dyDescent="0.3">
      <c r="A211" t="s">
        <v>1184</v>
      </c>
      <c r="B211" t="s">
        <v>176</v>
      </c>
      <c r="C211" t="s">
        <v>206</v>
      </c>
      <c r="D211">
        <v>5105695</v>
      </c>
      <c r="E211" t="s">
        <v>563</v>
      </c>
      <c r="F211">
        <v>293.77</v>
      </c>
      <c r="G211">
        <v>4.24</v>
      </c>
      <c r="H211">
        <v>28.74</v>
      </c>
      <c r="I211">
        <v>3.74</v>
      </c>
      <c r="J211">
        <v>3.74</v>
      </c>
      <c r="K211">
        <v>253.31</v>
      </c>
      <c r="L211" t="s">
        <v>208</v>
      </c>
    </row>
    <row r="212" spans="1:12" x14ac:dyDescent="0.3">
      <c r="A212" t="s">
        <v>1184</v>
      </c>
      <c r="B212" t="s">
        <v>98</v>
      </c>
      <c r="C212" t="s">
        <v>337</v>
      </c>
      <c r="D212">
        <v>6003465</v>
      </c>
      <c r="E212" t="s">
        <v>564</v>
      </c>
      <c r="F212">
        <v>292.44</v>
      </c>
      <c r="G212">
        <v>205.57</v>
      </c>
      <c r="H212">
        <v>1.28</v>
      </c>
      <c r="I212">
        <v>85.59</v>
      </c>
      <c r="J212">
        <v>0</v>
      </c>
      <c r="K212">
        <v>0</v>
      </c>
      <c r="L212" t="s">
        <v>243</v>
      </c>
    </row>
    <row r="213" spans="1:12" x14ac:dyDescent="0.3">
      <c r="A213" t="s">
        <v>1184</v>
      </c>
      <c r="B213" t="s">
        <v>18</v>
      </c>
      <c r="C213" t="s">
        <v>565</v>
      </c>
      <c r="D213">
        <v>1000298735</v>
      </c>
      <c r="E213" t="s">
        <v>566</v>
      </c>
      <c r="F213">
        <v>291.3</v>
      </c>
      <c r="G213">
        <v>0</v>
      </c>
      <c r="H213">
        <v>4.1500000000000004</v>
      </c>
      <c r="I213">
        <v>4.1500000000000004</v>
      </c>
      <c r="J213">
        <v>28.65</v>
      </c>
      <c r="K213">
        <v>254.35</v>
      </c>
      <c r="L213" t="s">
        <v>567</v>
      </c>
    </row>
    <row r="214" spans="1:12" x14ac:dyDescent="0.3">
      <c r="A214" t="s">
        <v>1184</v>
      </c>
      <c r="B214" t="s">
        <v>142</v>
      </c>
      <c r="C214" t="s">
        <v>238</v>
      </c>
      <c r="D214">
        <v>41020825</v>
      </c>
      <c r="E214" t="s">
        <v>568</v>
      </c>
      <c r="F214">
        <v>291.01</v>
      </c>
      <c r="G214">
        <v>4.16</v>
      </c>
      <c r="H214">
        <v>28.66</v>
      </c>
      <c r="I214">
        <v>3.66</v>
      </c>
      <c r="J214">
        <v>5.16</v>
      </c>
      <c r="K214">
        <v>249.37</v>
      </c>
      <c r="L214" t="s">
        <v>569</v>
      </c>
    </row>
    <row r="215" spans="1:12" x14ac:dyDescent="0.3">
      <c r="A215" t="s">
        <v>1184</v>
      </c>
      <c r="B215" t="s">
        <v>135</v>
      </c>
      <c r="C215" t="s">
        <v>136</v>
      </c>
      <c r="D215">
        <v>60180224</v>
      </c>
      <c r="E215" t="s">
        <v>570</v>
      </c>
      <c r="F215">
        <v>289.99</v>
      </c>
      <c r="G215">
        <v>101.06</v>
      </c>
      <c r="H215">
        <v>7.88</v>
      </c>
      <c r="I215">
        <v>181.05</v>
      </c>
      <c r="J215">
        <v>0</v>
      </c>
      <c r="K215">
        <v>0</v>
      </c>
      <c r="L215" t="s">
        <v>571</v>
      </c>
    </row>
    <row r="216" spans="1:12" x14ac:dyDescent="0.3">
      <c r="A216" t="s">
        <v>1184</v>
      </c>
      <c r="B216" t="s">
        <v>90</v>
      </c>
      <c r="C216" t="s">
        <v>467</v>
      </c>
      <c r="D216">
        <v>4544308</v>
      </c>
      <c r="E216" t="s">
        <v>572</v>
      </c>
      <c r="F216">
        <v>288.79000000000002</v>
      </c>
      <c r="G216">
        <v>288.79000000000002</v>
      </c>
      <c r="H216">
        <v>0</v>
      </c>
      <c r="I216">
        <v>0</v>
      </c>
      <c r="J216">
        <v>0</v>
      </c>
      <c r="K216">
        <v>0</v>
      </c>
      <c r="L216" t="s">
        <v>573</v>
      </c>
    </row>
    <row r="217" spans="1:12" x14ac:dyDescent="0.3">
      <c r="A217" t="s">
        <v>1184</v>
      </c>
      <c r="B217" t="s">
        <v>20</v>
      </c>
      <c r="C217" t="s">
        <v>574</v>
      </c>
      <c r="D217">
        <v>150588832</v>
      </c>
      <c r="E217" t="s">
        <v>575</v>
      </c>
      <c r="F217">
        <v>279.11</v>
      </c>
      <c r="G217">
        <v>4</v>
      </c>
      <c r="H217">
        <v>28.5</v>
      </c>
      <c r="I217">
        <v>3.5</v>
      </c>
      <c r="J217">
        <v>3.5</v>
      </c>
      <c r="K217">
        <v>239.61</v>
      </c>
      <c r="L217" t="s">
        <v>114</v>
      </c>
    </row>
    <row r="218" spans="1:12" x14ac:dyDescent="0.3">
      <c r="A218" t="s">
        <v>1184</v>
      </c>
      <c r="B218" t="s">
        <v>102</v>
      </c>
      <c r="C218" t="s">
        <v>112</v>
      </c>
      <c r="D218">
        <v>50060196</v>
      </c>
      <c r="E218" t="s">
        <v>576</v>
      </c>
      <c r="F218">
        <v>278.55</v>
      </c>
      <c r="G218">
        <v>3.98</v>
      </c>
      <c r="H218">
        <v>28.48</v>
      </c>
      <c r="I218">
        <v>3.48</v>
      </c>
      <c r="J218">
        <v>3.48</v>
      </c>
      <c r="K218">
        <v>239.13</v>
      </c>
      <c r="L218" t="s">
        <v>194</v>
      </c>
    </row>
    <row r="219" spans="1:12" x14ac:dyDescent="0.3">
      <c r="A219" t="s">
        <v>1184</v>
      </c>
      <c r="B219" t="s">
        <v>142</v>
      </c>
      <c r="C219" t="s">
        <v>558</v>
      </c>
      <c r="D219">
        <v>47011610</v>
      </c>
      <c r="E219" t="s">
        <v>577</v>
      </c>
      <c r="F219">
        <v>266.91000000000003</v>
      </c>
      <c r="G219">
        <v>3.74</v>
      </c>
      <c r="H219">
        <v>28.24</v>
      </c>
      <c r="I219">
        <v>3.24</v>
      </c>
      <c r="J219">
        <v>3.24</v>
      </c>
      <c r="K219">
        <v>228.45</v>
      </c>
      <c r="L219" t="s">
        <v>578</v>
      </c>
    </row>
    <row r="220" spans="1:12" x14ac:dyDescent="0.3">
      <c r="A220" t="s">
        <v>1184</v>
      </c>
      <c r="B220" t="s">
        <v>135</v>
      </c>
      <c r="C220" t="s">
        <v>579</v>
      </c>
      <c r="D220">
        <v>60139736</v>
      </c>
      <c r="E220" t="s">
        <v>580</v>
      </c>
      <c r="F220">
        <v>264.95</v>
      </c>
      <c r="G220">
        <v>61.55</v>
      </c>
      <c r="H220">
        <v>1.71</v>
      </c>
      <c r="I220">
        <v>87.38</v>
      </c>
      <c r="J220">
        <v>114.31</v>
      </c>
      <c r="K220">
        <v>0</v>
      </c>
      <c r="L220" t="s">
        <v>476</v>
      </c>
    </row>
    <row r="221" spans="1:12" x14ac:dyDescent="0.3">
      <c r="A221" t="s">
        <v>1184</v>
      </c>
      <c r="B221" t="s">
        <v>176</v>
      </c>
      <c r="C221" t="s">
        <v>206</v>
      </c>
      <c r="D221">
        <v>5107266</v>
      </c>
      <c r="E221" t="s">
        <v>581</v>
      </c>
      <c r="F221">
        <v>264.20999999999998</v>
      </c>
      <c r="G221">
        <v>6.58</v>
      </c>
      <c r="H221">
        <v>31.08</v>
      </c>
      <c r="I221">
        <v>6.08</v>
      </c>
      <c r="J221">
        <v>6.08</v>
      </c>
      <c r="K221">
        <v>214.39</v>
      </c>
      <c r="L221" t="s">
        <v>582</v>
      </c>
    </row>
    <row r="222" spans="1:12" x14ac:dyDescent="0.3">
      <c r="A222" t="s">
        <v>1184</v>
      </c>
      <c r="B222" t="s">
        <v>135</v>
      </c>
      <c r="C222" t="s">
        <v>136</v>
      </c>
      <c r="D222">
        <v>60121702</v>
      </c>
      <c r="E222" t="s">
        <v>583</v>
      </c>
      <c r="F222">
        <v>263.77</v>
      </c>
      <c r="G222">
        <v>32.979999999999997</v>
      </c>
      <c r="H222">
        <v>4.33</v>
      </c>
      <c r="I222">
        <v>226.46</v>
      </c>
      <c r="J222">
        <v>0</v>
      </c>
      <c r="K222">
        <v>0</v>
      </c>
      <c r="L222" t="s">
        <v>584</v>
      </c>
    </row>
    <row r="223" spans="1:12" x14ac:dyDescent="0.3">
      <c r="A223" t="s">
        <v>1184</v>
      </c>
      <c r="B223" t="s">
        <v>17</v>
      </c>
      <c r="C223" t="s">
        <v>109</v>
      </c>
      <c r="D223">
        <v>111023205</v>
      </c>
      <c r="E223" t="s">
        <v>585</v>
      </c>
      <c r="F223">
        <v>258.33</v>
      </c>
      <c r="G223">
        <v>28.17</v>
      </c>
      <c r="H223">
        <v>3.77</v>
      </c>
      <c r="I223">
        <v>4.37</v>
      </c>
      <c r="J223">
        <v>4.37</v>
      </c>
      <c r="K223">
        <v>217.65</v>
      </c>
      <c r="L223" t="s">
        <v>111</v>
      </c>
    </row>
    <row r="224" spans="1:12" x14ac:dyDescent="0.3">
      <c r="A224" t="s">
        <v>1184</v>
      </c>
      <c r="B224" t="s">
        <v>142</v>
      </c>
      <c r="C224" t="s">
        <v>143</v>
      </c>
      <c r="D224">
        <v>1941834</v>
      </c>
      <c r="E224" t="s">
        <v>586</v>
      </c>
      <c r="F224">
        <v>253.67</v>
      </c>
      <c r="G224">
        <v>3.67</v>
      </c>
      <c r="H224">
        <v>5.54</v>
      </c>
      <c r="I224">
        <v>244.46</v>
      </c>
      <c r="J224">
        <v>0</v>
      </c>
      <c r="K224">
        <v>0</v>
      </c>
      <c r="L224" t="s">
        <v>587</v>
      </c>
    </row>
    <row r="225" spans="1:12" x14ac:dyDescent="0.3">
      <c r="A225" t="s">
        <v>1184</v>
      </c>
      <c r="B225" t="s">
        <v>135</v>
      </c>
      <c r="C225" t="s">
        <v>160</v>
      </c>
      <c r="D225">
        <v>601210922</v>
      </c>
      <c r="E225" t="s">
        <v>588</v>
      </c>
      <c r="F225">
        <v>250.71</v>
      </c>
      <c r="G225">
        <v>37.53</v>
      </c>
      <c r="H225">
        <v>39.619999999999997</v>
      </c>
      <c r="I225">
        <v>64.81</v>
      </c>
      <c r="J225">
        <v>108.75</v>
      </c>
      <c r="K225">
        <v>0</v>
      </c>
      <c r="L225" t="s">
        <v>589</v>
      </c>
    </row>
    <row r="226" spans="1:12" x14ac:dyDescent="0.3">
      <c r="A226" t="s">
        <v>1184</v>
      </c>
      <c r="B226" t="s">
        <v>142</v>
      </c>
      <c r="C226" t="s">
        <v>143</v>
      </c>
      <c r="D226">
        <v>60117140</v>
      </c>
      <c r="E226" t="s">
        <v>590</v>
      </c>
      <c r="F226">
        <v>250</v>
      </c>
      <c r="G226">
        <v>4.2699999999999996</v>
      </c>
      <c r="H226">
        <v>30.97</v>
      </c>
      <c r="I226">
        <v>5.97</v>
      </c>
      <c r="J226">
        <v>5.97</v>
      </c>
      <c r="K226">
        <v>202.82</v>
      </c>
      <c r="L226" t="s">
        <v>157</v>
      </c>
    </row>
    <row r="227" spans="1:12" x14ac:dyDescent="0.3">
      <c r="A227" t="s">
        <v>1184</v>
      </c>
      <c r="B227" t="s">
        <v>90</v>
      </c>
      <c r="C227" t="s">
        <v>341</v>
      </c>
      <c r="D227">
        <v>4920206</v>
      </c>
      <c r="E227" t="s">
        <v>591</v>
      </c>
      <c r="F227">
        <v>247.13</v>
      </c>
      <c r="G227">
        <v>247.13</v>
      </c>
      <c r="H227">
        <v>0</v>
      </c>
      <c r="I227">
        <v>0</v>
      </c>
      <c r="J227">
        <v>0</v>
      </c>
      <c r="K227">
        <v>0</v>
      </c>
      <c r="L227" t="s">
        <v>592</v>
      </c>
    </row>
    <row r="228" spans="1:12" x14ac:dyDescent="0.3">
      <c r="A228" t="s">
        <v>1184</v>
      </c>
      <c r="B228" t="s">
        <v>17</v>
      </c>
      <c r="C228" t="s">
        <v>593</v>
      </c>
      <c r="D228">
        <v>1010487</v>
      </c>
      <c r="E228" t="s">
        <v>594</v>
      </c>
      <c r="F228">
        <v>244.94</v>
      </c>
      <c r="G228">
        <v>27.79</v>
      </c>
      <c r="H228">
        <v>5.04</v>
      </c>
      <c r="I228">
        <v>7.29</v>
      </c>
      <c r="J228">
        <v>9.5399999999999991</v>
      </c>
      <c r="K228">
        <v>195.28</v>
      </c>
      <c r="L228" t="s">
        <v>595</v>
      </c>
    </row>
    <row r="229" spans="1:12" x14ac:dyDescent="0.3">
      <c r="A229" t="s">
        <v>1184</v>
      </c>
      <c r="B229" t="s">
        <v>135</v>
      </c>
      <c r="C229" t="s">
        <v>136</v>
      </c>
      <c r="D229">
        <v>60153595</v>
      </c>
      <c r="E229" t="s">
        <v>596</v>
      </c>
      <c r="F229">
        <v>244.63</v>
      </c>
      <c r="G229">
        <v>31.74</v>
      </c>
      <c r="H229">
        <v>5.12</v>
      </c>
      <c r="I229">
        <v>122.5</v>
      </c>
      <c r="J229">
        <v>85.27</v>
      </c>
      <c r="K229">
        <v>0</v>
      </c>
      <c r="L229" t="s">
        <v>597</v>
      </c>
    </row>
    <row r="230" spans="1:12" x14ac:dyDescent="0.3">
      <c r="A230" t="s">
        <v>1184</v>
      </c>
      <c r="B230" t="s">
        <v>142</v>
      </c>
      <c r="C230" t="s">
        <v>598</v>
      </c>
      <c r="D230">
        <v>1920154</v>
      </c>
      <c r="E230" t="s">
        <v>599</v>
      </c>
      <c r="F230">
        <v>242.41</v>
      </c>
      <c r="G230">
        <v>3.57</v>
      </c>
      <c r="H230">
        <v>28.07</v>
      </c>
      <c r="I230">
        <v>3.07</v>
      </c>
      <c r="J230">
        <v>3.07</v>
      </c>
      <c r="K230">
        <v>204.63</v>
      </c>
      <c r="L230" t="s">
        <v>600</v>
      </c>
    </row>
    <row r="231" spans="1:12" x14ac:dyDescent="0.3">
      <c r="A231" t="s">
        <v>1184</v>
      </c>
      <c r="B231" t="s">
        <v>176</v>
      </c>
      <c r="C231" t="s">
        <v>346</v>
      </c>
      <c r="D231">
        <v>6004546</v>
      </c>
      <c r="E231" t="s">
        <v>601</v>
      </c>
      <c r="F231">
        <v>241.69</v>
      </c>
      <c r="G231">
        <v>3.12</v>
      </c>
      <c r="H231">
        <v>27.62</v>
      </c>
      <c r="I231">
        <v>2.62</v>
      </c>
      <c r="J231">
        <v>2.62</v>
      </c>
      <c r="K231">
        <v>205.71</v>
      </c>
      <c r="L231" t="s">
        <v>602</v>
      </c>
    </row>
    <row r="232" spans="1:12" x14ac:dyDescent="0.3">
      <c r="A232" t="s">
        <v>1184</v>
      </c>
      <c r="B232" t="s">
        <v>98</v>
      </c>
      <c r="C232" t="s">
        <v>203</v>
      </c>
      <c r="D232">
        <v>188810</v>
      </c>
      <c r="E232" t="s">
        <v>603</v>
      </c>
      <c r="F232">
        <v>240.74</v>
      </c>
      <c r="G232">
        <v>4.62</v>
      </c>
      <c r="H232">
        <v>4.62</v>
      </c>
      <c r="I232">
        <v>5.37</v>
      </c>
      <c r="J232">
        <v>9.1199999999999992</v>
      </c>
      <c r="K232">
        <v>217.01</v>
      </c>
      <c r="L232" t="s">
        <v>604</v>
      </c>
    </row>
    <row r="233" spans="1:12" x14ac:dyDescent="0.3">
      <c r="A233" t="s">
        <v>1184</v>
      </c>
      <c r="B233" t="s">
        <v>261</v>
      </c>
      <c r="C233" t="s">
        <v>262</v>
      </c>
      <c r="D233">
        <v>601208656</v>
      </c>
      <c r="E233" t="s">
        <v>605</v>
      </c>
      <c r="F233">
        <v>240.49</v>
      </c>
      <c r="G233">
        <v>3.14</v>
      </c>
      <c r="H233">
        <v>3.89</v>
      </c>
      <c r="I233">
        <v>3.89</v>
      </c>
      <c r="J233">
        <v>3.89</v>
      </c>
      <c r="K233">
        <v>225.68</v>
      </c>
      <c r="L233" t="s">
        <v>606</v>
      </c>
    </row>
    <row r="234" spans="1:12" x14ac:dyDescent="0.3">
      <c r="A234" t="s">
        <v>1184</v>
      </c>
      <c r="B234" t="s">
        <v>94</v>
      </c>
      <c r="C234" t="s">
        <v>95</v>
      </c>
      <c r="D234">
        <v>804270</v>
      </c>
      <c r="E234" t="s">
        <v>607</v>
      </c>
      <c r="F234">
        <v>236</v>
      </c>
      <c r="G234">
        <v>236</v>
      </c>
      <c r="H234">
        <v>0</v>
      </c>
      <c r="I234">
        <v>0</v>
      </c>
      <c r="J234">
        <v>0</v>
      </c>
      <c r="K234">
        <v>0</v>
      </c>
      <c r="L234" t="s">
        <v>608</v>
      </c>
    </row>
    <row r="235" spans="1:12" x14ac:dyDescent="0.3">
      <c r="A235" t="s">
        <v>1184</v>
      </c>
      <c r="B235" t="s">
        <v>250</v>
      </c>
      <c r="C235" t="s">
        <v>251</v>
      </c>
      <c r="D235">
        <v>3077995</v>
      </c>
      <c r="E235" t="s">
        <v>609</v>
      </c>
      <c r="F235">
        <v>227.87</v>
      </c>
      <c r="G235">
        <v>3.22</v>
      </c>
      <c r="H235">
        <v>3.22</v>
      </c>
      <c r="I235">
        <v>3.22</v>
      </c>
      <c r="J235">
        <v>3.22</v>
      </c>
      <c r="K235">
        <v>214.99</v>
      </c>
      <c r="L235" t="s">
        <v>197</v>
      </c>
    </row>
    <row r="236" spans="1:12" x14ac:dyDescent="0.3">
      <c r="A236" t="s">
        <v>1184</v>
      </c>
      <c r="B236" t="s">
        <v>98</v>
      </c>
      <c r="C236" t="s">
        <v>203</v>
      </c>
      <c r="D236">
        <v>60173801</v>
      </c>
      <c r="E236" t="s">
        <v>610</v>
      </c>
      <c r="F236">
        <v>227.84</v>
      </c>
      <c r="G236">
        <v>3.04</v>
      </c>
      <c r="H236">
        <v>3.04</v>
      </c>
      <c r="I236">
        <v>6.34</v>
      </c>
      <c r="J236">
        <v>6.34</v>
      </c>
      <c r="K236">
        <v>209.08</v>
      </c>
      <c r="L236" t="s">
        <v>611</v>
      </c>
    </row>
    <row r="237" spans="1:12" x14ac:dyDescent="0.3">
      <c r="A237" t="s">
        <v>1184</v>
      </c>
      <c r="B237" t="s">
        <v>17</v>
      </c>
      <c r="C237" t="s">
        <v>612</v>
      </c>
      <c r="D237">
        <v>60168801</v>
      </c>
      <c r="E237" t="s">
        <v>613</v>
      </c>
      <c r="F237">
        <v>227.51</v>
      </c>
      <c r="G237">
        <v>27.81</v>
      </c>
      <c r="H237">
        <v>2.81</v>
      </c>
      <c r="I237">
        <v>3.26</v>
      </c>
      <c r="J237">
        <v>3.26</v>
      </c>
      <c r="K237">
        <v>190.37</v>
      </c>
      <c r="L237" t="s">
        <v>614</v>
      </c>
    </row>
    <row r="238" spans="1:12" x14ac:dyDescent="0.3">
      <c r="A238" t="s">
        <v>1184</v>
      </c>
      <c r="B238" t="s">
        <v>90</v>
      </c>
      <c r="C238" t="s">
        <v>428</v>
      </c>
      <c r="D238">
        <v>703292</v>
      </c>
      <c r="E238" t="s">
        <v>615</v>
      </c>
      <c r="F238">
        <v>226.84</v>
      </c>
      <c r="G238">
        <v>3.24</v>
      </c>
      <c r="H238">
        <v>7.74</v>
      </c>
      <c r="I238">
        <v>215.86</v>
      </c>
      <c r="J238">
        <v>0</v>
      </c>
      <c r="K238">
        <v>0</v>
      </c>
      <c r="L238" t="s">
        <v>616</v>
      </c>
    </row>
    <row r="239" spans="1:12" x14ac:dyDescent="0.3">
      <c r="A239" t="s">
        <v>1184</v>
      </c>
      <c r="B239" t="s">
        <v>98</v>
      </c>
      <c r="C239" t="s">
        <v>99</v>
      </c>
      <c r="D239">
        <v>60188445</v>
      </c>
      <c r="E239" t="s">
        <v>617</v>
      </c>
      <c r="F239">
        <v>224.59</v>
      </c>
      <c r="G239">
        <v>3.24</v>
      </c>
      <c r="H239">
        <v>27.74</v>
      </c>
      <c r="I239">
        <v>2.74</v>
      </c>
      <c r="J239">
        <v>2.74</v>
      </c>
      <c r="K239">
        <v>188.13</v>
      </c>
      <c r="L239" t="s">
        <v>278</v>
      </c>
    </row>
    <row r="240" spans="1:12" x14ac:dyDescent="0.3">
      <c r="A240" t="s">
        <v>1184</v>
      </c>
      <c r="B240" t="s">
        <v>250</v>
      </c>
      <c r="C240" t="s">
        <v>251</v>
      </c>
      <c r="D240">
        <v>3076369</v>
      </c>
      <c r="E240" t="s">
        <v>618</v>
      </c>
      <c r="F240">
        <v>219.44</v>
      </c>
      <c r="G240">
        <v>2.9</v>
      </c>
      <c r="H240">
        <v>27.4</v>
      </c>
      <c r="I240">
        <v>2.4</v>
      </c>
      <c r="J240">
        <v>2.4</v>
      </c>
      <c r="K240">
        <v>184.34</v>
      </c>
      <c r="L240" t="s">
        <v>173</v>
      </c>
    </row>
    <row r="241" spans="1:12" x14ac:dyDescent="0.3">
      <c r="A241" t="s">
        <v>1184</v>
      </c>
      <c r="B241" t="s">
        <v>15</v>
      </c>
      <c r="C241" t="s">
        <v>528</v>
      </c>
      <c r="D241">
        <v>60124639</v>
      </c>
      <c r="E241" t="s">
        <v>619</v>
      </c>
      <c r="F241">
        <v>215.42</v>
      </c>
      <c r="G241">
        <v>2.73</v>
      </c>
      <c r="H241">
        <v>3.48</v>
      </c>
      <c r="I241">
        <v>4.1399999999999997</v>
      </c>
      <c r="J241">
        <v>4.9400000000000004</v>
      </c>
      <c r="K241">
        <v>200.13</v>
      </c>
      <c r="L241" t="s">
        <v>108</v>
      </c>
    </row>
    <row r="242" spans="1:12" x14ac:dyDescent="0.3">
      <c r="A242" t="s">
        <v>1184</v>
      </c>
      <c r="B242" t="s">
        <v>176</v>
      </c>
      <c r="C242" t="s">
        <v>177</v>
      </c>
      <c r="D242">
        <v>60182844</v>
      </c>
      <c r="E242" t="s">
        <v>620</v>
      </c>
      <c r="F242">
        <v>213</v>
      </c>
      <c r="G242">
        <v>3.12</v>
      </c>
      <c r="H242">
        <v>63.08</v>
      </c>
      <c r="I242">
        <v>2.08</v>
      </c>
      <c r="J242">
        <v>2.08</v>
      </c>
      <c r="K242">
        <v>142.63999999999999</v>
      </c>
      <c r="L242" t="s">
        <v>621</v>
      </c>
    </row>
    <row r="243" spans="1:12" x14ac:dyDescent="0.3">
      <c r="A243" t="s">
        <v>1184</v>
      </c>
      <c r="B243" t="s">
        <v>250</v>
      </c>
      <c r="C243" t="s">
        <v>622</v>
      </c>
      <c r="D243">
        <v>60127710</v>
      </c>
      <c r="E243" t="s">
        <v>623</v>
      </c>
      <c r="F243">
        <v>212.04</v>
      </c>
      <c r="G243">
        <v>212.04</v>
      </c>
      <c r="H243">
        <v>0</v>
      </c>
      <c r="I243">
        <v>0</v>
      </c>
      <c r="J243">
        <v>0</v>
      </c>
      <c r="K243">
        <v>0</v>
      </c>
      <c r="L243" t="s">
        <v>243</v>
      </c>
    </row>
    <row r="244" spans="1:12" x14ac:dyDescent="0.3">
      <c r="A244" t="s">
        <v>1184</v>
      </c>
      <c r="B244" t="s">
        <v>102</v>
      </c>
      <c r="C244" t="s">
        <v>112</v>
      </c>
      <c r="D244">
        <v>50202070</v>
      </c>
      <c r="E244" t="s">
        <v>624</v>
      </c>
      <c r="F244">
        <v>211.7</v>
      </c>
      <c r="G244">
        <v>2.86</v>
      </c>
      <c r="H244">
        <v>33.840000000000003</v>
      </c>
      <c r="I244">
        <v>8.84</v>
      </c>
      <c r="J244">
        <v>8.84</v>
      </c>
      <c r="K244">
        <v>157.32</v>
      </c>
      <c r="L244" t="s">
        <v>625</v>
      </c>
    </row>
    <row r="245" spans="1:12" x14ac:dyDescent="0.3">
      <c r="A245" t="s">
        <v>1184</v>
      </c>
      <c r="B245" t="s">
        <v>135</v>
      </c>
      <c r="C245" t="s">
        <v>136</v>
      </c>
      <c r="D245">
        <v>60109829</v>
      </c>
      <c r="E245" t="s">
        <v>626</v>
      </c>
      <c r="F245">
        <v>210.36</v>
      </c>
      <c r="G245">
        <v>60.69</v>
      </c>
      <c r="H245">
        <v>2.81</v>
      </c>
      <c r="I245">
        <v>146.86000000000001</v>
      </c>
      <c r="J245">
        <v>0</v>
      </c>
      <c r="K245">
        <v>0</v>
      </c>
      <c r="L245" t="s">
        <v>484</v>
      </c>
    </row>
    <row r="246" spans="1:12" x14ac:dyDescent="0.3">
      <c r="A246" t="s">
        <v>1184</v>
      </c>
      <c r="B246" t="s">
        <v>90</v>
      </c>
      <c r="C246" t="s">
        <v>195</v>
      </c>
      <c r="D246">
        <v>4444103</v>
      </c>
      <c r="E246" t="s">
        <v>627</v>
      </c>
      <c r="F246">
        <v>205.08</v>
      </c>
      <c r="G246">
        <v>5.1100000000000003</v>
      </c>
      <c r="H246">
        <v>199.97</v>
      </c>
      <c r="I246">
        <v>0</v>
      </c>
      <c r="J246">
        <v>0</v>
      </c>
      <c r="K246">
        <v>0</v>
      </c>
      <c r="L246" t="s">
        <v>628</v>
      </c>
    </row>
    <row r="247" spans="1:12" x14ac:dyDescent="0.3">
      <c r="A247" t="s">
        <v>1184</v>
      </c>
      <c r="B247" t="s">
        <v>176</v>
      </c>
      <c r="C247" t="s">
        <v>206</v>
      </c>
      <c r="D247">
        <v>5131487</v>
      </c>
      <c r="E247" t="s">
        <v>629</v>
      </c>
      <c r="F247">
        <v>203.77</v>
      </c>
      <c r="G247">
        <v>4.2699999999999996</v>
      </c>
      <c r="H247">
        <v>3.77</v>
      </c>
      <c r="I247">
        <v>30.64</v>
      </c>
      <c r="J247">
        <v>7.14</v>
      </c>
      <c r="K247">
        <v>157.94999999999999</v>
      </c>
      <c r="L247" t="s">
        <v>630</v>
      </c>
    </row>
    <row r="248" spans="1:12" x14ac:dyDescent="0.3">
      <c r="A248" t="s">
        <v>1184</v>
      </c>
      <c r="B248" t="s">
        <v>102</v>
      </c>
      <c r="C248" t="s">
        <v>119</v>
      </c>
      <c r="D248">
        <v>60193641</v>
      </c>
      <c r="E248" t="s">
        <v>631</v>
      </c>
      <c r="F248">
        <v>200.91</v>
      </c>
      <c r="G248">
        <v>3.02</v>
      </c>
      <c r="H248">
        <v>27.52</v>
      </c>
      <c r="I248">
        <v>2.52</v>
      </c>
      <c r="J248">
        <v>0</v>
      </c>
      <c r="K248">
        <v>167.85</v>
      </c>
      <c r="L248" t="s">
        <v>632</v>
      </c>
    </row>
    <row r="249" spans="1:12" x14ac:dyDescent="0.3">
      <c r="A249" t="s">
        <v>1184</v>
      </c>
      <c r="B249" t="s">
        <v>135</v>
      </c>
      <c r="C249" t="s">
        <v>525</v>
      </c>
      <c r="D249">
        <v>483556</v>
      </c>
      <c r="E249" t="s">
        <v>633</v>
      </c>
      <c r="F249">
        <v>200</v>
      </c>
      <c r="G249">
        <v>43.68</v>
      </c>
      <c r="H249">
        <v>93.9</v>
      </c>
      <c r="I249">
        <v>62.42</v>
      </c>
      <c r="J249">
        <v>0</v>
      </c>
      <c r="K249">
        <v>0</v>
      </c>
      <c r="L249" t="s">
        <v>634</v>
      </c>
    </row>
    <row r="250" spans="1:12" x14ac:dyDescent="0.3">
      <c r="A250" t="s">
        <v>1184</v>
      </c>
      <c r="B250" t="s">
        <v>176</v>
      </c>
      <c r="C250" t="s">
        <v>346</v>
      </c>
      <c r="D250">
        <v>60106730</v>
      </c>
      <c r="E250" t="s">
        <v>635</v>
      </c>
      <c r="F250">
        <v>199.94</v>
      </c>
      <c r="G250">
        <v>2.93</v>
      </c>
      <c r="H250">
        <v>27.43</v>
      </c>
      <c r="I250">
        <v>2.4300000000000002</v>
      </c>
      <c r="J250">
        <v>2.4300000000000002</v>
      </c>
      <c r="K250">
        <v>164.72</v>
      </c>
      <c r="L250" t="s">
        <v>636</v>
      </c>
    </row>
    <row r="251" spans="1:12" x14ac:dyDescent="0.3">
      <c r="A251" t="s">
        <v>1184</v>
      </c>
      <c r="B251" t="s">
        <v>102</v>
      </c>
      <c r="C251" t="s">
        <v>112</v>
      </c>
      <c r="D251">
        <v>50200431</v>
      </c>
      <c r="E251" t="s">
        <v>637</v>
      </c>
      <c r="F251">
        <v>199.61</v>
      </c>
      <c r="G251">
        <v>2.73</v>
      </c>
      <c r="H251">
        <v>2.73</v>
      </c>
      <c r="I251">
        <v>182.21</v>
      </c>
      <c r="J251">
        <v>4.0199999999999996</v>
      </c>
      <c r="K251">
        <v>7.92</v>
      </c>
      <c r="L251" t="s">
        <v>638</v>
      </c>
    </row>
    <row r="252" spans="1:12" x14ac:dyDescent="0.3">
      <c r="A252" t="s">
        <v>1184</v>
      </c>
      <c r="B252" t="s">
        <v>250</v>
      </c>
      <c r="C252" t="s">
        <v>639</v>
      </c>
      <c r="D252">
        <v>60144153</v>
      </c>
      <c r="E252" t="s">
        <v>640</v>
      </c>
      <c r="F252">
        <v>197.13</v>
      </c>
      <c r="G252">
        <v>197.13</v>
      </c>
      <c r="H252">
        <v>0</v>
      </c>
      <c r="I252">
        <v>0</v>
      </c>
      <c r="J252">
        <v>0</v>
      </c>
      <c r="K252">
        <v>0</v>
      </c>
      <c r="L252" t="s">
        <v>97</v>
      </c>
    </row>
    <row r="253" spans="1:12" x14ac:dyDescent="0.3">
      <c r="A253" t="s">
        <v>1184</v>
      </c>
      <c r="B253" t="s">
        <v>17</v>
      </c>
      <c r="C253" t="s">
        <v>641</v>
      </c>
      <c r="D253">
        <v>111018705</v>
      </c>
      <c r="E253" t="s">
        <v>642</v>
      </c>
      <c r="F253">
        <v>196.48</v>
      </c>
      <c r="G253">
        <v>2.86</v>
      </c>
      <c r="H253">
        <v>28.86</v>
      </c>
      <c r="I253">
        <v>3.86</v>
      </c>
      <c r="J253">
        <v>3.86</v>
      </c>
      <c r="K253">
        <v>157.04</v>
      </c>
      <c r="L253" t="s">
        <v>643</v>
      </c>
    </row>
    <row r="254" spans="1:12" x14ac:dyDescent="0.3">
      <c r="A254" t="s">
        <v>1184</v>
      </c>
      <c r="B254" t="s">
        <v>135</v>
      </c>
      <c r="C254" t="s">
        <v>136</v>
      </c>
      <c r="D254">
        <v>60205133</v>
      </c>
      <c r="E254" t="s">
        <v>644</v>
      </c>
      <c r="F254">
        <v>194.51</v>
      </c>
      <c r="G254">
        <v>22.6</v>
      </c>
      <c r="H254">
        <v>31.71</v>
      </c>
      <c r="I254">
        <v>140.19</v>
      </c>
      <c r="J254">
        <v>0.01</v>
      </c>
      <c r="K254">
        <v>0</v>
      </c>
      <c r="L254" t="s">
        <v>645</v>
      </c>
    </row>
    <row r="255" spans="1:12" x14ac:dyDescent="0.3">
      <c r="A255" t="s">
        <v>1184</v>
      </c>
      <c r="B255" t="s">
        <v>261</v>
      </c>
      <c r="C255" t="s">
        <v>262</v>
      </c>
      <c r="D255">
        <v>1000519387</v>
      </c>
      <c r="E255" t="s">
        <v>646</v>
      </c>
      <c r="F255">
        <v>190.11</v>
      </c>
      <c r="G255">
        <v>3.36</v>
      </c>
      <c r="H255">
        <v>26.7</v>
      </c>
      <c r="I255">
        <v>31.11</v>
      </c>
      <c r="J255">
        <v>54.38</v>
      </c>
      <c r="K255">
        <v>74.56</v>
      </c>
      <c r="L255" t="s">
        <v>647</v>
      </c>
    </row>
    <row r="256" spans="1:12" x14ac:dyDescent="0.3">
      <c r="A256" t="s">
        <v>1184</v>
      </c>
      <c r="B256" t="s">
        <v>250</v>
      </c>
      <c r="C256" t="s">
        <v>251</v>
      </c>
      <c r="D256">
        <v>901179</v>
      </c>
      <c r="E256" t="s">
        <v>648</v>
      </c>
      <c r="F256">
        <v>189.17</v>
      </c>
      <c r="G256">
        <v>3.97</v>
      </c>
      <c r="H256">
        <v>3.97</v>
      </c>
      <c r="I256">
        <v>5.47</v>
      </c>
      <c r="J256">
        <v>5.47</v>
      </c>
      <c r="K256">
        <v>170.29</v>
      </c>
      <c r="L256" t="s">
        <v>649</v>
      </c>
    </row>
    <row r="257" spans="1:12" x14ac:dyDescent="0.3">
      <c r="A257" t="s">
        <v>1184</v>
      </c>
      <c r="B257" t="s">
        <v>98</v>
      </c>
      <c r="C257" t="s">
        <v>125</v>
      </c>
      <c r="D257">
        <v>12867776</v>
      </c>
      <c r="E257" t="s">
        <v>650</v>
      </c>
      <c r="F257">
        <v>187.12</v>
      </c>
      <c r="G257">
        <v>187.12</v>
      </c>
      <c r="H257">
        <v>0</v>
      </c>
      <c r="I257">
        <v>0</v>
      </c>
      <c r="J257">
        <v>0</v>
      </c>
      <c r="K257">
        <v>0</v>
      </c>
      <c r="L257" t="s">
        <v>651</v>
      </c>
    </row>
    <row r="258" spans="1:12" x14ac:dyDescent="0.3">
      <c r="A258" t="s">
        <v>1184</v>
      </c>
      <c r="B258" t="s">
        <v>135</v>
      </c>
      <c r="C258" t="s">
        <v>136</v>
      </c>
      <c r="D258">
        <v>60115346</v>
      </c>
      <c r="E258" t="s">
        <v>652</v>
      </c>
      <c r="F258">
        <v>186.1</v>
      </c>
      <c r="G258">
        <v>88.17</v>
      </c>
      <c r="H258">
        <v>52.93</v>
      </c>
      <c r="I258">
        <v>45</v>
      </c>
      <c r="J258">
        <v>0</v>
      </c>
      <c r="K258">
        <v>0</v>
      </c>
      <c r="L258" t="s">
        <v>476</v>
      </c>
    </row>
    <row r="259" spans="1:12" x14ac:dyDescent="0.3">
      <c r="A259" t="s">
        <v>1184</v>
      </c>
      <c r="B259" t="s">
        <v>15</v>
      </c>
      <c r="C259" t="s">
        <v>241</v>
      </c>
      <c r="D259">
        <v>60165366</v>
      </c>
      <c r="E259" t="s">
        <v>653</v>
      </c>
      <c r="F259">
        <v>183.58</v>
      </c>
      <c r="G259">
        <v>2.3199999999999998</v>
      </c>
      <c r="H259">
        <v>6.82</v>
      </c>
      <c r="I259">
        <v>34.32</v>
      </c>
      <c r="J259">
        <v>9.32</v>
      </c>
      <c r="K259">
        <v>130.80000000000001</v>
      </c>
      <c r="L259" t="s">
        <v>108</v>
      </c>
    </row>
    <row r="260" spans="1:12" x14ac:dyDescent="0.3">
      <c r="A260" t="s">
        <v>1184</v>
      </c>
      <c r="B260" t="s">
        <v>98</v>
      </c>
      <c r="C260" t="s">
        <v>203</v>
      </c>
      <c r="D260">
        <v>11786501</v>
      </c>
      <c r="E260" t="s">
        <v>654</v>
      </c>
      <c r="F260">
        <v>180.12</v>
      </c>
      <c r="G260">
        <v>1.92</v>
      </c>
      <c r="H260">
        <v>3.2</v>
      </c>
      <c r="I260">
        <v>3.2</v>
      </c>
      <c r="J260">
        <v>4.4000000000000004</v>
      </c>
      <c r="K260">
        <v>167.4</v>
      </c>
      <c r="L260" t="s">
        <v>655</v>
      </c>
    </row>
    <row r="261" spans="1:12" x14ac:dyDescent="0.3">
      <c r="A261" t="s">
        <v>1184</v>
      </c>
      <c r="B261" t="s">
        <v>176</v>
      </c>
      <c r="C261" t="s">
        <v>206</v>
      </c>
      <c r="D261">
        <v>5104743</v>
      </c>
      <c r="E261" t="s">
        <v>656</v>
      </c>
      <c r="F261">
        <v>178.95</v>
      </c>
      <c r="G261">
        <v>37.200000000000003</v>
      </c>
      <c r="H261">
        <v>18.32</v>
      </c>
      <c r="I261">
        <v>17.82</v>
      </c>
      <c r="J261">
        <v>79.260000000000005</v>
      </c>
      <c r="K261">
        <v>26.35</v>
      </c>
      <c r="L261" t="s">
        <v>414</v>
      </c>
    </row>
    <row r="262" spans="1:12" x14ac:dyDescent="0.3">
      <c r="A262" t="s">
        <v>1184</v>
      </c>
      <c r="B262" t="s">
        <v>20</v>
      </c>
      <c r="C262" t="s">
        <v>106</v>
      </c>
      <c r="D262">
        <v>150576572</v>
      </c>
      <c r="E262" t="s">
        <v>657</v>
      </c>
      <c r="F262">
        <v>177.15</v>
      </c>
      <c r="G262">
        <v>2.68</v>
      </c>
      <c r="H262">
        <v>27.18</v>
      </c>
      <c r="I262">
        <v>2.1800000000000002</v>
      </c>
      <c r="J262">
        <v>0</v>
      </c>
      <c r="K262">
        <v>145.11000000000001</v>
      </c>
      <c r="L262" t="s">
        <v>557</v>
      </c>
    </row>
    <row r="263" spans="1:12" x14ac:dyDescent="0.3">
      <c r="A263" t="s">
        <v>1184</v>
      </c>
      <c r="B263" t="s">
        <v>102</v>
      </c>
      <c r="C263" t="s">
        <v>103</v>
      </c>
      <c r="D263">
        <v>14059255</v>
      </c>
      <c r="E263" t="s">
        <v>658</v>
      </c>
      <c r="F263">
        <v>175.93</v>
      </c>
      <c r="G263">
        <v>2.75</v>
      </c>
      <c r="H263">
        <v>27.25</v>
      </c>
      <c r="I263">
        <v>2.25</v>
      </c>
      <c r="J263">
        <v>143.68</v>
      </c>
      <c r="K263">
        <v>0</v>
      </c>
      <c r="L263" t="s">
        <v>659</v>
      </c>
    </row>
    <row r="264" spans="1:12" x14ac:dyDescent="0.3">
      <c r="A264" t="s">
        <v>1184</v>
      </c>
      <c r="B264" t="s">
        <v>176</v>
      </c>
      <c r="C264" t="s">
        <v>279</v>
      </c>
      <c r="D264">
        <v>60192904</v>
      </c>
      <c r="E264" t="s">
        <v>660</v>
      </c>
      <c r="F264">
        <v>173.91</v>
      </c>
      <c r="G264">
        <v>27.11</v>
      </c>
      <c r="H264">
        <v>2.11</v>
      </c>
      <c r="I264">
        <v>2.11</v>
      </c>
      <c r="J264">
        <v>2.11</v>
      </c>
      <c r="K264">
        <v>140.47</v>
      </c>
      <c r="L264" t="s">
        <v>114</v>
      </c>
    </row>
    <row r="265" spans="1:12" x14ac:dyDescent="0.3">
      <c r="A265" t="s">
        <v>1184</v>
      </c>
      <c r="B265" t="s">
        <v>135</v>
      </c>
      <c r="C265" t="s">
        <v>136</v>
      </c>
      <c r="D265">
        <v>484610</v>
      </c>
      <c r="E265" t="s">
        <v>661</v>
      </c>
      <c r="F265">
        <v>172.42</v>
      </c>
      <c r="G265">
        <v>88.55</v>
      </c>
      <c r="H265">
        <v>5.93</v>
      </c>
      <c r="I265">
        <v>77.94</v>
      </c>
      <c r="J265">
        <v>0</v>
      </c>
      <c r="K265">
        <v>0</v>
      </c>
      <c r="L265" t="s">
        <v>662</v>
      </c>
    </row>
    <row r="266" spans="1:12" x14ac:dyDescent="0.3">
      <c r="A266" t="s">
        <v>1184</v>
      </c>
      <c r="B266" t="s">
        <v>18</v>
      </c>
      <c r="C266" t="s">
        <v>493</v>
      </c>
      <c r="D266">
        <v>1000159384</v>
      </c>
      <c r="E266" t="s">
        <v>663</v>
      </c>
      <c r="F266">
        <v>172.24</v>
      </c>
      <c r="G266">
        <v>64.069999999999993</v>
      </c>
      <c r="H266">
        <v>67.16</v>
      </c>
      <c r="I266">
        <v>41.01</v>
      </c>
      <c r="J266">
        <v>0</v>
      </c>
      <c r="K266">
        <v>0</v>
      </c>
      <c r="L266" t="s">
        <v>664</v>
      </c>
    </row>
    <row r="267" spans="1:12" x14ac:dyDescent="0.3">
      <c r="A267" t="s">
        <v>1184</v>
      </c>
      <c r="B267" t="s">
        <v>142</v>
      </c>
      <c r="C267" t="s">
        <v>558</v>
      </c>
      <c r="D267">
        <v>60199415</v>
      </c>
      <c r="E267" t="s">
        <v>665</v>
      </c>
      <c r="F267">
        <v>166.78</v>
      </c>
      <c r="G267">
        <v>166.78</v>
      </c>
      <c r="H267">
        <v>0</v>
      </c>
      <c r="I267">
        <v>0</v>
      </c>
      <c r="J267">
        <v>0</v>
      </c>
      <c r="K267">
        <v>0</v>
      </c>
      <c r="L267" t="s">
        <v>602</v>
      </c>
    </row>
    <row r="268" spans="1:12" x14ac:dyDescent="0.3">
      <c r="A268" t="s">
        <v>1184</v>
      </c>
      <c r="B268" t="s">
        <v>20</v>
      </c>
      <c r="C268" t="s">
        <v>153</v>
      </c>
      <c r="D268">
        <v>150010755</v>
      </c>
      <c r="E268" t="s">
        <v>666</v>
      </c>
      <c r="F268">
        <v>164.5</v>
      </c>
      <c r="G268">
        <v>2.4700000000000002</v>
      </c>
      <c r="H268">
        <v>26.97</v>
      </c>
      <c r="I268">
        <v>1.97</v>
      </c>
      <c r="J268">
        <v>1.97</v>
      </c>
      <c r="K268">
        <v>131.12</v>
      </c>
      <c r="L268" t="s">
        <v>97</v>
      </c>
    </row>
    <row r="269" spans="1:12" x14ac:dyDescent="0.3">
      <c r="A269" t="s">
        <v>1184</v>
      </c>
      <c r="B269" t="s">
        <v>21</v>
      </c>
      <c r="C269" t="s">
        <v>200</v>
      </c>
      <c r="D269">
        <v>7006154</v>
      </c>
      <c r="E269" t="s">
        <v>667</v>
      </c>
      <c r="F269">
        <v>164.47</v>
      </c>
      <c r="G269">
        <v>2.36</v>
      </c>
      <c r="H269">
        <v>26.86</v>
      </c>
      <c r="I269">
        <v>1.86</v>
      </c>
      <c r="J269">
        <v>9.7200000000000006</v>
      </c>
      <c r="K269">
        <v>123.67</v>
      </c>
      <c r="L269" t="s">
        <v>668</v>
      </c>
    </row>
    <row r="270" spans="1:12" x14ac:dyDescent="0.3">
      <c r="A270" t="s">
        <v>1184</v>
      </c>
      <c r="B270" t="s">
        <v>98</v>
      </c>
      <c r="C270" t="s">
        <v>99</v>
      </c>
      <c r="D270">
        <v>176567</v>
      </c>
      <c r="E270" t="s">
        <v>669</v>
      </c>
      <c r="F270">
        <v>164.34</v>
      </c>
      <c r="G270">
        <v>164.34</v>
      </c>
      <c r="H270">
        <v>0</v>
      </c>
      <c r="I270">
        <v>0</v>
      </c>
      <c r="J270">
        <v>0</v>
      </c>
      <c r="K270">
        <v>0</v>
      </c>
      <c r="L270" t="s">
        <v>670</v>
      </c>
    </row>
    <row r="271" spans="1:12" x14ac:dyDescent="0.3">
      <c r="A271" t="s">
        <v>1184</v>
      </c>
      <c r="B271" t="s">
        <v>90</v>
      </c>
      <c r="C271" t="s">
        <v>541</v>
      </c>
      <c r="D271">
        <v>4601737</v>
      </c>
      <c r="E271" t="s">
        <v>671</v>
      </c>
      <c r="F271">
        <v>163.30000000000001</v>
      </c>
      <c r="G271">
        <v>2.2200000000000002</v>
      </c>
      <c r="H271">
        <v>2.2200000000000002</v>
      </c>
      <c r="I271">
        <v>2.2200000000000002</v>
      </c>
      <c r="J271">
        <v>2.2200000000000002</v>
      </c>
      <c r="K271">
        <v>154.41999999999999</v>
      </c>
      <c r="L271" t="s">
        <v>543</v>
      </c>
    </row>
    <row r="272" spans="1:12" x14ac:dyDescent="0.3">
      <c r="A272" t="s">
        <v>1184</v>
      </c>
      <c r="B272" t="s">
        <v>250</v>
      </c>
      <c r="C272" t="s">
        <v>251</v>
      </c>
      <c r="D272">
        <v>60161656</v>
      </c>
      <c r="E272" t="s">
        <v>672</v>
      </c>
      <c r="F272">
        <v>158.31</v>
      </c>
      <c r="G272">
        <v>2.27</v>
      </c>
      <c r="H272">
        <v>2.27</v>
      </c>
      <c r="I272">
        <v>2.27</v>
      </c>
      <c r="J272">
        <v>151.5</v>
      </c>
      <c r="K272">
        <v>0</v>
      </c>
      <c r="L272" t="s">
        <v>197</v>
      </c>
    </row>
    <row r="273" spans="1:12" x14ac:dyDescent="0.3">
      <c r="A273" t="s">
        <v>1184</v>
      </c>
      <c r="B273" t="s">
        <v>135</v>
      </c>
      <c r="C273" t="s">
        <v>525</v>
      </c>
      <c r="D273">
        <v>482560</v>
      </c>
      <c r="E273" t="s">
        <v>673</v>
      </c>
      <c r="F273">
        <v>156.97</v>
      </c>
      <c r="G273">
        <v>59.98</v>
      </c>
      <c r="H273">
        <v>96.99</v>
      </c>
      <c r="I273">
        <v>0</v>
      </c>
      <c r="J273">
        <v>0</v>
      </c>
      <c r="K273">
        <v>0</v>
      </c>
      <c r="L273" t="s">
        <v>662</v>
      </c>
    </row>
    <row r="274" spans="1:12" x14ac:dyDescent="0.3">
      <c r="A274" t="s">
        <v>1184</v>
      </c>
      <c r="B274" t="s">
        <v>18</v>
      </c>
      <c r="C274" t="s">
        <v>565</v>
      </c>
      <c r="D274">
        <v>1000396827</v>
      </c>
      <c r="E274" t="s">
        <v>674</v>
      </c>
      <c r="F274">
        <v>156.07</v>
      </c>
      <c r="G274">
        <v>2.25</v>
      </c>
      <c r="H274">
        <v>77.8</v>
      </c>
      <c r="I274">
        <v>2.44</v>
      </c>
      <c r="J274">
        <v>73.58</v>
      </c>
      <c r="K274">
        <v>0</v>
      </c>
      <c r="L274" t="s">
        <v>675</v>
      </c>
    </row>
    <row r="275" spans="1:12" x14ac:dyDescent="0.3">
      <c r="A275" t="s">
        <v>1184</v>
      </c>
      <c r="B275" t="s">
        <v>18</v>
      </c>
      <c r="C275" t="s">
        <v>676</v>
      </c>
      <c r="D275">
        <v>1000834743</v>
      </c>
      <c r="E275" t="s">
        <v>677</v>
      </c>
      <c r="F275">
        <v>150.12</v>
      </c>
      <c r="G275">
        <v>150.12</v>
      </c>
      <c r="H275">
        <v>0</v>
      </c>
      <c r="I275">
        <v>0</v>
      </c>
      <c r="J275">
        <v>0</v>
      </c>
      <c r="K275">
        <v>0</v>
      </c>
      <c r="L275" t="s">
        <v>678</v>
      </c>
    </row>
    <row r="276" spans="1:12" x14ac:dyDescent="0.3">
      <c r="A276" t="s">
        <v>1184</v>
      </c>
      <c r="B276" t="s">
        <v>90</v>
      </c>
      <c r="C276" t="s">
        <v>467</v>
      </c>
      <c r="D276">
        <v>4571458</v>
      </c>
      <c r="E276" t="s">
        <v>679</v>
      </c>
      <c r="F276">
        <v>150.1</v>
      </c>
      <c r="G276">
        <v>1.9</v>
      </c>
      <c r="H276">
        <v>1.9</v>
      </c>
      <c r="I276">
        <v>1.9</v>
      </c>
      <c r="J276">
        <v>1.9</v>
      </c>
      <c r="K276">
        <v>142.5</v>
      </c>
      <c r="L276" t="s">
        <v>680</v>
      </c>
    </row>
    <row r="277" spans="1:12" x14ac:dyDescent="0.3">
      <c r="A277" t="s">
        <v>1184</v>
      </c>
      <c r="B277" t="s">
        <v>102</v>
      </c>
      <c r="C277" t="s">
        <v>103</v>
      </c>
      <c r="D277">
        <v>130704</v>
      </c>
      <c r="E277" t="s">
        <v>681</v>
      </c>
      <c r="F277">
        <v>150</v>
      </c>
      <c r="G277">
        <v>0</v>
      </c>
      <c r="H277">
        <v>0</v>
      </c>
      <c r="I277">
        <v>0</v>
      </c>
      <c r="J277">
        <v>150</v>
      </c>
      <c r="K277">
        <v>0</v>
      </c>
      <c r="L277" t="s">
        <v>682</v>
      </c>
    </row>
    <row r="278" spans="1:12" x14ac:dyDescent="0.3">
      <c r="A278" t="s">
        <v>1184</v>
      </c>
      <c r="B278" t="s">
        <v>250</v>
      </c>
      <c r="C278" t="s">
        <v>251</v>
      </c>
      <c r="D278">
        <v>3079847</v>
      </c>
      <c r="E278" t="s">
        <v>683</v>
      </c>
      <c r="F278">
        <v>149.99</v>
      </c>
      <c r="G278">
        <v>0</v>
      </c>
      <c r="H278">
        <v>149.99</v>
      </c>
      <c r="I278">
        <v>0</v>
      </c>
      <c r="J278">
        <v>0</v>
      </c>
      <c r="K278">
        <v>0</v>
      </c>
      <c r="L278" t="s">
        <v>173</v>
      </c>
    </row>
    <row r="279" spans="1:12" x14ac:dyDescent="0.3">
      <c r="A279" t="s">
        <v>1184</v>
      </c>
      <c r="B279" t="s">
        <v>98</v>
      </c>
      <c r="C279" t="s">
        <v>225</v>
      </c>
      <c r="D279">
        <v>60178190</v>
      </c>
      <c r="E279" t="s">
        <v>684</v>
      </c>
      <c r="F279">
        <v>148.26</v>
      </c>
      <c r="G279">
        <v>3</v>
      </c>
      <c r="H279">
        <v>12.98</v>
      </c>
      <c r="I279">
        <v>12.98</v>
      </c>
      <c r="J279">
        <v>12.98</v>
      </c>
      <c r="K279">
        <v>106.32</v>
      </c>
      <c r="L279" t="s">
        <v>685</v>
      </c>
    </row>
    <row r="280" spans="1:12" x14ac:dyDescent="0.3">
      <c r="A280" t="s">
        <v>1184</v>
      </c>
      <c r="B280" t="s">
        <v>135</v>
      </c>
      <c r="C280" t="s">
        <v>136</v>
      </c>
      <c r="D280">
        <v>486646</v>
      </c>
      <c r="E280" t="s">
        <v>686</v>
      </c>
      <c r="F280">
        <v>147.05000000000001</v>
      </c>
      <c r="G280">
        <v>69.290000000000006</v>
      </c>
      <c r="H280">
        <v>1.84</v>
      </c>
      <c r="I280">
        <v>75.92</v>
      </c>
      <c r="J280">
        <v>0</v>
      </c>
      <c r="K280">
        <v>0</v>
      </c>
      <c r="L280" t="s">
        <v>687</v>
      </c>
    </row>
    <row r="281" spans="1:12" x14ac:dyDescent="0.3">
      <c r="A281" t="s">
        <v>1184</v>
      </c>
      <c r="B281" t="s">
        <v>15</v>
      </c>
      <c r="C281" t="s">
        <v>244</v>
      </c>
      <c r="D281">
        <v>42001145</v>
      </c>
      <c r="E281" t="s">
        <v>688</v>
      </c>
      <c r="F281">
        <v>146.82</v>
      </c>
      <c r="G281">
        <v>2.19</v>
      </c>
      <c r="H281">
        <v>26.69</v>
      </c>
      <c r="I281">
        <v>1.69</v>
      </c>
      <c r="J281">
        <v>1.69</v>
      </c>
      <c r="K281">
        <v>114.56</v>
      </c>
      <c r="L281" t="s">
        <v>689</v>
      </c>
    </row>
    <row r="282" spans="1:12" x14ac:dyDescent="0.3">
      <c r="A282" t="s">
        <v>1184</v>
      </c>
      <c r="B282" t="s">
        <v>17</v>
      </c>
      <c r="C282" t="s">
        <v>433</v>
      </c>
      <c r="D282">
        <v>1090000458</v>
      </c>
      <c r="E282" t="s">
        <v>690</v>
      </c>
      <c r="F282">
        <v>146.18</v>
      </c>
      <c r="G282">
        <v>2.02</v>
      </c>
      <c r="H282">
        <v>2.02</v>
      </c>
      <c r="I282">
        <v>3.14</v>
      </c>
      <c r="J282">
        <v>4.6399999999999997</v>
      </c>
      <c r="K282">
        <v>134.36000000000001</v>
      </c>
      <c r="L282" t="s">
        <v>691</v>
      </c>
    </row>
    <row r="283" spans="1:12" x14ac:dyDescent="0.3">
      <c r="A283" t="s">
        <v>1184</v>
      </c>
      <c r="B283" t="s">
        <v>98</v>
      </c>
      <c r="C283" t="s">
        <v>225</v>
      </c>
      <c r="D283">
        <v>148255</v>
      </c>
      <c r="E283" t="s">
        <v>692</v>
      </c>
      <c r="F283">
        <v>145.68</v>
      </c>
      <c r="G283">
        <v>2.12</v>
      </c>
      <c r="H283">
        <v>2.12</v>
      </c>
      <c r="I283">
        <v>141.44</v>
      </c>
      <c r="J283">
        <v>0</v>
      </c>
      <c r="K283">
        <v>0</v>
      </c>
      <c r="L283" t="s">
        <v>243</v>
      </c>
    </row>
    <row r="284" spans="1:12" x14ac:dyDescent="0.3">
      <c r="A284" t="s">
        <v>1184</v>
      </c>
      <c r="B284" t="s">
        <v>135</v>
      </c>
      <c r="C284" t="s">
        <v>136</v>
      </c>
      <c r="D284">
        <v>6008158</v>
      </c>
      <c r="E284" t="s">
        <v>693</v>
      </c>
      <c r="F284">
        <v>145.07</v>
      </c>
      <c r="G284">
        <v>145.07</v>
      </c>
      <c r="H284">
        <v>0</v>
      </c>
      <c r="I284">
        <v>0</v>
      </c>
      <c r="J284">
        <v>0</v>
      </c>
      <c r="K284">
        <v>0</v>
      </c>
      <c r="L284" t="s">
        <v>634</v>
      </c>
    </row>
    <row r="285" spans="1:12" x14ac:dyDescent="0.3">
      <c r="A285" t="s">
        <v>1184</v>
      </c>
      <c r="B285" t="s">
        <v>18</v>
      </c>
      <c r="C285" t="s">
        <v>565</v>
      </c>
      <c r="D285">
        <v>1000338424</v>
      </c>
      <c r="E285" t="s">
        <v>694</v>
      </c>
      <c r="F285">
        <v>144.29</v>
      </c>
      <c r="G285">
        <v>3.53</v>
      </c>
      <c r="H285">
        <v>5.03</v>
      </c>
      <c r="I285">
        <v>29.53</v>
      </c>
      <c r="J285">
        <v>4.53</v>
      </c>
      <c r="K285">
        <v>101.67</v>
      </c>
      <c r="L285" t="s">
        <v>695</v>
      </c>
    </row>
    <row r="286" spans="1:12" x14ac:dyDescent="0.3">
      <c r="A286" t="s">
        <v>1184</v>
      </c>
      <c r="B286" t="s">
        <v>135</v>
      </c>
      <c r="C286" t="s">
        <v>190</v>
      </c>
      <c r="D286">
        <v>60123330</v>
      </c>
      <c r="E286" t="s">
        <v>696</v>
      </c>
      <c r="F286">
        <v>140.16</v>
      </c>
      <c r="G286">
        <v>67.650000000000006</v>
      </c>
      <c r="H286">
        <v>72.510000000000005</v>
      </c>
      <c r="I286">
        <v>0</v>
      </c>
      <c r="J286">
        <v>0</v>
      </c>
      <c r="K286">
        <v>0</v>
      </c>
      <c r="L286" t="s">
        <v>697</v>
      </c>
    </row>
    <row r="287" spans="1:12" x14ac:dyDescent="0.3">
      <c r="A287" t="s">
        <v>1184</v>
      </c>
      <c r="B287" t="s">
        <v>176</v>
      </c>
      <c r="C287" t="s">
        <v>232</v>
      </c>
      <c r="D287">
        <v>4020327</v>
      </c>
      <c r="E287" t="s">
        <v>698</v>
      </c>
      <c r="F287">
        <v>138.05000000000001</v>
      </c>
      <c r="G287">
        <v>19.329999999999998</v>
      </c>
      <c r="H287">
        <v>27.96</v>
      </c>
      <c r="I287">
        <v>2.96</v>
      </c>
      <c r="J287">
        <v>2.96</v>
      </c>
      <c r="K287">
        <v>84.84</v>
      </c>
      <c r="L287" t="s">
        <v>173</v>
      </c>
    </row>
    <row r="288" spans="1:12" x14ac:dyDescent="0.3">
      <c r="A288" t="s">
        <v>1184</v>
      </c>
      <c r="B288" t="s">
        <v>142</v>
      </c>
      <c r="C288" t="s">
        <v>558</v>
      </c>
      <c r="D288">
        <v>47000878</v>
      </c>
      <c r="E288" t="s">
        <v>699</v>
      </c>
      <c r="F288">
        <v>133.27000000000001</v>
      </c>
      <c r="G288">
        <v>3.96</v>
      </c>
      <c r="H288">
        <v>129.31</v>
      </c>
      <c r="I288">
        <v>0</v>
      </c>
      <c r="J288">
        <v>0</v>
      </c>
      <c r="K288">
        <v>0</v>
      </c>
      <c r="L288" t="s">
        <v>700</v>
      </c>
    </row>
    <row r="289" spans="1:12" x14ac:dyDescent="0.3">
      <c r="A289" t="s">
        <v>1184</v>
      </c>
      <c r="B289" t="s">
        <v>98</v>
      </c>
      <c r="C289" t="s">
        <v>337</v>
      </c>
      <c r="D289">
        <v>162375</v>
      </c>
      <c r="E289" t="s">
        <v>701</v>
      </c>
      <c r="F289">
        <v>129.18</v>
      </c>
      <c r="G289">
        <v>129.18</v>
      </c>
      <c r="H289">
        <v>0</v>
      </c>
      <c r="I289">
        <v>0</v>
      </c>
      <c r="J289">
        <v>0</v>
      </c>
      <c r="K289">
        <v>0</v>
      </c>
      <c r="L289" t="s">
        <v>108</v>
      </c>
    </row>
    <row r="290" spans="1:12" x14ac:dyDescent="0.3">
      <c r="A290" t="s">
        <v>1184</v>
      </c>
      <c r="B290" t="s">
        <v>17</v>
      </c>
      <c r="C290" t="s">
        <v>382</v>
      </c>
      <c r="D290">
        <v>1014488</v>
      </c>
      <c r="E290" t="s">
        <v>702</v>
      </c>
      <c r="F290">
        <v>128.66</v>
      </c>
      <c r="G290">
        <v>2.4300000000000002</v>
      </c>
      <c r="H290">
        <v>51.72</v>
      </c>
      <c r="I290">
        <v>5.82</v>
      </c>
      <c r="J290">
        <v>5.82</v>
      </c>
      <c r="K290">
        <v>62.87</v>
      </c>
      <c r="L290" t="s">
        <v>703</v>
      </c>
    </row>
    <row r="291" spans="1:12" x14ac:dyDescent="0.3">
      <c r="A291" t="s">
        <v>1184</v>
      </c>
      <c r="B291" t="s">
        <v>135</v>
      </c>
      <c r="C291" t="s">
        <v>136</v>
      </c>
      <c r="D291">
        <v>60108201</v>
      </c>
      <c r="E291" t="s">
        <v>704</v>
      </c>
      <c r="F291">
        <v>126.4</v>
      </c>
      <c r="G291">
        <v>59.4</v>
      </c>
      <c r="H291">
        <v>8.7799999999999994</v>
      </c>
      <c r="I291">
        <v>58.22</v>
      </c>
      <c r="J291">
        <v>0</v>
      </c>
      <c r="K291">
        <v>0</v>
      </c>
      <c r="L291" t="s">
        <v>687</v>
      </c>
    </row>
    <row r="292" spans="1:12" x14ac:dyDescent="0.3">
      <c r="A292" t="s">
        <v>1184</v>
      </c>
      <c r="B292" t="s">
        <v>176</v>
      </c>
      <c r="C292" t="s">
        <v>177</v>
      </c>
      <c r="D292">
        <v>4045243</v>
      </c>
      <c r="E292" t="s">
        <v>705</v>
      </c>
      <c r="F292">
        <v>121.81</v>
      </c>
      <c r="G292">
        <v>9.31</v>
      </c>
      <c r="H292">
        <v>33.81</v>
      </c>
      <c r="I292">
        <v>8.81</v>
      </c>
      <c r="J292">
        <v>0</v>
      </c>
      <c r="K292">
        <v>69.88</v>
      </c>
      <c r="L292" t="s">
        <v>706</v>
      </c>
    </row>
    <row r="293" spans="1:12" x14ac:dyDescent="0.3">
      <c r="A293" t="s">
        <v>1184</v>
      </c>
      <c r="B293" t="s">
        <v>18</v>
      </c>
      <c r="C293" t="s">
        <v>425</v>
      </c>
      <c r="D293">
        <v>1002121233</v>
      </c>
      <c r="E293" t="s">
        <v>707</v>
      </c>
      <c r="F293">
        <v>118.72</v>
      </c>
      <c r="G293">
        <v>1.61</v>
      </c>
      <c r="H293">
        <v>1.61</v>
      </c>
      <c r="I293">
        <v>1.61</v>
      </c>
      <c r="J293">
        <v>1.61</v>
      </c>
      <c r="K293">
        <v>112.28</v>
      </c>
      <c r="L293" t="s">
        <v>708</v>
      </c>
    </row>
    <row r="294" spans="1:12" x14ac:dyDescent="0.3">
      <c r="A294" t="s">
        <v>1184</v>
      </c>
      <c r="B294" t="s">
        <v>17</v>
      </c>
      <c r="C294" t="s">
        <v>593</v>
      </c>
      <c r="D294">
        <v>1011227</v>
      </c>
      <c r="E294" t="s">
        <v>709</v>
      </c>
      <c r="F294">
        <v>117.95</v>
      </c>
      <c r="G294">
        <v>1.65</v>
      </c>
      <c r="H294">
        <v>1.65</v>
      </c>
      <c r="I294">
        <v>1.65</v>
      </c>
      <c r="J294">
        <v>1.65</v>
      </c>
      <c r="K294">
        <v>111.35</v>
      </c>
      <c r="L294" t="s">
        <v>710</v>
      </c>
    </row>
    <row r="295" spans="1:12" x14ac:dyDescent="0.3">
      <c r="A295" t="s">
        <v>1184</v>
      </c>
      <c r="B295" t="s">
        <v>17</v>
      </c>
      <c r="C295" t="s">
        <v>319</v>
      </c>
      <c r="D295">
        <v>1004244</v>
      </c>
      <c r="E295" t="s">
        <v>711</v>
      </c>
      <c r="F295">
        <v>116.3</v>
      </c>
      <c r="G295">
        <v>1.65</v>
      </c>
      <c r="H295">
        <v>1.65</v>
      </c>
      <c r="I295">
        <v>1.65</v>
      </c>
      <c r="J295">
        <v>1.65</v>
      </c>
      <c r="K295">
        <v>109.7</v>
      </c>
      <c r="L295" t="s">
        <v>712</v>
      </c>
    </row>
    <row r="296" spans="1:12" x14ac:dyDescent="0.3">
      <c r="A296" t="s">
        <v>1184</v>
      </c>
      <c r="B296" t="s">
        <v>17</v>
      </c>
      <c r="C296" t="s">
        <v>319</v>
      </c>
      <c r="D296">
        <v>1005060</v>
      </c>
      <c r="E296" t="s">
        <v>713</v>
      </c>
      <c r="F296">
        <v>116.3</v>
      </c>
      <c r="G296">
        <v>1.65</v>
      </c>
      <c r="H296">
        <v>1.65</v>
      </c>
      <c r="I296">
        <v>1.65</v>
      </c>
      <c r="J296">
        <v>1.65</v>
      </c>
      <c r="K296">
        <v>109.7</v>
      </c>
      <c r="L296" t="s">
        <v>712</v>
      </c>
    </row>
    <row r="297" spans="1:12" x14ac:dyDescent="0.3">
      <c r="A297" t="s">
        <v>1184</v>
      </c>
      <c r="B297" t="s">
        <v>102</v>
      </c>
      <c r="C297" t="s">
        <v>112</v>
      </c>
      <c r="D297">
        <v>60169019</v>
      </c>
      <c r="E297" t="s">
        <v>714</v>
      </c>
      <c r="F297">
        <v>114.16</v>
      </c>
      <c r="G297">
        <v>114.16</v>
      </c>
      <c r="H297">
        <v>0</v>
      </c>
      <c r="I297">
        <v>0</v>
      </c>
      <c r="J297">
        <v>0</v>
      </c>
      <c r="K297">
        <v>0</v>
      </c>
      <c r="L297" t="s">
        <v>173</v>
      </c>
    </row>
    <row r="298" spans="1:12" x14ac:dyDescent="0.3">
      <c r="A298" t="s">
        <v>1184</v>
      </c>
      <c r="B298" t="s">
        <v>142</v>
      </c>
      <c r="C298" t="s">
        <v>558</v>
      </c>
      <c r="D298">
        <v>41016406</v>
      </c>
      <c r="E298" t="s">
        <v>715</v>
      </c>
      <c r="F298">
        <v>114.14</v>
      </c>
      <c r="G298">
        <v>1.66</v>
      </c>
      <c r="H298">
        <v>26.16</v>
      </c>
      <c r="I298">
        <v>1.1599999999999999</v>
      </c>
      <c r="J298">
        <v>1.1599999999999999</v>
      </c>
      <c r="K298">
        <v>84</v>
      </c>
      <c r="L298" t="s">
        <v>716</v>
      </c>
    </row>
    <row r="299" spans="1:12" x14ac:dyDescent="0.3">
      <c r="A299" t="s">
        <v>1184</v>
      </c>
      <c r="B299" t="s">
        <v>135</v>
      </c>
      <c r="C299" t="s">
        <v>525</v>
      </c>
      <c r="D299">
        <v>60152062</v>
      </c>
      <c r="E299" t="s">
        <v>717</v>
      </c>
      <c r="F299">
        <v>113.09</v>
      </c>
      <c r="G299">
        <v>102.93</v>
      </c>
      <c r="H299">
        <v>10.16</v>
      </c>
      <c r="I299">
        <v>0</v>
      </c>
      <c r="J299">
        <v>0</v>
      </c>
      <c r="K299">
        <v>0</v>
      </c>
      <c r="L299" t="s">
        <v>718</v>
      </c>
    </row>
    <row r="300" spans="1:12" x14ac:dyDescent="0.3">
      <c r="A300" t="s">
        <v>1184</v>
      </c>
      <c r="B300" t="s">
        <v>17</v>
      </c>
      <c r="C300" t="s">
        <v>319</v>
      </c>
      <c r="D300">
        <v>60183111</v>
      </c>
      <c r="E300" t="s">
        <v>719</v>
      </c>
      <c r="F300">
        <v>112.53</v>
      </c>
      <c r="G300">
        <v>1.46</v>
      </c>
      <c r="H300">
        <v>1.46</v>
      </c>
      <c r="I300">
        <v>33.869999999999997</v>
      </c>
      <c r="J300">
        <v>11.87</v>
      </c>
      <c r="K300">
        <v>63.87</v>
      </c>
      <c r="L300" t="s">
        <v>720</v>
      </c>
    </row>
    <row r="301" spans="1:12" x14ac:dyDescent="0.3">
      <c r="A301" t="s">
        <v>1184</v>
      </c>
      <c r="B301" t="s">
        <v>273</v>
      </c>
      <c r="C301" t="s">
        <v>274</v>
      </c>
      <c r="D301">
        <v>60177725</v>
      </c>
      <c r="E301" t="s">
        <v>721</v>
      </c>
      <c r="F301">
        <v>109.83</v>
      </c>
      <c r="G301">
        <v>1.57</v>
      </c>
      <c r="H301">
        <v>1.57</v>
      </c>
      <c r="I301">
        <v>1.57</v>
      </c>
      <c r="J301">
        <v>55.2</v>
      </c>
      <c r="K301">
        <v>49.92</v>
      </c>
      <c r="L301" t="s">
        <v>722</v>
      </c>
    </row>
    <row r="302" spans="1:12" x14ac:dyDescent="0.3">
      <c r="A302" t="s">
        <v>1184</v>
      </c>
      <c r="B302" t="s">
        <v>142</v>
      </c>
      <c r="C302" t="s">
        <v>388</v>
      </c>
      <c r="D302">
        <v>60204221</v>
      </c>
      <c r="E302" t="s">
        <v>723</v>
      </c>
      <c r="F302">
        <v>108.9</v>
      </c>
      <c r="G302">
        <v>1.52</v>
      </c>
      <c r="H302">
        <v>1.52</v>
      </c>
      <c r="I302">
        <v>3.17</v>
      </c>
      <c r="J302">
        <v>29.92</v>
      </c>
      <c r="K302">
        <v>72.77</v>
      </c>
      <c r="L302" t="s">
        <v>243</v>
      </c>
    </row>
    <row r="303" spans="1:12" x14ac:dyDescent="0.3">
      <c r="A303" t="s">
        <v>1184</v>
      </c>
      <c r="B303" t="s">
        <v>142</v>
      </c>
      <c r="C303" t="s">
        <v>326</v>
      </c>
      <c r="D303">
        <v>41010380</v>
      </c>
      <c r="E303" t="s">
        <v>724</v>
      </c>
      <c r="F303">
        <v>108.88</v>
      </c>
      <c r="G303">
        <v>1.54</v>
      </c>
      <c r="H303">
        <v>1.54</v>
      </c>
      <c r="I303">
        <v>1.54</v>
      </c>
      <c r="J303">
        <v>1.54</v>
      </c>
      <c r="K303">
        <v>102.72</v>
      </c>
      <c r="L303" t="s">
        <v>725</v>
      </c>
    </row>
    <row r="304" spans="1:12" x14ac:dyDescent="0.3">
      <c r="A304" t="s">
        <v>1184</v>
      </c>
      <c r="B304" t="s">
        <v>142</v>
      </c>
      <c r="C304" t="s">
        <v>558</v>
      </c>
      <c r="D304">
        <v>60202842</v>
      </c>
      <c r="E304" t="s">
        <v>726</v>
      </c>
      <c r="F304">
        <v>108.34</v>
      </c>
      <c r="G304">
        <v>1.49</v>
      </c>
      <c r="H304">
        <v>2.69</v>
      </c>
      <c r="I304">
        <v>3.09</v>
      </c>
      <c r="J304">
        <v>28.09</v>
      </c>
      <c r="K304">
        <v>72.98</v>
      </c>
      <c r="L304" t="s">
        <v>727</v>
      </c>
    </row>
    <row r="305" spans="1:12" x14ac:dyDescent="0.3">
      <c r="A305" t="s">
        <v>1184</v>
      </c>
      <c r="B305" t="s">
        <v>90</v>
      </c>
      <c r="C305" t="s">
        <v>452</v>
      </c>
      <c r="D305">
        <v>9103336</v>
      </c>
      <c r="E305" t="s">
        <v>728</v>
      </c>
      <c r="F305">
        <v>107.77</v>
      </c>
      <c r="G305">
        <v>1.59</v>
      </c>
      <c r="H305">
        <v>106.18</v>
      </c>
      <c r="I305">
        <v>0</v>
      </c>
      <c r="J305">
        <v>0</v>
      </c>
      <c r="K305">
        <v>0</v>
      </c>
      <c r="L305" t="s">
        <v>729</v>
      </c>
    </row>
    <row r="306" spans="1:12" x14ac:dyDescent="0.3">
      <c r="A306" t="s">
        <v>1184</v>
      </c>
      <c r="B306" t="s">
        <v>90</v>
      </c>
      <c r="C306" t="s">
        <v>452</v>
      </c>
      <c r="D306">
        <v>60127581</v>
      </c>
      <c r="E306" t="s">
        <v>730</v>
      </c>
      <c r="F306">
        <v>107.2</v>
      </c>
      <c r="G306">
        <v>107.2</v>
      </c>
      <c r="H306">
        <v>0</v>
      </c>
      <c r="I306">
        <v>0</v>
      </c>
      <c r="J306">
        <v>0</v>
      </c>
      <c r="K306">
        <v>0</v>
      </c>
      <c r="L306" t="s">
        <v>114</v>
      </c>
    </row>
    <row r="307" spans="1:12" x14ac:dyDescent="0.3">
      <c r="A307" t="s">
        <v>1184</v>
      </c>
      <c r="B307" t="s">
        <v>98</v>
      </c>
      <c r="C307" t="s">
        <v>203</v>
      </c>
      <c r="D307">
        <v>14017900</v>
      </c>
      <c r="E307" t="s">
        <v>731</v>
      </c>
      <c r="F307">
        <v>105.58</v>
      </c>
      <c r="G307">
        <v>0</v>
      </c>
      <c r="H307">
        <v>0</v>
      </c>
      <c r="I307">
        <v>0</v>
      </c>
      <c r="J307">
        <v>0</v>
      </c>
      <c r="K307">
        <v>105.58</v>
      </c>
      <c r="L307" t="s">
        <v>732</v>
      </c>
    </row>
    <row r="308" spans="1:12" x14ac:dyDescent="0.3">
      <c r="A308" t="s">
        <v>1184</v>
      </c>
      <c r="B308" t="s">
        <v>135</v>
      </c>
      <c r="C308" t="s">
        <v>136</v>
      </c>
      <c r="D308">
        <v>487742</v>
      </c>
      <c r="E308" t="s">
        <v>733</v>
      </c>
      <c r="F308">
        <v>105.22</v>
      </c>
      <c r="G308">
        <v>62.07</v>
      </c>
      <c r="H308">
        <v>1.8</v>
      </c>
      <c r="I308">
        <v>41.35</v>
      </c>
      <c r="J308">
        <v>0</v>
      </c>
      <c r="K308">
        <v>0</v>
      </c>
      <c r="L308" t="s">
        <v>734</v>
      </c>
    </row>
    <row r="309" spans="1:12" x14ac:dyDescent="0.3">
      <c r="A309" t="s">
        <v>1184</v>
      </c>
      <c r="B309" t="s">
        <v>135</v>
      </c>
      <c r="C309" t="s">
        <v>136</v>
      </c>
      <c r="D309">
        <v>60110280</v>
      </c>
      <c r="E309" t="s">
        <v>735</v>
      </c>
      <c r="F309">
        <v>104.01</v>
      </c>
      <c r="G309">
        <v>21.24</v>
      </c>
      <c r="H309">
        <v>2.12</v>
      </c>
      <c r="I309">
        <v>80.650000000000006</v>
      </c>
      <c r="J309">
        <v>0</v>
      </c>
      <c r="K309">
        <v>0</v>
      </c>
      <c r="L309" t="s">
        <v>662</v>
      </c>
    </row>
    <row r="310" spans="1:12" x14ac:dyDescent="0.3">
      <c r="A310" t="s">
        <v>1184</v>
      </c>
      <c r="B310" t="s">
        <v>18</v>
      </c>
      <c r="C310" t="s">
        <v>229</v>
      </c>
      <c r="D310">
        <v>3457493</v>
      </c>
      <c r="E310" t="s">
        <v>736</v>
      </c>
      <c r="F310">
        <v>103.87</v>
      </c>
      <c r="G310">
        <v>1.29</v>
      </c>
      <c r="H310">
        <v>1.29</v>
      </c>
      <c r="I310">
        <v>1.29</v>
      </c>
      <c r="J310">
        <v>4.12</v>
      </c>
      <c r="K310">
        <v>95.88</v>
      </c>
      <c r="L310" t="s">
        <v>737</v>
      </c>
    </row>
    <row r="311" spans="1:12" x14ac:dyDescent="0.3">
      <c r="A311" t="s">
        <v>1184</v>
      </c>
      <c r="B311" t="s">
        <v>18</v>
      </c>
      <c r="C311" t="s">
        <v>549</v>
      </c>
      <c r="D311">
        <v>1000777653</v>
      </c>
      <c r="E311" t="s">
        <v>738</v>
      </c>
      <c r="F311">
        <v>102.18</v>
      </c>
      <c r="G311">
        <v>15.66</v>
      </c>
      <c r="H311">
        <v>1.03</v>
      </c>
      <c r="I311">
        <v>85.49</v>
      </c>
      <c r="J311">
        <v>0</v>
      </c>
      <c r="K311">
        <v>0</v>
      </c>
      <c r="L311" t="s">
        <v>739</v>
      </c>
    </row>
    <row r="312" spans="1:12" x14ac:dyDescent="0.3">
      <c r="A312" t="s">
        <v>1184</v>
      </c>
      <c r="B312" t="s">
        <v>98</v>
      </c>
      <c r="C312" t="s">
        <v>740</v>
      </c>
      <c r="D312">
        <v>14146227</v>
      </c>
      <c r="E312" t="s">
        <v>741</v>
      </c>
      <c r="F312">
        <v>101.05</v>
      </c>
      <c r="G312">
        <v>1.05</v>
      </c>
      <c r="H312">
        <v>2.59</v>
      </c>
      <c r="I312">
        <v>6.92</v>
      </c>
      <c r="J312">
        <v>6.92</v>
      </c>
      <c r="K312">
        <v>83.57</v>
      </c>
      <c r="L312" t="s">
        <v>742</v>
      </c>
    </row>
    <row r="313" spans="1:12" x14ac:dyDescent="0.3">
      <c r="A313" t="s">
        <v>1184</v>
      </c>
      <c r="B313" t="s">
        <v>135</v>
      </c>
      <c r="C313" t="s">
        <v>579</v>
      </c>
      <c r="D313">
        <v>60216797</v>
      </c>
      <c r="E313" t="s">
        <v>743</v>
      </c>
      <c r="F313">
        <v>100.92</v>
      </c>
      <c r="G313">
        <v>11.83</v>
      </c>
      <c r="H313">
        <v>0.88</v>
      </c>
      <c r="I313">
        <v>29.68</v>
      </c>
      <c r="J313">
        <v>58.53</v>
      </c>
      <c r="K313">
        <v>0</v>
      </c>
      <c r="L313" t="s">
        <v>744</v>
      </c>
    </row>
    <row r="314" spans="1:12" x14ac:dyDescent="0.3">
      <c r="A314" t="s">
        <v>1184</v>
      </c>
      <c r="B314" t="s">
        <v>273</v>
      </c>
      <c r="C314" t="s">
        <v>445</v>
      </c>
      <c r="D314">
        <v>60195719</v>
      </c>
      <c r="E314" t="s">
        <v>745</v>
      </c>
      <c r="F314">
        <v>100.9</v>
      </c>
      <c r="G314">
        <v>1.39</v>
      </c>
      <c r="H314">
        <v>1.39</v>
      </c>
      <c r="I314">
        <v>1.39</v>
      </c>
      <c r="J314">
        <v>1.39</v>
      </c>
      <c r="K314">
        <v>95.34</v>
      </c>
      <c r="L314" t="s">
        <v>746</v>
      </c>
    </row>
    <row r="315" spans="1:12" x14ac:dyDescent="0.3">
      <c r="A315" t="s">
        <v>1184</v>
      </c>
      <c r="B315" t="s">
        <v>90</v>
      </c>
      <c r="C315" t="s">
        <v>91</v>
      </c>
      <c r="D315">
        <v>223815</v>
      </c>
      <c r="E315" t="s">
        <v>747</v>
      </c>
      <c r="F315">
        <v>92.96</v>
      </c>
      <c r="G315">
        <v>1.37</v>
      </c>
      <c r="H315">
        <v>0</v>
      </c>
      <c r="I315">
        <v>0</v>
      </c>
      <c r="J315">
        <v>0</v>
      </c>
      <c r="K315">
        <v>91.59</v>
      </c>
      <c r="L315" t="s">
        <v>292</v>
      </c>
    </row>
    <row r="316" spans="1:12" x14ac:dyDescent="0.3">
      <c r="A316" t="s">
        <v>1184</v>
      </c>
      <c r="B316" t="s">
        <v>135</v>
      </c>
      <c r="C316" t="s">
        <v>190</v>
      </c>
      <c r="D316">
        <v>60163258</v>
      </c>
      <c r="E316" t="s">
        <v>748</v>
      </c>
      <c r="F316">
        <v>92.16</v>
      </c>
      <c r="G316">
        <v>92.16</v>
      </c>
      <c r="H316">
        <v>0</v>
      </c>
      <c r="I316">
        <v>0</v>
      </c>
      <c r="J316">
        <v>0</v>
      </c>
      <c r="K316">
        <v>0</v>
      </c>
      <c r="L316" t="s">
        <v>571</v>
      </c>
    </row>
    <row r="317" spans="1:12" x14ac:dyDescent="0.3">
      <c r="A317" t="s">
        <v>1184</v>
      </c>
      <c r="B317" t="s">
        <v>98</v>
      </c>
      <c r="C317" t="s">
        <v>125</v>
      </c>
      <c r="D317">
        <v>13123256</v>
      </c>
      <c r="E317" t="s">
        <v>749</v>
      </c>
      <c r="F317">
        <v>91.96</v>
      </c>
      <c r="G317">
        <v>0</v>
      </c>
      <c r="H317">
        <v>0</v>
      </c>
      <c r="I317">
        <v>0</v>
      </c>
      <c r="J317">
        <v>0</v>
      </c>
      <c r="K317">
        <v>91.96</v>
      </c>
      <c r="L317" t="s">
        <v>750</v>
      </c>
    </row>
    <row r="318" spans="1:12" x14ac:dyDescent="0.3">
      <c r="A318" t="s">
        <v>1184</v>
      </c>
      <c r="B318" t="s">
        <v>17</v>
      </c>
      <c r="C318" t="s">
        <v>612</v>
      </c>
      <c r="D318">
        <v>60183611</v>
      </c>
      <c r="E318" t="s">
        <v>751</v>
      </c>
      <c r="F318">
        <v>90.78</v>
      </c>
      <c r="G318">
        <v>1.34</v>
      </c>
      <c r="H318">
        <v>89.44</v>
      </c>
      <c r="I318">
        <v>0</v>
      </c>
      <c r="J318">
        <v>0</v>
      </c>
      <c r="K318">
        <v>0</v>
      </c>
      <c r="L318" t="s">
        <v>752</v>
      </c>
    </row>
    <row r="319" spans="1:12" x14ac:dyDescent="0.3">
      <c r="A319" t="s">
        <v>1184</v>
      </c>
      <c r="B319" t="s">
        <v>18</v>
      </c>
      <c r="C319" t="s">
        <v>549</v>
      </c>
      <c r="D319">
        <v>1000724075</v>
      </c>
      <c r="E319" t="s">
        <v>753</v>
      </c>
      <c r="F319">
        <v>88.18</v>
      </c>
      <c r="G319">
        <v>88.18</v>
      </c>
      <c r="H319">
        <v>0</v>
      </c>
      <c r="I319">
        <v>0</v>
      </c>
      <c r="J319">
        <v>0</v>
      </c>
      <c r="K319">
        <v>0</v>
      </c>
      <c r="L319" t="s">
        <v>754</v>
      </c>
    </row>
    <row r="320" spans="1:12" x14ac:dyDescent="0.3">
      <c r="A320" t="s">
        <v>1184</v>
      </c>
      <c r="B320" t="s">
        <v>135</v>
      </c>
      <c r="C320" t="s">
        <v>136</v>
      </c>
      <c r="D320">
        <v>6001875</v>
      </c>
      <c r="E320" t="s">
        <v>755</v>
      </c>
      <c r="F320">
        <v>87.38</v>
      </c>
      <c r="G320">
        <v>87.38</v>
      </c>
      <c r="H320">
        <v>0</v>
      </c>
      <c r="I320">
        <v>0</v>
      </c>
      <c r="J320">
        <v>0</v>
      </c>
      <c r="K320">
        <v>0</v>
      </c>
      <c r="L320" t="s">
        <v>484</v>
      </c>
    </row>
    <row r="321" spans="1:12" x14ac:dyDescent="0.3">
      <c r="A321" t="s">
        <v>1184</v>
      </c>
      <c r="B321" t="s">
        <v>18</v>
      </c>
      <c r="C321" t="s">
        <v>756</v>
      </c>
      <c r="D321">
        <v>3317021</v>
      </c>
      <c r="E321" t="s">
        <v>757</v>
      </c>
      <c r="F321">
        <v>85.02</v>
      </c>
      <c r="G321">
        <v>1.17</v>
      </c>
      <c r="H321">
        <v>1.17</v>
      </c>
      <c r="I321">
        <v>1.17</v>
      </c>
      <c r="J321">
        <v>1.17</v>
      </c>
      <c r="K321">
        <v>80.34</v>
      </c>
      <c r="L321" t="s">
        <v>758</v>
      </c>
    </row>
    <row r="322" spans="1:12" x14ac:dyDescent="0.3">
      <c r="A322" t="s">
        <v>1184</v>
      </c>
      <c r="B322" t="s">
        <v>261</v>
      </c>
      <c r="C322" t="s">
        <v>262</v>
      </c>
      <c r="D322">
        <v>1000817133</v>
      </c>
      <c r="E322" t="s">
        <v>759</v>
      </c>
      <c r="F322">
        <v>84.74</v>
      </c>
      <c r="G322">
        <v>1.26</v>
      </c>
      <c r="H322">
        <v>1.26</v>
      </c>
      <c r="I322">
        <v>1.26</v>
      </c>
      <c r="J322">
        <v>1.26</v>
      </c>
      <c r="K322">
        <v>79.7</v>
      </c>
      <c r="L322" t="s">
        <v>760</v>
      </c>
    </row>
    <row r="323" spans="1:12" x14ac:dyDescent="0.3">
      <c r="A323" t="s">
        <v>1184</v>
      </c>
      <c r="B323" t="s">
        <v>261</v>
      </c>
      <c r="C323" t="s">
        <v>262</v>
      </c>
      <c r="D323">
        <v>1001481220</v>
      </c>
      <c r="E323" t="s">
        <v>761</v>
      </c>
      <c r="F323">
        <v>83.42</v>
      </c>
      <c r="G323">
        <v>1.25</v>
      </c>
      <c r="H323">
        <v>1.25</v>
      </c>
      <c r="I323">
        <v>1.25</v>
      </c>
      <c r="J323">
        <v>1.25</v>
      </c>
      <c r="K323">
        <v>78.42</v>
      </c>
      <c r="L323" t="s">
        <v>762</v>
      </c>
    </row>
    <row r="324" spans="1:12" x14ac:dyDescent="0.3">
      <c r="A324" t="s">
        <v>1184</v>
      </c>
      <c r="B324" t="s">
        <v>98</v>
      </c>
      <c r="C324" t="s">
        <v>225</v>
      </c>
      <c r="D324">
        <v>60178300</v>
      </c>
      <c r="E324" t="s">
        <v>763</v>
      </c>
      <c r="F324">
        <v>83.1</v>
      </c>
      <c r="G324">
        <v>1.5</v>
      </c>
      <c r="H324">
        <v>18.2</v>
      </c>
      <c r="I324">
        <v>18.54</v>
      </c>
      <c r="J324">
        <v>19.690000000000001</v>
      </c>
      <c r="K324">
        <v>25.17</v>
      </c>
      <c r="L324" t="s">
        <v>108</v>
      </c>
    </row>
    <row r="325" spans="1:12" x14ac:dyDescent="0.3">
      <c r="A325" t="s">
        <v>1184</v>
      </c>
      <c r="B325" t="s">
        <v>261</v>
      </c>
      <c r="C325" t="s">
        <v>262</v>
      </c>
      <c r="D325">
        <v>1000571743</v>
      </c>
      <c r="E325" t="s">
        <v>764</v>
      </c>
      <c r="F325">
        <v>81.58</v>
      </c>
      <c r="G325">
        <v>1.51</v>
      </c>
      <c r="H325">
        <v>1.51</v>
      </c>
      <c r="I325">
        <v>1.51</v>
      </c>
      <c r="J325">
        <v>1.51</v>
      </c>
      <c r="K325">
        <v>75.540000000000006</v>
      </c>
      <c r="L325" t="s">
        <v>474</v>
      </c>
    </row>
    <row r="326" spans="1:12" x14ac:dyDescent="0.3">
      <c r="A326" t="s">
        <v>1184</v>
      </c>
      <c r="B326" t="s">
        <v>17</v>
      </c>
      <c r="C326" t="s">
        <v>109</v>
      </c>
      <c r="D326">
        <v>6005087</v>
      </c>
      <c r="E326" t="s">
        <v>765</v>
      </c>
      <c r="F326">
        <v>81.459999999999994</v>
      </c>
      <c r="G326">
        <v>0.89</v>
      </c>
      <c r="H326">
        <v>2.39</v>
      </c>
      <c r="I326">
        <v>5.34</v>
      </c>
      <c r="J326">
        <v>5.34</v>
      </c>
      <c r="K326">
        <v>67.5</v>
      </c>
      <c r="L326" t="s">
        <v>766</v>
      </c>
    </row>
    <row r="327" spans="1:12" x14ac:dyDescent="0.3">
      <c r="A327" t="s">
        <v>1184</v>
      </c>
      <c r="B327" t="s">
        <v>273</v>
      </c>
      <c r="C327" t="s">
        <v>274</v>
      </c>
      <c r="D327">
        <v>3179598</v>
      </c>
      <c r="E327" t="s">
        <v>767</v>
      </c>
      <c r="F327">
        <v>78.209999999999994</v>
      </c>
      <c r="G327">
        <v>1.0900000000000001</v>
      </c>
      <c r="H327">
        <v>1.0900000000000001</v>
      </c>
      <c r="I327">
        <v>1.0900000000000001</v>
      </c>
      <c r="J327">
        <v>1.0900000000000001</v>
      </c>
      <c r="K327">
        <v>73.849999999999994</v>
      </c>
      <c r="L327" t="s">
        <v>768</v>
      </c>
    </row>
    <row r="328" spans="1:12" x14ac:dyDescent="0.3">
      <c r="A328" t="s">
        <v>1184</v>
      </c>
      <c r="B328" t="s">
        <v>135</v>
      </c>
      <c r="C328" t="s">
        <v>136</v>
      </c>
      <c r="D328">
        <v>484311</v>
      </c>
      <c r="E328" t="s">
        <v>769</v>
      </c>
      <c r="F328">
        <v>76.790000000000006</v>
      </c>
      <c r="G328">
        <v>76.790000000000006</v>
      </c>
      <c r="H328">
        <v>0</v>
      </c>
      <c r="I328">
        <v>0</v>
      </c>
      <c r="J328">
        <v>0</v>
      </c>
      <c r="K328">
        <v>0</v>
      </c>
      <c r="L328" t="s">
        <v>770</v>
      </c>
    </row>
    <row r="329" spans="1:12" x14ac:dyDescent="0.3">
      <c r="A329" t="s">
        <v>1184</v>
      </c>
      <c r="B329" t="s">
        <v>135</v>
      </c>
      <c r="C329" t="s">
        <v>525</v>
      </c>
      <c r="D329">
        <v>436124</v>
      </c>
      <c r="E329" t="s">
        <v>771</v>
      </c>
      <c r="F329">
        <v>75.489999999999995</v>
      </c>
      <c r="G329">
        <v>75.489999999999995</v>
      </c>
      <c r="H329">
        <v>0</v>
      </c>
      <c r="I329">
        <v>0</v>
      </c>
      <c r="J329">
        <v>0</v>
      </c>
      <c r="K329">
        <v>0</v>
      </c>
      <c r="L329" t="s">
        <v>476</v>
      </c>
    </row>
    <row r="330" spans="1:12" x14ac:dyDescent="0.3">
      <c r="A330" t="s">
        <v>1184</v>
      </c>
      <c r="B330" t="s">
        <v>135</v>
      </c>
      <c r="C330" t="s">
        <v>136</v>
      </c>
      <c r="D330">
        <v>60216901</v>
      </c>
      <c r="E330" t="s">
        <v>772</v>
      </c>
      <c r="F330">
        <v>72.36</v>
      </c>
      <c r="G330">
        <v>72.36</v>
      </c>
      <c r="H330">
        <v>0</v>
      </c>
      <c r="I330">
        <v>0</v>
      </c>
      <c r="J330">
        <v>0</v>
      </c>
      <c r="K330">
        <v>0</v>
      </c>
      <c r="L330" t="s">
        <v>571</v>
      </c>
    </row>
    <row r="331" spans="1:12" x14ac:dyDescent="0.3">
      <c r="A331" t="s">
        <v>1184</v>
      </c>
      <c r="B331" t="s">
        <v>18</v>
      </c>
      <c r="C331" t="s">
        <v>549</v>
      </c>
      <c r="D331">
        <v>1000741481</v>
      </c>
      <c r="E331" t="s">
        <v>773</v>
      </c>
      <c r="F331">
        <v>72.34</v>
      </c>
      <c r="G331">
        <v>72.34</v>
      </c>
      <c r="H331">
        <v>0</v>
      </c>
      <c r="I331">
        <v>0</v>
      </c>
      <c r="J331">
        <v>0</v>
      </c>
      <c r="K331">
        <v>0</v>
      </c>
      <c r="L331" t="s">
        <v>774</v>
      </c>
    </row>
    <row r="332" spans="1:12" x14ac:dyDescent="0.3">
      <c r="A332" t="s">
        <v>1184</v>
      </c>
      <c r="B332" t="s">
        <v>135</v>
      </c>
      <c r="C332" t="s">
        <v>136</v>
      </c>
      <c r="D332">
        <v>60183855</v>
      </c>
      <c r="E332" t="s">
        <v>775</v>
      </c>
      <c r="F332">
        <v>70.790000000000006</v>
      </c>
      <c r="G332">
        <v>70.790000000000006</v>
      </c>
      <c r="H332">
        <v>0</v>
      </c>
      <c r="I332">
        <v>0</v>
      </c>
      <c r="J332">
        <v>0</v>
      </c>
      <c r="K332">
        <v>0</v>
      </c>
      <c r="L332" t="s">
        <v>301</v>
      </c>
    </row>
    <row r="333" spans="1:12" x14ac:dyDescent="0.3">
      <c r="A333" t="s">
        <v>1184</v>
      </c>
      <c r="B333" t="s">
        <v>135</v>
      </c>
      <c r="C333" t="s">
        <v>190</v>
      </c>
      <c r="D333">
        <v>60132084</v>
      </c>
      <c r="E333" t="s">
        <v>776</v>
      </c>
      <c r="F333">
        <v>70.739999999999995</v>
      </c>
      <c r="G333">
        <v>34.96</v>
      </c>
      <c r="H333">
        <v>35.78</v>
      </c>
      <c r="I333">
        <v>0</v>
      </c>
      <c r="J333">
        <v>0</v>
      </c>
      <c r="K333">
        <v>0</v>
      </c>
      <c r="L333" t="s">
        <v>777</v>
      </c>
    </row>
    <row r="334" spans="1:12" x14ac:dyDescent="0.3">
      <c r="A334" t="s">
        <v>1184</v>
      </c>
      <c r="B334" t="s">
        <v>17</v>
      </c>
      <c r="C334" t="s">
        <v>319</v>
      </c>
      <c r="D334">
        <v>1003783</v>
      </c>
      <c r="E334" t="s">
        <v>778</v>
      </c>
      <c r="F334">
        <v>69.81</v>
      </c>
      <c r="G334">
        <v>0.99</v>
      </c>
      <c r="H334">
        <v>0.99</v>
      </c>
      <c r="I334">
        <v>0.99</v>
      </c>
      <c r="J334">
        <v>0.99</v>
      </c>
      <c r="K334">
        <v>65.849999999999994</v>
      </c>
      <c r="L334" t="s">
        <v>779</v>
      </c>
    </row>
    <row r="335" spans="1:12" x14ac:dyDescent="0.3">
      <c r="A335" t="s">
        <v>1184</v>
      </c>
      <c r="B335" t="s">
        <v>135</v>
      </c>
      <c r="C335" t="s">
        <v>780</v>
      </c>
      <c r="D335">
        <v>487674</v>
      </c>
      <c r="E335" t="s">
        <v>781</v>
      </c>
      <c r="F335">
        <v>68.150000000000006</v>
      </c>
      <c r="G335">
        <v>68.150000000000006</v>
      </c>
      <c r="H335">
        <v>0</v>
      </c>
      <c r="I335">
        <v>0</v>
      </c>
      <c r="J335">
        <v>0</v>
      </c>
      <c r="K335">
        <v>0</v>
      </c>
      <c r="L335" t="s">
        <v>476</v>
      </c>
    </row>
    <row r="336" spans="1:12" x14ac:dyDescent="0.3">
      <c r="A336" t="s">
        <v>1184</v>
      </c>
      <c r="B336" t="s">
        <v>135</v>
      </c>
      <c r="C336" t="s">
        <v>136</v>
      </c>
      <c r="D336">
        <v>488051</v>
      </c>
      <c r="E336" t="s">
        <v>782</v>
      </c>
      <c r="F336">
        <v>68.150000000000006</v>
      </c>
      <c r="G336">
        <v>68.150000000000006</v>
      </c>
      <c r="H336">
        <v>0</v>
      </c>
      <c r="I336">
        <v>0</v>
      </c>
      <c r="J336">
        <v>0</v>
      </c>
      <c r="K336">
        <v>0</v>
      </c>
      <c r="L336" t="s">
        <v>476</v>
      </c>
    </row>
    <row r="337" spans="1:12" x14ac:dyDescent="0.3">
      <c r="A337" t="s">
        <v>1184</v>
      </c>
      <c r="B337" t="s">
        <v>90</v>
      </c>
      <c r="C337" t="s">
        <v>195</v>
      </c>
      <c r="D337">
        <v>4468380</v>
      </c>
      <c r="E337" t="s">
        <v>783</v>
      </c>
      <c r="F337">
        <v>67.83</v>
      </c>
      <c r="G337">
        <v>0.87</v>
      </c>
      <c r="H337">
        <v>0.87</v>
      </c>
      <c r="I337">
        <v>0.87</v>
      </c>
      <c r="J337">
        <v>0.87</v>
      </c>
      <c r="K337">
        <v>64.349999999999994</v>
      </c>
      <c r="L337" t="s">
        <v>784</v>
      </c>
    </row>
    <row r="338" spans="1:12" x14ac:dyDescent="0.3">
      <c r="A338" t="s">
        <v>1184</v>
      </c>
      <c r="B338" t="s">
        <v>90</v>
      </c>
      <c r="C338" t="s">
        <v>91</v>
      </c>
      <c r="D338">
        <v>223177</v>
      </c>
      <c r="E338" t="s">
        <v>785</v>
      </c>
      <c r="F338">
        <v>67.64</v>
      </c>
      <c r="G338">
        <v>0</v>
      </c>
      <c r="H338">
        <v>0.97</v>
      </c>
      <c r="I338">
        <v>0.97</v>
      </c>
      <c r="J338">
        <v>0.97</v>
      </c>
      <c r="K338">
        <v>64.73</v>
      </c>
      <c r="L338" t="s">
        <v>786</v>
      </c>
    </row>
    <row r="339" spans="1:12" x14ac:dyDescent="0.3">
      <c r="A339" t="s">
        <v>1184</v>
      </c>
      <c r="B339" t="s">
        <v>17</v>
      </c>
      <c r="C339" t="s">
        <v>641</v>
      </c>
      <c r="D339">
        <v>111023804</v>
      </c>
      <c r="E339" t="s">
        <v>787</v>
      </c>
      <c r="F339">
        <v>63.21</v>
      </c>
      <c r="G339">
        <v>0.93</v>
      </c>
      <c r="H339">
        <v>62.28</v>
      </c>
      <c r="I339">
        <v>0</v>
      </c>
      <c r="J339">
        <v>0</v>
      </c>
      <c r="K339">
        <v>0</v>
      </c>
      <c r="L339" t="s">
        <v>788</v>
      </c>
    </row>
    <row r="340" spans="1:12" x14ac:dyDescent="0.3">
      <c r="A340" t="s">
        <v>1184</v>
      </c>
      <c r="B340" t="s">
        <v>98</v>
      </c>
      <c r="C340" t="s">
        <v>247</v>
      </c>
      <c r="D340">
        <v>11899999</v>
      </c>
      <c r="E340" t="s">
        <v>789</v>
      </c>
      <c r="F340">
        <v>62.63</v>
      </c>
      <c r="G340">
        <v>0.93</v>
      </c>
      <c r="H340">
        <v>61.7</v>
      </c>
      <c r="I340">
        <v>0</v>
      </c>
      <c r="J340">
        <v>0</v>
      </c>
      <c r="K340">
        <v>0</v>
      </c>
      <c r="L340" t="s">
        <v>790</v>
      </c>
    </row>
    <row r="341" spans="1:12" x14ac:dyDescent="0.3">
      <c r="A341" t="s">
        <v>1184</v>
      </c>
      <c r="B341" t="s">
        <v>135</v>
      </c>
      <c r="C341" t="s">
        <v>791</v>
      </c>
      <c r="D341">
        <v>488423</v>
      </c>
      <c r="E341" t="s">
        <v>792</v>
      </c>
      <c r="F341">
        <v>61.45</v>
      </c>
      <c r="G341">
        <v>61.22</v>
      </c>
      <c r="H341">
        <v>0.23</v>
      </c>
      <c r="I341">
        <v>0</v>
      </c>
      <c r="J341">
        <v>0</v>
      </c>
      <c r="K341">
        <v>0</v>
      </c>
      <c r="L341" t="s">
        <v>192</v>
      </c>
    </row>
    <row r="342" spans="1:12" x14ac:dyDescent="0.3">
      <c r="A342" t="s">
        <v>1184</v>
      </c>
      <c r="B342" t="s">
        <v>98</v>
      </c>
      <c r="C342" t="s">
        <v>247</v>
      </c>
      <c r="D342">
        <v>11778998</v>
      </c>
      <c r="E342" t="s">
        <v>793</v>
      </c>
      <c r="F342">
        <v>61.22</v>
      </c>
      <c r="G342">
        <v>61.22</v>
      </c>
      <c r="H342">
        <v>0</v>
      </c>
      <c r="I342">
        <v>0</v>
      </c>
      <c r="J342">
        <v>0</v>
      </c>
      <c r="K342">
        <v>0</v>
      </c>
      <c r="L342" t="s">
        <v>794</v>
      </c>
    </row>
    <row r="343" spans="1:12" x14ac:dyDescent="0.3">
      <c r="A343" t="s">
        <v>1184</v>
      </c>
      <c r="B343" t="s">
        <v>135</v>
      </c>
      <c r="C343" t="s">
        <v>579</v>
      </c>
      <c r="D343">
        <v>482916</v>
      </c>
      <c r="E343" t="s">
        <v>795</v>
      </c>
      <c r="F343">
        <v>60.09</v>
      </c>
      <c r="G343">
        <v>11.18</v>
      </c>
      <c r="H343">
        <v>0</v>
      </c>
      <c r="I343">
        <v>48.91</v>
      </c>
      <c r="J343">
        <v>0</v>
      </c>
      <c r="K343">
        <v>0</v>
      </c>
      <c r="L343" t="s">
        <v>796</v>
      </c>
    </row>
    <row r="344" spans="1:12" x14ac:dyDescent="0.3">
      <c r="A344" t="s">
        <v>1184</v>
      </c>
      <c r="B344" t="s">
        <v>135</v>
      </c>
      <c r="C344" t="s">
        <v>190</v>
      </c>
      <c r="D344">
        <v>60106816</v>
      </c>
      <c r="E344" t="s">
        <v>797</v>
      </c>
      <c r="F344">
        <v>59.47</v>
      </c>
      <c r="G344">
        <v>59.47</v>
      </c>
      <c r="H344">
        <v>0</v>
      </c>
      <c r="I344">
        <v>0</v>
      </c>
      <c r="J344">
        <v>0</v>
      </c>
      <c r="K344">
        <v>0</v>
      </c>
      <c r="L344" t="s">
        <v>571</v>
      </c>
    </row>
    <row r="345" spans="1:12" x14ac:dyDescent="0.3">
      <c r="A345" t="s">
        <v>1184</v>
      </c>
      <c r="B345" t="s">
        <v>142</v>
      </c>
      <c r="C345" t="s">
        <v>238</v>
      </c>
      <c r="D345">
        <v>47006806</v>
      </c>
      <c r="E345" t="s">
        <v>798</v>
      </c>
      <c r="F345">
        <v>58.85</v>
      </c>
      <c r="G345">
        <v>58.85</v>
      </c>
      <c r="H345">
        <v>0</v>
      </c>
      <c r="I345">
        <v>0</v>
      </c>
      <c r="J345">
        <v>0</v>
      </c>
      <c r="K345">
        <v>0</v>
      </c>
      <c r="L345" t="s">
        <v>799</v>
      </c>
    </row>
    <row r="346" spans="1:12" x14ac:dyDescent="0.3">
      <c r="A346" t="s">
        <v>1184</v>
      </c>
      <c r="B346" t="s">
        <v>18</v>
      </c>
      <c r="C346" t="s">
        <v>425</v>
      </c>
      <c r="D346">
        <v>1002101454</v>
      </c>
      <c r="E346" t="s">
        <v>800</v>
      </c>
      <c r="F346">
        <v>58.61</v>
      </c>
      <c r="G346">
        <v>0.81</v>
      </c>
      <c r="H346">
        <v>0.81</v>
      </c>
      <c r="I346">
        <v>0.81</v>
      </c>
      <c r="J346">
        <v>0.81</v>
      </c>
      <c r="K346">
        <v>55.37</v>
      </c>
      <c r="L346" t="s">
        <v>801</v>
      </c>
    </row>
    <row r="347" spans="1:12" x14ac:dyDescent="0.3">
      <c r="A347" t="s">
        <v>1184</v>
      </c>
      <c r="B347" t="s">
        <v>135</v>
      </c>
      <c r="C347" t="s">
        <v>579</v>
      </c>
      <c r="D347">
        <v>60185866</v>
      </c>
      <c r="E347" t="s">
        <v>802</v>
      </c>
      <c r="F347">
        <v>58.53</v>
      </c>
      <c r="G347">
        <v>58.53</v>
      </c>
      <c r="H347">
        <v>0</v>
      </c>
      <c r="I347">
        <v>0</v>
      </c>
      <c r="J347">
        <v>0</v>
      </c>
      <c r="K347">
        <v>0</v>
      </c>
      <c r="L347" t="s">
        <v>571</v>
      </c>
    </row>
    <row r="348" spans="1:12" x14ac:dyDescent="0.3">
      <c r="A348" t="s">
        <v>1184</v>
      </c>
      <c r="B348" t="s">
        <v>261</v>
      </c>
      <c r="C348" t="s">
        <v>262</v>
      </c>
      <c r="D348">
        <v>60169580</v>
      </c>
      <c r="E348" t="s">
        <v>803</v>
      </c>
      <c r="F348">
        <v>58.08</v>
      </c>
      <c r="G348">
        <v>0.78</v>
      </c>
      <c r="H348">
        <v>0.78</v>
      </c>
      <c r="I348">
        <v>0.78</v>
      </c>
      <c r="J348">
        <v>0.78</v>
      </c>
      <c r="K348">
        <v>54.96</v>
      </c>
      <c r="L348" t="s">
        <v>762</v>
      </c>
    </row>
    <row r="349" spans="1:12" x14ac:dyDescent="0.3">
      <c r="A349" t="s">
        <v>1184</v>
      </c>
      <c r="B349" t="s">
        <v>18</v>
      </c>
      <c r="C349" t="s">
        <v>565</v>
      </c>
      <c r="D349">
        <v>60170158</v>
      </c>
      <c r="E349" t="s">
        <v>804</v>
      </c>
      <c r="F349">
        <v>57.78</v>
      </c>
      <c r="G349">
        <v>0.78</v>
      </c>
      <c r="H349">
        <v>0.78</v>
      </c>
      <c r="I349">
        <v>0.78</v>
      </c>
      <c r="J349">
        <v>0.78</v>
      </c>
      <c r="K349">
        <v>54.66</v>
      </c>
      <c r="L349" t="s">
        <v>243</v>
      </c>
    </row>
    <row r="350" spans="1:12" x14ac:dyDescent="0.3">
      <c r="A350" t="s">
        <v>1184</v>
      </c>
      <c r="B350" t="s">
        <v>17</v>
      </c>
      <c r="C350" t="s">
        <v>433</v>
      </c>
      <c r="D350">
        <v>3406030</v>
      </c>
      <c r="E350" t="s">
        <v>805</v>
      </c>
      <c r="F350">
        <v>57.52</v>
      </c>
      <c r="G350">
        <v>0.77</v>
      </c>
      <c r="H350">
        <v>0.77</v>
      </c>
      <c r="I350">
        <v>0.77</v>
      </c>
      <c r="J350">
        <v>0.77</v>
      </c>
      <c r="K350">
        <v>54.44</v>
      </c>
      <c r="L350" t="s">
        <v>806</v>
      </c>
    </row>
    <row r="351" spans="1:12" x14ac:dyDescent="0.3">
      <c r="A351" t="s">
        <v>1184</v>
      </c>
      <c r="B351" t="s">
        <v>261</v>
      </c>
      <c r="C351" t="s">
        <v>262</v>
      </c>
      <c r="D351">
        <v>1000562255</v>
      </c>
      <c r="E351" t="s">
        <v>807</v>
      </c>
      <c r="F351">
        <v>57.3</v>
      </c>
      <c r="G351">
        <v>0.78</v>
      </c>
      <c r="H351">
        <v>0.78</v>
      </c>
      <c r="I351">
        <v>0.78</v>
      </c>
      <c r="J351">
        <v>0.78</v>
      </c>
      <c r="K351">
        <v>54.18</v>
      </c>
      <c r="L351" t="s">
        <v>808</v>
      </c>
    </row>
    <row r="352" spans="1:12" x14ac:dyDescent="0.3">
      <c r="A352" t="s">
        <v>1184</v>
      </c>
      <c r="B352" t="s">
        <v>273</v>
      </c>
      <c r="C352" t="s">
        <v>809</v>
      </c>
      <c r="D352">
        <v>60175454</v>
      </c>
      <c r="E352" t="s">
        <v>810</v>
      </c>
      <c r="F352">
        <v>57.29</v>
      </c>
      <c r="G352">
        <v>0.8</v>
      </c>
      <c r="H352">
        <v>0.8</v>
      </c>
      <c r="I352">
        <v>0.8</v>
      </c>
      <c r="J352">
        <v>0.8</v>
      </c>
      <c r="K352">
        <v>54.09</v>
      </c>
      <c r="L352" t="s">
        <v>811</v>
      </c>
    </row>
    <row r="353" spans="1:12" x14ac:dyDescent="0.3">
      <c r="A353" t="s">
        <v>1184</v>
      </c>
      <c r="B353" t="s">
        <v>261</v>
      </c>
      <c r="C353" t="s">
        <v>262</v>
      </c>
      <c r="D353">
        <v>1001429102</v>
      </c>
      <c r="E353" t="s">
        <v>812</v>
      </c>
      <c r="F353">
        <v>57.04</v>
      </c>
      <c r="G353">
        <v>49.92</v>
      </c>
      <c r="H353">
        <v>0.57999999999999996</v>
      </c>
      <c r="I353">
        <v>1.48</v>
      </c>
      <c r="J353">
        <v>1.48</v>
      </c>
      <c r="K353">
        <v>3.58</v>
      </c>
      <c r="L353" t="s">
        <v>813</v>
      </c>
    </row>
    <row r="354" spans="1:12" x14ac:dyDescent="0.3">
      <c r="A354" t="s">
        <v>1184</v>
      </c>
      <c r="B354" t="s">
        <v>18</v>
      </c>
      <c r="C354" t="s">
        <v>676</v>
      </c>
      <c r="D354">
        <v>1000828715</v>
      </c>
      <c r="E354" t="s">
        <v>814</v>
      </c>
      <c r="F354">
        <v>56.95</v>
      </c>
      <c r="G354">
        <v>2.5099999999999998</v>
      </c>
      <c r="H354">
        <v>2.5099999999999998</v>
      </c>
      <c r="I354">
        <v>17.61</v>
      </c>
      <c r="J354">
        <v>34.32</v>
      </c>
      <c r="K354">
        <v>0</v>
      </c>
      <c r="L354" t="s">
        <v>815</v>
      </c>
    </row>
    <row r="355" spans="1:12" x14ac:dyDescent="0.3">
      <c r="A355" t="s">
        <v>1184</v>
      </c>
      <c r="B355" t="s">
        <v>17</v>
      </c>
      <c r="C355" t="s">
        <v>109</v>
      </c>
      <c r="D355">
        <v>60139246</v>
      </c>
      <c r="E355" t="s">
        <v>816</v>
      </c>
      <c r="F355">
        <v>56.75</v>
      </c>
      <c r="G355">
        <v>0.77</v>
      </c>
      <c r="H355">
        <v>0.77</v>
      </c>
      <c r="I355">
        <v>0.77</v>
      </c>
      <c r="J355">
        <v>0.77</v>
      </c>
      <c r="K355">
        <v>53.67</v>
      </c>
      <c r="L355" t="s">
        <v>817</v>
      </c>
    </row>
    <row r="356" spans="1:12" x14ac:dyDescent="0.3">
      <c r="A356" t="s">
        <v>1184</v>
      </c>
      <c r="B356" t="s">
        <v>261</v>
      </c>
      <c r="C356" t="s">
        <v>262</v>
      </c>
      <c r="D356">
        <v>60134045</v>
      </c>
      <c r="E356" t="s">
        <v>818</v>
      </c>
      <c r="F356">
        <v>56.67</v>
      </c>
      <c r="G356">
        <v>0.75</v>
      </c>
      <c r="H356">
        <v>0.75</v>
      </c>
      <c r="I356">
        <v>0.75</v>
      </c>
      <c r="J356">
        <v>0.75</v>
      </c>
      <c r="K356">
        <v>53.67</v>
      </c>
      <c r="L356" t="s">
        <v>819</v>
      </c>
    </row>
    <row r="357" spans="1:12" x14ac:dyDescent="0.3">
      <c r="A357" t="s">
        <v>1184</v>
      </c>
      <c r="B357" t="s">
        <v>261</v>
      </c>
      <c r="C357" t="s">
        <v>262</v>
      </c>
      <c r="D357">
        <v>60163769</v>
      </c>
      <c r="E357" t="s">
        <v>820</v>
      </c>
      <c r="F357">
        <v>56.67</v>
      </c>
      <c r="G357">
        <v>0.75</v>
      </c>
      <c r="H357">
        <v>0.75</v>
      </c>
      <c r="I357">
        <v>0.75</v>
      </c>
      <c r="J357">
        <v>0.75</v>
      </c>
      <c r="K357">
        <v>53.67</v>
      </c>
      <c r="L357" t="s">
        <v>314</v>
      </c>
    </row>
    <row r="358" spans="1:12" x14ac:dyDescent="0.3">
      <c r="A358" t="s">
        <v>1184</v>
      </c>
      <c r="B358" t="s">
        <v>261</v>
      </c>
      <c r="C358" t="s">
        <v>262</v>
      </c>
      <c r="D358">
        <v>60175880</v>
      </c>
      <c r="E358" t="s">
        <v>821</v>
      </c>
      <c r="F358">
        <v>55.85</v>
      </c>
      <c r="G358">
        <v>0.78</v>
      </c>
      <c r="H358">
        <v>0.78</v>
      </c>
      <c r="I358">
        <v>0.78</v>
      </c>
      <c r="J358">
        <v>0.78</v>
      </c>
      <c r="K358">
        <v>52.73</v>
      </c>
      <c r="L358" t="s">
        <v>822</v>
      </c>
    </row>
    <row r="359" spans="1:12" x14ac:dyDescent="0.3">
      <c r="A359" t="s">
        <v>1184</v>
      </c>
      <c r="B359" t="s">
        <v>261</v>
      </c>
      <c r="C359" t="s">
        <v>823</v>
      </c>
      <c r="D359">
        <v>60172885</v>
      </c>
      <c r="E359" t="s">
        <v>824</v>
      </c>
      <c r="F359">
        <v>55.74</v>
      </c>
      <c r="G359">
        <v>0.77</v>
      </c>
      <c r="H359">
        <v>0.77</v>
      </c>
      <c r="I359">
        <v>0.77</v>
      </c>
      <c r="J359">
        <v>0.77</v>
      </c>
      <c r="K359">
        <v>52.66</v>
      </c>
      <c r="L359" t="s">
        <v>114</v>
      </c>
    </row>
    <row r="360" spans="1:12" x14ac:dyDescent="0.3">
      <c r="A360" t="s">
        <v>1184</v>
      </c>
      <c r="B360" t="s">
        <v>18</v>
      </c>
      <c r="C360" t="s">
        <v>825</v>
      </c>
      <c r="D360">
        <v>1001502338</v>
      </c>
      <c r="E360" t="s">
        <v>826</v>
      </c>
      <c r="F360">
        <v>55.44</v>
      </c>
      <c r="G360">
        <v>0.76</v>
      </c>
      <c r="H360">
        <v>0.76</v>
      </c>
      <c r="I360">
        <v>0.76</v>
      </c>
      <c r="J360">
        <v>0.76</v>
      </c>
      <c r="K360">
        <v>52.4</v>
      </c>
      <c r="L360" t="s">
        <v>827</v>
      </c>
    </row>
    <row r="361" spans="1:12" x14ac:dyDescent="0.3">
      <c r="A361" t="s">
        <v>1184</v>
      </c>
      <c r="B361" t="s">
        <v>98</v>
      </c>
      <c r="C361" t="s">
        <v>99</v>
      </c>
      <c r="D361">
        <v>103082</v>
      </c>
      <c r="E361" t="s">
        <v>828</v>
      </c>
      <c r="F361">
        <v>55.4</v>
      </c>
      <c r="G361">
        <v>0.8</v>
      </c>
      <c r="H361">
        <v>0.8</v>
      </c>
      <c r="I361">
        <v>0.8</v>
      </c>
      <c r="J361">
        <v>53</v>
      </c>
      <c r="K361">
        <v>0</v>
      </c>
      <c r="L361" t="s">
        <v>829</v>
      </c>
    </row>
    <row r="362" spans="1:12" x14ac:dyDescent="0.3">
      <c r="A362" t="s">
        <v>1184</v>
      </c>
      <c r="B362" t="s">
        <v>261</v>
      </c>
      <c r="C362" t="s">
        <v>823</v>
      </c>
      <c r="D362">
        <v>1002104455</v>
      </c>
      <c r="E362" t="s">
        <v>830</v>
      </c>
      <c r="F362">
        <v>55.17</v>
      </c>
      <c r="G362">
        <v>0.75</v>
      </c>
      <c r="H362">
        <v>0.75</v>
      </c>
      <c r="I362">
        <v>0.75</v>
      </c>
      <c r="J362">
        <v>0.75</v>
      </c>
      <c r="K362">
        <v>52.17</v>
      </c>
      <c r="L362" t="s">
        <v>831</v>
      </c>
    </row>
    <row r="363" spans="1:12" x14ac:dyDescent="0.3">
      <c r="A363" t="s">
        <v>1184</v>
      </c>
      <c r="B363" t="s">
        <v>261</v>
      </c>
      <c r="C363" t="s">
        <v>262</v>
      </c>
      <c r="D363">
        <v>1000545275</v>
      </c>
      <c r="E363" t="s">
        <v>832</v>
      </c>
      <c r="F363">
        <v>55.17</v>
      </c>
      <c r="G363">
        <v>0.75</v>
      </c>
      <c r="H363">
        <v>0.75</v>
      </c>
      <c r="I363">
        <v>0.75</v>
      </c>
      <c r="J363">
        <v>0.75</v>
      </c>
      <c r="K363">
        <v>52.17</v>
      </c>
      <c r="L363" t="s">
        <v>474</v>
      </c>
    </row>
    <row r="364" spans="1:12" x14ac:dyDescent="0.3">
      <c r="A364" t="s">
        <v>1184</v>
      </c>
      <c r="B364" t="s">
        <v>18</v>
      </c>
      <c r="C364" t="s">
        <v>825</v>
      </c>
      <c r="D364">
        <v>60117635</v>
      </c>
      <c r="E364" t="s">
        <v>833</v>
      </c>
      <c r="F364">
        <v>55.17</v>
      </c>
      <c r="G364">
        <v>0.75</v>
      </c>
      <c r="H364">
        <v>0.75</v>
      </c>
      <c r="I364">
        <v>0.75</v>
      </c>
      <c r="J364">
        <v>0.75</v>
      </c>
      <c r="K364">
        <v>52.17</v>
      </c>
      <c r="L364" t="s">
        <v>834</v>
      </c>
    </row>
    <row r="365" spans="1:12" x14ac:dyDescent="0.3">
      <c r="A365" t="s">
        <v>1184</v>
      </c>
      <c r="B365" t="s">
        <v>135</v>
      </c>
      <c r="C365" t="s">
        <v>299</v>
      </c>
      <c r="D365">
        <v>484881</v>
      </c>
      <c r="E365" t="s">
        <v>835</v>
      </c>
      <c r="F365">
        <v>54.77</v>
      </c>
      <c r="G365">
        <v>54.77</v>
      </c>
      <c r="H365">
        <v>0</v>
      </c>
      <c r="I365">
        <v>0</v>
      </c>
      <c r="J365">
        <v>0</v>
      </c>
      <c r="K365">
        <v>0</v>
      </c>
      <c r="L365" t="s">
        <v>484</v>
      </c>
    </row>
    <row r="366" spans="1:12" x14ac:dyDescent="0.3">
      <c r="A366" t="s">
        <v>1184</v>
      </c>
      <c r="B366" t="s">
        <v>17</v>
      </c>
      <c r="C366" t="s">
        <v>593</v>
      </c>
      <c r="D366">
        <v>1011020</v>
      </c>
      <c r="E366" t="s">
        <v>836</v>
      </c>
      <c r="F366">
        <v>54.62</v>
      </c>
      <c r="G366">
        <v>0.73</v>
      </c>
      <c r="H366">
        <v>0.73</v>
      </c>
      <c r="I366">
        <v>0.73</v>
      </c>
      <c r="J366">
        <v>0.73</v>
      </c>
      <c r="K366">
        <v>51.7</v>
      </c>
      <c r="L366" t="s">
        <v>837</v>
      </c>
    </row>
    <row r="367" spans="1:12" x14ac:dyDescent="0.3">
      <c r="A367" t="s">
        <v>1184</v>
      </c>
      <c r="B367" t="s">
        <v>17</v>
      </c>
      <c r="C367" t="s">
        <v>838</v>
      </c>
      <c r="D367">
        <v>60122383</v>
      </c>
      <c r="E367" t="s">
        <v>839</v>
      </c>
      <c r="F367">
        <v>54.44</v>
      </c>
      <c r="G367">
        <v>0.77</v>
      </c>
      <c r="H367">
        <v>0.77</v>
      </c>
      <c r="I367">
        <v>0.77</v>
      </c>
      <c r="J367">
        <v>0.77</v>
      </c>
      <c r="K367">
        <v>51.36</v>
      </c>
      <c r="L367" t="s">
        <v>840</v>
      </c>
    </row>
    <row r="368" spans="1:12" x14ac:dyDescent="0.3">
      <c r="A368" t="s">
        <v>1184</v>
      </c>
      <c r="B368" t="s">
        <v>18</v>
      </c>
      <c r="C368" t="s">
        <v>425</v>
      </c>
      <c r="D368">
        <v>1021000531</v>
      </c>
      <c r="E368" t="s">
        <v>841</v>
      </c>
      <c r="F368">
        <v>54.42</v>
      </c>
      <c r="G368">
        <v>0.75</v>
      </c>
      <c r="H368">
        <v>0.75</v>
      </c>
      <c r="I368">
        <v>0.75</v>
      </c>
      <c r="J368">
        <v>0.75</v>
      </c>
      <c r="K368">
        <v>51.42</v>
      </c>
      <c r="L368" t="s">
        <v>842</v>
      </c>
    </row>
    <row r="369" spans="1:12" x14ac:dyDescent="0.3">
      <c r="A369" t="s">
        <v>1184</v>
      </c>
      <c r="B369" t="s">
        <v>18</v>
      </c>
      <c r="C369" t="s">
        <v>756</v>
      </c>
      <c r="D369">
        <v>3319303</v>
      </c>
      <c r="E369" t="s">
        <v>843</v>
      </c>
      <c r="F369">
        <v>54.29</v>
      </c>
      <c r="G369">
        <v>0.75</v>
      </c>
      <c r="H369">
        <v>0.75</v>
      </c>
      <c r="I369">
        <v>0.75</v>
      </c>
      <c r="J369">
        <v>0.75</v>
      </c>
      <c r="K369">
        <v>51.29</v>
      </c>
      <c r="L369" t="s">
        <v>844</v>
      </c>
    </row>
    <row r="370" spans="1:12" x14ac:dyDescent="0.3">
      <c r="A370" t="s">
        <v>1184</v>
      </c>
      <c r="B370" t="s">
        <v>273</v>
      </c>
      <c r="C370" t="s">
        <v>445</v>
      </c>
      <c r="D370">
        <v>60144889</v>
      </c>
      <c r="E370" t="s">
        <v>845</v>
      </c>
      <c r="F370">
        <v>54.25</v>
      </c>
      <c r="G370">
        <v>0.75</v>
      </c>
      <c r="H370">
        <v>0.75</v>
      </c>
      <c r="I370">
        <v>0.75</v>
      </c>
      <c r="J370">
        <v>0.75</v>
      </c>
      <c r="K370">
        <v>51.25</v>
      </c>
      <c r="L370" t="s">
        <v>846</v>
      </c>
    </row>
    <row r="371" spans="1:12" x14ac:dyDescent="0.3">
      <c r="A371" t="s">
        <v>1184</v>
      </c>
      <c r="B371" t="s">
        <v>261</v>
      </c>
      <c r="C371" t="s">
        <v>262</v>
      </c>
      <c r="D371">
        <v>1000552685</v>
      </c>
      <c r="E371" t="s">
        <v>847</v>
      </c>
      <c r="F371">
        <v>54.05</v>
      </c>
      <c r="G371">
        <v>0.71</v>
      </c>
      <c r="H371">
        <v>0.71</v>
      </c>
      <c r="I371">
        <v>0.71</v>
      </c>
      <c r="J371">
        <v>0.71</v>
      </c>
      <c r="K371">
        <v>51.21</v>
      </c>
      <c r="L371" t="s">
        <v>314</v>
      </c>
    </row>
    <row r="372" spans="1:12" x14ac:dyDescent="0.3">
      <c r="A372" t="s">
        <v>1184</v>
      </c>
      <c r="B372" t="s">
        <v>261</v>
      </c>
      <c r="C372" t="s">
        <v>823</v>
      </c>
      <c r="D372">
        <v>60147367</v>
      </c>
      <c r="E372" t="s">
        <v>848</v>
      </c>
      <c r="F372">
        <v>53.67</v>
      </c>
      <c r="G372">
        <v>0.75</v>
      </c>
      <c r="H372">
        <v>0.75</v>
      </c>
      <c r="I372">
        <v>0.75</v>
      </c>
      <c r="J372">
        <v>0.75</v>
      </c>
      <c r="K372">
        <v>50.67</v>
      </c>
      <c r="L372" t="s">
        <v>849</v>
      </c>
    </row>
    <row r="373" spans="1:12" x14ac:dyDescent="0.3">
      <c r="A373" t="s">
        <v>1184</v>
      </c>
      <c r="B373" t="s">
        <v>17</v>
      </c>
      <c r="C373" t="s">
        <v>433</v>
      </c>
      <c r="D373">
        <v>601209942</v>
      </c>
      <c r="E373" t="s">
        <v>850</v>
      </c>
      <c r="F373">
        <v>53.67</v>
      </c>
      <c r="G373">
        <v>0.75</v>
      </c>
      <c r="H373">
        <v>0.75</v>
      </c>
      <c r="I373">
        <v>0.75</v>
      </c>
      <c r="J373">
        <v>0.75</v>
      </c>
      <c r="K373">
        <v>50.67</v>
      </c>
      <c r="L373" t="s">
        <v>851</v>
      </c>
    </row>
    <row r="374" spans="1:12" x14ac:dyDescent="0.3">
      <c r="A374" t="s">
        <v>1184</v>
      </c>
      <c r="B374" t="s">
        <v>17</v>
      </c>
      <c r="C374" t="s">
        <v>641</v>
      </c>
      <c r="D374">
        <v>60121130</v>
      </c>
      <c r="E374" t="s">
        <v>852</v>
      </c>
      <c r="F374">
        <v>53.67</v>
      </c>
      <c r="G374">
        <v>0.75</v>
      </c>
      <c r="H374">
        <v>0.75</v>
      </c>
      <c r="I374">
        <v>0.75</v>
      </c>
      <c r="J374">
        <v>0.75</v>
      </c>
      <c r="K374">
        <v>50.67</v>
      </c>
      <c r="L374" t="s">
        <v>853</v>
      </c>
    </row>
    <row r="375" spans="1:12" x14ac:dyDescent="0.3">
      <c r="A375" t="s">
        <v>1184</v>
      </c>
      <c r="B375" t="s">
        <v>142</v>
      </c>
      <c r="C375" t="s">
        <v>143</v>
      </c>
      <c r="D375">
        <v>1931017</v>
      </c>
      <c r="E375" t="s">
        <v>854</v>
      </c>
      <c r="F375">
        <v>53.38</v>
      </c>
      <c r="G375">
        <v>53.38</v>
      </c>
      <c r="H375">
        <v>0</v>
      </c>
      <c r="I375">
        <v>0</v>
      </c>
      <c r="J375">
        <v>0</v>
      </c>
      <c r="K375">
        <v>0</v>
      </c>
      <c r="L375" t="s">
        <v>243</v>
      </c>
    </row>
    <row r="376" spans="1:12" x14ac:dyDescent="0.3">
      <c r="A376" t="s">
        <v>1184</v>
      </c>
      <c r="B376" t="s">
        <v>17</v>
      </c>
      <c r="C376" t="s">
        <v>641</v>
      </c>
      <c r="D376">
        <v>60141436</v>
      </c>
      <c r="E376" t="s">
        <v>855</v>
      </c>
      <c r="F376">
        <v>53.36</v>
      </c>
      <c r="G376">
        <v>0.74</v>
      </c>
      <c r="H376">
        <v>0.74</v>
      </c>
      <c r="I376">
        <v>0.74</v>
      </c>
      <c r="J376">
        <v>0.74</v>
      </c>
      <c r="K376">
        <v>50.4</v>
      </c>
      <c r="L376" t="s">
        <v>853</v>
      </c>
    </row>
    <row r="377" spans="1:12" x14ac:dyDescent="0.3">
      <c r="A377" t="s">
        <v>1184</v>
      </c>
      <c r="B377" t="s">
        <v>17</v>
      </c>
      <c r="C377" t="s">
        <v>391</v>
      </c>
      <c r="D377">
        <v>111020888</v>
      </c>
      <c r="E377" t="s">
        <v>856</v>
      </c>
      <c r="F377">
        <v>53.19</v>
      </c>
      <c r="G377">
        <v>0.72</v>
      </c>
      <c r="H377">
        <v>0.72</v>
      </c>
      <c r="I377">
        <v>0.72</v>
      </c>
      <c r="J377">
        <v>0.72</v>
      </c>
      <c r="K377">
        <v>50.31</v>
      </c>
      <c r="L377" t="s">
        <v>857</v>
      </c>
    </row>
    <row r="378" spans="1:12" x14ac:dyDescent="0.3">
      <c r="A378" t="s">
        <v>1184</v>
      </c>
      <c r="B378" t="s">
        <v>273</v>
      </c>
      <c r="C378" t="s">
        <v>858</v>
      </c>
      <c r="D378">
        <v>60150077</v>
      </c>
      <c r="E378" t="s">
        <v>859</v>
      </c>
      <c r="F378">
        <v>52.92</v>
      </c>
      <c r="G378">
        <v>0.75</v>
      </c>
      <c r="H378">
        <v>0.75</v>
      </c>
      <c r="I378">
        <v>0.75</v>
      </c>
      <c r="J378">
        <v>0.75</v>
      </c>
      <c r="K378">
        <v>49.92</v>
      </c>
      <c r="L378" t="s">
        <v>860</v>
      </c>
    </row>
    <row r="379" spans="1:12" x14ac:dyDescent="0.3">
      <c r="A379" t="s">
        <v>1184</v>
      </c>
      <c r="B379" t="s">
        <v>17</v>
      </c>
      <c r="C379" t="s">
        <v>433</v>
      </c>
      <c r="D379">
        <v>60178849</v>
      </c>
      <c r="E379" t="s">
        <v>861</v>
      </c>
      <c r="F379">
        <v>52.92</v>
      </c>
      <c r="G379">
        <v>0.75</v>
      </c>
      <c r="H379">
        <v>0.75</v>
      </c>
      <c r="I379">
        <v>0.75</v>
      </c>
      <c r="J379">
        <v>0.75</v>
      </c>
      <c r="K379">
        <v>49.92</v>
      </c>
      <c r="L379" t="s">
        <v>862</v>
      </c>
    </row>
    <row r="380" spans="1:12" x14ac:dyDescent="0.3">
      <c r="A380" t="s">
        <v>1184</v>
      </c>
      <c r="B380" t="s">
        <v>17</v>
      </c>
      <c r="C380" t="s">
        <v>593</v>
      </c>
      <c r="D380">
        <v>1011267</v>
      </c>
      <c r="E380" t="s">
        <v>863</v>
      </c>
      <c r="F380">
        <v>52.68</v>
      </c>
      <c r="G380">
        <v>52.68</v>
      </c>
      <c r="H380">
        <v>0</v>
      </c>
      <c r="I380">
        <v>0</v>
      </c>
      <c r="J380">
        <v>0</v>
      </c>
      <c r="K380">
        <v>0</v>
      </c>
      <c r="L380" t="s">
        <v>864</v>
      </c>
    </row>
    <row r="381" spans="1:12" x14ac:dyDescent="0.3">
      <c r="A381" t="s">
        <v>1184</v>
      </c>
      <c r="B381" t="s">
        <v>273</v>
      </c>
      <c r="C381" t="s">
        <v>809</v>
      </c>
      <c r="D381">
        <v>111021329</v>
      </c>
      <c r="E381" t="s">
        <v>865</v>
      </c>
      <c r="F381">
        <v>52.47</v>
      </c>
      <c r="G381">
        <v>0.72</v>
      </c>
      <c r="H381">
        <v>0.72</v>
      </c>
      <c r="I381">
        <v>0.72</v>
      </c>
      <c r="J381">
        <v>0.72</v>
      </c>
      <c r="K381">
        <v>49.59</v>
      </c>
      <c r="L381" t="s">
        <v>866</v>
      </c>
    </row>
    <row r="382" spans="1:12" x14ac:dyDescent="0.3">
      <c r="A382" t="s">
        <v>1184</v>
      </c>
      <c r="B382" t="s">
        <v>18</v>
      </c>
      <c r="C382" t="s">
        <v>565</v>
      </c>
      <c r="D382">
        <v>1000258521</v>
      </c>
      <c r="E382" t="s">
        <v>867</v>
      </c>
      <c r="F382">
        <v>52.32</v>
      </c>
      <c r="G382">
        <v>52.32</v>
      </c>
      <c r="H382">
        <v>0</v>
      </c>
      <c r="I382">
        <v>0</v>
      </c>
      <c r="J382">
        <v>0</v>
      </c>
      <c r="K382">
        <v>0</v>
      </c>
      <c r="L382" t="s">
        <v>868</v>
      </c>
    </row>
    <row r="383" spans="1:12" x14ac:dyDescent="0.3">
      <c r="A383" t="s">
        <v>1184</v>
      </c>
      <c r="B383" t="s">
        <v>17</v>
      </c>
      <c r="C383" t="s">
        <v>433</v>
      </c>
      <c r="D383">
        <v>3407848</v>
      </c>
      <c r="E383" t="s">
        <v>869</v>
      </c>
      <c r="F383">
        <v>52.13</v>
      </c>
      <c r="G383">
        <v>0.77</v>
      </c>
      <c r="H383">
        <v>51.36</v>
      </c>
      <c r="I383">
        <v>0</v>
      </c>
      <c r="J383">
        <v>0</v>
      </c>
      <c r="K383">
        <v>0</v>
      </c>
      <c r="L383" t="s">
        <v>870</v>
      </c>
    </row>
    <row r="384" spans="1:12" x14ac:dyDescent="0.3">
      <c r="A384" t="s">
        <v>1184</v>
      </c>
      <c r="B384" t="s">
        <v>273</v>
      </c>
      <c r="C384" t="s">
        <v>858</v>
      </c>
      <c r="D384">
        <v>110002719</v>
      </c>
      <c r="E384" t="s">
        <v>871</v>
      </c>
      <c r="F384">
        <v>51.75</v>
      </c>
      <c r="G384">
        <v>0.72</v>
      </c>
      <c r="H384">
        <v>0.72</v>
      </c>
      <c r="I384">
        <v>0.72</v>
      </c>
      <c r="J384">
        <v>0.72</v>
      </c>
      <c r="K384">
        <v>48.87</v>
      </c>
      <c r="L384" t="s">
        <v>872</v>
      </c>
    </row>
    <row r="385" spans="1:12" x14ac:dyDescent="0.3">
      <c r="A385" t="s">
        <v>1184</v>
      </c>
      <c r="B385" t="s">
        <v>273</v>
      </c>
      <c r="C385" t="s">
        <v>445</v>
      </c>
      <c r="D385">
        <v>111006682</v>
      </c>
      <c r="E385" t="s">
        <v>873</v>
      </c>
      <c r="F385">
        <v>51.75</v>
      </c>
      <c r="G385">
        <v>0.72</v>
      </c>
      <c r="H385">
        <v>0.72</v>
      </c>
      <c r="I385">
        <v>0.72</v>
      </c>
      <c r="J385">
        <v>0.72</v>
      </c>
      <c r="K385">
        <v>48.87</v>
      </c>
      <c r="L385" t="s">
        <v>874</v>
      </c>
    </row>
    <row r="386" spans="1:12" x14ac:dyDescent="0.3">
      <c r="A386" t="s">
        <v>1184</v>
      </c>
      <c r="B386" t="s">
        <v>17</v>
      </c>
      <c r="C386" t="s">
        <v>109</v>
      </c>
      <c r="D386">
        <v>110018212</v>
      </c>
      <c r="E386" t="s">
        <v>875</v>
      </c>
      <c r="F386">
        <v>51.75</v>
      </c>
      <c r="G386">
        <v>0.72</v>
      </c>
      <c r="H386">
        <v>0.72</v>
      </c>
      <c r="I386">
        <v>0.72</v>
      </c>
      <c r="J386">
        <v>0.72</v>
      </c>
      <c r="K386">
        <v>48.87</v>
      </c>
      <c r="L386" t="s">
        <v>876</v>
      </c>
    </row>
    <row r="387" spans="1:12" x14ac:dyDescent="0.3">
      <c r="A387" t="s">
        <v>1184</v>
      </c>
      <c r="B387" t="s">
        <v>18</v>
      </c>
      <c r="C387" t="s">
        <v>676</v>
      </c>
      <c r="D387">
        <v>1000849478</v>
      </c>
      <c r="E387" t="s">
        <v>877</v>
      </c>
      <c r="F387">
        <v>51.71</v>
      </c>
      <c r="G387">
        <v>1.5</v>
      </c>
      <c r="H387">
        <v>1.5</v>
      </c>
      <c r="I387">
        <v>1.5</v>
      </c>
      <c r="J387">
        <v>2.21</v>
      </c>
      <c r="K387">
        <v>45</v>
      </c>
      <c r="L387" t="s">
        <v>878</v>
      </c>
    </row>
    <row r="388" spans="1:12" x14ac:dyDescent="0.3">
      <c r="A388" t="s">
        <v>1184</v>
      </c>
      <c r="B388" t="s">
        <v>273</v>
      </c>
      <c r="C388" t="s">
        <v>274</v>
      </c>
      <c r="D388">
        <v>3162950</v>
      </c>
      <c r="E388" t="s">
        <v>879</v>
      </c>
      <c r="F388">
        <v>51</v>
      </c>
      <c r="G388">
        <v>0.7</v>
      </c>
      <c r="H388">
        <v>0.7</v>
      </c>
      <c r="I388">
        <v>0.7</v>
      </c>
      <c r="J388">
        <v>0.7</v>
      </c>
      <c r="K388">
        <v>48.2</v>
      </c>
      <c r="L388" t="s">
        <v>880</v>
      </c>
    </row>
    <row r="389" spans="1:12" x14ac:dyDescent="0.3">
      <c r="A389" t="s">
        <v>1184</v>
      </c>
      <c r="B389" t="s">
        <v>17</v>
      </c>
      <c r="C389" t="s">
        <v>641</v>
      </c>
      <c r="D389">
        <v>110014027</v>
      </c>
      <c r="E389" t="s">
        <v>881</v>
      </c>
      <c r="F389">
        <v>50.9</v>
      </c>
      <c r="G389">
        <v>0.9</v>
      </c>
      <c r="H389">
        <v>1.28</v>
      </c>
      <c r="I389">
        <v>1.43</v>
      </c>
      <c r="J389">
        <v>2.1800000000000002</v>
      </c>
      <c r="K389">
        <v>45.11</v>
      </c>
      <c r="L389" t="s">
        <v>882</v>
      </c>
    </row>
    <row r="390" spans="1:12" x14ac:dyDescent="0.3">
      <c r="A390" t="s">
        <v>1184</v>
      </c>
      <c r="B390" t="s">
        <v>17</v>
      </c>
      <c r="C390" t="s">
        <v>593</v>
      </c>
      <c r="D390">
        <v>60175729</v>
      </c>
      <c r="E390" t="s">
        <v>883</v>
      </c>
      <c r="F390">
        <v>50.88</v>
      </c>
      <c r="G390">
        <v>0.72</v>
      </c>
      <c r="H390">
        <v>0.72</v>
      </c>
      <c r="I390">
        <v>0.72</v>
      </c>
      <c r="J390">
        <v>0.72</v>
      </c>
      <c r="K390">
        <v>48</v>
      </c>
      <c r="L390" t="s">
        <v>884</v>
      </c>
    </row>
    <row r="391" spans="1:12" x14ac:dyDescent="0.3">
      <c r="A391" t="s">
        <v>1184</v>
      </c>
      <c r="B391" t="s">
        <v>17</v>
      </c>
      <c r="C391" t="s">
        <v>109</v>
      </c>
      <c r="D391">
        <v>111010033</v>
      </c>
      <c r="E391" t="s">
        <v>885</v>
      </c>
      <c r="F391">
        <v>50.79</v>
      </c>
      <c r="G391">
        <v>50.79</v>
      </c>
      <c r="H391">
        <v>0</v>
      </c>
      <c r="I391">
        <v>0</v>
      </c>
      <c r="J391">
        <v>0</v>
      </c>
      <c r="K391">
        <v>0</v>
      </c>
      <c r="L391" t="s">
        <v>886</v>
      </c>
    </row>
    <row r="392" spans="1:12" x14ac:dyDescent="0.3">
      <c r="A392" t="s">
        <v>1184</v>
      </c>
      <c r="B392" t="s">
        <v>135</v>
      </c>
      <c r="C392" t="s">
        <v>579</v>
      </c>
      <c r="D392">
        <v>60193874</v>
      </c>
      <c r="E392" t="s">
        <v>887</v>
      </c>
      <c r="F392">
        <v>50.34</v>
      </c>
      <c r="G392">
        <v>11.04</v>
      </c>
      <c r="H392">
        <v>0</v>
      </c>
      <c r="I392">
        <v>39.299999999999997</v>
      </c>
      <c r="J392">
        <v>0</v>
      </c>
      <c r="K392">
        <v>0</v>
      </c>
      <c r="L392" t="s">
        <v>888</v>
      </c>
    </row>
    <row r="393" spans="1:12" x14ac:dyDescent="0.3">
      <c r="A393" t="s">
        <v>1184</v>
      </c>
      <c r="B393" t="s">
        <v>273</v>
      </c>
      <c r="C393" t="s">
        <v>274</v>
      </c>
      <c r="D393">
        <v>3110320</v>
      </c>
      <c r="E393" t="s">
        <v>889</v>
      </c>
      <c r="F393">
        <v>49.92</v>
      </c>
      <c r="G393">
        <v>49.92</v>
      </c>
      <c r="H393">
        <v>0</v>
      </c>
      <c r="I393">
        <v>0</v>
      </c>
      <c r="J393">
        <v>0</v>
      </c>
      <c r="K393">
        <v>0</v>
      </c>
      <c r="L393" t="s">
        <v>890</v>
      </c>
    </row>
    <row r="394" spans="1:12" x14ac:dyDescent="0.3">
      <c r="A394" t="s">
        <v>1184</v>
      </c>
      <c r="B394" t="s">
        <v>273</v>
      </c>
      <c r="C394" t="s">
        <v>445</v>
      </c>
      <c r="D394">
        <v>3483346</v>
      </c>
      <c r="E394" t="s">
        <v>891</v>
      </c>
      <c r="F394">
        <v>48.87</v>
      </c>
      <c r="G394">
        <v>0.72</v>
      </c>
      <c r="H394">
        <v>48.15</v>
      </c>
      <c r="I394">
        <v>0</v>
      </c>
      <c r="J394">
        <v>0</v>
      </c>
      <c r="K394">
        <v>0</v>
      </c>
      <c r="L394" t="s">
        <v>892</v>
      </c>
    </row>
    <row r="395" spans="1:12" x14ac:dyDescent="0.3">
      <c r="A395" t="s">
        <v>1184</v>
      </c>
      <c r="B395" t="s">
        <v>15</v>
      </c>
      <c r="C395" t="s">
        <v>166</v>
      </c>
      <c r="D395">
        <v>2186553</v>
      </c>
      <c r="E395" t="s">
        <v>893</v>
      </c>
      <c r="F395">
        <v>48.72</v>
      </c>
      <c r="G395">
        <v>0.72</v>
      </c>
      <c r="H395">
        <v>48</v>
      </c>
      <c r="I395">
        <v>0</v>
      </c>
      <c r="J395">
        <v>0</v>
      </c>
      <c r="K395">
        <v>0</v>
      </c>
      <c r="L395" t="s">
        <v>894</v>
      </c>
    </row>
    <row r="396" spans="1:12" x14ac:dyDescent="0.3">
      <c r="A396" t="s">
        <v>1184</v>
      </c>
      <c r="B396" t="s">
        <v>135</v>
      </c>
      <c r="C396" t="s">
        <v>299</v>
      </c>
      <c r="D396">
        <v>60114433</v>
      </c>
      <c r="E396" t="s">
        <v>895</v>
      </c>
      <c r="F396">
        <v>45.91</v>
      </c>
      <c r="G396">
        <v>45.91</v>
      </c>
      <c r="H396">
        <v>0</v>
      </c>
      <c r="I396">
        <v>0</v>
      </c>
      <c r="J396">
        <v>0</v>
      </c>
      <c r="K396">
        <v>0</v>
      </c>
      <c r="L396" t="s">
        <v>476</v>
      </c>
    </row>
    <row r="397" spans="1:12" x14ac:dyDescent="0.3">
      <c r="A397" t="s">
        <v>1184</v>
      </c>
      <c r="B397" t="s">
        <v>18</v>
      </c>
      <c r="C397" t="s">
        <v>896</v>
      </c>
      <c r="D397">
        <v>1002605046</v>
      </c>
      <c r="E397" t="s">
        <v>897</v>
      </c>
      <c r="F397">
        <v>43.39</v>
      </c>
      <c r="G397">
        <v>0.64</v>
      </c>
      <c r="H397">
        <v>42.75</v>
      </c>
      <c r="I397">
        <v>0</v>
      </c>
      <c r="J397">
        <v>0</v>
      </c>
      <c r="K397">
        <v>0</v>
      </c>
      <c r="L397" t="s">
        <v>898</v>
      </c>
    </row>
    <row r="398" spans="1:12" x14ac:dyDescent="0.3">
      <c r="A398" t="s">
        <v>1184</v>
      </c>
      <c r="B398" t="s">
        <v>135</v>
      </c>
      <c r="C398" t="s">
        <v>525</v>
      </c>
      <c r="D398">
        <v>480511</v>
      </c>
      <c r="E398" t="s">
        <v>899</v>
      </c>
      <c r="F398">
        <v>40.64</v>
      </c>
      <c r="G398">
        <v>20.57</v>
      </c>
      <c r="H398">
        <v>20.07</v>
      </c>
      <c r="I398">
        <v>0</v>
      </c>
      <c r="J398">
        <v>0</v>
      </c>
      <c r="K398">
        <v>0</v>
      </c>
      <c r="L398" t="s">
        <v>484</v>
      </c>
    </row>
    <row r="399" spans="1:12" x14ac:dyDescent="0.3">
      <c r="A399" t="s">
        <v>1184</v>
      </c>
      <c r="B399" t="s">
        <v>135</v>
      </c>
      <c r="C399" t="s">
        <v>900</v>
      </c>
      <c r="D399">
        <v>440303</v>
      </c>
      <c r="E399" t="s">
        <v>901</v>
      </c>
      <c r="F399">
        <v>39.89</v>
      </c>
      <c r="G399">
        <v>39.89</v>
      </c>
      <c r="H399">
        <v>0</v>
      </c>
      <c r="I399">
        <v>0</v>
      </c>
      <c r="J399">
        <v>0</v>
      </c>
      <c r="K399">
        <v>0</v>
      </c>
      <c r="L399" t="s">
        <v>796</v>
      </c>
    </row>
    <row r="400" spans="1:12" x14ac:dyDescent="0.3">
      <c r="A400" t="s">
        <v>1184</v>
      </c>
      <c r="B400" t="s">
        <v>18</v>
      </c>
      <c r="C400" t="s">
        <v>676</v>
      </c>
      <c r="D400">
        <v>1000813584</v>
      </c>
      <c r="E400" t="s">
        <v>902</v>
      </c>
      <c r="F400">
        <v>38.6</v>
      </c>
      <c r="G400">
        <v>0.5</v>
      </c>
      <c r="H400">
        <v>0.5</v>
      </c>
      <c r="I400">
        <v>0.5</v>
      </c>
      <c r="J400">
        <v>0.5</v>
      </c>
      <c r="K400">
        <v>36.6</v>
      </c>
      <c r="L400" t="s">
        <v>903</v>
      </c>
    </row>
    <row r="401" spans="1:12" x14ac:dyDescent="0.3">
      <c r="A401" t="s">
        <v>1184</v>
      </c>
      <c r="B401" t="s">
        <v>98</v>
      </c>
      <c r="C401" t="s">
        <v>337</v>
      </c>
      <c r="D401">
        <v>162231</v>
      </c>
      <c r="E401" t="s">
        <v>904</v>
      </c>
      <c r="F401">
        <v>37.46</v>
      </c>
      <c r="G401">
        <v>37.46</v>
      </c>
      <c r="H401">
        <v>0</v>
      </c>
      <c r="I401">
        <v>0</v>
      </c>
      <c r="J401">
        <v>0</v>
      </c>
      <c r="K401">
        <v>0</v>
      </c>
      <c r="L401" t="s">
        <v>905</v>
      </c>
    </row>
    <row r="402" spans="1:12" x14ac:dyDescent="0.3">
      <c r="A402" t="s">
        <v>1184</v>
      </c>
      <c r="B402" t="s">
        <v>135</v>
      </c>
      <c r="C402" t="s">
        <v>299</v>
      </c>
      <c r="D402">
        <v>483336</v>
      </c>
      <c r="E402" t="s">
        <v>906</v>
      </c>
      <c r="F402">
        <v>37.049999999999997</v>
      </c>
      <c r="G402">
        <v>37.049999999999997</v>
      </c>
      <c r="H402">
        <v>0</v>
      </c>
      <c r="I402">
        <v>0</v>
      </c>
      <c r="J402">
        <v>0</v>
      </c>
      <c r="K402">
        <v>0</v>
      </c>
      <c r="L402" t="s">
        <v>907</v>
      </c>
    </row>
    <row r="403" spans="1:12" x14ac:dyDescent="0.3">
      <c r="A403" t="s">
        <v>1184</v>
      </c>
      <c r="B403" t="s">
        <v>18</v>
      </c>
      <c r="C403" t="s">
        <v>425</v>
      </c>
      <c r="D403">
        <v>60135834</v>
      </c>
      <c r="E403" t="s">
        <v>908</v>
      </c>
      <c r="F403">
        <v>36.81</v>
      </c>
      <c r="G403">
        <v>0.5</v>
      </c>
      <c r="H403">
        <v>0.5</v>
      </c>
      <c r="I403">
        <v>0.5</v>
      </c>
      <c r="J403">
        <v>0.5</v>
      </c>
      <c r="K403">
        <v>34.81</v>
      </c>
      <c r="L403" t="s">
        <v>909</v>
      </c>
    </row>
    <row r="404" spans="1:12" x14ac:dyDescent="0.3">
      <c r="A404" t="s">
        <v>1184</v>
      </c>
      <c r="B404" t="s">
        <v>135</v>
      </c>
      <c r="C404" t="s">
        <v>160</v>
      </c>
      <c r="D404">
        <v>60193329</v>
      </c>
      <c r="E404" t="s">
        <v>910</v>
      </c>
      <c r="F404">
        <v>34.96</v>
      </c>
      <c r="G404">
        <v>34.96</v>
      </c>
      <c r="H404">
        <v>0</v>
      </c>
      <c r="I404">
        <v>0</v>
      </c>
      <c r="J404">
        <v>0</v>
      </c>
      <c r="K404">
        <v>0</v>
      </c>
      <c r="L404" t="s">
        <v>597</v>
      </c>
    </row>
    <row r="405" spans="1:12" x14ac:dyDescent="0.3">
      <c r="A405" t="s">
        <v>1184</v>
      </c>
      <c r="B405" t="s">
        <v>273</v>
      </c>
      <c r="C405" t="s">
        <v>445</v>
      </c>
      <c r="D405">
        <v>60118357</v>
      </c>
      <c r="E405" t="s">
        <v>911</v>
      </c>
      <c r="F405">
        <v>34.159999999999997</v>
      </c>
      <c r="G405">
        <v>0.5</v>
      </c>
      <c r="H405">
        <v>0.5</v>
      </c>
      <c r="I405">
        <v>0.5</v>
      </c>
      <c r="J405">
        <v>0.5</v>
      </c>
      <c r="K405">
        <v>32.159999999999997</v>
      </c>
      <c r="L405" t="s">
        <v>846</v>
      </c>
    </row>
    <row r="406" spans="1:12" x14ac:dyDescent="0.3">
      <c r="A406" t="s">
        <v>1184</v>
      </c>
      <c r="B406" t="s">
        <v>135</v>
      </c>
      <c r="C406" t="s">
        <v>136</v>
      </c>
      <c r="D406">
        <v>486774</v>
      </c>
      <c r="E406" t="s">
        <v>912</v>
      </c>
      <c r="F406">
        <v>32.85</v>
      </c>
      <c r="G406">
        <v>11.45</v>
      </c>
      <c r="H406">
        <v>0.5</v>
      </c>
      <c r="I406">
        <v>20.9</v>
      </c>
      <c r="J406">
        <v>0</v>
      </c>
      <c r="K406">
        <v>0</v>
      </c>
      <c r="L406" t="s">
        <v>476</v>
      </c>
    </row>
    <row r="407" spans="1:12" x14ac:dyDescent="0.3">
      <c r="A407" t="s">
        <v>1184</v>
      </c>
      <c r="B407" t="s">
        <v>261</v>
      </c>
      <c r="C407" t="s">
        <v>262</v>
      </c>
      <c r="D407">
        <v>1070000426</v>
      </c>
      <c r="E407" t="s">
        <v>913</v>
      </c>
      <c r="F407">
        <v>31.28</v>
      </c>
      <c r="G407">
        <v>0.5</v>
      </c>
      <c r="H407">
        <v>0.5</v>
      </c>
      <c r="I407">
        <v>0.5</v>
      </c>
      <c r="J407">
        <v>0.5</v>
      </c>
      <c r="K407">
        <v>29.28</v>
      </c>
      <c r="L407" t="s">
        <v>914</v>
      </c>
    </row>
    <row r="408" spans="1:12" x14ac:dyDescent="0.3">
      <c r="A408" t="s">
        <v>1184</v>
      </c>
      <c r="B408" t="s">
        <v>17</v>
      </c>
      <c r="C408" t="s">
        <v>641</v>
      </c>
      <c r="D408">
        <v>60139586</v>
      </c>
      <c r="E408" t="s">
        <v>915</v>
      </c>
      <c r="F408">
        <v>28.96</v>
      </c>
      <c r="G408">
        <v>0.5</v>
      </c>
      <c r="H408">
        <v>0.5</v>
      </c>
      <c r="I408">
        <v>0.5</v>
      </c>
      <c r="J408">
        <v>0.5</v>
      </c>
      <c r="K408">
        <v>26.96</v>
      </c>
      <c r="L408" t="s">
        <v>853</v>
      </c>
    </row>
    <row r="409" spans="1:12" x14ac:dyDescent="0.3">
      <c r="A409" t="s">
        <v>1184</v>
      </c>
      <c r="B409" t="s">
        <v>135</v>
      </c>
      <c r="C409" t="s">
        <v>525</v>
      </c>
      <c r="D409">
        <v>60132972</v>
      </c>
      <c r="E409" t="s">
        <v>916</v>
      </c>
      <c r="F409">
        <v>21.4</v>
      </c>
      <c r="G409">
        <v>10.95</v>
      </c>
      <c r="H409">
        <v>10.45</v>
      </c>
      <c r="I409">
        <v>0</v>
      </c>
      <c r="J409">
        <v>0</v>
      </c>
      <c r="K409">
        <v>0</v>
      </c>
      <c r="L409" t="s">
        <v>662</v>
      </c>
    </row>
    <row r="410" spans="1:12" x14ac:dyDescent="0.3">
      <c r="A410" t="s">
        <v>1184</v>
      </c>
      <c r="B410" t="s">
        <v>135</v>
      </c>
      <c r="C410" t="s">
        <v>299</v>
      </c>
      <c r="D410">
        <v>60109031</v>
      </c>
      <c r="E410" t="s">
        <v>917</v>
      </c>
      <c r="F410">
        <v>21.4</v>
      </c>
      <c r="G410">
        <v>10.95</v>
      </c>
      <c r="H410">
        <v>0</v>
      </c>
      <c r="I410">
        <v>10.45</v>
      </c>
      <c r="J410">
        <v>0</v>
      </c>
      <c r="K410">
        <v>0</v>
      </c>
      <c r="L410" t="s">
        <v>662</v>
      </c>
    </row>
    <row r="411" spans="1:12" x14ac:dyDescent="0.3">
      <c r="A411" t="s">
        <v>1184</v>
      </c>
      <c r="B411" t="s">
        <v>273</v>
      </c>
      <c r="C411" t="s">
        <v>858</v>
      </c>
      <c r="D411">
        <v>3436657</v>
      </c>
      <c r="E411" t="s">
        <v>918</v>
      </c>
      <c r="F411">
        <v>19.899999999999999</v>
      </c>
      <c r="G411">
        <v>0.5</v>
      </c>
      <c r="H411">
        <v>0.5</v>
      </c>
      <c r="I411">
        <v>1.2</v>
      </c>
      <c r="J411">
        <v>1.2</v>
      </c>
      <c r="K411">
        <v>16.5</v>
      </c>
      <c r="L411" t="s">
        <v>919</v>
      </c>
    </row>
    <row r="412" spans="1:12" x14ac:dyDescent="0.3">
      <c r="A412" t="s">
        <v>1184</v>
      </c>
      <c r="B412" t="s">
        <v>142</v>
      </c>
      <c r="C412" t="s">
        <v>238</v>
      </c>
      <c r="D412">
        <v>47005219</v>
      </c>
      <c r="E412" t="s">
        <v>920</v>
      </c>
      <c r="F412">
        <v>18.84</v>
      </c>
      <c r="G412">
        <v>1.49</v>
      </c>
      <c r="H412">
        <v>1.99</v>
      </c>
      <c r="I412">
        <v>2.02</v>
      </c>
      <c r="J412">
        <v>2.7</v>
      </c>
      <c r="K412">
        <v>10.64</v>
      </c>
      <c r="L412" t="s">
        <v>921</v>
      </c>
    </row>
    <row r="413" spans="1:12" x14ac:dyDescent="0.3">
      <c r="A413" t="s">
        <v>1184</v>
      </c>
      <c r="B413" t="s">
        <v>21</v>
      </c>
      <c r="C413" t="s">
        <v>922</v>
      </c>
      <c r="D413">
        <v>150280280</v>
      </c>
      <c r="E413" t="s">
        <v>923</v>
      </c>
      <c r="F413">
        <v>18.809999999999999</v>
      </c>
      <c r="G413">
        <v>18.809999999999999</v>
      </c>
      <c r="H413">
        <v>0</v>
      </c>
      <c r="I413">
        <v>0</v>
      </c>
      <c r="J413">
        <v>0</v>
      </c>
      <c r="K413">
        <v>0</v>
      </c>
      <c r="L413" t="s">
        <v>924</v>
      </c>
    </row>
    <row r="414" spans="1:12" x14ac:dyDescent="0.3">
      <c r="A414" t="s">
        <v>1184</v>
      </c>
      <c r="B414" t="s">
        <v>135</v>
      </c>
      <c r="C414" t="s">
        <v>160</v>
      </c>
      <c r="D414">
        <v>60178895</v>
      </c>
      <c r="E414" t="s">
        <v>925</v>
      </c>
      <c r="F414">
        <v>18.48</v>
      </c>
      <c r="G414">
        <v>18.48</v>
      </c>
      <c r="H414">
        <v>0</v>
      </c>
      <c r="I414">
        <v>0</v>
      </c>
      <c r="J414">
        <v>0</v>
      </c>
      <c r="K414">
        <v>0</v>
      </c>
      <c r="L414" t="s">
        <v>926</v>
      </c>
    </row>
    <row r="415" spans="1:12" x14ac:dyDescent="0.3">
      <c r="A415" t="s">
        <v>1184</v>
      </c>
      <c r="B415" t="s">
        <v>261</v>
      </c>
      <c r="C415" t="s">
        <v>262</v>
      </c>
      <c r="D415">
        <v>60129334</v>
      </c>
      <c r="E415" t="s">
        <v>927</v>
      </c>
      <c r="F415">
        <v>13.34</v>
      </c>
      <c r="G415">
        <v>0.5</v>
      </c>
      <c r="H415">
        <v>0.5</v>
      </c>
      <c r="I415">
        <v>0.5</v>
      </c>
      <c r="J415">
        <v>0.5</v>
      </c>
      <c r="K415">
        <v>11.34</v>
      </c>
      <c r="L415" t="s">
        <v>647</v>
      </c>
    </row>
    <row r="416" spans="1:12" x14ac:dyDescent="0.3">
      <c r="A416" t="s">
        <v>1184</v>
      </c>
      <c r="B416" t="s">
        <v>135</v>
      </c>
      <c r="C416" t="s">
        <v>579</v>
      </c>
      <c r="D416">
        <v>487250</v>
      </c>
      <c r="E416" t="s">
        <v>928</v>
      </c>
      <c r="F416">
        <v>10.45</v>
      </c>
      <c r="G416">
        <v>10.45</v>
      </c>
      <c r="H416">
        <v>0</v>
      </c>
      <c r="I416">
        <v>0</v>
      </c>
      <c r="J416">
        <v>0</v>
      </c>
      <c r="K416">
        <v>0</v>
      </c>
      <c r="L416" t="s">
        <v>929</v>
      </c>
    </row>
    <row r="417" spans="1:12" x14ac:dyDescent="0.3">
      <c r="A417" t="s">
        <v>1184</v>
      </c>
      <c r="B417" t="s">
        <v>273</v>
      </c>
      <c r="C417" t="s">
        <v>274</v>
      </c>
      <c r="D417">
        <v>1009563</v>
      </c>
      <c r="E417" t="s">
        <v>930</v>
      </c>
      <c r="F417">
        <v>8.5399999999999991</v>
      </c>
      <c r="G417">
        <v>8.5399999999999991</v>
      </c>
      <c r="H417">
        <v>0</v>
      </c>
      <c r="I417">
        <v>0</v>
      </c>
      <c r="J417">
        <v>0</v>
      </c>
      <c r="K417">
        <v>0</v>
      </c>
      <c r="L417" t="s">
        <v>931</v>
      </c>
    </row>
    <row r="418" spans="1:12" x14ac:dyDescent="0.3">
      <c r="A418" t="s">
        <v>1184</v>
      </c>
      <c r="B418" t="s">
        <v>102</v>
      </c>
      <c r="C418" t="s">
        <v>103</v>
      </c>
      <c r="D418">
        <v>14043133</v>
      </c>
      <c r="E418" t="s">
        <v>932</v>
      </c>
      <c r="F418">
        <v>6.49</v>
      </c>
      <c r="G418">
        <v>6.49</v>
      </c>
      <c r="H418">
        <v>0</v>
      </c>
      <c r="I418">
        <v>0</v>
      </c>
      <c r="J418">
        <v>0</v>
      </c>
      <c r="K418">
        <v>0</v>
      </c>
      <c r="L418" t="s">
        <v>933</v>
      </c>
    </row>
    <row r="419" spans="1:12" x14ac:dyDescent="0.3">
      <c r="A419" t="s">
        <v>1184</v>
      </c>
      <c r="B419" t="s">
        <v>135</v>
      </c>
      <c r="C419" t="s">
        <v>136</v>
      </c>
      <c r="D419">
        <v>485264</v>
      </c>
      <c r="E419" t="s">
        <v>934</v>
      </c>
      <c r="F419">
        <v>5.49</v>
      </c>
      <c r="G419">
        <v>5.49</v>
      </c>
      <c r="H419">
        <v>0</v>
      </c>
      <c r="I419">
        <v>0</v>
      </c>
      <c r="J419">
        <v>0</v>
      </c>
      <c r="K419">
        <v>0</v>
      </c>
      <c r="L419" t="s">
        <v>476</v>
      </c>
    </row>
    <row r="420" spans="1:12" x14ac:dyDescent="0.3">
      <c r="A420" t="s">
        <v>1185</v>
      </c>
      <c r="B420" t="s">
        <v>90</v>
      </c>
      <c r="C420" t="s">
        <v>91</v>
      </c>
      <c r="D420">
        <v>225177</v>
      </c>
      <c r="E420" t="s">
        <v>941</v>
      </c>
      <c r="F420" s="8">
        <v>7778.04</v>
      </c>
      <c r="G420" s="8">
        <v>104.58</v>
      </c>
      <c r="H420" s="8">
        <v>104.08</v>
      </c>
      <c r="I420" s="8">
        <v>309.70999999999998</v>
      </c>
      <c r="J420" s="8">
        <v>206.64</v>
      </c>
    </row>
    <row r="421" spans="1:12" x14ac:dyDescent="0.3">
      <c r="A421" t="s">
        <v>1185</v>
      </c>
      <c r="B421" t="s">
        <v>18</v>
      </c>
      <c r="C421" t="s">
        <v>825</v>
      </c>
      <c r="D421">
        <v>60196087</v>
      </c>
      <c r="E421" t="s">
        <v>942</v>
      </c>
      <c r="F421" s="8">
        <v>1730.93</v>
      </c>
      <c r="G421" s="8">
        <v>5.7</v>
      </c>
      <c r="H421" s="8">
        <v>30.24</v>
      </c>
      <c r="I421" s="8">
        <v>29.74</v>
      </c>
      <c r="J421" s="8">
        <v>54.74</v>
      </c>
    </row>
    <row r="422" spans="1:12" x14ac:dyDescent="0.3">
      <c r="A422" t="s">
        <v>1185</v>
      </c>
      <c r="B422" t="s">
        <v>90</v>
      </c>
      <c r="C422" t="s">
        <v>91</v>
      </c>
      <c r="D422">
        <v>224493</v>
      </c>
      <c r="E422" t="s">
        <v>943</v>
      </c>
      <c r="F422" s="8">
        <v>1582.83</v>
      </c>
      <c r="G422" s="8">
        <v>0</v>
      </c>
      <c r="H422" s="8">
        <v>64.73</v>
      </c>
      <c r="I422" s="8">
        <v>0</v>
      </c>
      <c r="J422" s="8">
        <v>0</v>
      </c>
    </row>
    <row r="423" spans="1:12" x14ac:dyDescent="0.3">
      <c r="A423" t="s">
        <v>1185</v>
      </c>
      <c r="B423" t="s">
        <v>90</v>
      </c>
      <c r="C423" t="s">
        <v>91</v>
      </c>
      <c r="D423">
        <v>60166648</v>
      </c>
      <c r="E423" t="s">
        <v>944</v>
      </c>
      <c r="F423" s="8">
        <v>1505.9</v>
      </c>
      <c r="G423" s="8">
        <v>20.86</v>
      </c>
      <c r="H423" s="8">
        <v>20.86</v>
      </c>
      <c r="I423" s="8">
        <v>20.86</v>
      </c>
      <c r="J423" s="8">
        <v>45.36</v>
      </c>
    </row>
    <row r="424" spans="1:12" x14ac:dyDescent="0.3">
      <c r="A424" t="s">
        <v>1185</v>
      </c>
      <c r="B424" t="s">
        <v>90</v>
      </c>
      <c r="C424" t="s">
        <v>452</v>
      </c>
      <c r="D424">
        <v>4300716</v>
      </c>
      <c r="E424" t="s">
        <v>945</v>
      </c>
      <c r="F424" s="8">
        <v>1376.99</v>
      </c>
      <c r="G424" s="8">
        <v>19.16</v>
      </c>
      <c r="H424" s="8">
        <v>19.16</v>
      </c>
      <c r="I424" s="8">
        <v>19.16</v>
      </c>
      <c r="J424" s="8">
        <v>153.09</v>
      </c>
    </row>
    <row r="425" spans="1:12" x14ac:dyDescent="0.3">
      <c r="A425" t="s">
        <v>1185</v>
      </c>
      <c r="B425" t="s">
        <v>94</v>
      </c>
      <c r="C425" t="s">
        <v>95</v>
      </c>
      <c r="D425">
        <v>60188248</v>
      </c>
      <c r="E425" t="s">
        <v>946</v>
      </c>
      <c r="F425" s="8">
        <v>1344.32</v>
      </c>
      <c r="G425" s="8">
        <v>0</v>
      </c>
      <c r="H425" s="8">
        <v>433.13</v>
      </c>
      <c r="I425" s="8">
        <v>0</v>
      </c>
      <c r="J425" s="8">
        <v>13.05</v>
      </c>
    </row>
    <row r="426" spans="1:12" x14ac:dyDescent="0.3">
      <c r="A426" t="s">
        <v>1185</v>
      </c>
      <c r="B426" t="s">
        <v>142</v>
      </c>
      <c r="C426" t="s">
        <v>598</v>
      </c>
      <c r="D426">
        <v>1911613</v>
      </c>
      <c r="E426" t="s">
        <v>947</v>
      </c>
      <c r="F426" s="8">
        <v>1327.39</v>
      </c>
      <c r="G426" s="8">
        <v>0</v>
      </c>
      <c r="H426" s="8">
        <v>0</v>
      </c>
      <c r="I426" s="8">
        <v>0</v>
      </c>
      <c r="J426" s="8">
        <v>0</v>
      </c>
    </row>
    <row r="427" spans="1:12" x14ac:dyDescent="0.3">
      <c r="A427" t="s">
        <v>1185</v>
      </c>
      <c r="B427" t="s">
        <v>142</v>
      </c>
      <c r="C427" t="s">
        <v>372</v>
      </c>
      <c r="D427">
        <v>40403057</v>
      </c>
      <c r="E427" t="s">
        <v>948</v>
      </c>
      <c r="F427" s="8">
        <v>1249.31</v>
      </c>
      <c r="G427" s="8">
        <v>0</v>
      </c>
      <c r="H427" s="8">
        <v>0</v>
      </c>
      <c r="I427" s="8">
        <v>17.53</v>
      </c>
      <c r="J427" s="8">
        <v>17.53</v>
      </c>
    </row>
    <row r="428" spans="1:12" x14ac:dyDescent="0.3">
      <c r="A428" t="s">
        <v>1185</v>
      </c>
      <c r="B428" t="s">
        <v>142</v>
      </c>
      <c r="C428" t="s">
        <v>598</v>
      </c>
      <c r="D428">
        <v>1910459</v>
      </c>
      <c r="E428" t="s">
        <v>949</v>
      </c>
      <c r="F428" s="8">
        <v>1190.82</v>
      </c>
      <c r="G428" s="8">
        <v>0</v>
      </c>
      <c r="H428" s="8">
        <v>0</v>
      </c>
      <c r="I428" s="8">
        <v>0</v>
      </c>
      <c r="J428" s="8">
        <v>0</v>
      </c>
    </row>
    <row r="429" spans="1:12" x14ac:dyDescent="0.3">
      <c r="A429" t="s">
        <v>1185</v>
      </c>
      <c r="B429" t="s">
        <v>20</v>
      </c>
      <c r="C429" t="s">
        <v>180</v>
      </c>
      <c r="D429">
        <v>60204816</v>
      </c>
      <c r="E429" t="s">
        <v>950</v>
      </c>
      <c r="F429" s="8">
        <v>1121.7</v>
      </c>
      <c r="G429" s="8">
        <v>40.520000000000003</v>
      </c>
      <c r="H429" s="8">
        <v>15.52</v>
      </c>
      <c r="I429" s="8">
        <v>15.52</v>
      </c>
      <c r="J429" s="8">
        <v>15.52</v>
      </c>
    </row>
    <row r="430" spans="1:12" x14ac:dyDescent="0.3">
      <c r="A430" t="s">
        <v>1185</v>
      </c>
      <c r="B430" t="s">
        <v>142</v>
      </c>
      <c r="C430" t="s">
        <v>598</v>
      </c>
      <c r="D430">
        <v>1911130</v>
      </c>
      <c r="E430" t="s">
        <v>951</v>
      </c>
      <c r="F430" s="8">
        <v>1112.69</v>
      </c>
      <c r="G430" s="8">
        <v>0</v>
      </c>
      <c r="H430" s="8">
        <v>0</v>
      </c>
      <c r="I430" s="8">
        <v>15.66</v>
      </c>
      <c r="J430" s="8">
        <v>15.66</v>
      </c>
    </row>
    <row r="431" spans="1:12" x14ac:dyDescent="0.3">
      <c r="A431" t="s">
        <v>1185</v>
      </c>
      <c r="B431" t="s">
        <v>102</v>
      </c>
      <c r="C431" t="s">
        <v>103</v>
      </c>
      <c r="D431">
        <v>148776</v>
      </c>
      <c r="E431" t="s">
        <v>952</v>
      </c>
      <c r="F431" s="8">
        <v>1096.54</v>
      </c>
      <c r="G431" s="8">
        <v>39.61</v>
      </c>
      <c r="H431" s="8">
        <v>14.61</v>
      </c>
      <c r="I431" s="8">
        <v>14.61</v>
      </c>
      <c r="J431" s="8">
        <v>14.61</v>
      </c>
    </row>
    <row r="432" spans="1:12" x14ac:dyDescent="0.3">
      <c r="A432" t="s">
        <v>1185</v>
      </c>
      <c r="B432" t="s">
        <v>18</v>
      </c>
      <c r="C432" t="s">
        <v>825</v>
      </c>
      <c r="D432">
        <v>60199373</v>
      </c>
      <c r="E432" t="s">
        <v>953</v>
      </c>
      <c r="F432" s="8">
        <v>1082.44</v>
      </c>
      <c r="G432" s="8">
        <v>30.36</v>
      </c>
      <c r="H432" s="8">
        <v>30.36</v>
      </c>
      <c r="I432" s="8">
        <v>61.93</v>
      </c>
      <c r="J432" s="8">
        <v>172.76</v>
      </c>
    </row>
    <row r="433" spans="1:10" x14ac:dyDescent="0.3">
      <c r="A433" t="s">
        <v>1185</v>
      </c>
      <c r="B433" t="s">
        <v>90</v>
      </c>
      <c r="C433" t="s">
        <v>341</v>
      </c>
      <c r="D433">
        <v>4916030</v>
      </c>
      <c r="E433" t="s">
        <v>954</v>
      </c>
      <c r="F433" s="8">
        <v>1066.1600000000001</v>
      </c>
      <c r="G433" s="8">
        <v>7.2</v>
      </c>
      <c r="H433" s="8">
        <v>15.15</v>
      </c>
      <c r="I433" s="8">
        <v>15.15</v>
      </c>
      <c r="J433" s="8">
        <v>101.98</v>
      </c>
    </row>
    <row r="434" spans="1:10" x14ac:dyDescent="0.3">
      <c r="A434" t="s">
        <v>1185</v>
      </c>
      <c r="B434" t="s">
        <v>94</v>
      </c>
      <c r="C434" t="s">
        <v>148</v>
      </c>
      <c r="D434">
        <v>21011502</v>
      </c>
      <c r="E434" t="s">
        <v>955</v>
      </c>
      <c r="F434" s="8">
        <v>1066.1199999999999</v>
      </c>
      <c r="G434" s="8">
        <v>9.6999999999999993</v>
      </c>
      <c r="H434" s="8">
        <v>228.36</v>
      </c>
      <c r="I434" s="8">
        <v>36.11</v>
      </c>
      <c r="J434" s="8">
        <v>11.11</v>
      </c>
    </row>
    <row r="435" spans="1:10" x14ac:dyDescent="0.3">
      <c r="A435" t="s">
        <v>1185</v>
      </c>
      <c r="B435" t="s">
        <v>142</v>
      </c>
      <c r="C435" t="s">
        <v>163</v>
      </c>
      <c r="D435">
        <v>60169457</v>
      </c>
      <c r="E435" t="s">
        <v>956</v>
      </c>
      <c r="F435" s="8">
        <v>1057.02</v>
      </c>
      <c r="G435" s="8">
        <v>15.1</v>
      </c>
      <c r="H435" s="8">
        <v>39.6</v>
      </c>
      <c r="I435" s="8">
        <v>14.6</v>
      </c>
      <c r="J435" s="8">
        <v>14.6</v>
      </c>
    </row>
    <row r="436" spans="1:10" x14ac:dyDescent="0.3">
      <c r="A436" t="s">
        <v>1185</v>
      </c>
      <c r="B436" t="s">
        <v>142</v>
      </c>
      <c r="C436" t="s">
        <v>163</v>
      </c>
      <c r="D436">
        <v>42016209</v>
      </c>
      <c r="E436" t="s">
        <v>957</v>
      </c>
      <c r="F436" s="8">
        <v>977.32</v>
      </c>
      <c r="G436" s="8">
        <v>0</v>
      </c>
      <c r="H436" s="8">
        <v>0</v>
      </c>
      <c r="I436" s="8">
        <v>13.84</v>
      </c>
      <c r="J436" s="8">
        <v>13.84</v>
      </c>
    </row>
    <row r="437" spans="1:10" x14ac:dyDescent="0.3">
      <c r="A437" t="s">
        <v>1185</v>
      </c>
      <c r="B437" t="s">
        <v>18</v>
      </c>
      <c r="C437" t="s">
        <v>825</v>
      </c>
      <c r="D437">
        <v>1000109049</v>
      </c>
      <c r="E437" t="s">
        <v>958</v>
      </c>
      <c r="F437" s="8">
        <v>956.75</v>
      </c>
      <c r="G437" s="8">
        <v>22.81</v>
      </c>
      <c r="H437" s="8">
        <v>13.81</v>
      </c>
      <c r="I437" s="8">
        <v>21.81</v>
      </c>
      <c r="J437" s="8">
        <v>252.83</v>
      </c>
    </row>
    <row r="438" spans="1:10" x14ac:dyDescent="0.3">
      <c r="A438" t="s">
        <v>1185</v>
      </c>
      <c r="B438" t="s">
        <v>142</v>
      </c>
      <c r="C438" t="s">
        <v>959</v>
      </c>
      <c r="D438">
        <v>40201863</v>
      </c>
      <c r="E438" t="s">
        <v>960</v>
      </c>
      <c r="F438" s="8">
        <v>923.69</v>
      </c>
      <c r="G438" s="8">
        <v>0</v>
      </c>
      <c r="H438" s="8">
        <v>0</v>
      </c>
      <c r="I438" s="8">
        <v>12.88</v>
      </c>
      <c r="J438" s="8">
        <v>12.38</v>
      </c>
    </row>
    <row r="439" spans="1:10" x14ac:dyDescent="0.3">
      <c r="A439" t="s">
        <v>1185</v>
      </c>
      <c r="B439" t="s">
        <v>142</v>
      </c>
      <c r="C439" t="s">
        <v>598</v>
      </c>
      <c r="D439">
        <v>1920011</v>
      </c>
      <c r="E439" t="s">
        <v>961</v>
      </c>
      <c r="F439" s="8">
        <v>921.14</v>
      </c>
      <c r="G439" s="8">
        <v>0</v>
      </c>
      <c r="H439" s="8">
        <v>0</v>
      </c>
      <c r="I439" s="8">
        <v>0</v>
      </c>
      <c r="J439" s="8">
        <v>0</v>
      </c>
    </row>
    <row r="440" spans="1:10" x14ac:dyDescent="0.3">
      <c r="A440" t="s">
        <v>1185</v>
      </c>
      <c r="B440" t="s">
        <v>15</v>
      </c>
      <c r="C440" t="s">
        <v>288</v>
      </c>
      <c r="D440">
        <v>2030187</v>
      </c>
      <c r="E440" t="s">
        <v>962</v>
      </c>
      <c r="F440" s="8">
        <v>919.78</v>
      </c>
      <c r="G440" s="8">
        <v>919.78</v>
      </c>
      <c r="H440" s="8">
        <v>0</v>
      </c>
      <c r="I440" s="8">
        <v>0</v>
      </c>
      <c r="J440" s="8">
        <v>0</v>
      </c>
    </row>
    <row r="441" spans="1:10" x14ac:dyDescent="0.3">
      <c r="A441" t="s">
        <v>1185</v>
      </c>
      <c r="B441" t="s">
        <v>94</v>
      </c>
      <c r="C441" t="s">
        <v>148</v>
      </c>
      <c r="D441">
        <v>21019200</v>
      </c>
      <c r="E441" t="s">
        <v>963</v>
      </c>
      <c r="F441" s="8">
        <v>890.17</v>
      </c>
      <c r="G441" s="8">
        <v>0</v>
      </c>
      <c r="H441" s="8">
        <v>65.52</v>
      </c>
      <c r="I441" s="8">
        <v>4.03</v>
      </c>
      <c r="J441" s="8">
        <v>11.95</v>
      </c>
    </row>
    <row r="442" spans="1:10" x14ac:dyDescent="0.3">
      <c r="A442" t="s">
        <v>1185</v>
      </c>
      <c r="B442" t="s">
        <v>94</v>
      </c>
      <c r="C442" t="s">
        <v>148</v>
      </c>
      <c r="D442">
        <v>19102080</v>
      </c>
      <c r="E442" t="s">
        <v>964</v>
      </c>
      <c r="F442" s="8">
        <v>817.54</v>
      </c>
      <c r="G442" s="8">
        <v>0.5</v>
      </c>
      <c r="H442" s="8">
        <v>87.5</v>
      </c>
      <c r="I442" s="8">
        <v>34.96</v>
      </c>
      <c r="J442" s="8">
        <v>9.9600000000000009</v>
      </c>
    </row>
    <row r="443" spans="1:10" x14ac:dyDescent="0.3">
      <c r="A443" t="s">
        <v>1185</v>
      </c>
      <c r="B443" t="s">
        <v>261</v>
      </c>
      <c r="C443" t="s">
        <v>262</v>
      </c>
      <c r="D443">
        <v>1001499070</v>
      </c>
      <c r="E443" t="s">
        <v>965</v>
      </c>
      <c r="F443" s="8">
        <v>814.22</v>
      </c>
      <c r="G443" s="8">
        <v>0</v>
      </c>
      <c r="H443" s="8">
        <v>11.58</v>
      </c>
      <c r="I443" s="8">
        <v>36.08</v>
      </c>
      <c r="J443" s="8">
        <v>11.08</v>
      </c>
    </row>
    <row r="444" spans="1:10" x14ac:dyDescent="0.3">
      <c r="A444" t="s">
        <v>1185</v>
      </c>
      <c r="B444" t="s">
        <v>142</v>
      </c>
      <c r="C444" t="s">
        <v>326</v>
      </c>
      <c r="D444">
        <v>42022307</v>
      </c>
      <c r="E444" t="s">
        <v>966</v>
      </c>
      <c r="F444" s="8">
        <v>807.5</v>
      </c>
      <c r="G444" s="8">
        <v>0</v>
      </c>
      <c r="H444" s="8">
        <v>0</v>
      </c>
      <c r="I444" s="8">
        <v>0</v>
      </c>
      <c r="J444" s="8">
        <v>0</v>
      </c>
    </row>
    <row r="445" spans="1:10" x14ac:dyDescent="0.3">
      <c r="A445" t="s">
        <v>1185</v>
      </c>
      <c r="B445" t="s">
        <v>142</v>
      </c>
      <c r="C445" t="s">
        <v>163</v>
      </c>
      <c r="D445">
        <v>60167156</v>
      </c>
      <c r="E445" t="s">
        <v>967</v>
      </c>
      <c r="F445" s="8">
        <v>771.98</v>
      </c>
      <c r="G445" s="8">
        <v>0</v>
      </c>
      <c r="H445" s="8">
        <v>0</v>
      </c>
      <c r="I445" s="8">
        <v>11.05</v>
      </c>
      <c r="J445" s="8">
        <v>11.05</v>
      </c>
    </row>
    <row r="446" spans="1:10" x14ac:dyDescent="0.3">
      <c r="A446" t="s">
        <v>1185</v>
      </c>
      <c r="B446" t="s">
        <v>102</v>
      </c>
      <c r="C446" t="s">
        <v>112</v>
      </c>
      <c r="D446">
        <v>50064770</v>
      </c>
      <c r="E446" t="s">
        <v>968</v>
      </c>
      <c r="F446" s="8">
        <v>756.8</v>
      </c>
      <c r="G446" s="8">
        <v>10.54</v>
      </c>
      <c r="H446" s="8">
        <v>10.54</v>
      </c>
      <c r="I446" s="8">
        <v>702.53</v>
      </c>
      <c r="J446" s="8">
        <v>13.89</v>
      </c>
    </row>
    <row r="447" spans="1:10" x14ac:dyDescent="0.3">
      <c r="A447" t="s">
        <v>1185</v>
      </c>
      <c r="B447" t="s">
        <v>98</v>
      </c>
      <c r="C447" t="s">
        <v>247</v>
      </c>
      <c r="D447">
        <v>13260244</v>
      </c>
      <c r="E447" t="s">
        <v>255</v>
      </c>
      <c r="F447" s="8">
        <v>750.02</v>
      </c>
      <c r="G447" s="8">
        <v>10.18</v>
      </c>
      <c r="H447" s="8">
        <v>10.18</v>
      </c>
      <c r="I447" s="8">
        <v>10.18</v>
      </c>
      <c r="J447" s="8">
        <v>10.18</v>
      </c>
    </row>
    <row r="448" spans="1:10" x14ac:dyDescent="0.3">
      <c r="A448" t="s">
        <v>1185</v>
      </c>
      <c r="B448" t="s">
        <v>142</v>
      </c>
      <c r="C448" t="s">
        <v>163</v>
      </c>
      <c r="D448">
        <v>41021511</v>
      </c>
      <c r="E448" t="s">
        <v>969</v>
      </c>
      <c r="F448" s="8">
        <v>707.95</v>
      </c>
      <c r="G448" s="8">
        <v>34.299999999999997</v>
      </c>
      <c r="H448" s="8">
        <v>9.3000000000000007</v>
      </c>
      <c r="I448" s="8">
        <v>9.3000000000000007</v>
      </c>
      <c r="J448" s="8">
        <v>9.3000000000000007</v>
      </c>
    </row>
    <row r="449" spans="1:10" x14ac:dyDescent="0.3">
      <c r="A449" t="s">
        <v>1185</v>
      </c>
      <c r="B449" t="s">
        <v>15</v>
      </c>
      <c r="C449" t="s">
        <v>288</v>
      </c>
      <c r="D449">
        <v>60157224</v>
      </c>
      <c r="E449" t="s">
        <v>970</v>
      </c>
      <c r="F449" s="8">
        <v>705.94</v>
      </c>
      <c r="G449" s="8">
        <v>0</v>
      </c>
      <c r="H449" s="8">
        <v>0</v>
      </c>
      <c r="I449" s="8">
        <v>78.78</v>
      </c>
      <c r="J449" s="8">
        <v>8.52</v>
      </c>
    </row>
    <row r="450" spans="1:10" x14ac:dyDescent="0.3">
      <c r="A450" t="s">
        <v>1185</v>
      </c>
      <c r="B450" t="s">
        <v>94</v>
      </c>
      <c r="C450" t="s">
        <v>971</v>
      </c>
      <c r="D450">
        <v>21018279</v>
      </c>
      <c r="E450" t="s">
        <v>972</v>
      </c>
      <c r="F450" s="8">
        <v>671.47</v>
      </c>
      <c r="G450" s="8">
        <v>0</v>
      </c>
      <c r="H450" s="8">
        <v>0</v>
      </c>
      <c r="I450" s="8">
        <v>5.13</v>
      </c>
      <c r="J450" s="8">
        <v>9.6300000000000008</v>
      </c>
    </row>
    <row r="451" spans="1:10" x14ac:dyDescent="0.3">
      <c r="A451" t="s">
        <v>1185</v>
      </c>
      <c r="B451" t="s">
        <v>142</v>
      </c>
      <c r="C451" t="s">
        <v>143</v>
      </c>
      <c r="D451">
        <v>6001712</v>
      </c>
      <c r="E451" t="s">
        <v>973</v>
      </c>
      <c r="F451" s="8">
        <v>653.52</v>
      </c>
      <c r="G451" s="8">
        <v>0</v>
      </c>
      <c r="H451" s="8">
        <v>0</v>
      </c>
      <c r="I451" s="8">
        <v>10.84</v>
      </c>
      <c r="J451" s="8">
        <v>10.84</v>
      </c>
    </row>
    <row r="452" spans="1:10" x14ac:dyDescent="0.3">
      <c r="A452" t="s">
        <v>1185</v>
      </c>
      <c r="B452" t="s">
        <v>21</v>
      </c>
      <c r="C452" t="s">
        <v>139</v>
      </c>
      <c r="D452">
        <v>5086643</v>
      </c>
      <c r="E452" t="s">
        <v>309</v>
      </c>
      <c r="F452" s="8">
        <v>640.44000000000005</v>
      </c>
      <c r="G452" s="8">
        <v>33.450000000000003</v>
      </c>
      <c r="H452" s="8">
        <v>8.58</v>
      </c>
      <c r="I452" s="8">
        <v>8.58</v>
      </c>
      <c r="J452" s="8">
        <v>8.58</v>
      </c>
    </row>
    <row r="453" spans="1:10" x14ac:dyDescent="0.3">
      <c r="A453" t="s">
        <v>1185</v>
      </c>
      <c r="B453" t="s">
        <v>98</v>
      </c>
      <c r="C453" t="s">
        <v>247</v>
      </c>
      <c r="D453">
        <v>14111293</v>
      </c>
      <c r="E453" t="s">
        <v>974</v>
      </c>
      <c r="F453" s="8">
        <v>606.86</v>
      </c>
      <c r="G453" s="8">
        <v>0</v>
      </c>
      <c r="H453" s="8">
        <v>0</v>
      </c>
      <c r="I453" s="8">
        <v>0</v>
      </c>
      <c r="J453" s="8">
        <v>8.1199999999999992</v>
      </c>
    </row>
    <row r="454" spans="1:10" x14ac:dyDescent="0.3">
      <c r="A454" t="s">
        <v>1185</v>
      </c>
      <c r="B454" t="s">
        <v>142</v>
      </c>
      <c r="C454" t="s">
        <v>163</v>
      </c>
      <c r="D454">
        <v>47009235</v>
      </c>
      <c r="E454" t="s">
        <v>975</v>
      </c>
      <c r="F454" s="8">
        <v>595.71</v>
      </c>
      <c r="G454" s="8">
        <v>0</v>
      </c>
      <c r="H454" s="8">
        <v>0.81</v>
      </c>
      <c r="I454" s="8">
        <v>17.170000000000002</v>
      </c>
      <c r="J454" s="8">
        <v>41.67</v>
      </c>
    </row>
    <row r="455" spans="1:10" x14ac:dyDescent="0.3">
      <c r="A455" t="s">
        <v>1185</v>
      </c>
      <c r="B455" t="s">
        <v>142</v>
      </c>
      <c r="C455" t="s">
        <v>163</v>
      </c>
      <c r="D455">
        <v>60164409</v>
      </c>
      <c r="E455" t="s">
        <v>976</v>
      </c>
      <c r="F455" s="8">
        <v>577.84</v>
      </c>
      <c r="G455" s="8">
        <v>0</v>
      </c>
      <c r="H455" s="8">
        <v>9.49</v>
      </c>
      <c r="I455" s="8">
        <v>8.99</v>
      </c>
      <c r="J455" s="8">
        <v>9.74</v>
      </c>
    </row>
    <row r="456" spans="1:10" x14ac:dyDescent="0.3">
      <c r="A456" t="s">
        <v>1185</v>
      </c>
      <c r="B456" t="s">
        <v>18</v>
      </c>
      <c r="C456" t="s">
        <v>425</v>
      </c>
      <c r="D456">
        <v>60206145</v>
      </c>
      <c r="E456" t="s">
        <v>977</v>
      </c>
      <c r="F456" s="8">
        <v>565.1</v>
      </c>
      <c r="G456" s="8">
        <v>7.53</v>
      </c>
      <c r="H456" s="8">
        <v>8.0299999999999994</v>
      </c>
      <c r="I456" s="8">
        <v>32.53</v>
      </c>
      <c r="J456" s="8">
        <v>7.53</v>
      </c>
    </row>
    <row r="457" spans="1:10" x14ac:dyDescent="0.3">
      <c r="A457" t="s">
        <v>1185</v>
      </c>
      <c r="B457" t="s">
        <v>142</v>
      </c>
      <c r="C457" t="s">
        <v>163</v>
      </c>
      <c r="D457">
        <v>60190917</v>
      </c>
      <c r="E457" t="s">
        <v>978</v>
      </c>
      <c r="F457" s="8">
        <v>560.99</v>
      </c>
      <c r="G457" s="8">
        <v>7.62</v>
      </c>
      <c r="H457" s="8">
        <v>7.62</v>
      </c>
      <c r="I457" s="8">
        <v>7.62</v>
      </c>
      <c r="J457" s="8">
        <v>7.62</v>
      </c>
    </row>
    <row r="458" spans="1:10" x14ac:dyDescent="0.3">
      <c r="A458" t="s">
        <v>1185</v>
      </c>
      <c r="B458" t="s">
        <v>176</v>
      </c>
      <c r="C458" t="s">
        <v>206</v>
      </c>
      <c r="D458">
        <v>5102299</v>
      </c>
      <c r="E458" t="s">
        <v>979</v>
      </c>
      <c r="F458" s="8">
        <v>558.67999999999995</v>
      </c>
      <c r="G458" s="8">
        <v>0</v>
      </c>
      <c r="H458" s="8">
        <v>0</v>
      </c>
      <c r="I458" s="8">
        <v>0</v>
      </c>
      <c r="J458" s="8">
        <v>0</v>
      </c>
    </row>
    <row r="459" spans="1:10" x14ac:dyDescent="0.3">
      <c r="A459" t="s">
        <v>1185</v>
      </c>
      <c r="B459" t="s">
        <v>176</v>
      </c>
      <c r="C459" t="s">
        <v>346</v>
      </c>
      <c r="D459">
        <v>4013194</v>
      </c>
      <c r="E459" t="s">
        <v>980</v>
      </c>
      <c r="F459" s="8">
        <v>556.22</v>
      </c>
      <c r="G459" s="8">
        <v>0</v>
      </c>
      <c r="H459" s="8">
        <v>0</v>
      </c>
      <c r="I459" s="8">
        <v>0</v>
      </c>
      <c r="J459" s="8">
        <v>0</v>
      </c>
    </row>
    <row r="460" spans="1:10" x14ac:dyDescent="0.3">
      <c r="A460" t="s">
        <v>1185</v>
      </c>
      <c r="B460" t="s">
        <v>142</v>
      </c>
      <c r="C460" t="s">
        <v>163</v>
      </c>
      <c r="D460">
        <v>41020024</v>
      </c>
      <c r="E460" t="s">
        <v>981</v>
      </c>
      <c r="F460" s="8">
        <v>554.78</v>
      </c>
      <c r="G460" s="8">
        <v>0</v>
      </c>
      <c r="H460" s="8">
        <v>0</v>
      </c>
      <c r="I460" s="8">
        <v>0</v>
      </c>
      <c r="J460" s="8">
        <v>0</v>
      </c>
    </row>
    <row r="461" spans="1:10" x14ac:dyDescent="0.3">
      <c r="A461" t="s">
        <v>1185</v>
      </c>
      <c r="B461" t="s">
        <v>142</v>
      </c>
      <c r="C461" t="s">
        <v>558</v>
      </c>
      <c r="D461">
        <v>47011327</v>
      </c>
      <c r="E461" t="s">
        <v>982</v>
      </c>
      <c r="F461" s="8">
        <v>552.91999999999996</v>
      </c>
      <c r="G461" s="8">
        <v>0.5</v>
      </c>
      <c r="H461" s="8">
        <v>7.96</v>
      </c>
      <c r="I461" s="8">
        <v>32.46</v>
      </c>
      <c r="J461" s="8">
        <v>7.46</v>
      </c>
    </row>
    <row r="462" spans="1:10" x14ac:dyDescent="0.3">
      <c r="A462" t="s">
        <v>1185</v>
      </c>
      <c r="B462" t="s">
        <v>90</v>
      </c>
      <c r="C462" t="s">
        <v>364</v>
      </c>
      <c r="D462">
        <v>6102246</v>
      </c>
      <c r="E462" t="s">
        <v>983</v>
      </c>
      <c r="F462" s="8">
        <v>545.79</v>
      </c>
      <c r="G462" s="8">
        <v>0</v>
      </c>
      <c r="H462" s="8">
        <v>0</v>
      </c>
      <c r="I462" s="8">
        <v>0</v>
      </c>
      <c r="J462" s="8">
        <v>7.77</v>
      </c>
    </row>
    <row r="463" spans="1:10" x14ac:dyDescent="0.3">
      <c r="A463" t="s">
        <v>1185</v>
      </c>
      <c r="B463" t="s">
        <v>15</v>
      </c>
      <c r="C463" t="s">
        <v>166</v>
      </c>
      <c r="D463">
        <v>2162203</v>
      </c>
      <c r="E463" t="s">
        <v>984</v>
      </c>
      <c r="F463" s="8">
        <v>543</v>
      </c>
      <c r="G463" s="8">
        <v>0</v>
      </c>
      <c r="H463" s="8">
        <v>7.43</v>
      </c>
      <c r="I463" s="8">
        <v>32.43</v>
      </c>
      <c r="J463" s="8">
        <v>7.43</v>
      </c>
    </row>
    <row r="464" spans="1:10" x14ac:dyDescent="0.3">
      <c r="A464" t="s">
        <v>1185</v>
      </c>
      <c r="B464" t="s">
        <v>18</v>
      </c>
      <c r="C464" t="s">
        <v>501</v>
      </c>
      <c r="D464">
        <v>60201374</v>
      </c>
      <c r="E464" t="s">
        <v>985</v>
      </c>
      <c r="F464" s="8">
        <v>519.82000000000005</v>
      </c>
      <c r="G464" s="8">
        <v>7.3</v>
      </c>
      <c r="H464" s="8">
        <v>7.3</v>
      </c>
      <c r="I464" s="8">
        <v>6.8</v>
      </c>
      <c r="J464" s="8">
        <v>31.8</v>
      </c>
    </row>
    <row r="465" spans="1:10" x14ac:dyDescent="0.3">
      <c r="A465" t="s">
        <v>1185</v>
      </c>
      <c r="B465" t="s">
        <v>98</v>
      </c>
      <c r="C465" t="s">
        <v>203</v>
      </c>
      <c r="D465">
        <v>11891927</v>
      </c>
      <c r="E465" t="s">
        <v>986</v>
      </c>
      <c r="F465" s="8">
        <v>496.14</v>
      </c>
      <c r="G465" s="8">
        <v>0</v>
      </c>
      <c r="H465" s="8">
        <v>0</v>
      </c>
      <c r="I465" s="8">
        <v>0</v>
      </c>
      <c r="J465" s="8">
        <v>0</v>
      </c>
    </row>
    <row r="466" spans="1:10" x14ac:dyDescent="0.3">
      <c r="A466" t="s">
        <v>1185</v>
      </c>
      <c r="B466" t="s">
        <v>17</v>
      </c>
      <c r="C466" t="s">
        <v>319</v>
      </c>
      <c r="D466">
        <v>60140017</v>
      </c>
      <c r="E466" t="s">
        <v>987</v>
      </c>
      <c r="F466" s="8">
        <v>481.64</v>
      </c>
      <c r="G466" s="8">
        <v>0</v>
      </c>
      <c r="H466" s="8">
        <v>6.86</v>
      </c>
      <c r="I466" s="8">
        <v>6.86</v>
      </c>
      <c r="J466" s="8">
        <v>31.36</v>
      </c>
    </row>
    <row r="467" spans="1:10" x14ac:dyDescent="0.3">
      <c r="A467" t="s">
        <v>1185</v>
      </c>
      <c r="B467" t="s">
        <v>94</v>
      </c>
      <c r="C467" t="s">
        <v>95</v>
      </c>
      <c r="D467">
        <v>806355</v>
      </c>
      <c r="E467" t="s">
        <v>988</v>
      </c>
      <c r="F467" s="8">
        <v>474.1</v>
      </c>
      <c r="G467" s="8">
        <v>1.64</v>
      </c>
      <c r="H467" s="8">
        <v>114.24</v>
      </c>
      <c r="I467" s="8">
        <v>5.14</v>
      </c>
      <c r="J467" s="8">
        <v>29.64</v>
      </c>
    </row>
    <row r="468" spans="1:10" x14ac:dyDescent="0.3">
      <c r="A468" t="s">
        <v>1185</v>
      </c>
      <c r="B468" t="s">
        <v>17</v>
      </c>
      <c r="C468" t="s">
        <v>612</v>
      </c>
      <c r="D468">
        <v>111026941</v>
      </c>
      <c r="E468" t="s">
        <v>989</v>
      </c>
      <c r="F468" s="8">
        <v>468.05</v>
      </c>
      <c r="G468" s="8">
        <v>6.63</v>
      </c>
      <c r="H468" s="8">
        <v>6.63</v>
      </c>
      <c r="I468" s="8">
        <v>31.13</v>
      </c>
      <c r="J468" s="8">
        <v>7.63</v>
      </c>
    </row>
    <row r="469" spans="1:10" x14ac:dyDescent="0.3">
      <c r="A469" t="s">
        <v>1185</v>
      </c>
      <c r="B469" t="s">
        <v>142</v>
      </c>
      <c r="C469" t="s">
        <v>372</v>
      </c>
      <c r="D469">
        <v>47011118</v>
      </c>
      <c r="E469" t="s">
        <v>990</v>
      </c>
      <c r="F469" s="8">
        <v>462.94</v>
      </c>
      <c r="G469" s="8">
        <v>0</v>
      </c>
      <c r="H469" s="8">
        <v>0</v>
      </c>
      <c r="I469" s="8">
        <v>6.61</v>
      </c>
      <c r="J469" s="8">
        <v>31.11</v>
      </c>
    </row>
    <row r="470" spans="1:10" x14ac:dyDescent="0.3">
      <c r="A470" t="s">
        <v>1185</v>
      </c>
      <c r="B470" t="s">
        <v>90</v>
      </c>
      <c r="C470" t="s">
        <v>452</v>
      </c>
      <c r="D470">
        <v>60144988</v>
      </c>
      <c r="E470" t="s">
        <v>991</v>
      </c>
      <c r="F470" s="8">
        <v>458.36</v>
      </c>
      <c r="G470" s="8">
        <v>0</v>
      </c>
      <c r="H470" s="8">
        <v>0</v>
      </c>
      <c r="I470" s="8">
        <v>0</v>
      </c>
      <c r="J470" s="8">
        <v>6.27</v>
      </c>
    </row>
    <row r="471" spans="1:10" x14ac:dyDescent="0.3">
      <c r="A471" t="s">
        <v>1185</v>
      </c>
      <c r="B471" t="s">
        <v>15</v>
      </c>
      <c r="C471" t="s">
        <v>166</v>
      </c>
      <c r="D471">
        <v>2185539</v>
      </c>
      <c r="E471" t="s">
        <v>992</v>
      </c>
      <c r="F471" s="8">
        <v>454.54</v>
      </c>
      <c r="G471" s="8">
        <v>6.23</v>
      </c>
      <c r="H471" s="8">
        <v>6.23</v>
      </c>
      <c r="I471" s="8">
        <v>6.23</v>
      </c>
      <c r="J471" s="8">
        <v>6.23</v>
      </c>
    </row>
    <row r="472" spans="1:10" x14ac:dyDescent="0.3">
      <c r="A472" t="s">
        <v>1185</v>
      </c>
      <c r="B472" t="s">
        <v>102</v>
      </c>
      <c r="C472" t="s">
        <v>119</v>
      </c>
      <c r="D472">
        <v>156022</v>
      </c>
      <c r="E472" t="s">
        <v>993</v>
      </c>
      <c r="F472" s="8">
        <v>446.34</v>
      </c>
      <c r="G472" s="8">
        <v>6.14</v>
      </c>
      <c r="H472" s="8">
        <v>6.89</v>
      </c>
      <c r="I472" s="8">
        <v>6.89</v>
      </c>
      <c r="J472" s="8">
        <v>6.89</v>
      </c>
    </row>
    <row r="473" spans="1:10" x14ac:dyDescent="0.3">
      <c r="A473" t="s">
        <v>1185</v>
      </c>
      <c r="B473" t="s">
        <v>14</v>
      </c>
      <c r="C473" t="s">
        <v>155</v>
      </c>
      <c r="D473">
        <v>62808033</v>
      </c>
      <c r="E473" t="s">
        <v>994</v>
      </c>
      <c r="F473" s="8">
        <v>443.82</v>
      </c>
      <c r="G473" s="8">
        <v>31.05</v>
      </c>
      <c r="H473" s="8">
        <v>6.05</v>
      </c>
      <c r="I473" s="8">
        <v>6.05</v>
      </c>
      <c r="J473" s="8">
        <v>30.55</v>
      </c>
    </row>
    <row r="474" spans="1:10" x14ac:dyDescent="0.3">
      <c r="A474" t="s">
        <v>1185</v>
      </c>
      <c r="B474" t="s">
        <v>273</v>
      </c>
      <c r="C474" t="s">
        <v>809</v>
      </c>
      <c r="D474">
        <v>111022250</v>
      </c>
      <c r="E474" t="s">
        <v>995</v>
      </c>
      <c r="F474" s="8">
        <v>434.66</v>
      </c>
      <c r="G474" s="8">
        <v>0</v>
      </c>
      <c r="H474" s="8">
        <v>6.17</v>
      </c>
      <c r="I474" s="8">
        <v>30.79</v>
      </c>
      <c r="J474" s="8">
        <v>5.79</v>
      </c>
    </row>
    <row r="475" spans="1:10" x14ac:dyDescent="0.3">
      <c r="A475" t="s">
        <v>1185</v>
      </c>
      <c r="B475" t="s">
        <v>18</v>
      </c>
      <c r="C475" t="s">
        <v>493</v>
      </c>
      <c r="D475">
        <v>1000143820</v>
      </c>
      <c r="E475" t="s">
        <v>996</v>
      </c>
      <c r="F475" s="8">
        <v>421.93</v>
      </c>
      <c r="G475" s="8">
        <v>0</v>
      </c>
      <c r="H475" s="8">
        <v>6.1</v>
      </c>
      <c r="I475" s="8">
        <v>6.1</v>
      </c>
      <c r="J475" s="8">
        <v>30.6</v>
      </c>
    </row>
    <row r="476" spans="1:10" x14ac:dyDescent="0.3">
      <c r="A476" t="s">
        <v>1185</v>
      </c>
      <c r="B476" t="s">
        <v>94</v>
      </c>
      <c r="C476" t="s">
        <v>997</v>
      </c>
      <c r="D476">
        <v>60113085</v>
      </c>
      <c r="E476" t="s">
        <v>998</v>
      </c>
      <c r="F476" s="8">
        <v>404.38</v>
      </c>
      <c r="G476" s="8">
        <v>4.47</v>
      </c>
      <c r="H476" s="8">
        <v>5.83</v>
      </c>
      <c r="I476" s="8">
        <v>167.88</v>
      </c>
      <c r="J476" s="8">
        <v>27.86</v>
      </c>
    </row>
    <row r="477" spans="1:10" x14ac:dyDescent="0.3">
      <c r="A477" t="s">
        <v>1185</v>
      </c>
      <c r="B477" t="s">
        <v>273</v>
      </c>
      <c r="C477" t="s">
        <v>274</v>
      </c>
      <c r="D477">
        <v>3132234</v>
      </c>
      <c r="E477" t="s">
        <v>999</v>
      </c>
      <c r="F477" s="8">
        <v>404.2</v>
      </c>
      <c r="G477" s="8">
        <v>357.4</v>
      </c>
      <c r="H477" s="8">
        <v>46.8</v>
      </c>
      <c r="I477" s="8">
        <v>0</v>
      </c>
      <c r="J477" s="8">
        <v>0</v>
      </c>
    </row>
    <row r="478" spans="1:10" x14ac:dyDescent="0.3">
      <c r="A478" t="s">
        <v>1185</v>
      </c>
      <c r="B478" t="s">
        <v>18</v>
      </c>
      <c r="C478" t="s">
        <v>229</v>
      </c>
      <c r="D478">
        <v>60135770</v>
      </c>
      <c r="E478" t="s">
        <v>1000</v>
      </c>
      <c r="F478" s="8">
        <v>404.03</v>
      </c>
      <c r="G478" s="8">
        <v>8.7799999999999994</v>
      </c>
      <c r="H478" s="8">
        <v>9.67</v>
      </c>
      <c r="I478" s="8">
        <v>50.51</v>
      </c>
      <c r="J478" s="8">
        <v>75.45</v>
      </c>
    </row>
    <row r="479" spans="1:10" x14ac:dyDescent="0.3">
      <c r="A479" t="s">
        <v>1185</v>
      </c>
      <c r="B479" t="s">
        <v>142</v>
      </c>
      <c r="C479" t="s">
        <v>598</v>
      </c>
      <c r="D479">
        <v>1921149</v>
      </c>
      <c r="E479" t="s">
        <v>1001</v>
      </c>
      <c r="F479" s="8">
        <v>400.67</v>
      </c>
      <c r="G479" s="8">
        <v>0</v>
      </c>
      <c r="H479" s="8">
        <v>4.8899999999999997</v>
      </c>
      <c r="I479" s="8">
        <v>5.39</v>
      </c>
      <c r="J479" s="8">
        <v>32.14</v>
      </c>
    </row>
    <row r="480" spans="1:10" x14ac:dyDescent="0.3">
      <c r="A480" t="s">
        <v>1185</v>
      </c>
      <c r="B480" t="s">
        <v>273</v>
      </c>
      <c r="C480" t="s">
        <v>274</v>
      </c>
      <c r="D480">
        <v>6000818</v>
      </c>
      <c r="E480" t="s">
        <v>1002</v>
      </c>
      <c r="F480" s="8">
        <v>399.36</v>
      </c>
      <c r="G480" s="8">
        <v>5.41</v>
      </c>
      <c r="H480" s="8">
        <v>5.91</v>
      </c>
      <c r="I480" s="8">
        <v>30.41</v>
      </c>
      <c r="J480" s="8">
        <v>5.41</v>
      </c>
    </row>
    <row r="481" spans="1:10" x14ac:dyDescent="0.3">
      <c r="A481" t="s">
        <v>1185</v>
      </c>
      <c r="B481" t="s">
        <v>14</v>
      </c>
      <c r="C481" t="s">
        <v>155</v>
      </c>
      <c r="D481">
        <v>62002451</v>
      </c>
      <c r="E481" t="s">
        <v>1003</v>
      </c>
      <c r="F481" s="8">
        <v>397.96</v>
      </c>
      <c r="G481" s="8">
        <v>0</v>
      </c>
      <c r="H481" s="8">
        <v>0</v>
      </c>
      <c r="I481" s="8">
        <v>5.12</v>
      </c>
      <c r="J481" s="8">
        <v>35.29</v>
      </c>
    </row>
    <row r="482" spans="1:10" x14ac:dyDescent="0.3">
      <c r="A482" t="s">
        <v>1185</v>
      </c>
      <c r="B482" t="s">
        <v>90</v>
      </c>
      <c r="C482" t="s">
        <v>91</v>
      </c>
      <c r="D482">
        <v>60156892</v>
      </c>
      <c r="E482" t="s">
        <v>1004</v>
      </c>
      <c r="F482" s="8">
        <v>376.12</v>
      </c>
      <c r="G482" s="8">
        <v>170.44</v>
      </c>
      <c r="H482" s="8">
        <v>0</v>
      </c>
      <c r="I482" s="8">
        <v>0</v>
      </c>
      <c r="J482" s="8">
        <v>0</v>
      </c>
    </row>
    <row r="483" spans="1:10" x14ac:dyDescent="0.3">
      <c r="A483" t="s">
        <v>1185</v>
      </c>
      <c r="B483" t="s">
        <v>142</v>
      </c>
      <c r="C483" t="s">
        <v>163</v>
      </c>
      <c r="D483">
        <v>60168153</v>
      </c>
      <c r="E483" t="s">
        <v>1005</v>
      </c>
      <c r="F483" s="8">
        <v>369.92</v>
      </c>
      <c r="G483" s="8">
        <v>4.92</v>
      </c>
      <c r="H483" s="8">
        <v>29.42</v>
      </c>
      <c r="I483" s="8">
        <v>4.42</v>
      </c>
      <c r="J483" s="8">
        <v>4.42</v>
      </c>
    </row>
    <row r="484" spans="1:10" x14ac:dyDescent="0.3">
      <c r="A484" t="s">
        <v>1185</v>
      </c>
      <c r="B484" t="s">
        <v>90</v>
      </c>
      <c r="C484" t="s">
        <v>364</v>
      </c>
      <c r="D484">
        <v>60172946</v>
      </c>
      <c r="E484" t="s">
        <v>1006</v>
      </c>
      <c r="F484" s="8">
        <v>368.9</v>
      </c>
      <c r="G484" s="8">
        <v>0</v>
      </c>
      <c r="H484" s="8">
        <v>0</v>
      </c>
      <c r="I484" s="8">
        <v>0</v>
      </c>
      <c r="J484" s="8">
        <v>0</v>
      </c>
    </row>
    <row r="485" spans="1:10" x14ac:dyDescent="0.3">
      <c r="A485" t="s">
        <v>1185</v>
      </c>
      <c r="B485" t="s">
        <v>273</v>
      </c>
      <c r="C485" t="s">
        <v>274</v>
      </c>
      <c r="D485">
        <v>3177456</v>
      </c>
      <c r="E485" t="s">
        <v>1007</v>
      </c>
      <c r="F485" s="8">
        <v>363.09</v>
      </c>
      <c r="G485" s="8">
        <v>0</v>
      </c>
      <c r="H485" s="8">
        <v>5.16</v>
      </c>
      <c r="I485" s="8">
        <v>5.16</v>
      </c>
      <c r="J485" s="8">
        <v>29.66</v>
      </c>
    </row>
    <row r="486" spans="1:10" x14ac:dyDescent="0.3">
      <c r="A486" t="s">
        <v>1185</v>
      </c>
      <c r="B486" t="s">
        <v>18</v>
      </c>
      <c r="C486" t="s">
        <v>1008</v>
      </c>
      <c r="D486">
        <v>3319662</v>
      </c>
      <c r="E486" t="s">
        <v>1009</v>
      </c>
      <c r="F486" s="8">
        <v>356.1</v>
      </c>
      <c r="G486" s="8">
        <v>5.01</v>
      </c>
      <c r="H486" s="8">
        <v>4.6399999999999997</v>
      </c>
      <c r="I486" s="8">
        <v>56.06</v>
      </c>
      <c r="J486" s="8">
        <v>6.14</v>
      </c>
    </row>
    <row r="487" spans="1:10" x14ac:dyDescent="0.3">
      <c r="A487" t="s">
        <v>1185</v>
      </c>
      <c r="B487" t="s">
        <v>142</v>
      </c>
      <c r="C487" t="s">
        <v>163</v>
      </c>
      <c r="D487">
        <v>60199815</v>
      </c>
      <c r="E487" t="s">
        <v>1010</v>
      </c>
      <c r="F487" s="8">
        <v>347.42</v>
      </c>
      <c r="G487" s="8">
        <v>30.93</v>
      </c>
      <c r="H487" s="8">
        <v>7.43</v>
      </c>
      <c r="I487" s="8">
        <v>8.93</v>
      </c>
      <c r="J487" s="8">
        <v>250.94</v>
      </c>
    </row>
    <row r="488" spans="1:10" x14ac:dyDescent="0.3">
      <c r="A488" t="s">
        <v>1185</v>
      </c>
      <c r="B488" t="s">
        <v>17</v>
      </c>
      <c r="C488" t="s">
        <v>109</v>
      </c>
      <c r="D488">
        <v>111021419</v>
      </c>
      <c r="E488" t="s">
        <v>1011</v>
      </c>
      <c r="F488" s="8">
        <v>339.08</v>
      </c>
      <c r="G488" s="8">
        <v>0</v>
      </c>
      <c r="H488" s="8">
        <v>4.87</v>
      </c>
      <c r="I488" s="8">
        <v>4.87</v>
      </c>
      <c r="J488" s="8">
        <v>29.37</v>
      </c>
    </row>
    <row r="489" spans="1:10" x14ac:dyDescent="0.3">
      <c r="A489" t="s">
        <v>1185</v>
      </c>
      <c r="B489" t="s">
        <v>17</v>
      </c>
      <c r="C489" t="s">
        <v>593</v>
      </c>
      <c r="D489">
        <v>60198198</v>
      </c>
      <c r="E489" t="s">
        <v>1012</v>
      </c>
      <c r="F489" s="8">
        <v>334.5</v>
      </c>
      <c r="G489" s="8">
        <v>1.47</v>
      </c>
      <c r="H489" s="8">
        <v>11.83</v>
      </c>
      <c r="I489" s="8">
        <v>36.46</v>
      </c>
      <c r="J489" s="8">
        <v>11.46</v>
      </c>
    </row>
    <row r="490" spans="1:10" x14ac:dyDescent="0.3">
      <c r="A490" t="s">
        <v>1185</v>
      </c>
      <c r="B490" t="s">
        <v>261</v>
      </c>
      <c r="C490" t="s">
        <v>262</v>
      </c>
      <c r="D490">
        <v>1000520073</v>
      </c>
      <c r="E490" t="s">
        <v>1013</v>
      </c>
      <c r="F490" s="8">
        <v>326.27</v>
      </c>
      <c r="G490" s="8">
        <v>4.59</v>
      </c>
      <c r="H490" s="8">
        <v>29.09</v>
      </c>
      <c r="I490" s="8">
        <v>4.09</v>
      </c>
      <c r="J490" s="8">
        <v>4.09</v>
      </c>
    </row>
    <row r="491" spans="1:10" x14ac:dyDescent="0.3">
      <c r="A491" t="s">
        <v>1185</v>
      </c>
      <c r="B491" t="s">
        <v>142</v>
      </c>
      <c r="C491" t="s">
        <v>143</v>
      </c>
      <c r="D491">
        <v>60166718</v>
      </c>
      <c r="E491" t="s">
        <v>1014</v>
      </c>
      <c r="F491" s="8">
        <v>320.48</v>
      </c>
      <c r="G491" s="8">
        <v>0</v>
      </c>
      <c r="H491" s="8">
        <v>0</v>
      </c>
      <c r="I491" s="8">
        <v>9.5500000000000007</v>
      </c>
      <c r="J491" s="8">
        <v>9.5500000000000007</v>
      </c>
    </row>
    <row r="492" spans="1:10" x14ac:dyDescent="0.3">
      <c r="A492" t="s">
        <v>1185</v>
      </c>
      <c r="B492" t="s">
        <v>18</v>
      </c>
      <c r="C492" t="s">
        <v>493</v>
      </c>
      <c r="D492">
        <v>1001520531</v>
      </c>
      <c r="E492" t="s">
        <v>1015</v>
      </c>
      <c r="F492" s="8">
        <v>318.51</v>
      </c>
      <c r="G492" s="8">
        <v>0</v>
      </c>
      <c r="H492" s="8">
        <v>0.5</v>
      </c>
      <c r="I492" s="8">
        <v>4.58</v>
      </c>
      <c r="J492" s="8">
        <v>29.08</v>
      </c>
    </row>
    <row r="493" spans="1:10" x14ac:dyDescent="0.3">
      <c r="A493" t="s">
        <v>1185</v>
      </c>
      <c r="B493" t="s">
        <v>18</v>
      </c>
      <c r="C493" t="s">
        <v>756</v>
      </c>
      <c r="D493">
        <v>3317371</v>
      </c>
      <c r="E493" t="s">
        <v>1016</v>
      </c>
      <c r="F493" s="8">
        <v>301.42</v>
      </c>
      <c r="G493" s="8">
        <v>0</v>
      </c>
      <c r="H493" s="8">
        <v>0</v>
      </c>
      <c r="I493" s="8">
        <v>0</v>
      </c>
      <c r="J493" s="8">
        <v>4.46</v>
      </c>
    </row>
    <row r="494" spans="1:10" x14ac:dyDescent="0.3">
      <c r="A494" t="s">
        <v>1185</v>
      </c>
      <c r="B494" t="s">
        <v>537</v>
      </c>
      <c r="C494" t="s">
        <v>1017</v>
      </c>
      <c r="D494">
        <v>60165170</v>
      </c>
      <c r="E494" t="s">
        <v>1018</v>
      </c>
      <c r="F494" s="8">
        <v>298.81</v>
      </c>
      <c r="G494" s="8">
        <v>32.590000000000003</v>
      </c>
      <c r="H494" s="8">
        <v>7.59</v>
      </c>
      <c r="I494" s="8">
        <v>7.59</v>
      </c>
      <c r="J494" s="8">
        <v>224.51</v>
      </c>
    </row>
    <row r="495" spans="1:10" x14ac:dyDescent="0.3">
      <c r="A495" t="s">
        <v>1185</v>
      </c>
      <c r="B495" t="s">
        <v>537</v>
      </c>
      <c r="C495" t="s">
        <v>1019</v>
      </c>
      <c r="D495">
        <v>19004759</v>
      </c>
      <c r="E495" t="s">
        <v>1020</v>
      </c>
      <c r="F495" s="8">
        <v>295.14999999999998</v>
      </c>
      <c r="G495" s="8">
        <v>0</v>
      </c>
      <c r="H495" s="8">
        <v>0</v>
      </c>
      <c r="I495" s="8">
        <v>0</v>
      </c>
      <c r="J495" s="8">
        <v>28.72</v>
      </c>
    </row>
    <row r="496" spans="1:10" x14ac:dyDescent="0.3">
      <c r="A496" t="s">
        <v>1185</v>
      </c>
      <c r="B496" t="s">
        <v>18</v>
      </c>
      <c r="C496" t="s">
        <v>565</v>
      </c>
      <c r="D496">
        <v>1000298735</v>
      </c>
      <c r="E496" t="s">
        <v>566</v>
      </c>
      <c r="F496" s="8">
        <v>291.3</v>
      </c>
      <c r="G496" s="8">
        <v>0</v>
      </c>
      <c r="H496" s="8">
        <v>4.1500000000000004</v>
      </c>
      <c r="I496" s="8">
        <v>4.1500000000000004</v>
      </c>
      <c r="J496" s="8">
        <v>28.65</v>
      </c>
    </row>
    <row r="497" spans="1:10" x14ac:dyDescent="0.3">
      <c r="A497" t="s">
        <v>1185</v>
      </c>
      <c r="B497" t="s">
        <v>14</v>
      </c>
      <c r="C497" t="s">
        <v>155</v>
      </c>
      <c r="D497">
        <v>62570647</v>
      </c>
      <c r="E497" t="s">
        <v>1021</v>
      </c>
      <c r="F497" s="8">
        <v>288.41000000000003</v>
      </c>
      <c r="G497" s="8">
        <v>3.72</v>
      </c>
      <c r="H497" s="8">
        <v>6.72</v>
      </c>
      <c r="I497" s="8">
        <v>6.72</v>
      </c>
      <c r="J497" s="8">
        <v>6.72</v>
      </c>
    </row>
    <row r="498" spans="1:10" x14ac:dyDescent="0.3">
      <c r="A498" t="s">
        <v>1185</v>
      </c>
      <c r="B498" t="s">
        <v>18</v>
      </c>
      <c r="C498" t="s">
        <v>1008</v>
      </c>
      <c r="D498">
        <v>6008571</v>
      </c>
      <c r="E498" t="s">
        <v>1022</v>
      </c>
      <c r="F498" s="8">
        <v>288.14</v>
      </c>
      <c r="G498" s="8">
        <v>3.72</v>
      </c>
      <c r="H498" s="8">
        <v>4.22</v>
      </c>
      <c r="I498" s="8">
        <v>28.72</v>
      </c>
      <c r="J498" s="8">
        <v>3.72</v>
      </c>
    </row>
    <row r="499" spans="1:10" x14ac:dyDescent="0.3">
      <c r="A499" t="s">
        <v>1185</v>
      </c>
      <c r="B499" t="s">
        <v>273</v>
      </c>
      <c r="C499" t="s">
        <v>445</v>
      </c>
      <c r="D499">
        <v>60191558</v>
      </c>
      <c r="E499" t="s">
        <v>1023</v>
      </c>
      <c r="F499" s="8">
        <v>285.45999999999998</v>
      </c>
      <c r="G499" s="8">
        <v>4.75</v>
      </c>
      <c r="H499" s="8">
        <v>4.75</v>
      </c>
      <c r="I499" s="8">
        <v>4.75</v>
      </c>
      <c r="J499" s="8">
        <v>4.75</v>
      </c>
    </row>
    <row r="500" spans="1:10" x14ac:dyDescent="0.3">
      <c r="A500" t="s">
        <v>1185</v>
      </c>
      <c r="B500" t="s">
        <v>90</v>
      </c>
      <c r="C500" t="s">
        <v>91</v>
      </c>
      <c r="D500">
        <v>224671</v>
      </c>
      <c r="E500" t="s">
        <v>1024</v>
      </c>
      <c r="F500" s="8">
        <v>285.3</v>
      </c>
      <c r="G500" s="8">
        <v>0</v>
      </c>
      <c r="H500" s="8">
        <v>0</v>
      </c>
      <c r="I500" s="8">
        <v>0</v>
      </c>
      <c r="J500" s="8">
        <v>0</v>
      </c>
    </row>
    <row r="501" spans="1:10" x14ac:dyDescent="0.3">
      <c r="A501" t="s">
        <v>1185</v>
      </c>
      <c r="B501" t="s">
        <v>142</v>
      </c>
      <c r="C501" t="s">
        <v>558</v>
      </c>
      <c r="D501">
        <v>60191416</v>
      </c>
      <c r="E501" t="s">
        <v>1025</v>
      </c>
      <c r="F501" s="8">
        <v>279.27</v>
      </c>
      <c r="G501" s="8">
        <v>0</v>
      </c>
      <c r="H501" s="8">
        <v>0</v>
      </c>
      <c r="I501" s="8">
        <v>7.62</v>
      </c>
      <c r="J501" s="8">
        <v>32.119999999999997</v>
      </c>
    </row>
    <row r="502" spans="1:10" x14ac:dyDescent="0.3">
      <c r="A502" t="s">
        <v>1185</v>
      </c>
      <c r="B502" t="s">
        <v>17</v>
      </c>
      <c r="C502" t="s">
        <v>433</v>
      </c>
      <c r="D502">
        <v>10177410</v>
      </c>
      <c r="E502" t="s">
        <v>1026</v>
      </c>
      <c r="F502" s="8">
        <v>272.72000000000003</v>
      </c>
      <c r="G502" s="8">
        <v>0</v>
      </c>
      <c r="H502" s="8">
        <v>0</v>
      </c>
      <c r="I502" s="8">
        <v>2.75</v>
      </c>
      <c r="J502" s="8">
        <v>53.17</v>
      </c>
    </row>
    <row r="503" spans="1:10" x14ac:dyDescent="0.3">
      <c r="A503" t="s">
        <v>1185</v>
      </c>
      <c r="B503" t="s">
        <v>98</v>
      </c>
      <c r="C503" t="s">
        <v>225</v>
      </c>
      <c r="D503">
        <v>60126758</v>
      </c>
      <c r="E503" t="s">
        <v>1027</v>
      </c>
      <c r="F503" s="8">
        <v>265.5</v>
      </c>
      <c r="G503" s="8">
        <v>0</v>
      </c>
      <c r="H503" s="8">
        <v>0</v>
      </c>
      <c r="I503" s="8">
        <v>0</v>
      </c>
      <c r="J503" s="8">
        <v>0</v>
      </c>
    </row>
    <row r="504" spans="1:10" x14ac:dyDescent="0.3">
      <c r="A504" t="s">
        <v>1185</v>
      </c>
      <c r="B504" t="s">
        <v>261</v>
      </c>
      <c r="C504" t="s">
        <v>262</v>
      </c>
      <c r="D504">
        <v>1001425597</v>
      </c>
      <c r="E504" t="s">
        <v>1028</v>
      </c>
      <c r="F504" s="8">
        <v>264.64</v>
      </c>
      <c r="G504" s="8">
        <v>0</v>
      </c>
      <c r="H504" s="8">
        <v>3.73</v>
      </c>
      <c r="I504" s="8">
        <v>56.9</v>
      </c>
      <c r="J504" s="8">
        <v>31.98</v>
      </c>
    </row>
    <row r="505" spans="1:10" x14ac:dyDescent="0.3">
      <c r="A505" t="s">
        <v>1185</v>
      </c>
      <c r="B505" t="s">
        <v>142</v>
      </c>
      <c r="C505" t="s">
        <v>143</v>
      </c>
      <c r="D505">
        <v>60114305</v>
      </c>
      <c r="E505" t="s">
        <v>1029</v>
      </c>
      <c r="F505" s="8">
        <v>262.14999999999998</v>
      </c>
      <c r="G505" s="8">
        <v>3.76</v>
      </c>
      <c r="H505" s="8">
        <v>28.26</v>
      </c>
      <c r="I505" s="8">
        <v>3.26</v>
      </c>
      <c r="J505" s="8">
        <v>3.26</v>
      </c>
    </row>
    <row r="506" spans="1:10" x14ac:dyDescent="0.3">
      <c r="A506" t="s">
        <v>1185</v>
      </c>
      <c r="B506" t="s">
        <v>261</v>
      </c>
      <c r="C506" t="s">
        <v>399</v>
      </c>
      <c r="D506">
        <v>3327700</v>
      </c>
      <c r="E506" t="s">
        <v>1030</v>
      </c>
      <c r="F506" s="8">
        <v>257.27</v>
      </c>
      <c r="G506" s="8">
        <v>3.47</v>
      </c>
      <c r="H506" s="8">
        <v>3.47</v>
      </c>
      <c r="I506" s="8">
        <v>3.47</v>
      </c>
      <c r="J506" s="8">
        <v>3.47</v>
      </c>
    </row>
    <row r="507" spans="1:10" x14ac:dyDescent="0.3">
      <c r="A507" t="s">
        <v>1185</v>
      </c>
      <c r="B507" t="s">
        <v>15</v>
      </c>
      <c r="C507" t="s">
        <v>288</v>
      </c>
      <c r="D507">
        <v>2019711</v>
      </c>
      <c r="E507" t="s">
        <v>1031</v>
      </c>
      <c r="F507" s="8">
        <v>247.72</v>
      </c>
      <c r="G507" s="8">
        <v>0</v>
      </c>
      <c r="H507" s="8">
        <v>0</v>
      </c>
      <c r="I507" s="8">
        <v>0</v>
      </c>
      <c r="J507" s="8">
        <v>0</v>
      </c>
    </row>
    <row r="508" spans="1:10" x14ac:dyDescent="0.3">
      <c r="A508" t="s">
        <v>1185</v>
      </c>
      <c r="B508" t="s">
        <v>18</v>
      </c>
      <c r="C508" t="s">
        <v>756</v>
      </c>
      <c r="D508">
        <v>3318646</v>
      </c>
      <c r="E508" t="s">
        <v>1032</v>
      </c>
      <c r="F508" s="8">
        <v>245.59</v>
      </c>
      <c r="G508" s="8">
        <v>0</v>
      </c>
      <c r="H508" s="8">
        <v>0</v>
      </c>
      <c r="I508" s="8">
        <v>3.44</v>
      </c>
      <c r="J508" s="8">
        <v>3.44</v>
      </c>
    </row>
    <row r="509" spans="1:10" x14ac:dyDescent="0.3">
      <c r="A509" t="s">
        <v>1185</v>
      </c>
      <c r="B509" t="s">
        <v>15</v>
      </c>
      <c r="C509" t="s">
        <v>241</v>
      </c>
      <c r="D509">
        <v>2024430</v>
      </c>
      <c r="E509" t="s">
        <v>1033</v>
      </c>
      <c r="F509" s="8">
        <v>243.73</v>
      </c>
      <c r="G509" s="8">
        <v>3.3</v>
      </c>
      <c r="H509" s="8">
        <v>3.3</v>
      </c>
      <c r="I509" s="8">
        <v>3.3</v>
      </c>
      <c r="J509" s="8">
        <v>7.05</v>
      </c>
    </row>
    <row r="510" spans="1:10" x14ac:dyDescent="0.3">
      <c r="A510" t="s">
        <v>1185</v>
      </c>
      <c r="B510" t="s">
        <v>142</v>
      </c>
      <c r="C510" t="s">
        <v>598</v>
      </c>
      <c r="D510">
        <v>1911897</v>
      </c>
      <c r="E510" t="s">
        <v>1034</v>
      </c>
      <c r="F510" s="8">
        <v>232.6</v>
      </c>
      <c r="G510" s="8">
        <v>108.3</v>
      </c>
      <c r="H510" s="8">
        <v>1.6</v>
      </c>
      <c r="I510" s="8">
        <v>1.6</v>
      </c>
      <c r="J510" s="8">
        <v>1.6</v>
      </c>
    </row>
    <row r="511" spans="1:10" x14ac:dyDescent="0.3">
      <c r="A511" t="s">
        <v>1185</v>
      </c>
      <c r="B511" t="s">
        <v>273</v>
      </c>
      <c r="C511" t="s">
        <v>858</v>
      </c>
      <c r="D511">
        <v>60198006</v>
      </c>
      <c r="E511" t="s">
        <v>1035</v>
      </c>
      <c r="F511" s="8">
        <v>229.48</v>
      </c>
      <c r="G511" s="8">
        <v>0</v>
      </c>
      <c r="H511" s="8">
        <v>3.34</v>
      </c>
      <c r="I511" s="8">
        <v>3.34</v>
      </c>
      <c r="J511" s="8">
        <v>27.84</v>
      </c>
    </row>
    <row r="512" spans="1:10" x14ac:dyDescent="0.3">
      <c r="A512" t="s">
        <v>1185</v>
      </c>
      <c r="B512" t="s">
        <v>142</v>
      </c>
      <c r="C512" t="s">
        <v>143</v>
      </c>
      <c r="D512">
        <v>1934086</v>
      </c>
      <c r="E512" t="s">
        <v>1036</v>
      </c>
      <c r="F512" s="8">
        <v>227.23</v>
      </c>
      <c r="G512" s="8">
        <v>108.23</v>
      </c>
      <c r="H512" s="8">
        <v>1.53</v>
      </c>
      <c r="I512" s="8">
        <v>1.53</v>
      </c>
      <c r="J512" s="8">
        <v>1.53</v>
      </c>
    </row>
    <row r="513" spans="1:10" x14ac:dyDescent="0.3">
      <c r="A513" t="s">
        <v>1185</v>
      </c>
      <c r="B513" t="s">
        <v>261</v>
      </c>
      <c r="C513" t="s">
        <v>823</v>
      </c>
      <c r="D513">
        <v>1002111245</v>
      </c>
      <c r="E513" t="s">
        <v>1037</v>
      </c>
      <c r="F513" s="8">
        <v>224.73</v>
      </c>
      <c r="G513" s="8">
        <v>0</v>
      </c>
      <c r="H513" s="8">
        <v>3.32</v>
      </c>
      <c r="I513" s="8">
        <v>27.82</v>
      </c>
      <c r="J513" s="8">
        <v>2.82</v>
      </c>
    </row>
    <row r="514" spans="1:10" x14ac:dyDescent="0.3">
      <c r="A514" t="s">
        <v>1185</v>
      </c>
      <c r="B514" t="s">
        <v>261</v>
      </c>
      <c r="C514" t="s">
        <v>262</v>
      </c>
      <c r="D514">
        <v>1000553238</v>
      </c>
      <c r="E514" t="s">
        <v>1038</v>
      </c>
      <c r="F514" s="8">
        <v>218.79</v>
      </c>
      <c r="G514" s="8">
        <v>32.119999999999997</v>
      </c>
      <c r="H514" s="8">
        <v>62.63</v>
      </c>
      <c r="I514" s="8">
        <v>124.04</v>
      </c>
      <c r="J514" s="8">
        <v>0</v>
      </c>
    </row>
    <row r="515" spans="1:10" x14ac:dyDescent="0.3">
      <c r="A515" t="s">
        <v>1185</v>
      </c>
      <c r="B515" t="s">
        <v>17</v>
      </c>
      <c r="C515" t="s">
        <v>612</v>
      </c>
      <c r="D515">
        <v>60189102</v>
      </c>
      <c r="E515" t="s">
        <v>1039</v>
      </c>
      <c r="F515" s="8">
        <v>216.73</v>
      </c>
      <c r="G515" s="8">
        <v>0</v>
      </c>
      <c r="H515" s="8">
        <v>3.13</v>
      </c>
      <c r="I515" s="8">
        <v>2.63</v>
      </c>
      <c r="J515" s="8">
        <v>27.63</v>
      </c>
    </row>
    <row r="516" spans="1:10" x14ac:dyDescent="0.3">
      <c r="A516" t="s">
        <v>1185</v>
      </c>
      <c r="B516" t="s">
        <v>90</v>
      </c>
      <c r="C516" t="s">
        <v>364</v>
      </c>
      <c r="D516">
        <v>4885570</v>
      </c>
      <c r="E516" t="s">
        <v>1040</v>
      </c>
      <c r="F516" s="8">
        <v>216.42</v>
      </c>
      <c r="G516" s="8">
        <v>1.62</v>
      </c>
      <c r="H516" s="8">
        <v>3.24</v>
      </c>
      <c r="I516" s="8">
        <v>3.24</v>
      </c>
      <c r="J516" s="8">
        <v>109.83</v>
      </c>
    </row>
    <row r="517" spans="1:10" x14ac:dyDescent="0.3">
      <c r="A517" t="s">
        <v>1185</v>
      </c>
      <c r="B517" t="s">
        <v>15</v>
      </c>
      <c r="C517" t="s">
        <v>288</v>
      </c>
      <c r="D517">
        <v>60181031</v>
      </c>
      <c r="E517" t="s">
        <v>1041</v>
      </c>
      <c r="F517" s="8">
        <v>213.67</v>
      </c>
      <c r="G517" s="8">
        <v>2.4900000000000002</v>
      </c>
      <c r="H517" s="8">
        <v>2.4900000000000002</v>
      </c>
      <c r="I517" s="8">
        <v>2.4900000000000002</v>
      </c>
      <c r="J517" s="8">
        <v>2.4900000000000002</v>
      </c>
    </row>
    <row r="518" spans="1:10" x14ac:dyDescent="0.3">
      <c r="A518" t="s">
        <v>1185</v>
      </c>
      <c r="B518" t="s">
        <v>142</v>
      </c>
      <c r="C518" t="s">
        <v>238</v>
      </c>
      <c r="D518">
        <v>60187353</v>
      </c>
      <c r="E518" t="s">
        <v>1042</v>
      </c>
      <c r="F518" s="8">
        <v>182.03</v>
      </c>
      <c r="G518" s="8">
        <v>0</v>
      </c>
      <c r="H518" s="8">
        <v>2.97</v>
      </c>
      <c r="I518" s="8">
        <v>2.97</v>
      </c>
      <c r="J518" s="8">
        <v>6.27</v>
      </c>
    </row>
    <row r="519" spans="1:10" x14ac:dyDescent="0.3">
      <c r="A519" t="s">
        <v>1185</v>
      </c>
      <c r="B519" t="s">
        <v>250</v>
      </c>
      <c r="C519" t="s">
        <v>251</v>
      </c>
      <c r="D519">
        <v>6001137</v>
      </c>
      <c r="E519" t="s">
        <v>1043</v>
      </c>
      <c r="F519" s="8">
        <v>181.34</v>
      </c>
      <c r="G519" s="8">
        <v>2.4</v>
      </c>
      <c r="H519" s="8">
        <v>2.4</v>
      </c>
      <c r="I519" s="8">
        <v>2.4</v>
      </c>
      <c r="J519" s="8">
        <v>2.4</v>
      </c>
    </row>
    <row r="520" spans="1:10" x14ac:dyDescent="0.3">
      <c r="A520" t="s">
        <v>1185</v>
      </c>
      <c r="B520" t="s">
        <v>90</v>
      </c>
      <c r="C520" t="s">
        <v>364</v>
      </c>
      <c r="D520">
        <v>4800767</v>
      </c>
      <c r="E520" t="s">
        <v>1044</v>
      </c>
      <c r="F520" s="8">
        <v>179.39</v>
      </c>
      <c r="G520" s="8">
        <v>0</v>
      </c>
      <c r="H520" s="8">
        <v>0</v>
      </c>
      <c r="I520" s="8">
        <v>0</v>
      </c>
      <c r="J520" s="8">
        <v>0</v>
      </c>
    </row>
    <row r="521" spans="1:10" x14ac:dyDescent="0.3">
      <c r="A521" t="s">
        <v>1185</v>
      </c>
      <c r="B521" t="s">
        <v>250</v>
      </c>
      <c r="C521" t="s">
        <v>251</v>
      </c>
      <c r="D521">
        <v>60137130</v>
      </c>
      <c r="E521" t="s">
        <v>1045</v>
      </c>
      <c r="F521" s="8">
        <v>178.94</v>
      </c>
      <c r="G521" s="8">
        <v>2.4</v>
      </c>
      <c r="H521" s="8">
        <v>2.4</v>
      </c>
      <c r="I521" s="8">
        <v>2.4</v>
      </c>
      <c r="J521" s="8">
        <v>2.4</v>
      </c>
    </row>
    <row r="522" spans="1:10" x14ac:dyDescent="0.3">
      <c r="A522" t="s">
        <v>1185</v>
      </c>
      <c r="B522" t="s">
        <v>142</v>
      </c>
      <c r="C522" t="s">
        <v>163</v>
      </c>
      <c r="D522">
        <v>47009713</v>
      </c>
      <c r="E522" t="s">
        <v>1046</v>
      </c>
      <c r="F522" s="8">
        <v>177.53</v>
      </c>
      <c r="G522" s="8">
        <v>2.33</v>
      </c>
      <c r="H522" s="8">
        <v>3.83</v>
      </c>
      <c r="I522" s="8">
        <v>3.83</v>
      </c>
      <c r="J522" s="8">
        <v>2.61</v>
      </c>
    </row>
    <row r="523" spans="1:10" x14ac:dyDescent="0.3">
      <c r="A523" t="s">
        <v>1185</v>
      </c>
      <c r="B523" t="s">
        <v>90</v>
      </c>
      <c r="C523" t="s">
        <v>91</v>
      </c>
      <c r="D523">
        <v>222049</v>
      </c>
      <c r="E523" t="s">
        <v>1047</v>
      </c>
      <c r="F523" s="8">
        <v>173.91</v>
      </c>
      <c r="G523" s="8">
        <v>2.4300000000000002</v>
      </c>
      <c r="H523" s="8">
        <v>2.4300000000000002</v>
      </c>
      <c r="I523" s="8">
        <v>2.4300000000000002</v>
      </c>
      <c r="J523" s="8">
        <v>2.4300000000000002</v>
      </c>
    </row>
    <row r="524" spans="1:10" x14ac:dyDescent="0.3">
      <c r="A524" t="s">
        <v>1185</v>
      </c>
      <c r="B524" t="s">
        <v>142</v>
      </c>
      <c r="C524" t="s">
        <v>558</v>
      </c>
      <c r="D524">
        <v>60168310</v>
      </c>
      <c r="E524" t="s">
        <v>1048</v>
      </c>
      <c r="F524" s="8">
        <v>173.15</v>
      </c>
      <c r="G524" s="8">
        <v>2.4900000000000002</v>
      </c>
      <c r="H524" s="8">
        <v>113.15</v>
      </c>
      <c r="I524" s="8">
        <v>0.8</v>
      </c>
      <c r="J524" s="8">
        <v>0.8</v>
      </c>
    </row>
    <row r="525" spans="1:10" x14ac:dyDescent="0.3">
      <c r="A525" t="s">
        <v>1185</v>
      </c>
      <c r="B525" t="s">
        <v>90</v>
      </c>
      <c r="C525" t="s">
        <v>364</v>
      </c>
      <c r="D525">
        <v>6103988</v>
      </c>
      <c r="E525" t="s">
        <v>1049</v>
      </c>
      <c r="F525" s="8">
        <v>170.09</v>
      </c>
      <c r="G525" s="8">
        <v>0</v>
      </c>
      <c r="H525" s="8">
        <v>0</v>
      </c>
      <c r="I525" s="8">
        <v>0</v>
      </c>
      <c r="J525" s="8">
        <v>0</v>
      </c>
    </row>
    <row r="526" spans="1:10" x14ac:dyDescent="0.3">
      <c r="A526" t="s">
        <v>1185</v>
      </c>
      <c r="B526" t="s">
        <v>90</v>
      </c>
      <c r="C526" t="s">
        <v>91</v>
      </c>
      <c r="D526">
        <v>225505</v>
      </c>
      <c r="E526" t="s">
        <v>1050</v>
      </c>
      <c r="F526" s="8">
        <v>169.4</v>
      </c>
      <c r="G526" s="8">
        <v>2.34</v>
      </c>
      <c r="H526" s="8">
        <v>2.34</v>
      </c>
      <c r="I526" s="8">
        <v>2.34</v>
      </c>
      <c r="J526" s="8">
        <v>2.34</v>
      </c>
    </row>
    <row r="527" spans="1:10" x14ac:dyDescent="0.3">
      <c r="A527" t="s">
        <v>1185</v>
      </c>
      <c r="B527" t="s">
        <v>90</v>
      </c>
      <c r="C527" t="s">
        <v>91</v>
      </c>
      <c r="D527">
        <v>221029</v>
      </c>
      <c r="E527" t="s">
        <v>1051</v>
      </c>
      <c r="F527" s="8">
        <v>169.28</v>
      </c>
      <c r="G527" s="8">
        <v>2.2999999999999998</v>
      </c>
      <c r="H527" s="8">
        <v>2.2999999999999998</v>
      </c>
      <c r="I527" s="8">
        <v>2.2999999999999998</v>
      </c>
      <c r="J527" s="8">
        <v>2.2999999999999998</v>
      </c>
    </row>
    <row r="528" spans="1:10" x14ac:dyDescent="0.3">
      <c r="A528" t="s">
        <v>1185</v>
      </c>
      <c r="B528" t="s">
        <v>142</v>
      </c>
      <c r="C528" t="s">
        <v>238</v>
      </c>
      <c r="D528">
        <v>60194167</v>
      </c>
      <c r="E528" t="s">
        <v>1052</v>
      </c>
      <c r="F528" s="8">
        <v>167.67</v>
      </c>
      <c r="G528" s="8">
        <v>2.41</v>
      </c>
      <c r="H528" s="8">
        <v>2.41</v>
      </c>
      <c r="I528" s="8">
        <v>2.41</v>
      </c>
      <c r="J528" s="8">
        <v>160.44</v>
      </c>
    </row>
    <row r="529" spans="1:10" x14ac:dyDescent="0.3">
      <c r="A529" t="s">
        <v>1185</v>
      </c>
      <c r="B529" t="s">
        <v>18</v>
      </c>
      <c r="C529" t="s">
        <v>565</v>
      </c>
      <c r="D529">
        <v>1000264315</v>
      </c>
      <c r="E529" t="s">
        <v>1053</v>
      </c>
      <c r="F529" s="8">
        <v>166.11</v>
      </c>
      <c r="G529" s="8">
        <v>0</v>
      </c>
      <c r="H529" s="8">
        <v>0</v>
      </c>
      <c r="I529" s="8">
        <v>0</v>
      </c>
      <c r="J529" s="8">
        <v>0</v>
      </c>
    </row>
    <row r="530" spans="1:10" x14ac:dyDescent="0.3">
      <c r="A530" t="s">
        <v>1185</v>
      </c>
      <c r="B530" t="s">
        <v>261</v>
      </c>
      <c r="C530" t="s">
        <v>262</v>
      </c>
      <c r="D530">
        <v>1000587726</v>
      </c>
      <c r="E530" t="s">
        <v>1054</v>
      </c>
      <c r="F530" s="8">
        <v>160.9</v>
      </c>
      <c r="G530" s="8">
        <v>3.47</v>
      </c>
      <c r="H530" s="8">
        <v>4.97</v>
      </c>
      <c r="I530" s="8">
        <v>6.47</v>
      </c>
      <c r="J530" s="8">
        <v>65.25</v>
      </c>
    </row>
    <row r="531" spans="1:10" x14ac:dyDescent="0.3">
      <c r="A531" t="s">
        <v>1185</v>
      </c>
      <c r="B531" t="s">
        <v>250</v>
      </c>
      <c r="C531" t="s">
        <v>251</v>
      </c>
      <c r="D531">
        <v>60127508</v>
      </c>
      <c r="E531" t="s">
        <v>1055</v>
      </c>
      <c r="F531" s="8">
        <v>160.49</v>
      </c>
      <c r="G531" s="8">
        <v>160.49</v>
      </c>
      <c r="H531" s="8">
        <v>0</v>
      </c>
      <c r="I531" s="8">
        <v>0</v>
      </c>
      <c r="J531" s="8">
        <v>0</v>
      </c>
    </row>
    <row r="532" spans="1:10" x14ac:dyDescent="0.3">
      <c r="A532" t="s">
        <v>1185</v>
      </c>
      <c r="B532" t="s">
        <v>250</v>
      </c>
      <c r="C532" t="s">
        <v>251</v>
      </c>
      <c r="D532">
        <v>3076109</v>
      </c>
      <c r="E532" t="s">
        <v>1056</v>
      </c>
      <c r="F532" s="8">
        <v>159.74</v>
      </c>
      <c r="G532" s="8">
        <v>0</v>
      </c>
      <c r="H532" s="8">
        <v>159.74</v>
      </c>
      <c r="I532" s="8">
        <v>0</v>
      </c>
      <c r="J532" s="8">
        <v>0</v>
      </c>
    </row>
    <row r="533" spans="1:10" x14ac:dyDescent="0.3">
      <c r="A533" t="s">
        <v>1185</v>
      </c>
      <c r="B533" t="s">
        <v>90</v>
      </c>
      <c r="C533" t="s">
        <v>91</v>
      </c>
      <c r="D533">
        <v>224920</v>
      </c>
      <c r="E533" t="s">
        <v>1057</v>
      </c>
      <c r="F533" s="8">
        <v>157.16999999999999</v>
      </c>
      <c r="G533" s="8">
        <v>0</v>
      </c>
      <c r="H533" s="8">
        <v>0</v>
      </c>
      <c r="I533" s="8">
        <v>0</v>
      </c>
      <c r="J533" s="8">
        <v>0</v>
      </c>
    </row>
    <row r="534" spans="1:10" x14ac:dyDescent="0.3">
      <c r="A534" t="s">
        <v>1185</v>
      </c>
      <c r="B534" t="s">
        <v>90</v>
      </c>
      <c r="C534" t="s">
        <v>91</v>
      </c>
      <c r="D534">
        <v>222278</v>
      </c>
      <c r="E534" t="s">
        <v>1058</v>
      </c>
      <c r="F534" s="8">
        <v>156.26</v>
      </c>
      <c r="G534" s="8">
        <v>2.12</v>
      </c>
      <c r="H534" s="8">
        <v>2.12</v>
      </c>
      <c r="I534" s="8">
        <v>2.12</v>
      </c>
      <c r="J534" s="8">
        <v>2.12</v>
      </c>
    </row>
    <row r="535" spans="1:10" x14ac:dyDescent="0.3">
      <c r="A535" t="s">
        <v>1185</v>
      </c>
      <c r="B535" t="s">
        <v>90</v>
      </c>
      <c r="C535" t="s">
        <v>91</v>
      </c>
      <c r="D535">
        <v>222824</v>
      </c>
      <c r="E535" t="s">
        <v>1059</v>
      </c>
      <c r="F535" s="8">
        <v>156.18</v>
      </c>
      <c r="G535" s="8">
        <v>64.73</v>
      </c>
      <c r="H535" s="8">
        <v>0</v>
      </c>
      <c r="I535" s="8">
        <v>0</v>
      </c>
      <c r="J535" s="8">
        <v>0</v>
      </c>
    </row>
    <row r="536" spans="1:10" x14ac:dyDescent="0.3">
      <c r="A536" t="s">
        <v>1185</v>
      </c>
      <c r="B536" t="s">
        <v>90</v>
      </c>
      <c r="C536" t="s">
        <v>91</v>
      </c>
      <c r="D536">
        <v>224895</v>
      </c>
      <c r="E536" t="s">
        <v>1060</v>
      </c>
      <c r="F536" s="8">
        <v>155.01</v>
      </c>
      <c r="G536" s="8">
        <v>0</v>
      </c>
      <c r="H536" s="8">
        <v>0</v>
      </c>
      <c r="I536" s="8">
        <v>0</v>
      </c>
      <c r="J536" s="8">
        <v>0</v>
      </c>
    </row>
    <row r="537" spans="1:10" x14ac:dyDescent="0.3">
      <c r="A537" t="s">
        <v>1185</v>
      </c>
      <c r="B537" t="s">
        <v>17</v>
      </c>
      <c r="C537" t="s">
        <v>612</v>
      </c>
      <c r="D537">
        <v>111025726</v>
      </c>
      <c r="E537" t="s">
        <v>1061</v>
      </c>
      <c r="F537" s="8">
        <v>154.37</v>
      </c>
      <c r="G537" s="8">
        <v>0</v>
      </c>
      <c r="H537" s="8">
        <v>2.06</v>
      </c>
      <c r="I537" s="8">
        <v>3.56</v>
      </c>
      <c r="J537" s="8">
        <v>5.0599999999999996</v>
      </c>
    </row>
    <row r="538" spans="1:10" x14ac:dyDescent="0.3">
      <c r="A538" t="s">
        <v>1185</v>
      </c>
      <c r="B538" t="s">
        <v>142</v>
      </c>
      <c r="C538" t="s">
        <v>143</v>
      </c>
      <c r="D538">
        <v>1915729</v>
      </c>
      <c r="E538" t="s">
        <v>1062</v>
      </c>
      <c r="F538" s="8">
        <v>153.06</v>
      </c>
      <c r="G538" s="8">
        <v>1.92</v>
      </c>
      <c r="H538" s="8">
        <v>1.92</v>
      </c>
      <c r="I538" s="8">
        <v>1.92</v>
      </c>
      <c r="J538" s="8">
        <v>1.92</v>
      </c>
    </row>
    <row r="539" spans="1:10" x14ac:dyDescent="0.3">
      <c r="A539" t="s">
        <v>1185</v>
      </c>
      <c r="B539" t="s">
        <v>90</v>
      </c>
      <c r="C539" t="s">
        <v>91</v>
      </c>
      <c r="D539">
        <v>223931</v>
      </c>
      <c r="E539" t="s">
        <v>1063</v>
      </c>
      <c r="F539" s="8">
        <v>151.21</v>
      </c>
      <c r="G539" s="8">
        <v>0</v>
      </c>
      <c r="H539" s="8">
        <v>0</v>
      </c>
      <c r="I539" s="8">
        <v>0</v>
      </c>
      <c r="J539" s="8">
        <v>64.73</v>
      </c>
    </row>
    <row r="540" spans="1:10" x14ac:dyDescent="0.3">
      <c r="A540" t="s">
        <v>1185</v>
      </c>
      <c r="B540" t="s">
        <v>537</v>
      </c>
      <c r="C540" t="s">
        <v>1017</v>
      </c>
      <c r="D540">
        <v>60190903</v>
      </c>
      <c r="E540" t="s">
        <v>1064</v>
      </c>
      <c r="F540" s="8">
        <v>150.05000000000001</v>
      </c>
      <c r="G540" s="8">
        <v>2.13</v>
      </c>
      <c r="H540" s="8">
        <v>2.13</v>
      </c>
      <c r="I540" s="8">
        <v>2.13</v>
      </c>
      <c r="J540" s="8">
        <v>2.13</v>
      </c>
    </row>
    <row r="541" spans="1:10" x14ac:dyDescent="0.3">
      <c r="A541" t="s">
        <v>1185</v>
      </c>
      <c r="B541" t="s">
        <v>142</v>
      </c>
      <c r="C541" t="s">
        <v>598</v>
      </c>
      <c r="D541">
        <v>6002892</v>
      </c>
      <c r="E541" t="s">
        <v>1065</v>
      </c>
      <c r="F541" s="8">
        <v>144.83000000000001</v>
      </c>
      <c r="G541" s="8">
        <v>1.82</v>
      </c>
      <c r="H541" s="8">
        <v>1.82</v>
      </c>
      <c r="I541" s="8">
        <v>1.82</v>
      </c>
      <c r="J541" s="8">
        <v>1.82</v>
      </c>
    </row>
    <row r="542" spans="1:10" x14ac:dyDescent="0.3">
      <c r="A542" t="s">
        <v>1185</v>
      </c>
      <c r="B542" t="s">
        <v>102</v>
      </c>
      <c r="C542" t="s">
        <v>112</v>
      </c>
      <c r="D542">
        <v>50201125</v>
      </c>
      <c r="E542" t="s">
        <v>1066</v>
      </c>
      <c r="F542" s="8">
        <v>141.86000000000001</v>
      </c>
      <c r="G542" s="8">
        <v>2.0499999999999998</v>
      </c>
      <c r="H542" s="8">
        <v>2.0499999999999998</v>
      </c>
      <c r="I542" s="8">
        <v>28.19</v>
      </c>
      <c r="J542" s="8">
        <v>3.19</v>
      </c>
    </row>
    <row r="543" spans="1:10" x14ac:dyDescent="0.3">
      <c r="A543" t="s">
        <v>1185</v>
      </c>
      <c r="B543" t="s">
        <v>102</v>
      </c>
      <c r="C543" t="s">
        <v>112</v>
      </c>
      <c r="D543">
        <v>60173318</v>
      </c>
      <c r="E543" t="s">
        <v>1067</v>
      </c>
      <c r="F543" s="8">
        <v>132.5</v>
      </c>
      <c r="G543" s="8">
        <v>0</v>
      </c>
      <c r="H543" s="8">
        <v>0</v>
      </c>
      <c r="I543" s="8">
        <v>0</v>
      </c>
      <c r="J543" s="8">
        <v>0</v>
      </c>
    </row>
    <row r="544" spans="1:10" x14ac:dyDescent="0.3">
      <c r="A544" t="s">
        <v>1185</v>
      </c>
      <c r="B544" t="s">
        <v>17</v>
      </c>
      <c r="C544" t="s">
        <v>612</v>
      </c>
      <c r="D544">
        <v>3188796</v>
      </c>
      <c r="E544" t="s">
        <v>1068</v>
      </c>
      <c r="F544" s="8">
        <v>131.44</v>
      </c>
      <c r="G544" s="8">
        <v>1.91</v>
      </c>
      <c r="H544" s="8">
        <v>1.91</v>
      </c>
      <c r="I544" s="8">
        <v>0</v>
      </c>
      <c r="J544" s="8">
        <v>0</v>
      </c>
    </row>
    <row r="545" spans="1:10" x14ac:dyDescent="0.3">
      <c r="A545" t="s">
        <v>1185</v>
      </c>
      <c r="B545" t="s">
        <v>90</v>
      </c>
      <c r="C545" t="s">
        <v>195</v>
      </c>
      <c r="D545">
        <v>60138467</v>
      </c>
      <c r="E545" t="s">
        <v>1069</v>
      </c>
      <c r="F545" s="8">
        <v>128.33000000000001</v>
      </c>
      <c r="G545" s="8">
        <v>0</v>
      </c>
      <c r="H545" s="8">
        <v>0</v>
      </c>
      <c r="I545" s="8">
        <v>0</v>
      </c>
      <c r="J545" s="8">
        <v>0</v>
      </c>
    </row>
    <row r="546" spans="1:10" x14ac:dyDescent="0.3">
      <c r="A546" t="s">
        <v>1185</v>
      </c>
      <c r="B546" t="s">
        <v>90</v>
      </c>
      <c r="C546" t="s">
        <v>364</v>
      </c>
      <c r="D546">
        <v>6102982</v>
      </c>
      <c r="E546" t="s">
        <v>1070</v>
      </c>
      <c r="F546" s="8">
        <v>127.75</v>
      </c>
      <c r="G546" s="8">
        <v>0</v>
      </c>
      <c r="H546" s="8">
        <v>0</v>
      </c>
      <c r="I546" s="8">
        <v>127.75</v>
      </c>
      <c r="J546" s="8">
        <v>0</v>
      </c>
    </row>
    <row r="547" spans="1:10" x14ac:dyDescent="0.3">
      <c r="A547" t="s">
        <v>1185</v>
      </c>
      <c r="B547" t="s">
        <v>90</v>
      </c>
      <c r="C547" t="s">
        <v>91</v>
      </c>
      <c r="D547">
        <v>223748</v>
      </c>
      <c r="E547" t="s">
        <v>1071</v>
      </c>
      <c r="F547" s="8">
        <v>127.49</v>
      </c>
      <c r="G547" s="8">
        <v>0</v>
      </c>
      <c r="H547" s="8">
        <v>0</v>
      </c>
      <c r="I547" s="8">
        <v>0</v>
      </c>
      <c r="J547" s="8">
        <v>0</v>
      </c>
    </row>
    <row r="548" spans="1:10" x14ac:dyDescent="0.3">
      <c r="A548" t="s">
        <v>1185</v>
      </c>
      <c r="B548" t="s">
        <v>17</v>
      </c>
      <c r="C548" t="s">
        <v>319</v>
      </c>
      <c r="D548">
        <v>111027374</v>
      </c>
      <c r="E548" t="s">
        <v>1072</v>
      </c>
      <c r="F548" s="8">
        <v>127.38</v>
      </c>
      <c r="G548" s="8">
        <v>0</v>
      </c>
      <c r="H548" s="8">
        <v>0</v>
      </c>
      <c r="I548" s="8">
        <v>0</v>
      </c>
      <c r="J548" s="8">
        <v>0</v>
      </c>
    </row>
    <row r="549" spans="1:10" x14ac:dyDescent="0.3">
      <c r="A549" t="s">
        <v>1185</v>
      </c>
      <c r="B549" t="s">
        <v>18</v>
      </c>
      <c r="C549" t="s">
        <v>825</v>
      </c>
      <c r="D549">
        <v>1001507708</v>
      </c>
      <c r="E549" t="s">
        <v>1073</v>
      </c>
      <c r="F549" s="8">
        <v>126.08</v>
      </c>
      <c r="G549" s="8">
        <v>1.7</v>
      </c>
      <c r="H549" s="8">
        <v>1.7</v>
      </c>
      <c r="I549" s="8">
        <v>65.77</v>
      </c>
      <c r="J549" s="8">
        <v>2.23</v>
      </c>
    </row>
    <row r="550" spans="1:10" x14ac:dyDescent="0.3">
      <c r="A550" t="s">
        <v>1185</v>
      </c>
      <c r="B550" t="s">
        <v>94</v>
      </c>
      <c r="C550" t="s">
        <v>95</v>
      </c>
      <c r="D550">
        <v>60155043</v>
      </c>
      <c r="E550" t="s">
        <v>1074</v>
      </c>
      <c r="F550" s="8">
        <v>123.14</v>
      </c>
      <c r="G550" s="8">
        <v>1.66</v>
      </c>
      <c r="H550" s="8">
        <v>72.77</v>
      </c>
      <c r="I550" s="8">
        <v>0.9</v>
      </c>
      <c r="J550" s="8">
        <v>0.9</v>
      </c>
    </row>
    <row r="551" spans="1:10" x14ac:dyDescent="0.3">
      <c r="A551" t="s">
        <v>1185</v>
      </c>
      <c r="B551" t="s">
        <v>142</v>
      </c>
      <c r="C551" t="s">
        <v>143</v>
      </c>
      <c r="D551">
        <v>1941239</v>
      </c>
      <c r="E551" t="s">
        <v>1075</v>
      </c>
      <c r="F551" s="8">
        <v>121.04</v>
      </c>
      <c r="G551" s="8">
        <v>1.6</v>
      </c>
      <c r="H551" s="8">
        <v>1.6</v>
      </c>
      <c r="I551" s="8">
        <v>1.6</v>
      </c>
      <c r="J551" s="8">
        <v>54.12</v>
      </c>
    </row>
    <row r="552" spans="1:10" x14ac:dyDescent="0.3">
      <c r="A552" t="s">
        <v>1185</v>
      </c>
      <c r="B552" t="s">
        <v>142</v>
      </c>
      <c r="C552" t="s">
        <v>326</v>
      </c>
      <c r="D552">
        <v>42009684</v>
      </c>
      <c r="E552" t="s">
        <v>1076</v>
      </c>
      <c r="F552" s="8">
        <v>120.62</v>
      </c>
      <c r="G552" s="8">
        <v>0</v>
      </c>
      <c r="H552" s="8">
        <v>0</v>
      </c>
      <c r="I552" s="8">
        <v>0</v>
      </c>
      <c r="J552" s="8">
        <v>0</v>
      </c>
    </row>
    <row r="553" spans="1:10" x14ac:dyDescent="0.3">
      <c r="A553" t="s">
        <v>1185</v>
      </c>
      <c r="B553" t="s">
        <v>90</v>
      </c>
      <c r="C553" t="s">
        <v>91</v>
      </c>
      <c r="D553">
        <v>225248</v>
      </c>
      <c r="E553" t="s">
        <v>1077</v>
      </c>
      <c r="F553" s="8">
        <v>120.32</v>
      </c>
      <c r="G553" s="8">
        <v>0</v>
      </c>
      <c r="H553" s="8">
        <v>0</v>
      </c>
      <c r="I553" s="8">
        <v>0</v>
      </c>
      <c r="J553" s="8">
        <v>0</v>
      </c>
    </row>
    <row r="554" spans="1:10" x14ac:dyDescent="0.3">
      <c r="A554" t="s">
        <v>1185</v>
      </c>
      <c r="B554" t="s">
        <v>261</v>
      </c>
      <c r="C554" t="s">
        <v>262</v>
      </c>
      <c r="D554">
        <v>1000555522</v>
      </c>
      <c r="E554" t="s">
        <v>1078</v>
      </c>
      <c r="F554" s="8">
        <v>119.96</v>
      </c>
      <c r="G554" s="8">
        <v>0</v>
      </c>
      <c r="H554" s="8">
        <v>0</v>
      </c>
      <c r="I554" s="8">
        <v>1.78</v>
      </c>
      <c r="J554" s="8">
        <v>1.78</v>
      </c>
    </row>
    <row r="555" spans="1:10" x14ac:dyDescent="0.3">
      <c r="A555" t="s">
        <v>1185</v>
      </c>
      <c r="B555" t="s">
        <v>94</v>
      </c>
      <c r="C555" t="s">
        <v>997</v>
      </c>
      <c r="D555">
        <v>60162932</v>
      </c>
      <c r="E555" t="s">
        <v>1079</v>
      </c>
      <c r="F555" s="8">
        <v>118.49</v>
      </c>
      <c r="G555" s="8">
        <v>0</v>
      </c>
      <c r="H555" s="8">
        <v>0</v>
      </c>
      <c r="I555" s="8">
        <v>0</v>
      </c>
      <c r="J555" s="8">
        <v>0</v>
      </c>
    </row>
    <row r="556" spans="1:10" x14ac:dyDescent="0.3">
      <c r="A556" t="s">
        <v>1185</v>
      </c>
      <c r="B556" t="s">
        <v>142</v>
      </c>
      <c r="C556" t="s">
        <v>598</v>
      </c>
      <c r="D556">
        <v>1902113</v>
      </c>
      <c r="E556" t="s">
        <v>1080</v>
      </c>
      <c r="F556" s="8">
        <v>118.46</v>
      </c>
      <c r="G556" s="8">
        <v>1.6</v>
      </c>
      <c r="H556" s="8">
        <v>54.43</v>
      </c>
      <c r="I556" s="8">
        <v>0.8</v>
      </c>
      <c r="J556" s="8">
        <v>0.8</v>
      </c>
    </row>
    <row r="557" spans="1:10" x14ac:dyDescent="0.3">
      <c r="A557" t="s">
        <v>1185</v>
      </c>
      <c r="B557" t="s">
        <v>142</v>
      </c>
      <c r="C557" t="s">
        <v>598</v>
      </c>
      <c r="D557">
        <v>1903161</v>
      </c>
      <c r="E557" t="s">
        <v>1081</v>
      </c>
      <c r="F557" s="8">
        <v>118.46</v>
      </c>
      <c r="G557" s="8">
        <v>1.6</v>
      </c>
      <c r="H557" s="8">
        <v>54.43</v>
      </c>
      <c r="I557" s="8">
        <v>0.8</v>
      </c>
      <c r="J557" s="8">
        <v>0.8</v>
      </c>
    </row>
    <row r="558" spans="1:10" x14ac:dyDescent="0.3">
      <c r="A558" t="s">
        <v>1185</v>
      </c>
      <c r="B558" t="s">
        <v>15</v>
      </c>
      <c r="C558" t="s">
        <v>166</v>
      </c>
      <c r="D558">
        <v>2171553</v>
      </c>
      <c r="E558" t="s">
        <v>1082</v>
      </c>
      <c r="F558" s="8">
        <v>118.15</v>
      </c>
      <c r="G558" s="8">
        <v>1.6</v>
      </c>
      <c r="H558" s="8">
        <v>1.6</v>
      </c>
      <c r="I558" s="8">
        <v>1.6</v>
      </c>
      <c r="J558" s="8">
        <v>1.6</v>
      </c>
    </row>
    <row r="559" spans="1:10" x14ac:dyDescent="0.3">
      <c r="A559" t="s">
        <v>1185</v>
      </c>
      <c r="B559" t="s">
        <v>142</v>
      </c>
      <c r="C559" t="s">
        <v>143</v>
      </c>
      <c r="D559">
        <v>1933541</v>
      </c>
      <c r="E559" t="s">
        <v>1083</v>
      </c>
      <c r="F559" s="8">
        <v>116.36</v>
      </c>
      <c r="G559" s="8">
        <v>54.18</v>
      </c>
      <c r="H559" s="8">
        <v>0.8</v>
      </c>
      <c r="I559" s="8">
        <v>0.8</v>
      </c>
      <c r="J559" s="8">
        <v>0.8</v>
      </c>
    </row>
    <row r="560" spans="1:10" x14ac:dyDescent="0.3">
      <c r="A560" t="s">
        <v>1185</v>
      </c>
      <c r="B560" t="s">
        <v>15</v>
      </c>
      <c r="C560" t="s">
        <v>244</v>
      </c>
      <c r="D560">
        <v>41022364</v>
      </c>
      <c r="E560" t="s">
        <v>1084</v>
      </c>
      <c r="F560" s="8">
        <v>115.45</v>
      </c>
      <c r="G560" s="8">
        <v>1.68</v>
      </c>
      <c r="H560" s="8">
        <v>1.68</v>
      </c>
      <c r="I560" s="8">
        <v>112.09</v>
      </c>
      <c r="J560" s="8">
        <v>0</v>
      </c>
    </row>
    <row r="561" spans="1:10" x14ac:dyDescent="0.3">
      <c r="A561" t="s">
        <v>1185</v>
      </c>
      <c r="B561" t="s">
        <v>250</v>
      </c>
      <c r="C561" t="s">
        <v>639</v>
      </c>
      <c r="D561">
        <v>60189706</v>
      </c>
      <c r="E561" t="s">
        <v>1085</v>
      </c>
      <c r="F561" s="8">
        <v>114.78</v>
      </c>
      <c r="G561" s="8">
        <v>5.0199999999999996</v>
      </c>
      <c r="H561" s="8">
        <v>29.52</v>
      </c>
      <c r="I561" s="8">
        <v>4.5199999999999996</v>
      </c>
      <c r="J561" s="8">
        <v>4.5199999999999996</v>
      </c>
    </row>
    <row r="562" spans="1:10" x14ac:dyDescent="0.3">
      <c r="A562" t="s">
        <v>1185</v>
      </c>
      <c r="B562" t="s">
        <v>90</v>
      </c>
      <c r="C562" t="s">
        <v>296</v>
      </c>
      <c r="D562">
        <v>224037</v>
      </c>
      <c r="E562" t="s">
        <v>1086</v>
      </c>
      <c r="F562" s="8">
        <v>113.62</v>
      </c>
      <c r="G562" s="8">
        <v>1.48</v>
      </c>
      <c r="H562" s="8">
        <v>1.48</v>
      </c>
      <c r="I562" s="8">
        <v>1.48</v>
      </c>
      <c r="J562" s="8">
        <v>1.48</v>
      </c>
    </row>
    <row r="563" spans="1:10" x14ac:dyDescent="0.3">
      <c r="A563" t="s">
        <v>1185</v>
      </c>
      <c r="B563" t="s">
        <v>90</v>
      </c>
      <c r="C563" t="s">
        <v>296</v>
      </c>
      <c r="D563">
        <v>8012606</v>
      </c>
      <c r="E563" t="s">
        <v>1087</v>
      </c>
      <c r="F563" s="8">
        <v>113.24</v>
      </c>
      <c r="G563" s="8">
        <v>1.48</v>
      </c>
      <c r="H563" s="8">
        <v>1.48</v>
      </c>
      <c r="I563" s="8">
        <v>1.48</v>
      </c>
      <c r="J563" s="8">
        <v>1.48</v>
      </c>
    </row>
    <row r="564" spans="1:10" x14ac:dyDescent="0.3">
      <c r="A564" t="s">
        <v>1185</v>
      </c>
      <c r="B564" t="s">
        <v>15</v>
      </c>
      <c r="C564" t="s">
        <v>244</v>
      </c>
      <c r="D564">
        <v>60178201</v>
      </c>
      <c r="E564" t="s">
        <v>1088</v>
      </c>
      <c r="F564" s="8">
        <v>112.64</v>
      </c>
      <c r="G564" s="8">
        <v>1.59</v>
      </c>
      <c r="H564" s="8">
        <v>1.59</v>
      </c>
      <c r="I564" s="8">
        <v>1.59</v>
      </c>
      <c r="J564" s="8">
        <v>1.59</v>
      </c>
    </row>
    <row r="565" spans="1:10" x14ac:dyDescent="0.3">
      <c r="A565" t="s">
        <v>1185</v>
      </c>
      <c r="B565" t="s">
        <v>90</v>
      </c>
      <c r="C565" t="s">
        <v>296</v>
      </c>
      <c r="D565">
        <v>8037914</v>
      </c>
      <c r="E565" t="s">
        <v>1089</v>
      </c>
      <c r="F565" s="8">
        <v>111.69</v>
      </c>
      <c r="G565" s="8">
        <v>0</v>
      </c>
      <c r="H565" s="8">
        <v>0</v>
      </c>
      <c r="I565" s="8">
        <v>0</v>
      </c>
      <c r="J565" s="8">
        <v>0</v>
      </c>
    </row>
    <row r="566" spans="1:10" x14ac:dyDescent="0.3">
      <c r="A566" t="s">
        <v>1185</v>
      </c>
      <c r="B566" t="s">
        <v>142</v>
      </c>
      <c r="C566" t="s">
        <v>238</v>
      </c>
      <c r="D566">
        <v>2050037</v>
      </c>
      <c r="E566" t="s">
        <v>1090</v>
      </c>
      <c r="F566" s="8">
        <v>110.86</v>
      </c>
      <c r="G566" s="8">
        <v>1.49</v>
      </c>
      <c r="H566" s="8">
        <v>1.49</v>
      </c>
      <c r="I566" s="8">
        <v>1.49</v>
      </c>
      <c r="J566" s="8">
        <v>1.49</v>
      </c>
    </row>
    <row r="567" spans="1:10" x14ac:dyDescent="0.3">
      <c r="A567" t="s">
        <v>1185</v>
      </c>
      <c r="B567" t="s">
        <v>142</v>
      </c>
      <c r="C567" t="s">
        <v>143</v>
      </c>
      <c r="D567">
        <v>1932288</v>
      </c>
      <c r="E567" t="s">
        <v>1091</v>
      </c>
      <c r="F567" s="8">
        <v>107.2</v>
      </c>
      <c r="G567" s="8">
        <v>107.2</v>
      </c>
      <c r="H567" s="8">
        <v>0</v>
      </c>
      <c r="I567" s="8">
        <v>0</v>
      </c>
      <c r="J567" s="8">
        <v>0</v>
      </c>
    </row>
    <row r="568" spans="1:10" x14ac:dyDescent="0.3">
      <c r="A568" t="s">
        <v>1185</v>
      </c>
      <c r="B568" t="s">
        <v>21</v>
      </c>
      <c r="C568" t="s">
        <v>362</v>
      </c>
      <c r="D568">
        <v>150504680</v>
      </c>
      <c r="E568" t="s">
        <v>1092</v>
      </c>
      <c r="F568" s="8">
        <v>107.03</v>
      </c>
      <c r="G568" s="8">
        <v>1.58</v>
      </c>
      <c r="H568" s="8">
        <v>0</v>
      </c>
      <c r="I568" s="8">
        <v>0</v>
      </c>
      <c r="J568" s="8">
        <v>0</v>
      </c>
    </row>
    <row r="569" spans="1:10" x14ac:dyDescent="0.3">
      <c r="A569" t="s">
        <v>1185</v>
      </c>
      <c r="B569" t="s">
        <v>17</v>
      </c>
      <c r="C569" t="s">
        <v>109</v>
      </c>
      <c r="D569">
        <v>111015093</v>
      </c>
      <c r="E569" t="s">
        <v>1093</v>
      </c>
      <c r="F569" s="8">
        <v>106.95</v>
      </c>
      <c r="G569" s="8">
        <v>0</v>
      </c>
      <c r="H569" s="8">
        <v>0</v>
      </c>
      <c r="I569" s="8">
        <v>0</v>
      </c>
      <c r="J569" s="8">
        <v>106.95</v>
      </c>
    </row>
    <row r="570" spans="1:10" x14ac:dyDescent="0.3">
      <c r="A570" t="s">
        <v>1185</v>
      </c>
      <c r="B570" t="s">
        <v>94</v>
      </c>
      <c r="C570" t="s">
        <v>148</v>
      </c>
      <c r="D570">
        <v>21019436</v>
      </c>
      <c r="E570" t="s">
        <v>1094</v>
      </c>
      <c r="F570" s="8">
        <v>106.93</v>
      </c>
      <c r="G570" s="8">
        <v>106.93</v>
      </c>
      <c r="H570" s="8">
        <v>0</v>
      </c>
      <c r="I570" s="8">
        <v>0</v>
      </c>
      <c r="J570" s="8">
        <v>0</v>
      </c>
    </row>
    <row r="571" spans="1:10" x14ac:dyDescent="0.3">
      <c r="A571" t="s">
        <v>1185</v>
      </c>
      <c r="B571" t="s">
        <v>142</v>
      </c>
      <c r="C571" t="s">
        <v>143</v>
      </c>
      <c r="D571">
        <v>60126663</v>
      </c>
      <c r="E571" t="s">
        <v>1095</v>
      </c>
      <c r="F571" s="8">
        <v>105.68</v>
      </c>
      <c r="G571" s="8">
        <v>105.68</v>
      </c>
      <c r="H571" s="8">
        <v>0</v>
      </c>
      <c r="I571" s="8">
        <v>0</v>
      </c>
      <c r="J571" s="8">
        <v>0</v>
      </c>
    </row>
    <row r="572" spans="1:10" x14ac:dyDescent="0.3">
      <c r="A572" t="s">
        <v>1185</v>
      </c>
      <c r="B572" t="s">
        <v>90</v>
      </c>
      <c r="C572" t="s">
        <v>91</v>
      </c>
      <c r="D572">
        <v>223989</v>
      </c>
      <c r="E572" t="s">
        <v>1096</v>
      </c>
      <c r="F572" s="8">
        <v>104.4</v>
      </c>
      <c r="G572" s="8">
        <v>1.47</v>
      </c>
      <c r="H572" s="8">
        <v>1.47</v>
      </c>
      <c r="I572" s="8">
        <v>1.47</v>
      </c>
      <c r="J572" s="8">
        <v>1.47</v>
      </c>
    </row>
    <row r="573" spans="1:10" x14ac:dyDescent="0.3">
      <c r="A573" t="s">
        <v>1185</v>
      </c>
      <c r="B573" t="s">
        <v>261</v>
      </c>
      <c r="C573" t="s">
        <v>262</v>
      </c>
      <c r="D573">
        <v>1026000173</v>
      </c>
      <c r="E573" t="s">
        <v>1097</v>
      </c>
      <c r="F573" s="8">
        <v>102.9</v>
      </c>
      <c r="G573" s="8">
        <v>1.5</v>
      </c>
      <c r="H573" s="8">
        <v>1.5</v>
      </c>
      <c r="I573" s="8">
        <v>99.9</v>
      </c>
      <c r="J573" s="8">
        <v>0</v>
      </c>
    </row>
    <row r="574" spans="1:10" x14ac:dyDescent="0.3">
      <c r="A574" t="s">
        <v>1185</v>
      </c>
      <c r="B574" t="s">
        <v>142</v>
      </c>
      <c r="C574" t="s">
        <v>163</v>
      </c>
      <c r="D574">
        <v>42016928</v>
      </c>
      <c r="E574" t="s">
        <v>1098</v>
      </c>
      <c r="F574" s="8">
        <v>101.7</v>
      </c>
      <c r="G574" s="8">
        <v>1.55</v>
      </c>
      <c r="H574" s="8">
        <v>26.05</v>
      </c>
      <c r="I574" s="8">
        <v>1.05</v>
      </c>
      <c r="J574" s="8">
        <v>1.05</v>
      </c>
    </row>
    <row r="575" spans="1:10" x14ac:dyDescent="0.3">
      <c r="A575" t="s">
        <v>1185</v>
      </c>
      <c r="B575" t="s">
        <v>142</v>
      </c>
      <c r="C575" t="s">
        <v>163</v>
      </c>
      <c r="D575">
        <v>41005970</v>
      </c>
      <c r="E575" t="s">
        <v>1099</v>
      </c>
      <c r="F575" s="8">
        <v>97.05</v>
      </c>
      <c r="G575" s="8">
        <v>1.35</v>
      </c>
      <c r="H575" s="8">
        <v>1.35</v>
      </c>
      <c r="I575" s="8">
        <v>1.35</v>
      </c>
      <c r="J575" s="8">
        <v>1.35</v>
      </c>
    </row>
    <row r="576" spans="1:10" x14ac:dyDescent="0.3">
      <c r="A576" t="s">
        <v>1185</v>
      </c>
      <c r="B576" t="s">
        <v>90</v>
      </c>
      <c r="C576" t="s">
        <v>296</v>
      </c>
      <c r="D576">
        <v>223213</v>
      </c>
      <c r="E576" t="s">
        <v>1100</v>
      </c>
      <c r="F576" s="8">
        <v>96.38</v>
      </c>
      <c r="G576" s="8">
        <v>0</v>
      </c>
      <c r="H576" s="8">
        <v>0</v>
      </c>
      <c r="I576" s="8">
        <v>0</v>
      </c>
      <c r="J576" s="8">
        <v>0</v>
      </c>
    </row>
    <row r="577" spans="1:10" x14ac:dyDescent="0.3">
      <c r="A577" t="s">
        <v>1185</v>
      </c>
      <c r="B577" t="s">
        <v>90</v>
      </c>
      <c r="C577" t="s">
        <v>296</v>
      </c>
      <c r="D577">
        <v>4166202</v>
      </c>
      <c r="E577" t="s">
        <v>1101</v>
      </c>
      <c r="F577" s="8">
        <v>95.35</v>
      </c>
      <c r="G577" s="8">
        <v>0</v>
      </c>
      <c r="H577" s="8">
        <v>0</v>
      </c>
      <c r="I577" s="8">
        <v>0</v>
      </c>
      <c r="J577" s="8">
        <v>0</v>
      </c>
    </row>
    <row r="578" spans="1:10" x14ac:dyDescent="0.3">
      <c r="A578" t="s">
        <v>1185</v>
      </c>
      <c r="B578" t="s">
        <v>14</v>
      </c>
      <c r="C578" t="s">
        <v>155</v>
      </c>
      <c r="D578">
        <v>62007129</v>
      </c>
      <c r="E578" t="s">
        <v>1102</v>
      </c>
      <c r="F578" s="8">
        <v>94.62</v>
      </c>
      <c r="G578" s="8">
        <v>39.659999999999997</v>
      </c>
      <c r="H578" s="8">
        <v>0.78</v>
      </c>
      <c r="I578" s="8">
        <v>0.78</v>
      </c>
      <c r="J578" s="8">
        <v>0.78</v>
      </c>
    </row>
    <row r="579" spans="1:10" x14ac:dyDescent="0.3">
      <c r="A579" t="s">
        <v>1185</v>
      </c>
      <c r="B579" t="s">
        <v>90</v>
      </c>
      <c r="C579" t="s">
        <v>452</v>
      </c>
      <c r="D579">
        <v>4242457</v>
      </c>
      <c r="E579" t="s">
        <v>1103</v>
      </c>
      <c r="F579" s="8">
        <v>92.76</v>
      </c>
      <c r="G579" s="8">
        <v>0</v>
      </c>
      <c r="H579" s="8">
        <v>0</v>
      </c>
      <c r="I579" s="8">
        <v>0</v>
      </c>
      <c r="J579" s="8">
        <v>0</v>
      </c>
    </row>
    <row r="580" spans="1:10" x14ac:dyDescent="0.3">
      <c r="A580" t="s">
        <v>1185</v>
      </c>
      <c r="B580" t="s">
        <v>142</v>
      </c>
      <c r="C580" t="s">
        <v>334</v>
      </c>
      <c r="D580">
        <v>1925629</v>
      </c>
      <c r="E580" t="s">
        <v>1104</v>
      </c>
      <c r="F580" s="8">
        <v>92.7</v>
      </c>
      <c r="G580" s="8">
        <v>0.5</v>
      </c>
      <c r="H580" s="8">
        <v>25.9</v>
      </c>
      <c r="I580" s="8">
        <v>0.9</v>
      </c>
      <c r="J580" s="8">
        <v>0.9</v>
      </c>
    </row>
    <row r="581" spans="1:10" x14ac:dyDescent="0.3">
      <c r="A581" t="s">
        <v>1185</v>
      </c>
      <c r="B581" t="s">
        <v>142</v>
      </c>
      <c r="C581" t="s">
        <v>143</v>
      </c>
      <c r="D581">
        <v>1917051</v>
      </c>
      <c r="E581" t="s">
        <v>1105</v>
      </c>
      <c r="F581" s="8">
        <v>89.83</v>
      </c>
      <c r="G581" s="8">
        <v>0</v>
      </c>
      <c r="H581" s="8">
        <v>0</v>
      </c>
      <c r="I581" s="8">
        <v>5.89</v>
      </c>
      <c r="J581" s="8">
        <v>5.89</v>
      </c>
    </row>
    <row r="582" spans="1:10" x14ac:dyDescent="0.3">
      <c r="A582" t="s">
        <v>1185</v>
      </c>
      <c r="B582" t="s">
        <v>142</v>
      </c>
      <c r="C582" t="s">
        <v>163</v>
      </c>
      <c r="D582">
        <v>42295041</v>
      </c>
      <c r="E582" t="s">
        <v>1106</v>
      </c>
      <c r="F582" s="8">
        <v>89.67</v>
      </c>
      <c r="G582" s="8">
        <v>0</v>
      </c>
      <c r="H582" s="8">
        <v>89.67</v>
      </c>
      <c r="I582" s="8">
        <v>0</v>
      </c>
      <c r="J582" s="8">
        <v>0</v>
      </c>
    </row>
    <row r="583" spans="1:10" x14ac:dyDescent="0.3">
      <c r="A583" t="s">
        <v>1185</v>
      </c>
      <c r="B583" t="s">
        <v>142</v>
      </c>
      <c r="C583" t="s">
        <v>163</v>
      </c>
      <c r="D583">
        <v>41018179</v>
      </c>
      <c r="E583" t="s">
        <v>1107</v>
      </c>
      <c r="F583" s="8">
        <v>88.52</v>
      </c>
      <c r="G583" s="8">
        <v>0</v>
      </c>
      <c r="H583" s="8">
        <v>2.88</v>
      </c>
      <c r="I583" s="8">
        <v>5.13</v>
      </c>
      <c r="J583" s="8">
        <v>29.63</v>
      </c>
    </row>
    <row r="584" spans="1:10" x14ac:dyDescent="0.3">
      <c r="A584" t="s">
        <v>1185</v>
      </c>
      <c r="B584" t="s">
        <v>94</v>
      </c>
      <c r="C584" t="s">
        <v>95</v>
      </c>
      <c r="D584">
        <v>803849</v>
      </c>
      <c r="E584" t="s">
        <v>1108</v>
      </c>
      <c r="F584" s="8">
        <v>88.21</v>
      </c>
      <c r="G584" s="8">
        <v>88.21</v>
      </c>
      <c r="H584" s="8">
        <v>0</v>
      </c>
      <c r="I584" s="8">
        <v>0</v>
      </c>
      <c r="J584" s="8">
        <v>0</v>
      </c>
    </row>
    <row r="585" spans="1:10" x14ac:dyDescent="0.3">
      <c r="A585" t="s">
        <v>1185</v>
      </c>
      <c r="B585" t="s">
        <v>98</v>
      </c>
      <c r="C585" t="s">
        <v>203</v>
      </c>
      <c r="D585">
        <v>60136243</v>
      </c>
      <c r="E585" t="s">
        <v>1109</v>
      </c>
      <c r="F585" s="8">
        <v>86.64</v>
      </c>
      <c r="G585" s="8">
        <v>1.19</v>
      </c>
      <c r="H585" s="8">
        <v>1.19</v>
      </c>
      <c r="I585" s="8">
        <v>1.19</v>
      </c>
      <c r="J585" s="8">
        <v>1.19</v>
      </c>
    </row>
    <row r="586" spans="1:10" x14ac:dyDescent="0.3">
      <c r="A586" t="s">
        <v>1185</v>
      </c>
      <c r="B586" t="s">
        <v>261</v>
      </c>
      <c r="C586" t="s">
        <v>262</v>
      </c>
      <c r="D586">
        <v>1001430919</v>
      </c>
      <c r="E586" t="s">
        <v>1110</v>
      </c>
      <c r="F586" s="8">
        <v>83.67</v>
      </c>
      <c r="G586" s="8">
        <v>1.25</v>
      </c>
      <c r="H586" s="8">
        <v>1.25</v>
      </c>
      <c r="I586" s="8">
        <v>1.25</v>
      </c>
      <c r="J586" s="8">
        <v>1.25</v>
      </c>
    </row>
    <row r="587" spans="1:10" x14ac:dyDescent="0.3">
      <c r="A587" t="s">
        <v>1185</v>
      </c>
      <c r="B587" t="s">
        <v>15</v>
      </c>
      <c r="C587" t="s">
        <v>288</v>
      </c>
      <c r="D587">
        <v>60139523</v>
      </c>
      <c r="E587" t="s">
        <v>1111</v>
      </c>
      <c r="F587" s="8">
        <v>80.22</v>
      </c>
      <c r="G587" s="8">
        <v>1.24</v>
      </c>
      <c r="H587" s="8">
        <v>25.74</v>
      </c>
      <c r="I587" s="8">
        <v>0.74</v>
      </c>
      <c r="J587" s="8">
        <v>0.74</v>
      </c>
    </row>
    <row r="588" spans="1:10" x14ac:dyDescent="0.3">
      <c r="A588" t="s">
        <v>1185</v>
      </c>
      <c r="B588" t="s">
        <v>15</v>
      </c>
      <c r="C588" t="s">
        <v>166</v>
      </c>
      <c r="D588">
        <v>2161336</v>
      </c>
      <c r="E588" t="s">
        <v>1112</v>
      </c>
      <c r="F588" s="8">
        <v>78.48</v>
      </c>
      <c r="G588" s="8">
        <v>36.54</v>
      </c>
      <c r="H588" s="8">
        <v>0.54</v>
      </c>
      <c r="I588" s="8">
        <v>0.54</v>
      </c>
      <c r="J588" s="8">
        <v>0.54</v>
      </c>
    </row>
    <row r="589" spans="1:10" x14ac:dyDescent="0.3">
      <c r="A589" t="s">
        <v>1185</v>
      </c>
      <c r="B589" t="s">
        <v>142</v>
      </c>
      <c r="C589" t="s">
        <v>598</v>
      </c>
      <c r="D589">
        <v>1921512</v>
      </c>
      <c r="E589" t="s">
        <v>1113</v>
      </c>
      <c r="F589" s="8">
        <v>75.989999999999995</v>
      </c>
      <c r="G589" s="8">
        <v>0.97</v>
      </c>
      <c r="H589" s="8">
        <v>0.97</v>
      </c>
      <c r="I589" s="8">
        <v>0.97</v>
      </c>
      <c r="J589" s="8">
        <v>0.97</v>
      </c>
    </row>
    <row r="590" spans="1:10" x14ac:dyDescent="0.3">
      <c r="A590" t="s">
        <v>1185</v>
      </c>
      <c r="B590" t="s">
        <v>17</v>
      </c>
      <c r="C590" t="s">
        <v>433</v>
      </c>
      <c r="D590">
        <v>60170342</v>
      </c>
      <c r="E590" t="s">
        <v>1114</v>
      </c>
      <c r="F590" s="8">
        <v>70.92</v>
      </c>
      <c r="G590" s="8">
        <v>0.96</v>
      </c>
      <c r="H590" s="8">
        <v>0.96</v>
      </c>
      <c r="I590" s="8">
        <v>0.96</v>
      </c>
      <c r="J590" s="8">
        <v>0.96</v>
      </c>
    </row>
    <row r="591" spans="1:10" x14ac:dyDescent="0.3">
      <c r="A591" t="s">
        <v>1185</v>
      </c>
      <c r="B591" t="s">
        <v>90</v>
      </c>
      <c r="C591" t="s">
        <v>296</v>
      </c>
      <c r="D591">
        <v>8041262</v>
      </c>
      <c r="E591" t="s">
        <v>1115</v>
      </c>
      <c r="F591" s="8">
        <v>70.55</v>
      </c>
      <c r="G591" s="8">
        <v>0.97</v>
      </c>
      <c r="H591" s="8">
        <v>0.97</v>
      </c>
      <c r="I591" s="8">
        <v>0.97</v>
      </c>
      <c r="J591" s="8">
        <v>0.97</v>
      </c>
    </row>
    <row r="592" spans="1:10" x14ac:dyDescent="0.3">
      <c r="A592" t="s">
        <v>1185</v>
      </c>
      <c r="B592" t="s">
        <v>273</v>
      </c>
      <c r="C592" t="s">
        <v>274</v>
      </c>
      <c r="D592">
        <v>3428166</v>
      </c>
      <c r="E592" t="s">
        <v>1116</v>
      </c>
      <c r="F592" s="8">
        <v>69.92</v>
      </c>
      <c r="G592" s="8">
        <v>0.94</v>
      </c>
      <c r="H592" s="8">
        <v>0.94</v>
      </c>
      <c r="I592" s="8">
        <v>0.94</v>
      </c>
      <c r="J592" s="8">
        <v>0.94</v>
      </c>
    </row>
    <row r="593" spans="1:10" x14ac:dyDescent="0.3">
      <c r="A593" t="s">
        <v>1185</v>
      </c>
      <c r="B593" t="s">
        <v>90</v>
      </c>
      <c r="C593" t="s">
        <v>91</v>
      </c>
      <c r="D593">
        <v>60152105</v>
      </c>
      <c r="E593" t="s">
        <v>1117</v>
      </c>
      <c r="F593" s="8">
        <v>66.67</v>
      </c>
      <c r="G593" s="8">
        <v>0.97</v>
      </c>
      <c r="H593" s="8">
        <v>0.97</v>
      </c>
      <c r="I593" s="8">
        <v>64.73</v>
      </c>
      <c r="J593" s="8">
        <v>0</v>
      </c>
    </row>
    <row r="594" spans="1:10" x14ac:dyDescent="0.3">
      <c r="A594" t="s">
        <v>1185</v>
      </c>
      <c r="B594" t="s">
        <v>142</v>
      </c>
      <c r="C594" t="s">
        <v>334</v>
      </c>
      <c r="D594">
        <v>1925021</v>
      </c>
      <c r="E594" t="s">
        <v>1118</v>
      </c>
      <c r="F594" s="8">
        <v>65.77</v>
      </c>
      <c r="G594" s="8">
        <v>0.97</v>
      </c>
      <c r="H594" s="8">
        <v>64.8</v>
      </c>
      <c r="I594" s="8">
        <v>0</v>
      </c>
      <c r="J594" s="8">
        <v>0</v>
      </c>
    </row>
    <row r="595" spans="1:10" x14ac:dyDescent="0.3">
      <c r="A595" t="s">
        <v>1185</v>
      </c>
      <c r="B595" t="s">
        <v>142</v>
      </c>
      <c r="C595" t="s">
        <v>334</v>
      </c>
      <c r="D595">
        <v>1925501</v>
      </c>
      <c r="E595" t="s">
        <v>1119</v>
      </c>
      <c r="F595" s="8">
        <v>65.16</v>
      </c>
      <c r="G595" s="8">
        <v>0.96</v>
      </c>
      <c r="H595" s="8">
        <v>64.2</v>
      </c>
      <c r="I595" s="8">
        <v>0</v>
      </c>
      <c r="J595" s="8">
        <v>0</v>
      </c>
    </row>
    <row r="596" spans="1:10" x14ac:dyDescent="0.3">
      <c r="A596" t="s">
        <v>1185</v>
      </c>
      <c r="B596" t="s">
        <v>15</v>
      </c>
      <c r="C596" t="s">
        <v>166</v>
      </c>
      <c r="D596">
        <v>2173769</v>
      </c>
      <c r="E596" t="s">
        <v>1120</v>
      </c>
      <c r="F596" s="8">
        <v>65.16</v>
      </c>
      <c r="G596" s="8">
        <v>0.96</v>
      </c>
      <c r="H596" s="8">
        <v>64.2</v>
      </c>
      <c r="I596" s="8">
        <v>0</v>
      </c>
      <c r="J596" s="8">
        <v>0</v>
      </c>
    </row>
    <row r="597" spans="1:10" x14ac:dyDescent="0.3">
      <c r="A597" t="s">
        <v>1185</v>
      </c>
      <c r="B597" t="s">
        <v>90</v>
      </c>
      <c r="C597" t="s">
        <v>91</v>
      </c>
      <c r="D597">
        <v>60135046</v>
      </c>
      <c r="E597" t="s">
        <v>1121</v>
      </c>
      <c r="F597" s="8">
        <v>64.73</v>
      </c>
      <c r="G597" s="8">
        <v>64.73</v>
      </c>
      <c r="H597" s="8">
        <v>0</v>
      </c>
      <c r="I597" s="8">
        <v>0</v>
      </c>
      <c r="J597" s="8">
        <v>0</v>
      </c>
    </row>
    <row r="598" spans="1:10" x14ac:dyDescent="0.3">
      <c r="A598" t="s">
        <v>1185</v>
      </c>
      <c r="B598" t="s">
        <v>142</v>
      </c>
      <c r="C598" t="s">
        <v>143</v>
      </c>
      <c r="D598">
        <v>1915241</v>
      </c>
      <c r="E598" t="s">
        <v>1122</v>
      </c>
      <c r="F598" s="8">
        <v>64.05</v>
      </c>
      <c r="G598" s="8">
        <v>64.05</v>
      </c>
      <c r="H598" s="8">
        <v>0</v>
      </c>
      <c r="I598" s="8">
        <v>0</v>
      </c>
      <c r="J598" s="8">
        <v>0</v>
      </c>
    </row>
    <row r="599" spans="1:10" x14ac:dyDescent="0.3">
      <c r="A599" t="s">
        <v>1185</v>
      </c>
      <c r="B599" t="s">
        <v>176</v>
      </c>
      <c r="C599" t="s">
        <v>206</v>
      </c>
      <c r="D599">
        <v>5123327</v>
      </c>
      <c r="E599" t="s">
        <v>1123</v>
      </c>
      <c r="F599" s="8">
        <v>62.7</v>
      </c>
      <c r="G599" s="8">
        <v>0.9</v>
      </c>
      <c r="H599" s="8">
        <v>0.9</v>
      </c>
      <c r="I599" s="8">
        <v>0.9</v>
      </c>
      <c r="J599" s="8">
        <v>60</v>
      </c>
    </row>
    <row r="600" spans="1:10" x14ac:dyDescent="0.3">
      <c r="A600" t="s">
        <v>1185</v>
      </c>
      <c r="B600" t="s">
        <v>18</v>
      </c>
      <c r="C600" t="s">
        <v>229</v>
      </c>
      <c r="D600">
        <v>3376909</v>
      </c>
      <c r="E600" t="s">
        <v>1124</v>
      </c>
      <c r="F600" s="8">
        <v>61.38</v>
      </c>
      <c r="G600" s="8">
        <v>61.38</v>
      </c>
      <c r="H600" s="8">
        <v>0</v>
      </c>
      <c r="I600" s="8">
        <v>0</v>
      </c>
      <c r="J600" s="8">
        <v>0</v>
      </c>
    </row>
    <row r="601" spans="1:10" x14ac:dyDescent="0.3">
      <c r="A601" t="s">
        <v>1185</v>
      </c>
      <c r="B601" t="s">
        <v>17</v>
      </c>
      <c r="C601" t="s">
        <v>319</v>
      </c>
      <c r="D601">
        <v>60116877</v>
      </c>
      <c r="E601" t="s">
        <v>1125</v>
      </c>
      <c r="F601" s="8">
        <v>58.21</v>
      </c>
      <c r="G601" s="8">
        <v>0.79</v>
      </c>
      <c r="H601" s="8">
        <v>0.79</v>
      </c>
      <c r="I601" s="8">
        <v>0.79</v>
      </c>
      <c r="J601" s="8">
        <v>0.79</v>
      </c>
    </row>
    <row r="602" spans="1:10" x14ac:dyDescent="0.3">
      <c r="A602" t="s">
        <v>1185</v>
      </c>
      <c r="B602" t="s">
        <v>17</v>
      </c>
      <c r="C602" t="s">
        <v>433</v>
      </c>
      <c r="D602">
        <v>3406030</v>
      </c>
      <c r="E602" t="s">
        <v>805</v>
      </c>
      <c r="F602" s="8">
        <v>57.52</v>
      </c>
      <c r="G602" s="8">
        <v>0.77</v>
      </c>
      <c r="H602" s="8">
        <v>0.77</v>
      </c>
      <c r="I602" s="8">
        <v>0.77</v>
      </c>
      <c r="J602" s="8">
        <v>0.77</v>
      </c>
    </row>
    <row r="603" spans="1:10" x14ac:dyDescent="0.3">
      <c r="A603" t="s">
        <v>1185</v>
      </c>
      <c r="B603" t="s">
        <v>15</v>
      </c>
      <c r="C603" t="s">
        <v>166</v>
      </c>
      <c r="D603">
        <v>60141644</v>
      </c>
      <c r="E603" t="s">
        <v>1126</v>
      </c>
      <c r="F603" s="8">
        <v>56.75</v>
      </c>
      <c r="G603" s="8">
        <v>0.77</v>
      </c>
      <c r="H603" s="8">
        <v>0.77</v>
      </c>
      <c r="I603" s="8">
        <v>0.77</v>
      </c>
      <c r="J603" s="8">
        <v>0.77</v>
      </c>
    </row>
    <row r="604" spans="1:10" x14ac:dyDescent="0.3">
      <c r="A604" t="s">
        <v>1185</v>
      </c>
      <c r="B604" t="s">
        <v>273</v>
      </c>
      <c r="C604" t="s">
        <v>274</v>
      </c>
      <c r="D604">
        <v>60165620</v>
      </c>
      <c r="E604" t="s">
        <v>1127</v>
      </c>
      <c r="F604" s="8">
        <v>56.67</v>
      </c>
      <c r="G604" s="8">
        <v>0.75</v>
      </c>
      <c r="H604" s="8">
        <v>0.75</v>
      </c>
      <c r="I604" s="8">
        <v>0.75</v>
      </c>
      <c r="J604" s="8">
        <v>0.75</v>
      </c>
    </row>
    <row r="605" spans="1:10" x14ac:dyDescent="0.3">
      <c r="A605" t="s">
        <v>1185</v>
      </c>
      <c r="B605" t="s">
        <v>273</v>
      </c>
      <c r="C605" t="s">
        <v>274</v>
      </c>
      <c r="D605">
        <v>60171124</v>
      </c>
      <c r="E605" t="s">
        <v>1128</v>
      </c>
      <c r="F605" s="8">
        <v>55.96</v>
      </c>
      <c r="G605" s="8">
        <v>0.76</v>
      </c>
      <c r="H605" s="8">
        <v>0.76</v>
      </c>
      <c r="I605" s="8">
        <v>0.76</v>
      </c>
      <c r="J605" s="8">
        <v>0.76</v>
      </c>
    </row>
    <row r="606" spans="1:10" x14ac:dyDescent="0.3">
      <c r="A606" t="s">
        <v>1185</v>
      </c>
      <c r="B606" t="s">
        <v>17</v>
      </c>
      <c r="C606" t="s">
        <v>433</v>
      </c>
      <c r="D606">
        <v>60138957</v>
      </c>
      <c r="E606" t="s">
        <v>1129</v>
      </c>
      <c r="F606" s="8">
        <v>55.92</v>
      </c>
      <c r="G606" s="8">
        <v>0.75</v>
      </c>
      <c r="H606" s="8">
        <v>0.75</v>
      </c>
      <c r="I606" s="8">
        <v>0.75</v>
      </c>
      <c r="J606" s="8">
        <v>0.75</v>
      </c>
    </row>
    <row r="607" spans="1:10" x14ac:dyDescent="0.3">
      <c r="A607" t="s">
        <v>1185</v>
      </c>
      <c r="B607" t="s">
        <v>142</v>
      </c>
      <c r="C607" t="s">
        <v>238</v>
      </c>
      <c r="D607">
        <v>47005118</v>
      </c>
      <c r="E607" t="s">
        <v>1130</v>
      </c>
      <c r="F607" s="8">
        <v>55.86</v>
      </c>
      <c r="G607" s="8">
        <v>0.76</v>
      </c>
      <c r="H607" s="8">
        <v>0.76</v>
      </c>
      <c r="I607" s="8">
        <v>0.76</v>
      </c>
      <c r="J607" s="8">
        <v>0.76</v>
      </c>
    </row>
    <row r="608" spans="1:10" x14ac:dyDescent="0.3">
      <c r="A608" t="s">
        <v>1185</v>
      </c>
      <c r="B608" t="s">
        <v>15</v>
      </c>
      <c r="C608" t="s">
        <v>1131</v>
      </c>
      <c r="D608">
        <v>2072837</v>
      </c>
      <c r="E608" t="s">
        <v>1132</v>
      </c>
      <c r="F608" s="8">
        <v>55.59</v>
      </c>
      <c r="G608" s="8">
        <v>0.79</v>
      </c>
      <c r="H608" s="8">
        <v>0.79</v>
      </c>
      <c r="I608" s="8">
        <v>0.79</v>
      </c>
      <c r="J608" s="8">
        <v>0.79</v>
      </c>
    </row>
    <row r="609" spans="1:10" x14ac:dyDescent="0.3">
      <c r="A609" t="s">
        <v>1185</v>
      </c>
      <c r="B609" t="s">
        <v>142</v>
      </c>
      <c r="C609" t="s">
        <v>163</v>
      </c>
      <c r="D609">
        <v>41022678</v>
      </c>
      <c r="E609" t="s">
        <v>1133</v>
      </c>
      <c r="F609" s="8">
        <v>55.5</v>
      </c>
      <c r="G609" s="8">
        <v>0.79</v>
      </c>
      <c r="H609" s="8">
        <v>0.79</v>
      </c>
      <c r="I609" s="8">
        <v>0.79</v>
      </c>
      <c r="J609" s="8">
        <v>0.79</v>
      </c>
    </row>
    <row r="610" spans="1:10" x14ac:dyDescent="0.3">
      <c r="A610" t="s">
        <v>1185</v>
      </c>
      <c r="B610" t="s">
        <v>15</v>
      </c>
      <c r="C610" t="s">
        <v>166</v>
      </c>
      <c r="D610">
        <v>2173530</v>
      </c>
      <c r="E610" t="s">
        <v>1134</v>
      </c>
      <c r="F610" s="8">
        <v>55.21</v>
      </c>
      <c r="G610" s="8">
        <v>0.77</v>
      </c>
      <c r="H610" s="8">
        <v>0.77</v>
      </c>
      <c r="I610" s="8">
        <v>0.77</v>
      </c>
      <c r="J610" s="8">
        <v>0.77</v>
      </c>
    </row>
    <row r="611" spans="1:10" x14ac:dyDescent="0.3">
      <c r="A611" t="s">
        <v>1185</v>
      </c>
      <c r="B611" t="s">
        <v>273</v>
      </c>
      <c r="C611" t="s">
        <v>858</v>
      </c>
      <c r="D611">
        <v>3144715</v>
      </c>
      <c r="E611" t="s">
        <v>1135</v>
      </c>
      <c r="F611" s="8">
        <v>55.17</v>
      </c>
      <c r="G611" s="8">
        <v>0.75</v>
      </c>
      <c r="H611" s="8">
        <v>0.75</v>
      </c>
      <c r="I611" s="8">
        <v>0.75</v>
      </c>
      <c r="J611" s="8">
        <v>0.75</v>
      </c>
    </row>
    <row r="612" spans="1:10" x14ac:dyDescent="0.3">
      <c r="A612" t="s">
        <v>1185</v>
      </c>
      <c r="B612" t="s">
        <v>17</v>
      </c>
      <c r="C612" t="s">
        <v>433</v>
      </c>
      <c r="D612">
        <v>10189142</v>
      </c>
      <c r="E612" t="s">
        <v>1136</v>
      </c>
      <c r="F612" s="8">
        <v>55.17</v>
      </c>
      <c r="G612" s="8">
        <v>0.75</v>
      </c>
      <c r="H612" s="8">
        <v>0.75</v>
      </c>
      <c r="I612" s="8">
        <v>0.75</v>
      </c>
      <c r="J612" s="8">
        <v>0.75</v>
      </c>
    </row>
    <row r="613" spans="1:10" x14ac:dyDescent="0.3">
      <c r="A613" t="s">
        <v>1185</v>
      </c>
      <c r="B613" t="s">
        <v>17</v>
      </c>
      <c r="C613" t="s">
        <v>391</v>
      </c>
      <c r="D613">
        <v>60167848</v>
      </c>
      <c r="E613" t="s">
        <v>1137</v>
      </c>
      <c r="F613" s="8">
        <v>55.17</v>
      </c>
      <c r="G613" s="8">
        <v>0.75</v>
      </c>
      <c r="H613" s="8">
        <v>0.75</v>
      </c>
      <c r="I613" s="8">
        <v>0.75</v>
      </c>
      <c r="J613" s="8">
        <v>0.75</v>
      </c>
    </row>
    <row r="614" spans="1:10" x14ac:dyDescent="0.3">
      <c r="A614" t="s">
        <v>1185</v>
      </c>
      <c r="B614" t="s">
        <v>17</v>
      </c>
      <c r="C614" t="s">
        <v>593</v>
      </c>
      <c r="D614">
        <v>1011020</v>
      </c>
      <c r="E614" t="s">
        <v>836</v>
      </c>
      <c r="F614" s="8">
        <v>54.62</v>
      </c>
      <c r="G614" s="8">
        <v>0.73</v>
      </c>
      <c r="H614" s="8">
        <v>0.73</v>
      </c>
      <c r="I614" s="8">
        <v>0.73</v>
      </c>
      <c r="J614" s="8">
        <v>0.73</v>
      </c>
    </row>
    <row r="615" spans="1:10" x14ac:dyDescent="0.3">
      <c r="A615" t="s">
        <v>1185</v>
      </c>
      <c r="B615" t="s">
        <v>17</v>
      </c>
      <c r="C615" t="s">
        <v>433</v>
      </c>
      <c r="D615">
        <v>10163683</v>
      </c>
      <c r="E615" t="s">
        <v>1138</v>
      </c>
      <c r="F615" s="8">
        <v>54.42</v>
      </c>
      <c r="G615" s="8">
        <v>0.75</v>
      </c>
      <c r="H615" s="8">
        <v>0.75</v>
      </c>
      <c r="I615" s="8">
        <v>0.75</v>
      </c>
      <c r="J615" s="8">
        <v>0.75</v>
      </c>
    </row>
    <row r="616" spans="1:10" x14ac:dyDescent="0.3">
      <c r="A616" t="s">
        <v>1185</v>
      </c>
      <c r="B616" t="s">
        <v>17</v>
      </c>
      <c r="C616" t="s">
        <v>612</v>
      </c>
      <c r="D616">
        <v>111018893</v>
      </c>
      <c r="E616" t="s">
        <v>1139</v>
      </c>
      <c r="F616" s="8">
        <v>54.42</v>
      </c>
      <c r="G616" s="8">
        <v>0.75</v>
      </c>
      <c r="H616" s="8">
        <v>0.75</v>
      </c>
      <c r="I616" s="8">
        <v>0.75</v>
      </c>
      <c r="J616" s="8">
        <v>0.75</v>
      </c>
    </row>
    <row r="617" spans="1:10" x14ac:dyDescent="0.3">
      <c r="A617" t="s">
        <v>1185</v>
      </c>
      <c r="B617" t="s">
        <v>15</v>
      </c>
      <c r="C617" t="s">
        <v>244</v>
      </c>
      <c r="D617">
        <v>42024242</v>
      </c>
      <c r="E617" t="s">
        <v>1140</v>
      </c>
      <c r="F617" s="8">
        <v>54.32</v>
      </c>
      <c r="G617" s="8">
        <v>0</v>
      </c>
      <c r="H617" s="8">
        <v>0</v>
      </c>
      <c r="I617" s="8">
        <v>0</v>
      </c>
      <c r="J617" s="8">
        <v>0</v>
      </c>
    </row>
    <row r="618" spans="1:10" x14ac:dyDescent="0.3">
      <c r="A618" t="s">
        <v>1185</v>
      </c>
      <c r="B618" t="s">
        <v>17</v>
      </c>
      <c r="C618" t="s">
        <v>391</v>
      </c>
      <c r="D618">
        <v>60174644</v>
      </c>
      <c r="E618" t="s">
        <v>1141</v>
      </c>
      <c r="F618" s="8">
        <v>54.05</v>
      </c>
      <c r="G618" s="8">
        <v>0.74</v>
      </c>
      <c r="H618" s="8">
        <v>0.74</v>
      </c>
      <c r="I618" s="8">
        <v>0.74</v>
      </c>
      <c r="J618" s="8">
        <v>0.74</v>
      </c>
    </row>
    <row r="619" spans="1:10" x14ac:dyDescent="0.3">
      <c r="A619" t="s">
        <v>1185</v>
      </c>
      <c r="B619" t="s">
        <v>261</v>
      </c>
      <c r="C619" t="s">
        <v>823</v>
      </c>
      <c r="D619">
        <v>1000205415</v>
      </c>
      <c r="E619" t="s">
        <v>1142</v>
      </c>
      <c r="F619" s="8">
        <v>54</v>
      </c>
      <c r="G619" s="8">
        <v>0</v>
      </c>
      <c r="H619" s="8">
        <v>0</v>
      </c>
      <c r="I619" s="8">
        <v>0</v>
      </c>
      <c r="J619" s="8">
        <v>0</v>
      </c>
    </row>
    <row r="620" spans="1:10" x14ac:dyDescent="0.3">
      <c r="A620" t="s">
        <v>1185</v>
      </c>
      <c r="B620" t="s">
        <v>273</v>
      </c>
      <c r="C620" t="s">
        <v>809</v>
      </c>
      <c r="D620">
        <v>111012656</v>
      </c>
      <c r="E620" t="s">
        <v>1143</v>
      </c>
      <c r="F620" s="8">
        <v>53.91</v>
      </c>
      <c r="G620" s="8">
        <v>0.72</v>
      </c>
      <c r="H620" s="8">
        <v>0.72</v>
      </c>
      <c r="I620" s="8">
        <v>0.72</v>
      </c>
      <c r="J620" s="8">
        <v>0.72</v>
      </c>
    </row>
    <row r="621" spans="1:10" x14ac:dyDescent="0.3">
      <c r="A621" t="s">
        <v>1185</v>
      </c>
      <c r="B621" t="s">
        <v>273</v>
      </c>
      <c r="C621" t="s">
        <v>809</v>
      </c>
      <c r="D621">
        <v>111022765</v>
      </c>
      <c r="E621" t="s">
        <v>1144</v>
      </c>
      <c r="F621" s="8">
        <v>53.91</v>
      </c>
      <c r="G621" s="8">
        <v>0.72</v>
      </c>
      <c r="H621" s="8">
        <v>0.72</v>
      </c>
      <c r="I621" s="8">
        <v>0.72</v>
      </c>
      <c r="J621" s="8">
        <v>0.72</v>
      </c>
    </row>
    <row r="622" spans="1:10" x14ac:dyDescent="0.3">
      <c r="A622" t="s">
        <v>1185</v>
      </c>
      <c r="B622" t="s">
        <v>261</v>
      </c>
      <c r="C622" t="s">
        <v>262</v>
      </c>
      <c r="D622">
        <v>1001430952</v>
      </c>
      <c r="E622" t="s">
        <v>1145</v>
      </c>
      <c r="F622" s="8">
        <v>53.67</v>
      </c>
      <c r="G622" s="8">
        <v>0.75</v>
      </c>
      <c r="H622" s="8">
        <v>0.75</v>
      </c>
      <c r="I622" s="8">
        <v>0.75</v>
      </c>
      <c r="J622" s="8">
        <v>0.75</v>
      </c>
    </row>
    <row r="623" spans="1:10" x14ac:dyDescent="0.3">
      <c r="A623" t="s">
        <v>1185</v>
      </c>
      <c r="B623" t="s">
        <v>17</v>
      </c>
      <c r="C623" t="s">
        <v>612</v>
      </c>
      <c r="D623">
        <v>60137879</v>
      </c>
      <c r="E623" t="s">
        <v>1146</v>
      </c>
      <c r="F623" s="8">
        <v>53.67</v>
      </c>
      <c r="G623" s="8">
        <v>0.75</v>
      </c>
      <c r="H623" s="8">
        <v>0.75</v>
      </c>
      <c r="I623" s="8">
        <v>0.75</v>
      </c>
      <c r="J623" s="8">
        <v>0.75</v>
      </c>
    </row>
    <row r="624" spans="1:10" x14ac:dyDescent="0.3">
      <c r="A624" t="s">
        <v>1185</v>
      </c>
      <c r="B624" t="s">
        <v>261</v>
      </c>
      <c r="C624" t="s">
        <v>262</v>
      </c>
      <c r="D624">
        <v>1000529250</v>
      </c>
      <c r="E624" t="s">
        <v>1147</v>
      </c>
      <c r="F624" s="8">
        <v>53.1</v>
      </c>
      <c r="G624" s="8">
        <v>0.78</v>
      </c>
      <c r="H624" s="8">
        <v>52.32</v>
      </c>
      <c r="I624" s="8">
        <v>0</v>
      </c>
      <c r="J624" s="8">
        <v>0</v>
      </c>
    </row>
    <row r="625" spans="1:10" x14ac:dyDescent="0.3">
      <c r="A625" t="s">
        <v>1185</v>
      </c>
      <c r="B625" t="s">
        <v>273</v>
      </c>
      <c r="C625" t="s">
        <v>274</v>
      </c>
      <c r="D625">
        <v>60107904</v>
      </c>
      <c r="E625" t="s">
        <v>1148</v>
      </c>
      <c r="F625" s="8">
        <v>52.88</v>
      </c>
      <c r="G625" s="8">
        <v>0.72</v>
      </c>
      <c r="H625" s="8">
        <v>0.72</v>
      </c>
      <c r="I625" s="8">
        <v>0.72</v>
      </c>
      <c r="J625" s="8">
        <v>0.72</v>
      </c>
    </row>
    <row r="626" spans="1:10" x14ac:dyDescent="0.3">
      <c r="A626" t="s">
        <v>1185</v>
      </c>
      <c r="B626" t="s">
        <v>273</v>
      </c>
      <c r="C626" t="s">
        <v>445</v>
      </c>
      <c r="D626">
        <v>3481218</v>
      </c>
      <c r="E626" t="s">
        <v>1149</v>
      </c>
      <c r="F626" s="8">
        <v>52.47</v>
      </c>
      <c r="G626" s="8">
        <v>0.72</v>
      </c>
      <c r="H626" s="8">
        <v>0.72</v>
      </c>
      <c r="I626" s="8">
        <v>0.72</v>
      </c>
      <c r="J626" s="8">
        <v>0.72</v>
      </c>
    </row>
    <row r="627" spans="1:10" x14ac:dyDescent="0.3">
      <c r="A627" t="s">
        <v>1185</v>
      </c>
      <c r="B627" t="s">
        <v>273</v>
      </c>
      <c r="C627" t="s">
        <v>274</v>
      </c>
      <c r="D627">
        <v>60138651</v>
      </c>
      <c r="E627" t="s">
        <v>1150</v>
      </c>
      <c r="F627" s="8">
        <v>52.4</v>
      </c>
      <c r="G627" s="8">
        <v>0.7</v>
      </c>
      <c r="H627" s="8">
        <v>0.7</v>
      </c>
      <c r="I627" s="8">
        <v>0.7</v>
      </c>
      <c r="J627" s="8">
        <v>0.7</v>
      </c>
    </row>
    <row r="628" spans="1:10" x14ac:dyDescent="0.3">
      <c r="A628" t="s">
        <v>1185</v>
      </c>
      <c r="B628" t="s">
        <v>261</v>
      </c>
      <c r="C628" t="s">
        <v>262</v>
      </c>
      <c r="D628">
        <v>1001423800</v>
      </c>
      <c r="E628" t="s">
        <v>1151</v>
      </c>
      <c r="F628" s="8">
        <v>52.17</v>
      </c>
      <c r="G628" s="8">
        <v>0.75</v>
      </c>
      <c r="H628" s="8">
        <v>0.75</v>
      </c>
      <c r="I628" s="8">
        <v>0.75</v>
      </c>
      <c r="J628" s="8">
        <v>49.92</v>
      </c>
    </row>
    <row r="629" spans="1:10" x14ac:dyDescent="0.3">
      <c r="A629" t="s">
        <v>1185</v>
      </c>
      <c r="B629" t="s">
        <v>18</v>
      </c>
      <c r="C629" t="s">
        <v>229</v>
      </c>
      <c r="D629">
        <v>60120663</v>
      </c>
      <c r="E629" t="s">
        <v>1152</v>
      </c>
      <c r="F629" s="8">
        <v>52.17</v>
      </c>
      <c r="G629" s="8">
        <v>0.75</v>
      </c>
      <c r="H629" s="8">
        <v>0.75</v>
      </c>
      <c r="I629" s="8">
        <v>0.75</v>
      </c>
      <c r="J629" s="8">
        <v>0</v>
      </c>
    </row>
    <row r="630" spans="1:10" x14ac:dyDescent="0.3">
      <c r="A630" t="s">
        <v>1185</v>
      </c>
      <c r="B630" t="s">
        <v>273</v>
      </c>
      <c r="C630" t="s">
        <v>445</v>
      </c>
      <c r="D630">
        <v>111020683</v>
      </c>
      <c r="E630" t="s">
        <v>1153</v>
      </c>
      <c r="F630" s="8">
        <v>51.75</v>
      </c>
      <c r="G630" s="8">
        <v>0.72</v>
      </c>
      <c r="H630" s="8">
        <v>0.72</v>
      </c>
      <c r="I630" s="8">
        <v>0.72</v>
      </c>
      <c r="J630" s="8">
        <v>0.72</v>
      </c>
    </row>
    <row r="631" spans="1:10" x14ac:dyDescent="0.3">
      <c r="A631" t="s">
        <v>1185</v>
      </c>
      <c r="B631" t="s">
        <v>17</v>
      </c>
      <c r="C631" t="s">
        <v>109</v>
      </c>
      <c r="D631">
        <v>110018212</v>
      </c>
      <c r="E631" t="s">
        <v>875</v>
      </c>
      <c r="F631" s="8">
        <v>51.75</v>
      </c>
      <c r="G631" s="8">
        <v>0.72</v>
      </c>
      <c r="H631" s="8">
        <v>0.72</v>
      </c>
      <c r="I631" s="8">
        <v>0.72</v>
      </c>
      <c r="J631" s="8">
        <v>0.72</v>
      </c>
    </row>
    <row r="632" spans="1:10" x14ac:dyDescent="0.3">
      <c r="A632" t="s">
        <v>1185</v>
      </c>
      <c r="B632" t="s">
        <v>18</v>
      </c>
      <c r="C632" t="s">
        <v>756</v>
      </c>
      <c r="D632">
        <v>60125012</v>
      </c>
      <c r="E632" t="s">
        <v>1154</v>
      </c>
      <c r="F632" s="8">
        <v>51.12</v>
      </c>
      <c r="G632" s="8">
        <v>0</v>
      </c>
      <c r="H632" s="8">
        <v>51.12</v>
      </c>
      <c r="I632" s="8">
        <v>0</v>
      </c>
      <c r="J632" s="8">
        <v>0</v>
      </c>
    </row>
    <row r="633" spans="1:10" x14ac:dyDescent="0.3">
      <c r="A633" t="s">
        <v>1185</v>
      </c>
      <c r="B633" t="s">
        <v>17</v>
      </c>
      <c r="C633" t="s">
        <v>612</v>
      </c>
      <c r="D633">
        <v>60169061</v>
      </c>
      <c r="E633" t="s">
        <v>1155</v>
      </c>
      <c r="F633" s="8">
        <v>51</v>
      </c>
      <c r="G633" s="8">
        <v>0.7</v>
      </c>
      <c r="H633" s="8">
        <v>0.7</v>
      </c>
      <c r="I633" s="8">
        <v>0.7</v>
      </c>
      <c r="J633" s="8">
        <v>0.7</v>
      </c>
    </row>
    <row r="634" spans="1:10" x14ac:dyDescent="0.3">
      <c r="A634" t="s">
        <v>1185</v>
      </c>
      <c r="B634" t="s">
        <v>17</v>
      </c>
      <c r="C634" t="s">
        <v>593</v>
      </c>
      <c r="D634">
        <v>60149919</v>
      </c>
      <c r="E634" t="s">
        <v>1156</v>
      </c>
      <c r="F634" s="8">
        <v>50.88</v>
      </c>
      <c r="G634" s="8">
        <v>0.72</v>
      </c>
      <c r="H634" s="8">
        <v>0.72</v>
      </c>
      <c r="I634" s="8">
        <v>0.72</v>
      </c>
      <c r="J634" s="8">
        <v>0.72</v>
      </c>
    </row>
    <row r="635" spans="1:10" x14ac:dyDescent="0.3">
      <c r="A635" t="s">
        <v>1185</v>
      </c>
      <c r="B635" t="s">
        <v>17</v>
      </c>
      <c r="C635" t="s">
        <v>838</v>
      </c>
      <c r="D635">
        <v>60138764</v>
      </c>
      <c r="E635" t="s">
        <v>1157</v>
      </c>
      <c r="F635" s="8">
        <v>48.59</v>
      </c>
      <c r="G635" s="8">
        <v>0.66</v>
      </c>
      <c r="H635" s="8">
        <v>0.66</v>
      </c>
      <c r="I635" s="8">
        <v>0.66</v>
      </c>
      <c r="J635" s="8">
        <v>0.66</v>
      </c>
    </row>
    <row r="636" spans="1:10" x14ac:dyDescent="0.3">
      <c r="A636" t="s">
        <v>1185</v>
      </c>
      <c r="B636" t="s">
        <v>17</v>
      </c>
      <c r="C636" t="s">
        <v>838</v>
      </c>
      <c r="D636">
        <v>111011192</v>
      </c>
      <c r="E636" t="s">
        <v>1158</v>
      </c>
      <c r="F636" s="8">
        <v>48.15</v>
      </c>
      <c r="G636" s="8">
        <v>0</v>
      </c>
      <c r="H636" s="8">
        <v>0</v>
      </c>
      <c r="I636" s="8">
        <v>0</v>
      </c>
      <c r="J636" s="8">
        <v>0</v>
      </c>
    </row>
    <row r="637" spans="1:10" x14ac:dyDescent="0.3">
      <c r="A637" t="s">
        <v>1185</v>
      </c>
      <c r="B637" t="s">
        <v>273</v>
      </c>
      <c r="C637" t="s">
        <v>274</v>
      </c>
      <c r="D637">
        <v>111022198</v>
      </c>
      <c r="E637" t="s">
        <v>1159</v>
      </c>
      <c r="F637" s="8">
        <v>46.8</v>
      </c>
      <c r="G637" s="8">
        <v>46.8</v>
      </c>
      <c r="H637" s="8">
        <v>0</v>
      </c>
      <c r="I637" s="8">
        <v>0</v>
      </c>
      <c r="J637" s="8">
        <v>0</v>
      </c>
    </row>
    <row r="638" spans="1:10" x14ac:dyDescent="0.3">
      <c r="A638" t="s">
        <v>1185</v>
      </c>
      <c r="B638" t="s">
        <v>15</v>
      </c>
      <c r="C638" t="s">
        <v>166</v>
      </c>
      <c r="D638">
        <v>2177531</v>
      </c>
      <c r="E638" t="s">
        <v>1160</v>
      </c>
      <c r="F638" s="8">
        <v>44.86</v>
      </c>
      <c r="G638" s="8">
        <v>44.86</v>
      </c>
      <c r="H638" s="8">
        <v>0</v>
      </c>
      <c r="I638" s="8">
        <v>0</v>
      </c>
      <c r="J638" s="8">
        <v>0</v>
      </c>
    </row>
    <row r="639" spans="1:10" x14ac:dyDescent="0.3">
      <c r="A639" t="s">
        <v>1185</v>
      </c>
      <c r="B639" t="s">
        <v>17</v>
      </c>
      <c r="C639" t="s">
        <v>391</v>
      </c>
      <c r="D639">
        <v>111010105</v>
      </c>
      <c r="E639" t="s">
        <v>1161</v>
      </c>
      <c r="F639" s="8">
        <v>44.26</v>
      </c>
      <c r="G639" s="8">
        <v>0.65</v>
      </c>
      <c r="H639" s="8">
        <v>43.61</v>
      </c>
      <c r="I639" s="8">
        <v>0</v>
      </c>
      <c r="J639" s="8">
        <v>0</v>
      </c>
    </row>
    <row r="640" spans="1:10" x14ac:dyDescent="0.3">
      <c r="A640" t="s">
        <v>1185</v>
      </c>
      <c r="B640" t="s">
        <v>90</v>
      </c>
      <c r="C640" t="s">
        <v>91</v>
      </c>
      <c r="D640">
        <v>224958</v>
      </c>
      <c r="E640" t="s">
        <v>1162</v>
      </c>
      <c r="F640" s="8">
        <v>42.38</v>
      </c>
      <c r="G640" s="8">
        <v>0</v>
      </c>
      <c r="H640" s="8">
        <v>0</v>
      </c>
      <c r="I640" s="8">
        <v>0</v>
      </c>
      <c r="J640" s="8">
        <v>0</v>
      </c>
    </row>
    <row r="641" spans="1:10" x14ac:dyDescent="0.3">
      <c r="A641" t="s">
        <v>1185</v>
      </c>
      <c r="B641" t="s">
        <v>15</v>
      </c>
      <c r="C641" t="s">
        <v>166</v>
      </c>
      <c r="D641">
        <v>2162105</v>
      </c>
      <c r="E641" t="s">
        <v>1163</v>
      </c>
      <c r="F641" s="8">
        <v>42</v>
      </c>
      <c r="G641" s="8">
        <v>42</v>
      </c>
      <c r="H641" s="8">
        <v>0</v>
      </c>
      <c r="I641" s="8">
        <v>0</v>
      </c>
      <c r="J641" s="8">
        <v>0</v>
      </c>
    </row>
    <row r="642" spans="1:10" x14ac:dyDescent="0.3">
      <c r="A642" t="s">
        <v>1185</v>
      </c>
      <c r="B642" t="s">
        <v>18</v>
      </c>
      <c r="C642" t="s">
        <v>549</v>
      </c>
      <c r="D642">
        <v>1000760913</v>
      </c>
      <c r="E642" t="s">
        <v>1164</v>
      </c>
      <c r="F642" s="8">
        <v>41.6</v>
      </c>
      <c r="G642" s="8">
        <v>41.6</v>
      </c>
      <c r="H642" s="8">
        <v>0</v>
      </c>
      <c r="I642" s="8">
        <v>0</v>
      </c>
      <c r="J642" s="8">
        <v>0</v>
      </c>
    </row>
    <row r="643" spans="1:10" x14ac:dyDescent="0.3">
      <c r="A643" t="s">
        <v>1185</v>
      </c>
      <c r="B643" t="s">
        <v>90</v>
      </c>
      <c r="C643" t="s">
        <v>341</v>
      </c>
      <c r="D643">
        <v>60157252</v>
      </c>
      <c r="E643" t="s">
        <v>1165</v>
      </c>
      <c r="F643" s="8">
        <v>41.45</v>
      </c>
      <c r="G643" s="8">
        <v>0</v>
      </c>
      <c r="H643" s="8">
        <v>0</v>
      </c>
      <c r="I643" s="8">
        <v>0</v>
      </c>
      <c r="J643" s="8">
        <v>0</v>
      </c>
    </row>
    <row r="644" spans="1:10" x14ac:dyDescent="0.3">
      <c r="A644" t="s">
        <v>1185</v>
      </c>
      <c r="B644" t="s">
        <v>17</v>
      </c>
      <c r="C644" t="s">
        <v>433</v>
      </c>
      <c r="D644">
        <v>10125674</v>
      </c>
      <c r="E644" t="s">
        <v>1166</v>
      </c>
      <c r="F644" s="8">
        <v>40.799999999999997</v>
      </c>
      <c r="G644" s="8">
        <v>0.56000000000000005</v>
      </c>
      <c r="H644" s="8">
        <v>0.56000000000000005</v>
      </c>
      <c r="I644" s="8">
        <v>0.56000000000000005</v>
      </c>
      <c r="J644" s="8">
        <v>0.56000000000000005</v>
      </c>
    </row>
    <row r="645" spans="1:10" x14ac:dyDescent="0.3">
      <c r="A645" t="s">
        <v>1185</v>
      </c>
      <c r="B645" t="s">
        <v>142</v>
      </c>
      <c r="C645" t="s">
        <v>163</v>
      </c>
      <c r="D645">
        <v>47007047</v>
      </c>
      <c r="E645" t="s">
        <v>1167</v>
      </c>
      <c r="F645" s="8">
        <v>39.68</v>
      </c>
      <c r="G645" s="8">
        <v>0.57999999999999996</v>
      </c>
      <c r="H645" s="8">
        <v>0.57999999999999996</v>
      </c>
      <c r="I645" s="8">
        <v>38.520000000000003</v>
      </c>
      <c r="J645" s="8">
        <v>0</v>
      </c>
    </row>
    <row r="646" spans="1:10" x14ac:dyDescent="0.3">
      <c r="A646" t="s">
        <v>1185</v>
      </c>
      <c r="B646" t="s">
        <v>176</v>
      </c>
      <c r="C646" t="s">
        <v>232</v>
      </c>
      <c r="D646">
        <v>601209660</v>
      </c>
      <c r="E646" t="s">
        <v>1168</v>
      </c>
      <c r="F646" s="8">
        <v>39.5</v>
      </c>
      <c r="G646" s="8">
        <v>0</v>
      </c>
      <c r="H646" s="8">
        <v>0</v>
      </c>
      <c r="I646" s="8">
        <v>0</v>
      </c>
      <c r="J646" s="8">
        <v>0</v>
      </c>
    </row>
    <row r="647" spans="1:10" x14ac:dyDescent="0.3">
      <c r="A647" t="s">
        <v>1185</v>
      </c>
      <c r="B647" t="s">
        <v>17</v>
      </c>
      <c r="C647" t="s">
        <v>433</v>
      </c>
      <c r="D647">
        <v>10194654</v>
      </c>
      <c r="E647" t="s">
        <v>1169</v>
      </c>
      <c r="F647" s="8">
        <v>37.909999999999997</v>
      </c>
      <c r="G647" s="8">
        <v>0.52</v>
      </c>
      <c r="H647" s="8">
        <v>0.52</v>
      </c>
      <c r="I647" s="8">
        <v>0.52</v>
      </c>
      <c r="J647" s="8">
        <v>0.52</v>
      </c>
    </row>
    <row r="648" spans="1:10" x14ac:dyDescent="0.3">
      <c r="A648" t="s">
        <v>1185</v>
      </c>
      <c r="B648" t="s">
        <v>17</v>
      </c>
      <c r="C648" t="s">
        <v>109</v>
      </c>
      <c r="D648">
        <v>110019120</v>
      </c>
      <c r="E648" t="s">
        <v>1170</v>
      </c>
      <c r="F648" s="8">
        <v>36.6</v>
      </c>
      <c r="G648" s="8">
        <v>0.5</v>
      </c>
      <c r="H648" s="8">
        <v>0.5</v>
      </c>
      <c r="I648" s="8">
        <v>0.5</v>
      </c>
      <c r="J648" s="8">
        <v>0.5</v>
      </c>
    </row>
    <row r="649" spans="1:10" x14ac:dyDescent="0.3">
      <c r="A649" t="s">
        <v>1185</v>
      </c>
      <c r="B649" t="s">
        <v>176</v>
      </c>
      <c r="C649" t="s">
        <v>177</v>
      </c>
      <c r="D649">
        <v>60115769</v>
      </c>
      <c r="E649" t="s">
        <v>1171</v>
      </c>
      <c r="F649" s="8">
        <v>36.54</v>
      </c>
      <c r="G649" s="8">
        <v>0.54</v>
      </c>
      <c r="H649" s="8">
        <v>36</v>
      </c>
      <c r="I649" s="8">
        <v>0</v>
      </c>
      <c r="J649" s="8">
        <v>0</v>
      </c>
    </row>
    <row r="650" spans="1:10" x14ac:dyDescent="0.3">
      <c r="A650" t="s">
        <v>1185</v>
      </c>
      <c r="B650" t="s">
        <v>15</v>
      </c>
      <c r="C650" t="s">
        <v>166</v>
      </c>
      <c r="D650">
        <v>2161095</v>
      </c>
      <c r="E650" t="s">
        <v>1172</v>
      </c>
      <c r="F650" s="8">
        <v>36</v>
      </c>
      <c r="G650" s="8">
        <v>36</v>
      </c>
      <c r="H650" s="8">
        <v>0</v>
      </c>
      <c r="I650" s="8">
        <v>0</v>
      </c>
      <c r="J650" s="8">
        <v>0</v>
      </c>
    </row>
    <row r="651" spans="1:10" x14ac:dyDescent="0.3">
      <c r="A651" t="s">
        <v>1185</v>
      </c>
      <c r="B651" t="s">
        <v>261</v>
      </c>
      <c r="C651" t="s">
        <v>262</v>
      </c>
      <c r="D651">
        <v>1000554525</v>
      </c>
      <c r="E651" t="s">
        <v>1173</v>
      </c>
      <c r="F651" s="8">
        <v>31.2</v>
      </c>
      <c r="G651" s="8">
        <v>0</v>
      </c>
      <c r="H651" s="8">
        <v>0</v>
      </c>
      <c r="I651" s="8">
        <v>31.2</v>
      </c>
      <c r="J651" s="8">
        <v>0</v>
      </c>
    </row>
    <row r="652" spans="1:10" x14ac:dyDescent="0.3">
      <c r="A652" t="s">
        <v>1185</v>
      </c>
      <c r="B652" t="s">
        <v>142</v>
      </c>
      <c r="C652" t="s">
        <v>959</v>
      </c>
      <c r="D652">
        <v>60182467</v>
      </c>
      <c r="E652" t="s">
        <v>1174</v>
      </c>
      <c r="F652" s="8">
        <v>30.66</v>
      </c>
      <c r="G652" s="8">
        <v>3.1</v>
      </c>
      <c r="H652" s="8">
        <v>5.53</v>
      </c>
      <c r="I652" s="8">
        <v>5.53</v>
      </c>
      <c r="J652" s="8">
        <v>3.1</v>
      </c>
    </row>
    <row r="653" spans="1:10" x14ac:dyDescent="0.3">
      <c r="A653" t="s">
        <v>1185</v>
      </c>
      <c r="B653" t="s">
        <v>17</v>
      </c>
      <c r="C653" t="s">
        <v>391</v>
      </c>
      <c r="D653">
        <v>111019556</v>
      </c>
      <c r="E653" t="s">
        <v>1175</v>
      </c>
      <c r="F653" s="8">
        <v>25.37</v>
      </c>
      <c r="G653" s="8">
        <v>0.5</v>
      </c>
      <c r="H653" s="8">
        <v>24.87</v>
      </c>
      <c r="I653" s="8">
        <v>0</v>
      </c>
      <c r="J653" s="8">
        <v>0</v>
      </c>
    </row>
    <row r="654" spans="1:10" x14ac:dyDescent="0.3">
      <c r="A654" t="s">
        <v>1185</v>
      </c>
      <c r="B654" t="s">
        <v>18</v>
      </c>
      <c r="C654" t="s">
        <v>825</v>
      </c>
      <c r="D654">
        <v>1015000133</v>
      </c>
      <c r="E654" t="s">
        <v>1176</v>
      </c>
      <c r="F654" s="8">
        <v>16.13</v>
      </c>
      <c r="G654" s="8">
        <v>0</v>
      </c>
      <c r="H654" s="8">
        <v>16.13</v>
      </c>
      <c r="I654" s="8">
        <v>0</v>
      </c>
      <c r="J654" s="8">
        <v>0</v>
      </c>
    </row>
    <row r="655" spans="1:10" x14ac:dyDescent="0.3">
      <c r="A655" t="s">
        <v>1185</v>
      </c>
      <c r="B655" t="s">
        <v>142</v>
      </c>
      <c r="C655" t="s">
        <v>598</v>
      </c>
      <c r="D655">
        <v>60135548</v>
      </c>
      <c r="E655" t="s">
        <v>1177</v>
      </c>
      <c r="F655" s="8">
        <v>14.29</v>
      </c>
      <c r="G655" s="8">
        <v>0.5</v>
      </c>
      <c r="H655" s="8">
        <v>0</v>
      </c>
      <c r="I655" s="8">
        <v>13.79</v>
      </c>
      <c r="J655" s="8">
        <v>0</v>
      </c>
    </row>
    <row r="656" spans="1:10" x14ac:dyDescent="0.3">
      <c r="A656" t="s">
        <v>1185</v>
      </c>
      <c r="B656" t="s">
        <v>18</v>
      </c>
      <c r="C656" t="s">
        <v>565</v>
      </c>
      <c r="D656">
        <v>1030000040</v>
      </c>
      <c r="E656" t="s">
        <v>1178</v>
      </c>
      <c r="F656" s="8">
        <v>13.08</v>
      </c>
      <c r="G656" s="8">
        <v>0</v>
      </c>
      <c r="H656" s="8">
        <v>13.08</v>
      </c>
      <c r="I656" s="8">
        <v>0</v>
      </c>
      <c r="J656" s="8">
        <v>0</v>
      </c>
    </row>
    <row r="657" spans="1:10" x14ac:dyDescent="0.3">
      <c r="A657" t="s">
        <v>1185</v>
      </c>
      <c r="B657" t="s">
        <v>261</v>
      </c>
      <c r="C657" t="s">
        <v>823</v>
      </c>
      <c r="D657">
        <v>1000204074</v>
      </c>
      <c r="E657" t="s">
        <v>1179</v>
      </c>
      <c r="F657" s="8">
        <v>12.84</v>
      </c>
      <c r="G657" s="8">
        <v>0.5</v>
      </c>
      <c r="H657" s="8">
        <v>0.5</v>
      </c>
      <c r="I657" s="8">
        <v>0.5</v>
      </c>
      <c r="J657" s="8">
        <v>0.5</v>
      </c>
    </row>
    <row r="658" spans="1:10" x14ac:dyDescent="0.3">
      <c r="A658" t="s">
        <v>1185</v>
      </c>
      <c r="B658" t="s">
        <v>18</v>
      </c>
      <c r="C658" t="s">
        <v>493</v>
      </c>
      <c r="D658">
        <v>1000166622</v>
      </c>
      <c r="E658" t="s">
        <v>1180</v>
      </c>
      <c r="F658" s="8">
        <v>9</v>
      </c>
      <c r="G658" s="8">
        <v>9</v>
      </c>
      <c r="H658" s="8">
        <v>0</v>
      </c>
      <c r="I658" s="8">
        <v>0</v>
      </c>
      <c r="J658" s="8">
        <v>0</v>
      </c>
    </row>
    <row r="659" spans="1:10" x14ac:dyDescent="0.3">
      <c r="A659" t="s">
        <v>1185</v>
      </c>
      <c r="B659" t="s">
        <v>261</v>
      </c>
      <c r="C659" t="s">
        <v>823</v>
      </c>
      <c r="D659">
        <v>3339932</v>
      </c>
      <c r="E659" t="s">
        <v>1181</v>
      </c>
      <c r="F659" s="8">
        <v>5.35</v>
      </c>
      <c r="G659" s="8">
        <v>5.35</v>
      </c>
      <c r="H659" s="8">
        <v>0</v>
      </c>
      <c r="I659" s="8">
        <v>0</v>
      </c>
      <c r="J659" s="8">
        <v>0</v>
      </c>
    </row>
    <row r="660" spans="1:10" x14ac:dyDescent="0.3">
      <c r="A660" t="s">
        <v>1185</v>
      </c>
      <c r="B660" t="s">
        <v>261</v>
      </c>
      <c r="C660" t="s">
        <v>262</v>
      </c>
      <c r="D660">
        <v>1000710126</v>
      </c>
      <c r="E660" t="s">
        <v>1182</v>
      </c>
      <c r="F660" s="8">
        <v>5.2</v>
      </c>
      <c r="G660" s="8">
        <v>5.2</v>
      </c>
      <c r="H660" s="8">
        <v>0</v>
      </c>
      <c r="I660" s="8">
        <v>0</v>
      </c>
      <c r="J660" s="8">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B4482-BD0F-4A3A-8E8F-8DB25655CB75}">
  <dimension ref="A1:F86"/>
  <sheetViews>
    <sheetView zoomScale="92" zoomScaleNormal="92" workbookViewId="0">
      <selection activeCell="I9" sqref="I9"/>
    </sheetView>
  </sheetViews>
  <sheetFormatPr defaultRowHeight="14.4" x14ac:dyDescent="0.3"/>
  <cols>
    <col min="1" max="1" width="19.6640625" bestFit="1" customWidth="1"/>
    <col min="2" max="2" width="24.109375" bestFit="1" customWidth="1"/>
    <col min="3" max="4" width="24.88671875" bestFit="1" customWidth="1"/>
    <col min="5" max="5" width="26.109375" bestFit="1" customWidth="1"/>
    <col min="6" max="6" width="21.44140625" bestFit="1" customWidth="1"/>
    <col min="7" max="7" width="14.44140625" customWidth="1"/>
    <col min="8" max="8" width="19.21875" bestFit="1" customWidth="1"/>
    <col min="9" max="9" width="17.5546875" bestFit="1" customWidth="1"/>
    <col min="10" max="10" width="13.44140625" bestFit="1" customWidth="1"/>
    <col min="11" max="11" width="18.88671875" bestFit="1" customWidth="1"/>
    <col min="12" max="12" width="28.88671875" bestFit="1" customWidth="1"/>
    <col min="13" max="13" width="17.33203125" bestFit="1" customWidth="1"/>
    <col min="14" max="14" width="14.21875" bestFit="1" customWidth="1"/>
    <col min="15" max="15" width="23.5546875" bestFit="1" customWidth="1"/>
    <col min="16" max="16" width="20.5546875" bestFit="1" customWidth="1"/>
    <col min="17" max="17" width="14.6640625" bestFit="1" customWidth="1"/>
    <col min="18" max="18" width="30.6640625" bestFit="1" customWidth="1"/>
    <col min="19" max="19" width="17.21875" bestFit="1" customWidth="1"/>
    <col min="20" max="20" width="28.21875" bestFit="1" customWidth="1"/>
    <col min="21" max="21" width="13.77734375" bestFit="1" customWidth="1"/>
    <col min="22" max="22" width="12.33203125" bestFit="1" customWidth="1"/>
    <col min="23" max="23" width="18.21875" bestFit="1" customWidth="1"/>
    <col min="24" max="24" width="19.21875" bestFit="1" customWidth="1"/>
    <col min="25" max="25" width="18.33203125" bestFit="1" customWidth="1"/>
    <col min="26" max="26" width="16.77734375" bestFit="1" customWidth="1"/>
    <col min="27" max="27" width="14.6640625" bestFit="1" customWidth="1"/>
    <col min="28" max="28" width="11.88671875" bestFit="1" customWidth="1"/>
    <col min="29" max="29" width="13.21875" bestFit="1" customWidth="1"/>
    <col min="30" max="30" width="14.77734375" bestFit="1" customWidth="1"/>
    <col min="31" max="31" width="20.21875" bestFit="1" customWidth="1"/>
    <col min="32" max="32" width="12.88671875" bestFit="1" customWidth="1"/>
    <col min="33" max="33" width="11.5546875" bestFit="1" customWidth="1"/>
    <col min="34" max="34" width="22.109375" bestFit="1" customWidth="1"/>
    <col min="35" max="35" width="13.109375" bestFit="1" customWidth="1"/>
    <col min="36" max="36" width="11.44140625" bestFit="1" customWidth="1"/>
    <col min="37" max="37" width="16.33203125" bestFit="1" customWidth="1"/>
    <col min="38" max="38" width="16.109375" bestFit="1" customWidth="1"/>
    <col min="39" max="39" width="13.21875" bestFit="1" customWidth="1"/>
    <col min="40" max="40" width="10" bestFit="1" customWidth="1"/>
    <col min="41" max="41" width="11" bestFit="1" customWidth="1"/>
    <col min="42" max="42" width="14.88671875" bestFit="1" customWidth="1"/>
    <col min="43" max="43" width="22.6640625" bestFit="1" customWidth="1"/>
    <col min="44" max="44" width="22.21875" bestFit="1" customWidth="1"/>
    <col min="45" max="45" width="19.88671875" bestFit="1" customWidth="1"/>
    <col min="46" max="46" width="24.33203125" bestFit="1" customWidth="1"/>
    <col min="47" max="47" width="23.77734375" bestFit="1" customWidth="1"/>
    <col min="48" max="48" width="17.21875" bestFit="1" customWidth="1"/>
    <col min="49" max="49" width="17" bestFit="1" customWidth="1"/>
    <col min="50" max="50" width="13.6640625" bestFit="1" customWidth="1"/>
    <col min="51" max="51" width="13.109375" bestFit="1" customWidth="1"/>
    <col min="52" max="52" width="15.21875" bestFit="1" customWidth="1"/>
    <col min="53" max="53" width="14.44140625" bestFit="1" customWidth="1"/>
    <col min="54" max="54" width="15.21875" bestFit="1" customWidth="1"/>
    <col min="55" max="55" width="25.44140625" bestFit="1" customWidth="1"/>
    <col min="56" max="56" width="19.109375" bestFit="1" customWidth="1"/>
    <col min="57" max="57" width="25" bestFit="1" customWidth="1"/>
    <col min="58" max="58" width="14.33203125" bestFit="1" customWidth="1"/>
    <col min="59" max="59" width="31.5546875" bestFit="1" customWidth="1"/>
    <col min="60" max="60" width="12.21875" bestFit="1" customWidth="1"/>
    <col min="61" max="61" width="14.88671875" bestFit="1" customWidth="1"/>
    <col min="62" max="62" width="15.6640625" bestFit="1" customWidth="1"/>
    <col min="63" max="63" width="19.88671875" bestFit="1" customWidth="1"/>
    <col min="64" max="64" width="17.21875" bestFit="1" customWidth="1"/>
    <col min="65" max="65" width="19.5546875" bestFit="1" customWidth="1"/>
    <col min="66" max="66" width="20.44140625" bestFit="1" customWidth="1"/>
    <col min="67" max="67" width="20.33203125" bestFit="1" customWidth="1"/>
    <col min="68" max="68" width="14.77734375" bestFit="1" customWidth="1"/>
    <col min="69" max="69" width="24.88671875" bestFit="1" customWidth="1"/>
    <col min="70" max="70" width="15" bestFit="1" customWidth="1"/>
    <col min="71" max="71" width="22.6640625" bestFit="1" customWidth="1"/>
    <col min="72" max="72" width="11.6640625" bestFit="1" customWidth="1"/>
    <col min="73" max="73" width="17.21875" bestFit="1" customWidth="1"/>
    <col min="74" max="74" width="18.5546875" bestFit="1" customWidth="1"/>
    <col min="75" max="75" width="10.88671875" bestFit="1" customWidth="1"/>
    <col min="76" max="76" width="15.88671875" bestFit="1" customWidth="1"/>
    <col min="77" max="77" width="13.5546875" bestFit="1" customWidth="1"/>
    <col min="78" max="78" width="23.21875" bestFit="1" customWidth="1"/>
    <col min="79" max="79" width="18.33203125" bestFit="1" customWidth="1"/>
    <col min="80" max="80" width="15.6640625" bestFit="1" customWidth="1"/>
    <col min="81" max="81" width="15.5546875" bestFit="1" customWidth="1"/>
    <col min="82" max="82" width="12.21875" bestFit="1" customWidth="1"/>
    <col min="83" max="83" width="14.33203125" bestFit="1" customWidth="1"/>
    <col min="84" max="84" width="25.6640625" bestFit="1" customWidth="1"/>
    <col min="85" max="85" width="16.6640625" bestFit="1" customWidth="1"/>
    <col min="86" max="86" width="22.77734375" bestFit="1" customWidth="1"/>
    <col min="87" max="87" width="10.77734375" bestFit="1" customWidth="1"/>
    <col min="88" max="88" width="13.88671875" bestFit="1" customWidth="1"/>
    <col min="89" max="89" width="13.5546875" bestFit="1" customWidth="1"/>
    <col min="90" max="90" width="34.44140625" bestFit="1" customWidth="1"/>
    <col min="91" max="91" width="13.33203125" bestFit="1" customWidth="1"/>
    <col min="92" max="92" width="14.77734375" bestFit="1" customWidth="1"/>
    <col min="93" max="93" width="11.5546875" bestFit="1" customWidth="1"/>
    <col min="94" max="94" width="16" bestFit="1" customWidth="1"/>
    <col min="95" max="95" width="13.21875" bestFit="1" customWidth="1"/>
    <col min="96" max="96" width="11.44140625" bestFit="1" customWidth="1"/>
    <col min="97" max="97" width="20.5546875" bestFit="1" customWidth="1"/>
    <col min="98" max="98" width="20.21875" bestFit="1" customWidth="1"/>
    <col min="99" max="99" width="13.109375" bestFit="1" customWidth="1"/>
    <col min="100" max="100" width="25.77734375" bestFit="1" customWidth="1"/>
    <col min="101" max="101" width="12" bestFit="1" customWidth="1"/>
    <col min="102" max="102" width="13.77734375" bestFit="1" customWidth="1"/>
    <col min="103" max="103" width="19.109375" bestFit="1" customWidth="1"/>
    <col min="104" max="104" width="13.33203125" bestFit="1" customWidth="1"/>
    <col min="105" max="105" width="23.88671875" bestFit="1" customWidth="1"/>
    <col min="106" max="106" width="23.77734375" bestFit="1" customWidth="1"/>
    <col min="107" max="107" width="23.88671875" bestFit="1" customWidth="1"/>
    <col min="108" max="108" width="13.33203125" bestFit="1" customWidth="1"/>
    <col min="109" max="109" width="14.88671875" bestFit="1" customWidth="1"/>
    <col min="110" max="110" width="23.88671875" bestFit="1" customWidth="1"/>
    <col min="111" max="111" width="13.77734375" bestFit="1" customWidth="1"/>
    <col min="112" max="112" width="21.5546875" bestFit="1" customWidth="1"/>
    <col min="113" max="113" width="15.109375" bestFit="1" customWidth="1"/>
    <col min="114" max="114" width="27.33203125" bestFit="1" customWidth="1"/>
    <col min="115" max="115" width="17.77734375" bestFit="1" customWidth="1"/>
    <col min="116" max="116" width="27.109375" bestFit="1" customWidth="1"/>
    <col min="117" max="117" width="12" bestFit="1" customWidth="1"/>
    <col min="118" max="118" width="22.33203125" bestFit="1" customWidth="1"/>
    <col min="119" max="119" width="14.33203125" bestFit="1" customWidth="1"/>
    <col min="120" max="120" width="20.88671875" bestFit="1" customWidth="1"/>
    <col min="121" max="121" width="15.5546875" bestFit="1" customWidth="1"/>
    <col min="122" max="122" width="24.109375" bestFit="1" customWidth="1"/>
    <col min="123" max="123" width="11.5546875" bestFit="1" customWidth="1"/>
    <col min="124" max="124" width="19.88671875" bestFit="1" customWidth="1"/>
    <col min="125" max="125" width="15" bestFit="1" customWidth="1"/>
    <col min="126" max="126" width="28.33203125" bestFit="1" customWidth="1"/>
    <col min="127" max="127" width="18.77734375" bestFit="1" customWidth="1"/>
    <col min="128" max="128" width="13.6640625" bestFit="1" customWidth="1"/>
    <col min="129" max="129" width="17.33203125" bestFit="1" customWidth="1"/>
    <col min="130" max="130" width="15.88671875" bestFit="1" customWidth="1"/>
    <col min="131" max="131" width="11.21875" bestFit="1" customWidth="1"/>
    <col min="132" max="132" width="17.5546875" bestFit="1" customWidth="1"/>
    <col min="133" max="133" width="16.6640625" bestFit="1" customWidth="1"/>
    <col min="134" max="134" width="18.44140625" bestFit="1" customWidth="1"/>
    <col min="135" max="135" width="21.88671875" bestFit="1" customWidth="1"/>
    <col min="136" max="136" width="11.44140625" bestFit="1" customWidth="1"/>
    <col min="137" max="137" width="14.77734375" bestFit="1" customWidth="1"/>
    <col min="138" max="138" width="13.88671875" bestFit="1" customWidth="1"/>
    <col min="139" max="139" width="13.6640625" bestFit="1" customWidth="1"/>
    <col min="140" max="140" width="14" bestFit="1" customWidth="1"/>
    <col min="141" max="141" width="16.6640625" bestFit="1" customWidth="1"/>
    <col min="142" max="142" width="15.33203125" bestFit="1" customWidth="1"/>
    <col min="143" max="143" width="11.33203125" bestFit="1" customWidth="1"/>
    <col min="144" max="144" width="13.88671875" bestFit="1" customWidth="1"/>
    <col min="145" max="145" width="24.33203125" bestFit="1" customWidth="1"/>
    <col min="146" max="146" width="13.21875" bestFit="1" customWidth="1"/>
    <col min="147" max="147" width="15.44140625" bestFit="1" customWidth="1"/>
    <col min="148" max="148" width="13.44140625" bestFit="1" customWidth="1"/>
    <col min="149" max="149" width="12.44140625" bestFit="1" customWidth="1"/>
    <col min="150" max="150" width="17.33203125" bestFit="1" customWidth="1"/>
    <col min="151" max="152" width="14.6640625" bestFit="1" customWidth="1"/>
    <col min="153" max="153" width="21.77734375" bestFit="1" customWidth="1"/>
    <col min="154" max="154" width="27.33203125" bestFit="1" customWidth="1"/>
    <col min="155" max="155" width="13.109375" bestFit="1" customWidth="1"/>
    <col min="156" max="156" width="14" bestFit="1" customWidth="1"/>
    <col min="157" max="157" width="15.6640625" bestFit="1" customWidth="1"/>
    <col min="158" max="158" width="34.88671875" bestFit="1" customWidth="1"/>
    <col min="159" max="159" width="18.6640625" bestFit="1" customWidth="1"/>
    <col min="160" max="160" width="9.5546875" bestFit="1" customWidth="1"/>
    <col min="161" max="161" width="9" bestFit="1" customWidth="1"/>
    <col min="162" max="162" width="12.88671875" bestFit="1" customWidth="1"/>
    <col min="163" max="163" width="25.6640625" bestFit="1" customWidth="1"/>
    <col min="164" max="164" width="17.44140625" bestFit="1" customWidth="1"/>
    <col min="165" max="165" width="15.88671875" bestFit="1" customWidth="1"/>
    <col min="166" max="166" width="16.44140625" bestFit="1" customWidth="1"/>
    <col min="167" max="167" width="20.77734375" bestFit="1" customWidth="1"/>
    <col min="168" max="168" width="16.33203125" bestFit="1" customWidth="1"/>
    <col min="169" max="169" width="19.5546875" bestFit="1" customWidth="1"/>
    <col min="170" max="170" width="10.109375" bestFit="1" customWidth="1"/>
    <col min="171" max="171" width="14.88671875" bestFit="1" customWidth="1"/>
    <col min="172" max="172" width="12.44140625" bestFit="1" customWidth="1"/>
    <col min="173" max="173" width="19.6640625" bestFit="1" customWidth="1"/>
    <col min="174" max="174" width="16" bestFit="1" customWidth="1"/>
    <col min="175" max="175" width="16.109375" bestFit="1" customWidth="1"/>
    <col min="176" max="176" width="17.33203125" bestFit="1" customWidth="1"/>
    <col min="177" max="177" width="19.6640625" bestFit="1" customWidth="1"/>
    <col min="178" max="178" width="14" bestFit="1" customWidth="1"/>
    <col min="179" max="179" width="23.77734375" bestFit="1" customWidth="1"/>
    <col min="180" max="180" width="23.44140625" bestFit="1" customWidth="1"/>
    <col min="181" max="181" width="15.44140625" bestFit="1" customWidth="1"/>
    <col min="182" max="182" width="12.6640625" bestFit="1" customWidth="1"/>
    <col min="183" max="183" width="17.77734375" bestFit="1" customWidth="1"/>
    <col min="184" max="184" width="19.109375" bestFit="1" customWidth="1"/>
    <col min="185" max="185" width="23.21875" bestFit="1" customWidth="1"/>
    <col min="186" max="186" width="14.5546875" bestFit="1" customWidth="1"/>
    <col min="187" max="187" width="32.77734375" bestFit="1" customWidth="1"/>
    <col min="188" max="188" width="12.44140625" bestFit="1" customWidth="1"/>
    <col min="189" max="189" width="20.6640625" bestFit="1" customWidth="1"/>
    <col min="190" max="190" width="11.109375" bestFit="1" customWidth="1"/>
    <col min="191" max="191" width="21.77734375" bestFit="1" customWidth="1"/>
    <col min="192" max="192" width="14.33203125" bestFit="1" customWidth="1"/>
    <col min="193" max="193" width="12.77734375" bestFit="1" customWidth="1"/>
    <col min="194" max="194" width="22.21875" bestFit="1" customWidth="1"/>
    <col min="195" max="195" width="12.88671875" bestFit="1" customWidth="1"/>
    <col min="196" max="196" width="14.109375" bestFit="1" customWidth="1"/>
    <col min="197" max="197" width="12.21875" bestFit="1" customWidth="1"/>
    <col min="198" max="198" width="40.44140625" bestFit="1" customWidth="1"/>
    <col min="199" max="199" width="13.44140625" bestFit="1" customWidth="1"/>
    <col min="200" max="200" width="12.88671875" bestFit="1" customWidth="1"/>
    <col min="201" max="201" width="12" bestFit="1" customWidth="1"/>
    <col min="202" max="202" width="12.33203125" bestFit="1" customWidth="1"/>
    <col min="203" max="203" width="15.88671875" bestFit="1" customWidth="1"/>
    <col min="204" max="204" width="13.109375" bestFit="1" customWidth="1"/>
    <col min="205" max="205" width="16.5546875" bestFit="1" customWidth="1"/>
    <col min="206" max="206" width="10.109375" bestFit="1" customWidth="1"/>
    <col min="207" max="207" width="10.6640625" bestFit="1" customWidth="1"/>
    <col min="208" max="208" width="12.21875" bestFit="1" customWidth="1"/>
    <col min="209" max="209" width="26" bestFit="1" customWidth="1"/>
    <col min="210" max="210" width="17.109375" bestFit="1" customWidth="1"/>
    <col min="211" max="211" width="12.6640625" bestFit="1" customWidth="1"/>
    <col min="212" max="212" width="10.5546875" bestFit="1" customWidth="1"/>
    <col min="213" max="213" width="14.6640625" bestFit="1" customWidth="1"/>
    <col min="214" max="214" width="15.109375" bestFit="1" customWidth="1"/>
    <col min="215" max="215" width="16.88671875" bestFit="1" customWidth="1"/>
    <col min="216" max="216" width="19.21875" bestFit="1" customWidth="1"/>
    <col min="217" max="217" width="14.109375" bestFit="1" customWidth="1"/>
    <col min="218" max="218" width="14.88671875" bestFit="1" customWidth="1"/>
    <col min="219" max="219" width="17.33203125" bestFit="1" customWidth="1"/>
    <col min="220" max="220" width="15.88671875" bestFit="1" customWidth="1"/>
    <col min="221" max="221" width="26.5546875" bestFit="1" customWidth="1"/>
    <col min="222" max="222" width="19.88671875" bestFit="1" customWidth="1"/>
    <col min="223" max="223" width="12.77734375" bestFit="1" customWidth="1"/>
    <col min="224" max="224" width="13.21875" bestFit="1" customWidth="1"/>
    <col min="225" max="225" width="26.33203125" bestFit="1" customWidth="1"/>
    <col min="226" max="226" width="17.5546875" bestFit="1" customWidth="1"/>
    <col min="227" max="227" width="16.77734375" bestFit="1" customWidth="1"/>
    <col min="228" max="228" width="10.44140625" bestFit="1" customWidth="1"/>
    <col min="229" max="229" width="23.33203125" bestFit="1" customWidth="1"/>
    <col min="230" max="230" width="23.6640625" bestFit="1" customWidth="1"/>
    <col min="231" max="231" width="48.44140625" bestFit="1" customWidth="1"/>
    <col min="232" max="232" width="19.44140625" bestFit="1" customWidth="1"/>
    <col min="233" max="233" width="15.88671875" bestFit="1" customWidth="1"/>
    <col min="234" max="234" width="15" bestFit="1" customWidth="1"/>
    <col min="235" max="235" width="16" bestFit="1" customWidth="1"/>
    <col min="236" max="236" width="12" bestFit="1" customWidth="1"/>
    <col min="237" max="237" width="14.77734375" bestFit="1" customWidth="1"/>
    <col min="238" max="238" width="17.6640625" bestFit="1" customWidth="1"/>
    <col min="239" max="239" width="14.109375" bestFit="1" customWidth="1"/>
    <col min="240" max="242" width="16.88671875" bestFit="1" customWidth="1"/>
    <col min="243" max="243" width="16.77734375" bestFit="1" customWidth="1"/>
    <col min="244" max="244" width="14.6640625" bestFit="1" customWidth="1"/>
    <col min="245" max="245" width="16.109375" bestFit="1" customWidth="1"/>
    <col min="246" max="246" width="13.6640625" bestFit="1" customWidth="1"/>
    <col min="247" max="247" width="12.6640625" bestFit="1" customWidth="1"/>
    <col min="248" max="248" width="22" bestFit="1" customWidth="1"/>
    <col min="249" max="249" width="19.5546875" bestFit="1" customWidth="1"/>
    <col min="250" max="250" width="19.109375" bestFit="1" customWidth="1"/>
    <col min="251" max="251" width="15" bestFit="1" customWidth="1"/>
    <col min="252" max="252" width="16.88671875" bestFit="1" customWidth="1"/>
    <col min="253" max="253" width="16.5546875" bestFit="1" customWidth="1"/>
    <col min="254" max="254" width="14.88671875" bestFit="1" customWidth="1"/>
    <col min="255" max="255" width="12" bestFit="1" customWidth="1"/>
    <col min="256" max="256" width="9.88671875" bestFit="1" customWidth="1"/>
    <col min="257" max="257" width="33.88671875" bestFit="1" customWidth="1"/>
    <col min="258" max="258" width="14.44140625" bestFit="1" customWidth="1"/>
    <col min="259" max="259" width="23.109375" bestFit="1" customWidth="1"/>
    <col min="260" max="260" width="12.33203125" bestFit="1" customWidth="1"/>
    <col min="261" max="261" width="20.33203125" bestFit="1" customWidth="1"/>
    <col min="262" max="262" width="14.6640625" bestFit="1" customWidth="1"/>
    <col min="263" max="263" width="16" bestFit="1" customWidth="1"/>
    <col min="264" max="264" width="7.77734375" bestFit="1" customWidth="1"/>
    <col min="265" max="265" width="12.6640625" bestFit="1" customWidth="1"/>
    <col min="266" max="266" width="13.6640625" bestFit="1" customWidth="1"/>
    <col min="267" max="267" width="15.88671875" bestFit="1" customWidth="1"/>
    <col min="268" max="268" width="13.5546875" bestFit="1" customWidth="1"/>
    <col min="269" max="269" width="14.33203125" bestFit="1" customWidth="1"/>
    <col min="270" max="270" width="28" bestFit="1" customWidth="1"/>
    <col min="271" max="271" width="14.109375" bestFit="1" customWidth="1"/>
    <col min="272" max="272" width="14.88671875" bestFit="1" customWidth="1"/>
    <col min="273" max="273" width="16.109375" bestFit="1" customWidth="1"/>
    <col min="274" max="274" width="13.109375" bestFit="1" customWidth="1"/>
    <col min="275" max="275" width="14.5546875" bestFit="1" customWidth="1"/>
    <col min="276" max="276" width="16.77734375" bestFit="1" customWidth="1"/>
    <col min="277" max="277" width="17.109375" bestFit="1" customWidth="1"/>
    <col min="278" max="278" width="12.44140625" bestFit="1" customWidth="1"/>
    <col min="279" max="279" width="11.44140625" bestFit="1" customWidth="1"/>
    <col min="280" max="280" width="29.5546875" bestFit="1" customWidth="1"/>
    <col min="281" max="281" width="14.109375" bestFit="1" customWidth="1"/>
    <col min="282" max="282" width="12.88671875" bestFit="1" customWidth="1"/>
    <col min="283" max="283" width="24.44140625" bestFit="1" customWidth="1"/>
    <col min="284" max="284" width="13.44140625" bestFit="1" customWidth="1"/>
    <col min="285" max="285" width="15.44140625" bestFit="1" customWidth="1"/>
    <col min="286" max="286" width="10.21875" bestFit="1" customWidth="1"/>
    <col min="287" max="287" width="14.88671875" bestFit="1" customWidth="1"/>
    <col min="288" max="288" width="16.77734375" bestFit="1" customWidth="1"/>
    <col min="289" max="289" width="27.21875" bestFit="1" customWidth="1"/>
    <col min="290" max="290" width="19.44140625" bestFit="1" customWidth="1"/>
    <col min="291" max="291" width="16" bestFit="1" customWidth="1"/>
    <col min="292" max="292" width="18.33203125" bestFit="1" customWidth="1"/>
    <col min="293" max="293" width="15.33203125" bestFit="1" customWidth="1"/>
    <col min="294" max="294" width="16.6640625" bestFit="1" customWidth="1"/>
    <col min="295" max="295" width="14" bestFit="1" customWidth="1"/>
    <col min="296" max="296" width="14.33203125" bestFit="1" customWidth="1"/>
    <col min="297" max="297" width="12.109375" bestFit="1" customWidth="1"/>
    <col min="298" max="298" width="18.77734375" bestFit="1" customWidth="1"/>
    <col min="299" max="299" width="16" bestFit="1" customWidth="1"/>
    <col min="300" max="300" width="14.6640625" bestFit="1" customWidth="1"/>
    <col min="301" max="301" width="19.88671875" bestFit="1" customWidth="1"/>
    <col min="302" max="302" width="15.88671875" bestFit="1" customWidth="1"/>
    <col min="303" max="303" width="25.21875" bestFit="1" customWidth="1"/>
    <col min="304" max="304" width="15.88671875" bestFit="1" customWidth="1"/>
    <col min="305" max="305" width="17.109375" bestFit="1" customWidth="1"/>
    <col min="306" max="306" width="30.33203125" bestFit="1" customWidth="1"/>
    <col min="307" max="307" width="14.109375" bestFit="1" customWidth="1"/>
    <col min="308" max="308" width="13.88671875" bestFit="1" customWidth="1"/>
    <col min="309" max="309" width="15.5546875" bestFit="1" customWidth="1"/>
    <col min="310" max="310" width="12.88671875" bestFit="1" customWidth="1"/>
    <col min="311" max="311" width="21.88671875" bestFit="1" customWidth="1"/>
    <col min="312" max="312" width="12.6640625" bestFit="1" customWidth="1"/>
    <col min="313" max="313" width="12.77734375" bestFit="1" customWidth="1"/>
    <col min="314" max="314" width="14.44140625" bestFit="1" customWidth="1"/>
    <col min="315" max="315" width="13.21875" bestFit="1" customWidth="1"/>
    <col min="316" max="316" width="13.109375" bestFit="1" customWidth="1"/>
    <col min="317" max="317" width="14.5546875" bestFit="1" customWidth="1"/>
    <col min="318" max="318" width="15.44140625" bestFit="1" customWidth="1"/>
    <col min="319" max="319" width="13.6640625" bestFit="1" customWidth="1"/>
    <col min="320" max="320" width="25.88671875" bestFit="1" customWidth="1"/>
    <col min="321" max="321" width="17.5546875" bestFit="1" customWidth="1"/>
    <col min="322" max="322" width="20.6640625" bestFit="1" customWidth="1"/>
    <col min="323" max="323" width="25.88671875" bestFit="1" customWidth="1"/>
    <col min="324" max="324" width="22.77734375" bestFit="1" customWidth="1"/>
    <col min="325" max="325" width="15.5546875" bestFit="1" customWidth="1"/>
    <col min="326" max="326" width="12.5546875" bestFit="1" customWidth="1"/>
    <col min="327" max="327" width="13.6640625" bestFit="1" customWidth="1"/>
    <col min="328" max="328" width="25.6640625" bestFit="1" customWidth="1"/>
    <col min="329" max="329" width="18.109375" bestFit="1" customWidth="1"/>
    <col min="330" max="330" width="15.33203125" bestFit="1" customWidth="1"/>
    <col min="331" max="331" width="32.44140625" bestFit="1" customWidth="1"/>
    <col min="332" max="332" width="12.44140625" bestFit="1" customWidth="1"/>
    <col min="333" max="333" width="16.6640625" bestFit="1" customWidth="1"/>
    <col min="334" max="334" width="23" bestFit="1" customWidth="1"/>
    <col min="335" max="335" width="16.77734375" bestFit="1" customWidth="1"/>
    <col min="336" max="336" width="18.33203125" bestFit="1" customWidth="1"/>
    <col min="337" max="337" width="14.88671875" bestFit="1" customWidth="1"/>
    <col min="338" max="338" width="12.33203125" bestFit="1" customWidth="1"/>
    <col min="339" max="339" width="9.5546875" bestFit="1" customWidth="1"/>
    <col min="340" max="340" width="14.6640625" bestFit="1" customWidth="1"/>
    <col min="341" max="341" width="15.21875" bestFit="1" customWidth="1"/>
    <col min="342" max="342" width="27.88671875" bestFit="1" customWidth="1"/>
    <col min="343" max="343" width="12.6640625" bestFit="1" customWidth="1"/>
    <col min="344" max="344" width="15.77734375" bestFit="1" customWidth="1"/>
    <col min="345" max="345" width="12.44140625" bestFit="1" customWidth="1"/>
    <col min="346" max="346" width="34.6640625" bestFit="1" customWidth="1"/>
    <col min="347" max="347" width="16.6640625" bestFit="1" customWidth="1"/>
    <col min="348" max="348" width="10.5546875" bestFit="1" customWidth="1"/>
    <col min="349" max="349" width="11.33203125" bestFit="1" customWidth="1"/>
    <col min="350" max="350" width="17.77734375" bestFit="1" customWidth="1"/>
    <col min="351" max="351" width="25.77734375" bestFit="1" customWidth="1"/>
    <col min="352" max="352" width="14.109375" bestFit="1" customWidth="1"/>
    <col min="353" max="353" width="17.21875" bestFit="1" customWidth="1"/>
    <col min="354" max="354" width="12.88671875" bestFit="1" customWidth="1"/>
    <col min="355" max="355" width="16.6640625" bestFit="1" customWidth="1"/>
    <col min="356" max="356" width="15.77734375" bestFit="1" customWidth="1"/>
    <col min="357" max="357" width="22" bestFit="1" customWidth="1"/>
    <col min="358" max="358" width="16.88671875" bestFit="1" customWidth="1"/>
    <col min="359" max="359" width="19.5546875" bestFit="1" customWidth="1"/>
    <col min="360" max="360" width="12" bestFit="1" customWidth="1"/>
    <col min="361" max="361" width="14.33203125" bestFit="1" customWidth="1"/>
    <col min="362" max="362" width="16" bestFit="1" customWidth="1"/>
    <col min="363" max="363" width="12.77734375" bestFit="1" customWidth="1"/>
    <col min="364" max="364" width="18.109375" bestFit="1" customWidth="1"/>
    <col min="365" max="365" width="13.88671875" bestFit="1" customWidth="1"/>
    <col min="366" max="366" width="12.88671875" bestFit="1" customWidth="1"/>
    <col min="367" max="367" width="12.5546875" bestFit="1" customWidth="1"/>
    <col min="368" max="368" width="14" bestFit="1" customWidth="1"/>
    <col min="369" max="369" width="14.109375" bestFit="1" customWidth="1"/>
    <col min="370" max="370" width="12.77734375" bestFit="1" customWidth="1"/>
    <col min="371" max="371" width="14.33203125" bestFit="1" customWidth="1"/>
    <col min="372" max="372" width="17.109375" bestFit="1" customWidth="1"/>
    <col min="373" max="373" width="17.88671875" bestFit="1" customWidth="1"/>
    <col min="374" max="374" width="18.21875" bestFit="1" customWidth="1"/>
    <col min="375" max="375" width="23.21875" bestFit="1" customWidth="1"/>
    <col min="376" max="376" width="13.77734375" bestFit="1" customWidth="1"/>
    <col min="377" max="377" width="12" bestFit="1" customWidth="1"/>
    <col min="378" max="380" width="16.77734375" bestFit="1" customWidth="1"/>
    <col min="381" max="381" width="20.21875" bestFit="1" customWidth="1"/>
    <col min="382" max="382" width="18.33203125" bestFit="1" customWidth="1"/>
    <col min="383" max="383" width="12.6640625" bestFit="1" customWidth="1"/>
    <col min="384" max="384" width="16" bestFit="1" customWidth="1"/>
    <col min="385" max="385" width="16.6640625" bestFit="1" customWidth="1"/>
    <col min="386" max="386" width="10.77734375" bestFit="1" customWidth="1"/>
    <col min="387" max="387" width="12.88671875" bestFit="1" customWidth="1"/>
    <col min="388" max="388" width="16.6640625" bestFit="1" customWidth="1"/>
    <col min="389" max="389" width="15.77734375" bestFit="1" customWidth="1"/>
    <col min="390" max="390" width="22" bestFit="1" customWidth="1"/>
    <col min="391" max="391" width="16.88671875" bestFit="1" customWidth="1"/>
    <col min="392" max="392" width="19.5546875" bestFit="1" customWidth="1"/>
    <col min="393" max="393" width="12" bestFit="1" customWidth="1"/>
    <col min="394" max="394" width="14.33203125" bestFit="1" customWidth="1"/>
    <col min="395" max="395" width="16" bestFit="1" customWidth="1"/>
    <col min="396" max="396" width="12.77734375" bestFit="1" customWidth="1"/>
    <col min="397" max="397" width="18.109375" bestFit="1" customWidth="1"/>
    <col min="398" max="398" width="13.88671875" bestFit="1" customWidth="1"/>
    <col min="399" max="399" width="12.88671875" bestFit="1" customWidth="1"/>
    <col min="400" max="400" width="12.5546875" bestFit="1" customWidth="1"/>
    <col min="401" max="401" width="14" bestFit="1" customWidth="1"/>
    <col min="402" max="402" width="14.109375" bestFit="1" customWidth="1"/>
    <col min="403" max="403" width="12.77734375" bestFit="1" customWidth="1"/>
    <col min="404" max="404" width="14.33203125" bestFit="1" customWidth="1"/>
    <col min="405" max="405" width="17.109375" bestFit="1" customWidth="1"/>
    <col min="406" max="406" width="17.88671875" bestFit="1" customWidth="1"/>
    <col min="407" max="407" width="15.44140625" bestFit="1" customWidth="1"/>
    <col min="408" max="408" width="18.21875" bestFit="1" customWidth="1"/>
    <col min="409" max="409" width="23.21875" bestFit="1" customWidth="1"/>
    <col min="410" max="410" width="13.77734375" bestFit="1" customWidth="1"/>
    <col min="411" max="411" width="12" bestFit="1" customWidth="1"/>
    <col min="412" max="414" width="16.77734375" bestFit="1" customWidth="1"/>
    <col min="415" max="415" width="20.21875" bestFit="1" customWidth="1"/>
    <col min="416" max="416" width="18.33203125" bestFit="1" customWidth="1"/>
    <col min="417" max="417" width="12.6640625" bestFit="1" customWidth="1"/>
    <col min="418" max="418" width="16" bestFit="1" customWidth="1"/>
    <col min="419" max="419" width="16.6640625" bestFit="1" customWidth="1"/>
    <col min="420" max="420" width="10.77734375" bestFit="1" customWidth="1"/>
  </cols>
  <sheetData>
    <row r="1" spans="1:3" x14ac:dyDescent="0.3">
      <c r="A1" s="7" t="s">
        <v>55</v>
      </c>
      <c r="B1" t="s" vm="2">
        <v>74</v>
      </c>
    </row>
    <row r="3" spans="1:3" x14ac:dyDescent="0.3">
      <c r="A3" s="7" t="s">
        <v>49</v>
      </c>
      <c r="B3" t="s">
        <v>57</v>
      </c>
    </row>
    <row r="4" spans="1:3" x14ac:dyDescent="0.3">
      <c r="A4" s="5" t="s">
        <v>36</v>
      </c>
      <c r="B4" s="8">
        <v>5711</v>
      </c>
    </row>
    <row r="5" spans="1:3" x14ac:dyDescent="0.3">
      <c r="A5" s="5" t="s">
        <v>22</v>
      </c>
      <c r="B5" s="8">
        <v>4185.1420199999993</v>
      </c>
    </row>
    <row r="6" spans="1:3" x14ac:dyDescent="0.3">
      <c r="A6" s="5" t="s">
        <v>26</v>
      </c>
      <c r="B6" s="8">
        <v>3829.3301899999997</v>
      </c>
    </row>
    <row r="7" spans="1:3" x14ac:dyDescent="0.3">
      <c r="A7" s="5" t="s">
        <v>14</v>
      </c>
      <c r="B7" s="8">
        <v>3565.9615599999979</v>
      </c>
    </row>
    <row r="8" spans="1:3" x14ac:dyDescent="0.3">
      <c r="A8" s="5" t="s">
        <v>16</v>
      </c>
      <c r="B8" s="8">
        <v>3428.3452699999989</v>
      </c>
    </row>
    <row r="9" spans="1:3" x14ac:dyDescent="0.3">
      <c r="A9" s="5" t="s">
        <v>15</v>
      </c>
      <c r="B9" s="8">
        <v>3230.0567500000006</v>
      </c>
    </row>
    <row r="10" spans="1:3" x14ac:dyDescent="0.3">
      <c r="A10" s="5" t="s">
        <v>18</v>
      </c>
      <c r="B10" s="8">
        <v>3073.4245099999989</v>
      </c>
    </row>
    <row r="11" spans="1:3" x14ac:dyDescent="0.3">
      <c r="A11" s="5" t="s">
        <v>20</v>
      </c>
      <c r="B11" s="8">
        <v>2788.9397700000004</v>
      </c>
    </row>
    <row r="12" spans="1:3" x14ac:dyDescent="0.3">
      <c r="A12" s="5" t="s">
        <v>24</v>
      </c>
      <c r="B12" s="8">
        <v>2640.4239000000007</v>
      </c>
    </row>
    <row r="13" spans="1:3" x14ac:dyDescent="0.3">
      <c r="A13" s="5" t="s">
        <v>17</v>
      </c>
      <c r="B13" s="8">
        <v>2205.5860400000001</v>
      </c>
    </row>
    <row r="14" spans="1:3" ht="15" thickBot="1" x14ac:dyDescent="0.35">
      <c r="A14" s="5" t="s">
        <v>50</v>
      </c>
      <c r="B14">
        <v>34658.210009999995</v>
      </c>
    </row>
    <row r="15" spans="1:3" ht="15" thickBot="1" x14ac:dyDescent="0.35">
      <c r="C15" s="28"/>
    </row>
    <row r="16" spans="1:3" x14ac:dyDescent="0.3">
      <c r="A16" s="12"/>
    </row>
    <row r="21" spans="1:6" x14ac:dyDescent="0.3">
      <c r="A21" s="7" t="s">
        <v>49</v>
      </c>
      <c r="B21" t="s">
        <v>67</v>
      </c>
      <c r="C21" t="s">
        <v>68</v>
      </c>
      <c r="D21" t="s">
        <v>69</v>
      </c>
      <c r="E21" t="s">
        <v>70</v>
      </c>
      <c r="F21" t="s">
        <v>71</v>
      </c>
    </row>
    <row r="22" spans="1:6" x14ac:dyDescent="0.3">
      <c r="A22" s="5">
        <v>2022</v>
      </c>
      <c r="B22" s="8">
        <v>16246.29643</v>
      </c>
      <c r="C22" s="8">
        <v>2955.7534999999998</v>
      </c>
      <c r="D22" s="8">
        <v>765.82443999999987</v>
      </c>
      <c r="E22" s="8">
        <v>449.51715000000002</v>
      </c>
      <c r="F22" s="8">
        <v>2075.6559600000001</v>
      </c>
    </row>
    <row r="23" spans="1:6" x14ac:dyDescent="0.3">
      <c r="A23" s="5">
        <v>2023</v>
      </c>
      <c r="B23" s="8">
        <v>14925.176289999998</v>
      </c>
      <c r="C23" s="8">
        <v>4082.3672199999996</v>
      </c>
      <c r="D23" s="8">
        <v>1124.8107600000001</v>
      </c>
      <c r="E23" s="8">
        <v>645.48043999999993</v>
      </c>
      <c r="F23" s="8">
        <v>1197.4339500000001</v>
      </c>
    </row>
    <row r="24" spans="1:6" x14ac:dyDescent="0.3">
      <c r="A24" s="5" t="s">
        <v>50</v>
      </c>
      <c r="B24">
        <v>31171.472719999998</v>
      </c>
      <c r="C24">
        <v>7038.1207199999999</v>
      </c>
      <c r="D24">
        <v>1890.6352000000002</v>
      </c>
      <c r="E24">
        <v>1094.9975900000002</v>
      </c>
      <c r="F24">
        <v>3273.0899100000001</v>
      </c>
    </row>
    <row r="25" spans="1:6" x14ac:dyDescent="0.3">
      <c r="A25" s="5"/>
    </row>
    <row r="26" spans="1:6" x14ac:dyDescent="0.3">
      <c r="A26" s="5"/>
    </row>
    <row r="27" spans="1:6" x14ac:dyDescent="0.3">
      <c r="A27" s="5"/>
    </row>
    <row r="31" spans="1:6" x14ac:dyDescent="0.3">
      <c r="A31" s="7" t="s">
        <v>55</v>
      </c>
      <c r="B31" t="s" vm="1">
        <v>75</v>
      </c>
    </row>
    <row r="33" spans="1:6" x14ac:dyDescent="0.3">
      <c r="A33" s="7" t="s">
        <v>49</v>
      </c>
      <c r="B33" t="s">
        <v>67</v>
      </c>
      <c r="C33" t="s">
        <v>68</v>
      </c>
      <c r="D33" t="s">
        <v>69</v>
      </c>
      <c r="E33" t="s">
        <v>70</v>
      </c>
      <c r="F33" t="s">
        <v>71</v>
      </c>
    </row>
    <row r="34" spans="1:6" x14ac:dyDescent="0.3">
      <c r="A34" s="5" t="s">
        <v>43</v>
      </c>
      <c r="B34" s="8">
        <v>747.59646999999995</v>
      </c>
      <c r="C34" s="8">
        <v>117.92570000000001</v>
      </c>
      <c r="D34" s="8">
        <v>44.648090000000003</v>
      </c>
      <c r="E34" s="8">
        <v>16.519400000000001</v>
      </c>
      <c r="F34" s="8">
        <v>101.8186</v>
      </c>
    </row>
    <row r="35" spans="1:6" x14ac:dyDescent="0.3">
      <c r="A35" s="5" t="s">
        <v>50</v>
      </c>
      <c r="B35">
        <v>747.59646999999995</v>
      </c>
      <c r="C35">
        <v>117.92570000000001</v>
      </c>
      <c r="D35">
        <v>44.648090000000003</v>
      </c>
      <c r="E35">
        <v>16.519400000000001</v>
      </c>
      <c r="F35">
        <v>101.8186</v>
      </c>
    </row>
    <row r="43" spans="1:6" x14ac:dyDescent="0.3">
      <c r="A43" s="7" t="s">
        <v>55</v>
      </c>
      <c r="B43" t="s" vm="3">
        <v>75</v>
      </c>
    </row>
    <row r="45" spans="1:6" x14ac:dyDescent="0.3">
      <c r="A45" s="7" t="s">
        <v>49</v>
      </c>
      <c r="B45" t="s">
        <v>76</v>
      </c>
      <c r="C45" t="s">
        <v>77</v>
      </c>
      <c r="D45" t="s">
        <v>78</v>
      </c>
    </row>
    <row r="46" spans="1:6" x14ac:dyDescent="0.3">
      <c r="A46" s="5" t="s">
        <v>33</v>
      </c>
      <c r="B46" s="8">
        <v>1355.9241299999999</v>
      </c>
      <c r="C46" s="8">
        <v>998.874179999999</v>
      </c>
      <c r="D46" s="8">
        <v>357</v>
      </c>
    </row>
    <row r="47" spans="1:6" x14ac:dyDescent="0.3">
      <c r="A47" s="5" t="s">
        <v>31</v>
      </c>
      <c r="B47" s="8">
        <v>8913.3356700000095</v>
      </c>
      <c r="C47" s="8">
        <v>6055.9168800000098</v>
      </c>
      <c r="D47" s="8">
        <v>2857</v>
      </c>
    </row>
    <row r="48" spans="1:6" x14ac:dyDescent="0.3">
      <c r="A48" s="5" t="s">
        <v>50</v>
      </c>
      <c r="B48" s="8">
        <v>10269.259800000009</v>
      </c>
      <c r="C48" s="8">
        <v>7054.7910600000087</v>
      </c>
      <c r="D48" s="8">
        <v>3214</v>
      </c>
    </row>
    <row r="53" spans="1:2" x14ac:dyDescent="0.3">
      <c r="A53" s="7" t="s">
        <v>80</v>
      </c>
      <c r="B53" t="s" vm="4">
        <v>74</v>
      </c>
    </row>
    <row r="54" spans="1:2" x14ac:dyDescent="0.3">
      <c r="A54" s="7" t="s">
        <v>81</v>
      </c>
      <c r="B54" t="s" vm="5">
        <v>74</v>
      </c>
    </row>
    <row r="56" spans="1:2" x14ac:dyDescent="0.3">
      <c r="A56" s="7" t="s">
        <v>49</v>
      </c>
      <c r="B56" t="s">
        <v>935</v>
      </c>
    </row>
    <row r="57" spans="1:2" x14ac:dyDescent="0.3">
      <c r="A57" s="5" t="s">
        <v>11</v>
      </c>
      <c r="B57" s="8">
        <v>20217.509999999998</v>
      </c>
    </row>
    <row r="58" spans="1:2" x14ac:dyDescent="0.3">
      <c r="A58" s="5" t="s">
        <v>14</v>
      </c>
      <c r="B58" s="8">
        <v>15654.01</v>
      </c>
    </row>
    <row r="59" spans="1:2" x14ac:dyDescent="0.3">
      <c r="A59" s="5" t="s">
        <v>19</v>
      </c>
      <c r="B59" s="8">
        <v>18758.04</v>
      </c>
    </row>
    <row r="60" spans="1:2" x14ac:dyDescent="0.3">
      <c r="A60" s="5" t="s">
        <v>13</v>
      </c>
      <c r="B60" s="8">
        <v>22351.11</v>
      </c>
    </row>
    <row r="61" spans="1:2" x14ac:dyDescent="0.3">
      <c r="A61" s="5" t="s">
        <v>18</v>
      </c>
      <c r="B61" s="8">
        <v>9527.1200000000008</v>
      </c>
    </row>
    <row r="62" spans="1:2" x14ac:dyDescent="0.3">
      <c r="A62" s="5" t="s">
        <v>135</v>
      </c>
      <c r="B62" s="8">
        <v>11748.11</v>
      </c>
    </row>
    <row r="63" spans="1:2" x14ac:dyDescent="0.3">
      <c r="A63" s="5" t="s">
        <v>21</v>
      </c>
      <c r="B63" s="8">
        <v>13455.26</v>
      </c>
    </row>
    <row r="64" spans="1:2" x14ac:dyDescent="0.3">
      <c r="A64" s="5" t="s">
        <v>20</v>
      </c>
      <c r="B64" s="8">
        <v>11019.75</v>
      </c>
    </row>
    <row r="65" spans="1:6" x14ac:dyDescent="0.3">
      <c r="A65" s="5" t="s">
        <v>17</v>
      </c>
      <c r="B65" s="8">
        <v>10356.379999999999</v>
      </c>
    </row>
    <row r="66" spans="1:6" x14ac:dyDescent="0.3">
      <c r="A66" s="5" t="s">
        <v>26</v>
      </c>
      <c r="B66" s="8">
        <v>22248.09</v>
      </c>
    </row>
    <row r="67" spans="1:6" x14ac:dyDescent="0.3">
      <c r="A67" s="5" t="s">
        <v>50</v>
      </c>
      <c r="B67" s="41">
        <v>155335.38</v>
      </c>
    </row>
    <row r="72" spans="1:6" x14ac:dyDescent="0.3">
      <c r="A72" s="7" t="s">
        <v>80</v>
      </c>
      <c r="B72" t="s" vm="4">
        <v>74</v>
      </c>
    </row>
    <row r="73" spans="1:6" x14ac:dyDescent="0.3">
      <c r="A73" s="7" t="s">
        <v>81</v>
      </c>
      <c r="B73" t="s" vm="5">
        <v>74</v>
      </c>
    </row>
    <row r="75" spans="1:6" x14ac:dyDescent="0.3">
      <c r="A75" s="7" t="s">
        <v>49</v>
      </c>
      <c r="B75" t="s">
        <v>936</v>
      </c>
      <c r="C75" t="s">
        <v>937</v>
      </c>
      <c r="D75" t="s">
        <v>938</v>
      </c>
      <c r="E75" t="s">
        <v>939</v>
      </c>
      <c r="F75" t="s">
        <v>940</v>
      </c>
    </row>
    <row r="76" spans="1:6" x14ac:dyDescent="0.3">
      <c r="A76" s="5" t="s">
        <v>11</v>
      </c>
      <c r="B76" s="8">
        <v>2271.87</v>
      </c>
      <c r="C76" s="8">
        <v>3692.79</v>
      </c>
      <c r="D76" s="8">
        <v>839.64</v>
      </c>
      <c r="E76" s="8">
        <v>3264.42</v>
      </c>
      <c r="F76" s="8">
        <v>10148.789999999997</v>
      </c>
    </row>
    <row r="77" spans="1:6" x14ac:dyDescent="0.3">
      <c r="A77" s="5" t="s">
        <v>14</v>
      </c>
      <c r="B77" s="8">
        <v>1544.05</v>
      </c>
      <c r="C77" s="8">
        <v>1006.68</v>
      </c>
      <c r="D77" s="8">
        <v>1384.67</v>
      </c>
      <c r="E77" s="8">
        <v>399.61</v>
      </c>
      <c r="F77" s="8">
        <v>11319</v>
      </c>
    </row>
    <row r="78" spans="1:6" x14ac:dyDescent="0.3">
      <c r="A78" s="5" t="s">
        <v>19</v>
      </c>
      <c r="B78" s="8">
        <v>788.71</v>
      </c>
      <c r="C78" s="8">
        <v>1403.47</v>
      </c>
      <c r="D78" s="8">
        <v>467.12</v>
      </c>
      <c r="E78" s="8">
        <v>996.99</v>
      </c>
      <c r="F78" s="8">
        <v>15101.75</v>
      </c>
    </row>
    <row r="79" spans="1:6" x14ac:dyDescent="0.3">
      <c r="A79" s="5" t="s">
        <v>18</v>
      </c>
      <c r="B79" s="8">
        <v>1385.11</v>
      </c>
      <c r="C79" s="8">
        <v>1218.79</v>
      </c>
      <c r="D79" s="8">
        <v>1267.06</v>
      </c>
      <c r="E79" s="8">
        <v>1480.65</v>
      </c>
      <c r="F79" s="8">
        <v>4175.5100000000011</v>
      </c>
    </row>
    <row r="80" spans="1:6" x14ac:dyDescent="0.3">
      <c r="A80" s="5" t="s">
        <v>135</v>
      </c>
      <c r="B80" s="8">
        <v>3019.59</v>
      </c>
      <c r="C80" s="8">
        <v>1002.47</v>
      </c>
      <c r="D80" s="8">
        <v>3649.4</v>
      </c>
      <c r="E80" s="8">
        <v>1498.87</v>
      </c>
      <c r="F80" s="8">
        <v>606.26</v>
      </c>
    </row>
    <row r="81" spans="1:6" x14ac:dyDescent="0.3">
      <c r="A81" s="5" t="s">
        <v>16</v>
      </c>
      <c r="B81" s="8">
        <v>819.12</v>
      </c>
      <c r="C81" s="8">
        <v>420.57</v>
      </c>
      <c r="D81" s="8">
        <v>27</v>
      </c>
      <c r="E81" s="8">
        <v>570.38</v>
      </c>
      <c r="F81" s="8">
        <v>1188.8800000000001</v>
      </c>
    </row>
    <row r="82" spans="1:6" x14ac:dyDescent="0.3">
      <c r="A82" s="5" t="s">
        <v>21</v>
      </c>
      <c r="B82" s="8">
        <v>878.88</v>
      </c>
      <c r="C82" s="8">
        <v>484.15</v>
      </c>
      <c r="D82" s="8">
        <v>330.42</v>
      </c>
      <c r="E82" s="8">
        <v>2407.81</v>
      </c>
      <c r="F82" s="8">
        <v>9353.9999999999982</v>
      </c>
    </row>
    <row r="83" spans="1:6" x14ac:dyDescent="0.3">
      <c r="A83" s="5" t="s">
        <v>17</v>
      </c>
      <c r="B83" s="8">
        <v>848.97</v>
      </c>
      <c r="C83" s="8">
        <v>512.44000000000005</v>
      </c>
      <c r="D83" s="8">
        <v>860.7</v>
      </c>
      <c r="E83" s="8">
        <v>2284.54</v>
      </c>
      <c r="F83" s="8">
        <v>5849.73</v>
      </c>
    </row>
    <row r="84" spans="1:6" x14ac:dyDescent="0.3">
      <c r="A84" s="5" t="s">
        <v>26</v>
      </c>
      <c r="B84" s="8">
        <v>2067.7600000000002</v>
      </c>
      <c r="C84" s="8">
        <v>1666.43</v>
      </c>
      <c r="D84" s="8">
        <v>740.18</v>
      </c>
      <c r="E84" s="8">
        <v>9851.4</v>
      </c>
      <c r="F84" s="8">
        <v>7922.3199999999988</v>
      </c>
    </row>
    <row r="85" spans="1:6" x14ac:dyDescent="0.3">
      <c r="A85" s="5" t="s">
        <v>15</v>
      </c>
      <c r="B85" s="8">
        <v>2012.11</v>
      </c>
      <c r="C85" s="8">
        <v>308.39999999999998</v>
      </c>
      <c r="D85" s="8">
        <v>142.31</v>
      </c>
      <c r="E85" s="8">
        <v>1404.55</v>
      </c>
      <c r="F85" s="8">
        <v>5264.4300000000012</v>
      </c>
    </row>
    <row r="86" spans="1:6" x14ac:dyDescent="0.3">
      <c r="A86" s="5" t="s">
        <v>50</v>
      </c>
      <c r="B86" s="8">
        <v>15636.17</v>
      </c>
      <c r="C86" s="8">
        <v>11716.19</v>
      </c>
      <c r="D86" s="8">
        <v>9708.5</v>
      </c>
      <c r="E86" s="8">
        <v>24159.22</v>
      </c>
      <c r="F86" s="8">
        <v>70930.66999999994</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CC93-A7BE-4843-82E9-9BDAFD16DBAA}">
  <sheetPr>
    <pageSetUpPr fitToPage="1"/>
  </sheetPr>
  <dimension ref="A1:CI141"/>
  <sheetViews>
    <sheetView showGridLines="0" showRowColHeaders="0" tabSelected="1" showRuler="0" zoomScale="56" zoomScaleNormal="56" workbookViewId="0">
      <selection activeCell="AL35" sqref="AL35"/>
    </sheetView>
  </sheetViews>
  <sheetFormatPr defaultRowHeight="14.4" x14ac:dyDescent="0.3"/>
  <sheetData>
    <row r="1" spans="1:87" x14ac:dyDescent="0.3">
      <c r="A1" s="40"/>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row>
    <row r="2" spans="1:87" x14ac:dyDescent="0.3">
      <c r="A2" s="40"/>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row>
    <row r="3" spans="1:87" x14ac:dyDescent="0.3">
      <c r="A3" s="40"/>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row>
    <row r="4" spans="1:87" x14ac:dyDescent="0.3">
      <c r="A4" s="40"/>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row>
    <row r="5" spans="1:87" x14ac:dyDescent="0.3">
      <c r="A5" s="40"/>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row>
    <row r="6" spans="1:87" x14ac:dyDescent="0.3">
      <c r="A6" s="40"/>
      <c r="B6" s="40"/>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0"/>
      <c r="CF6" s="40"/>
      <c r="CG6" s="40"/>
      <c r="CH6" s="40"/>
      <c r="CI6" s="40"/>
    </row>
    <row r="7" spans="1:87" x14ac:dyDescent="0.3">
      <c r="A7" s="40"/>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row>
    <row r="8" spans="1:87" x14ac:dyDescent="0.3">
      <c r="A8" s="40"/>
      <c r="B8" s="40"/>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row>
    <row r="9" spans="1:87" x14ac:dyDescent="0.3">
      <c r="A9" s="40"/>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row>
    <row r="10" spans="1:87" x14ac:dyDescent="0.3">
      <c r="A10" s="40"/>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row>
    <row r="11" spans="1:87" x14ac:dyDescent="0.3">
      <c r="A11" s="40"/>
      <c r="B11" s="40"/>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row>
    <row r="12" spans="1:87" x14ac:dyDescent="0.3">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row>
    <row r="13" spans="1:87" x14ac:dyDescent="0.3">
      <c r="A13" s="40"/>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row>
    <row r="14" spans="1:87" x14ac:dyDescent="0.3">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row>
    <row r="15" spans="1:87" x14ac:dyDescent="0.3">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row>
    <row r="16" spans="1:87" x14ac:dyDescent="0.3">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row>
    <row r="17" spans="1:87" x14ac:dyDescent="0.3">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row>
    <row r="18" spans="1:87" x14ac:dyDescent="0.3">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row>
    <row r="19" spans="1:87" x14ac:dyDescent="0.3">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row>
    <row r="20" spans="1:87" x14ac:dyDescent="0.3">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row>
    <row r="21" spans="1:87" x14ac:dyDescent="0.3">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c r="CF21" s="40"/>
      <c r="CG21" s="40"/>
      <c r="CH21" s="40"/>
      <c r="CI21" s="40"/>
    </row>
    <row r="22" spans="1:87" x14ac:dyDescent="0.3">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0"/>
      <c r="CI22" s="40"/>
    </row>
    <row r="23" spans="1:87" x14ac:dyDescent="0.3">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row>
    <row r="24" spans="1:87" x14ac:dyDescent="0.3">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c r="CH24" s="40"/>
      <c r="CI24" s="40"/>
    </row>
    <row r="25" spans="1:87" x14ac:dyDescent="0.3">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row>
    <row r="26" spans="1:87" x14ac:dyDescent="0.3">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c r="CH26" s="40"/>
      <c r="CI26" s="40"/>
    </row>
    <row r="27" spans="1:87" x14ac:dyDescent="0.3">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row>
    <row r="28" spans="1:87" x14ac:dyDescent="0.3">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s="40"/>
      <c r="CI28" s="40"/>
    </row>
    <row r="29" spans="1:87" x14ac:dyDescent="0.3">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row>
    <row r="30" spans="1:87" x14ac:dyDescent="0.3">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row>
    <row r="31" spans="1:87" x14ac:dyDescent="0.3">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row>
    <row r="32" spans="1:87" x14ac:dyDescent="0.3">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s="40"/>
      <c r="CI32" s="40"/>
    </row>
    <row r="33" spans="1:87" x14ac:dyDescent="0.3">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row>
    <row r="34" spans="1:87" x14ac:dyDescent="0.3">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row>
    <row r="35" spans="1:87" x14ac:dyDescent="0.3">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row>
    <row r="36" spans="1:87" x14ac:dyDescent="0.3">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c r="CH36" s="40"/>
      <c r="CI36" s="40"/>
    </row>
    <row r="37" spans="1:87" x14ac:dyDescent="0.3">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c r="CH37" s="40"/>
      <c r="CI37" s="40"/>
    </row>
    <row r="38" spans="1:87" x14ac:dyDescent="0.3">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40"/>
      <c r="CI38" s="40"/>
    </row>
    <row r="39" spans="1:87" x14ac:dyDescent="0.3">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row>
    <row r="40" spans="1:87" x14ac:dyDescent="0.3">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row>
    <row r="41" spans="1:87" x14ac:dyDescent="0.3">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row>
    <row r="42" spans="1:87" x14ac:dyDescent="0.3">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c r="CH42" s="40"/>
      <c r="CI42" s="40"/>
    </row>
    <row r="43" spans="1:87" x14ac:dyDescent="0.3">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c r="CH43" s="40"/>
      <c r="CI43" s="40"/>
    </row>
    <row r="44" spans="1:87" x14ac:dyDescent="0.3">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c r="CH44" s="40"/>
      <c r="CI44" s="40"/>
    </row>
    <row r="45" spans="1:87" x14ac:dyDescent="0.3">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row>
    <row r="46" spans="1:87" x14ac:dyDescent="0.3">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c r="BV46" s="40"/>
      <c r="BW46" s="40"/>
      <c r="BX46" s="40"/>
      <c r="BY46" s="40"/>
      <c r="BZ46" s="40"/>
      <c r="CA46" s="40"/>
      <c r="CB46" s="40"/>
      <c r="CC46" s="40"/>
      <c r="CD46" s="40"/>
      <c r="CE46" s="40"/>
      <c r="CF46" s="40"/>
      <c r="CG46" s="40"/>
      <c r="CH46" s="40"/>
      <c r="CI46" s="40"/>
    </row>
    <row r="47" spans="1:87" x14ac:dyDescent="0.3">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c r="CH47" s="40"/>
      <c r="CI47" s="40"/>
    </row>
    <row r="48" spans="1:87" x14ac:dyDescent="0.3">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0"/>
      <c r="CC48" s="40"/>
      <c r="CD48" s="40"/>
      <c r="CE48" s="40"/>
      <c r="CF48" s="40"/>
      <c r="CG48" s="40"/>
      <c r="CH48" s="40"/>
      <c r="CI48" s="40"/>
    </row>
    <row r="49" spans="1:87" x14ac:dyDescent="0.3">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c r="CH49" s="40"/>
      <c r="CI49" s="40"/>
    </row>
    <row r="50" spans="1:87" x14ac:dyDescent="0.3">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c r="CH50" s="40"/>
      <c r="CI50" s="40"/>
    </row>
    <row r="51" spans="1:87" x14ac:dyDescent="0.3">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row>
    <row r="52" spans="1:87" x14ac:dyDescent="0.3">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row>
    <row r="53" spans="1:87" x14ac:dyDescent="0.3">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row>
    <row r="54" spans="1:87" x14ac:dyDescent="0.3">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c r="CH54" s="40"/>
      <c r="CI54" s="40"/>
    </row>
    <row r="55" spans="1:87" x14ac:dyDescent="0.3">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c r="BO55" s="40"/>
      <c r="BP55" s="40"/>
      <c r="BQ55" s="40"/>
      <c r="BR55" s="40"/>
      <c r="BS55" s="40"/>
      <c r="BT55" s="40"/>
      <c r="BU55" s="40"/>
      <c r="BV55" s="40"/>
      <c r="BW55" s="40"/>
      <c r="BX55" s="40"/>
      <c r="BY55" s="40"/>
      <c r="BZ55" s="40"/>
      <c r="CA55" s="40"/>
      <c r="CB55" s="40"/>
      <c r="CC55" s="40"/>
      <c r="CD55" s="40"/>
      <c r="CE55" s="40"/>
      <c r="CF55" s="40"/>
      <c r="CG55" s="40"/>
      <c r="CH55" s="40"/>
      <c r="CI55" s="40"/>
    </row>
    <row r="56" spans="1:87" x14ac:dyDescent="0.3">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c r="BP56" s="40"/>
      <c r="BQ56" s="40"/>
      <c r="BR56" s="40"/>
      <c r="BS56" s="40"/>
      <c r="BT56" s="40"/>
      <c r="BU56" s="40"/>
      <c r="BV56" s="40"/>
      <c r="BW56" s="40"/>
      <c r="BX56" s="40"/>
      <c r="BY56" s="40"/>
      <c r="BZ56" s="40"/>
      <c r="CA56" s="40"/>
      <c r="CB56" s="40"/>
      <c r="CC56" s="40"/>
      <c r="CD56" s="40"/>
      <c r="CE56" s="40"/>
      <c r="CF56" s="40"/>
      <c r="CG56" s="40"/>
      <c r="CH56" s="40"/>
      <c r="CI56" s="40"/>
    </row>
    <row r="57" spans="1:87" x14ac:dyDescent="0.3">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c r="BM57" s="40"/>
      <c r="BN57" s="40"/>
      <c r="BO57" s="40"/>
      <c r="BP57" s="40"/>
      <c r="BQ57" s="40"/>
      <c r="BR57" s="40"/>
      <c r="BS57" s="40"/>
      <c r="BT57" s="40"/>
      <c r="BU57" s="40"/>
      <c r="BV57" s="40"/>
      <c r="BW57" s="40"/>
      <c r="BX57" s="40"/>
      <c r="BY57" s="40"/>
      <c r="BZ57" s="40"/>
      <c r="CA57" s="40"/>
      <c r="CB57" s="40"/>
      <c r="CC57" s="40"/>
      <c r="CD57" s="40"/>
      <c r="CE57" s="40"/>
      <c r="CF57" s="40"/>
      <c r="CG57" s="40"/>
      <c r="CH57" s="40"/>
      <c r="CI57" s="40"/>
    </row>
    <row r="58" spans="1:87" x14ac:dyDescent="0.3">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c r="BP58" s="40"/>
      <c r="BQ58" s="40"/>
      <c r="BR58" s="40"/>
      <c r="BS58" s="40"/>
      <c r="BT58" s="40"/>
      <c r="BU58" s="40"/>
      <c r="BV58" s="40"/>
      <c r="BW58" s="40"/>
      <c r="BX58" s="40"/>
      <c r="BY58" s="40"/>
      <c r="BZ58" s="40"/>
      <c r="CA58" s="40"/>
      <c r="CB58" s="40"/>
      <c r="CC58" s="40"/>
      <c r="CD58" s="40"/>
      <c r="CE58" s="40"/>
      <c r="CF58" s="40"/>
      <c r="CG58" s="40"/>
      <c r="CH58" s="40"/>
      <c r="CI58" s="40"/>
    </row>
    <row r="59" spans="1:87" x14ac:dyDescent="0.3">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c r="CF59" s="40"/>
      <c r="CG59" s="40"/>
      <c r="CH59" s="40"/>
      <c r="CI59" s="40"/>
    </row>
    <row r="60" spans="1:87" x14ac:dyDescent="0.3">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c r="BP60" s="40"/>
      <c r="BQ60" s="40"/>
      <c r="BR60" s="40"/>
      <c r="BS60" s="40"/>
      <c r="BT60" s="40"/>
      <c r="BU60" s="40"/>
      <c r="BV60" s="40"/>
      <c r="BW60" s="40"/>
      <c r="BX60" s="40"/>
      <c r="BY60" s="40"/>
      <c r="BZ60" s="40"/>
      <c r="CA60" s="40"/>
      <c r="CB60" s="40"/>
      <c r="CC60" s="40"/>
      <c r="CD60" s="40"/>
      <c r="CE60" s="40"/>
      <c r="CF60" s="40"/>
      <c r="CG60" s="40"/>
      <c r="CH60" s="40"/>
      <c r="CI60" s="40"/>
    </row>
    <row r="61" spans="1:87" x14ac:dyDescent="0.3">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c r="BP61" s="40"/>
      <c r="BQ61" s="40"/>
      <c r="BR61" s="40"/>
      <c r="BS61" s="40"/>
      <c r="BT61" s="40"/>
      <c r="BU61" s="40"/>
      <c r="BV61" s="40"/>
      <c r="BW61" s="40"/>
      <c r="BX61" s="40"/>
      <c r="BY61" s="40"/>
      <c r="BZ61" s="40"/>
      <c r="CA61" s="40"/>
      <c r="CB61" s="40"/>
      <c r="CC61" s="40"/>
      <c r="CD61" s="40"/>
      <c r="CE61" s="40"/>
      <c r="CF61" s="40"/>
      <c r="CG61" s="40"/>
      <c r="CH61" s="40"/>
      <c r="CI61" s="40"/>
    </row>
    <row r="62" spans="1:87" x14ac:dyDescent="0.3">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c r="BO62" s="40"/>
      <c r="BP62" s="40"/>
      <c r="BQ62" s="40"/>
      <c r="BR62" s="40"/>
      <c r="BS62" s="40"/>
      <c r="BT62" s="40"/>
      <c r="BU62" s="40"/>
      <c r="BV62" s="40"/>
      <c r="BW62" s="40"/>
      <c r="BX62" s="40"/>
      <c r="BY62" s="40"/>
      <c r="BZ62" s="40"/>
      <c r="CA62" s="40"/>
      <c r="CB62" s="40"/>
      <c r="CC62" s="40"/>
      <c r="CD62" s="40"/>
      <c r="CE62" s="40"/>
      <c r="CF62" s="40"/>
      <c r="CG62" s="40"/>
      <c r="CH62" s="40"/>
      <c r="CI62" s="40"/>
    </row>
    <row r="63" spans="1:87" x14ac:dyDescent="0.3">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c r="BO63" s="40"/>
      <c r="BP63" s="40"/>
      <c r="BQ63" s="40"/>
      <c r="BR63" s="40"/>
      <c r="BS63" s="40"/>
      <c r="BT63" s="40"/>
      <c r="BU63" s="40"/>
      <c r="BV63" s="40"/>
      <c r="BW63" s="40"/>
      <c r="BX63" s="40"/>
      <c r="BY63" s="40"/>
      <c r="BZ63" s="40"/>
      <c r="CA63" s="40"/>
      <c r="CB63" s="40"/>
      <c r="CC63" s="40"/>
      <c r="CD63" s="40"/>
      <c r="CE63" s="40"/>
      <c r="CF63" s="40"/>
      <c r="CG63" s="40"/>
      <c r="CH63" s="40"/>
      <c r="CI63" s="40"/>
    </row>
    <row r="64" spans="1:87" x14ac:dyDescent="0.3">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row>
    <row r="65" spans="1:87" x14ac:dyDescent="0.3">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c r="BO65" s="40"/>
      <c r="BP65" s="40"/>
      <c r="BQ65" s="40"/>
      <c r="BR65" s="40"/>
      <c r="BS65" s="40"/>
      <c r="BT65" s="40"/>
      <c r="BU65" s="40"/>
      <c r="BV65" s="40"/>
      <c r="BW65" s="40"/>
      <c r="BX65" s="40"/>
      <c r="BY65" s="40"/>
      <c r="BZ65" s="40"/>
      <c r="CA65" s="40"/>
      <c r="CB65" s="40"/>
      <c r="CC65" s="40"/>
      <c r="CD65" s="40"/>
      <c r="CE65" s="40"/>
      <c r="CF65" s="40"/>
      <c r="CG65" s="40"/>
      <c r="CH65" s="40"/>
      <c r="CI65" s="40"/>
    </row>
    <row r="66" spans="1:87" x14ac:dyDescent="0.3">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c r="BX66" s="40"/>
      <c r="BY66" s="40"/>
      <c r="BZ66" s="40"/>
      <c r="CA66" s="40"/>
      <c r="CB66" s="40"/>
      <c r="CC66" s="40"/>
      <c r="CD66" s="40"/>
      <c r="CE66" s="40"/>
      <c r="CF66" s="40"/>
      <c r="CG66" s="40"/>
      <c r="CH66" s="40"/>
      <c r="CI66" s="40"/>
    </row>
    <row r="67" spans="1:87" x14ac:dyDescent="0.3">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c r="BO67" s="40"/>
      <c r="BP67" s="40"/>
      <c r="BQ67" s="40"/>
      <c r="BR67" s="40"/>
      <c r="BS67" s="40"/>
      <c r="BT67" s="40"/>
      <c r="BU67" s="40"/>
      <c r="BV67" s="40"/>
      <c r="BW67" s="40"/>
      <c r="BX67" s="40"/>
      <c r="BY67" s="40"/>
      <c r="BZ67" s="40"/>
      <c r="CA67" s="40"/>
      <c r="CB67" s="40"/>
      <c r="CC67" s="40"/>
      <c r="CD67" s="40"/>
      <c r="CE67" s="40"/>
      <c r="CF67" s="40"/>
      <c r="CG67" s="40"/>
      <c r="CH67" s="40"/>
      <c r="CI67" s="40"/>
    </row>
    <row r="68" spans="1:87" x14ac:dyDescent="0.3">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c r="BG68" s="40"/>
      <c r="BH68" s="40"/>
      <c r="BI68" s="40"/>
      <c r="BJ68" s="40"/>
      <c r="BK68" s="40"/>
      <c r="BL68" s="40"/>
      <c r="BM68" s="40"/>
      <c r="BN68" s="40"/>
      <c r="BO68" s="40"/>
      <c r="BP68" s="40"/>
      <c r="BQ68" s="40"/>
      <c r="BR68" s="40"/>
      <c r="BS68" s="40"/>
      <c r="BT68" s="40"/>
      <c r="BU68" s="40"/>
      <c r="BV68" s="40"/>
      <c r="BW68" s="40"/>
      <c r="BX68" s="40"/>
      <c r="BY68" s="40"/>
      <c r="BZ68" s="40"/>
      <c r="CA68" s="40"/>
      <c r="CB68" s="40"/>
      <c r="CC68" s="40"/>
      <c r="CD68" s="40"/>
      <c r="CE68" s="40"/>
      <c r="CF68" s="40"/>
      <c r="CG68" s="40"/>
      <c r="CH68" s="40"/>
      <c r="CI68" s="40"/>
    </row>
    <row r="69" spans="1:87" x14ac:dyDescent="0.3">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c r="BG69" s="40"/>
      <c r="BH69" s="40"/>
      <c r="BI69" s="40"/>
      <c r="BJ69" s="40"/>
      <c r="BK69" s="40"/>
      <c r="BL69" s="40"/>
      <c r="BM69" s="40"/>
      <c r="BN69" s="40"/>
      <c r="BO69" s="40"/>
      <c r="BP69" s="40"/>
      <c r="BQ69" s="40"/>
      <c r="BR69" s="40"/>
      <c r="BS69" s="40"/>
      <c r="BT69" s="40"/>
      <c r="BU69" s="40"/>
      <c r="BV69" s="40"/>
      <c r="BW69" s="40"/>
      <c r="BX69" s="40"/>
      <c r="BY69" s="40"/>
      <c r="BZ69" s="40"/>
      <c r="CA69" s="40"/>
      <c r="CB69" s="40"/>
      <c r="CC69" s="40"/>
      <c r="CD69" s="40"/>
      <c r="CE69" s="40"/>
      <c r="CF69" s="40"/>
      <c r="CG69" s="40"/>
      <c r="CH69" s="40"/>
      <c r="CI69" s="40"/>
    </row>
    <row r="70" spans="1:87" x14ac:dyDescent="0.3">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c r="BO70" s="40"/>
      <c r="BP70" s="40"/>
      <c r="BQ70" s="40"/>
      <c r="BR70" s="40"/>
      <c r="BS70" s="40"/>
      <c r="BT70" s="40"/>
      <c r="BU70" s="40"/>
      <c r="BV70" s="40"/>
      <c r="BW70" s="40"/>
      <c r="BX70" s="40"/>
      <c r="BY70" s="40"/>
      <c r="BZ70" s="40"/>
      <c r="CA70" s="40"/>
      <c r="CB70" s="40"/>
      <c r="CC70" s="40"/>
      <c r="CD70" s="40"/>
      <c r="CE70" s="40"/>
      <c r="CF70" s="40"/>
      <c r="CG70" s="40"/>
      <c r="CH70" s="40"/>
      <c r="CI70" s="40"/>
    </row>
    <row r="71" spans="1:87" x14ac:dyDescent="0.3">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c r="BM71" s="40"/>
      <c r="BN71" s="40"/>
      <c r="BO71" s="40"/>
      <c r="BP71" s="40"/>
      <c r="BQ71" s="40"/>
      <c r="BR71" s="40"/>
      <c r="BS71" s="40"/>
      <c r="BT71" s="40"/>
      <c r="BU71" s="40"/>
      <c r="BV71" s="40"/>
      <c r="BW71" s="40"/>
      <c r="BX71" s="40"/>
      <c r="BY71" s="40"/>
      <c r="BZ71" s="40"/>
      <c r="CA71" s="40"/>
      <c r="CB71" s="40"/>
      <c r="CC71" s="40"/>
      <c r="CD71" s="40"/>
      <c r="CE71" s="40"/>
      <c r="CF71" s="40"/>
      <c r="CG71" s="40"/>
      <c r="CH71" s="40"/>
      <c r="CI71" s="40"/>
    </row>
    <row r="72" spans="1:87" x14ac:dyDescent="0.3">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c r="BO72" s="40"/>
      <c r="BP72" s="40"/>
      <c r="BQ72" s="40"/>
      <c r="BR72" s="40"/>
      <c r="BS72" s="40"/>
      <c r="BT72" s="40"/>
      <c r="BU72" s="40"/>
      <c r="BV72" s="40"/>
      <c r="BW72" s="40"/>
      <c r="BX72" s="40"/>
      <c r="BY72" s="40"/>
      <c r="BZ72" s="40"/>
      <c r="CA72" s="40"/>
      <c r="CB72" s="40"/>
      <c r="CC72" s="40"/>
      <c r="CD72" s="40"/>
      <c r="CE72" s="40"/>
      <c r="CF72" s="40"/>
      <c r="CG72" s="40"/>
      <c r="CH72" s="40"/>
      <c r="CI72" s="40"/>
    </row>
    <row r="73" spans="1:87" x14ac:dyDescent="0.3">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c r="BG73" s="40"/>
      <c r="BH73" s="40"/>
      <c r="BI73" s="40"/>
      <c r="BJ73" s="40"/>
      <c r="BK73" s="40"/>
      <c r="BL73" s="40"/>
      <c r="BM73" s="40"/>
      <c r="BN73" s="40"/>
      <c r="BO73" s="40"/>
      <c r="BP73" s="40"/>
      <c r="BQ73" s="40"/>
      <c r="BR73" s="40"/>
      <c r="BS73" s="40"/>
      <c r="BT73" s="40"/>
      <c r="BU73" s="40"/>
      <c r="BV73" s="40"/>
      <c r="BW73" s="40"/>
      <c r="BX73" s="40"/>
      <c r="BY73" s="40"/>
      <c r="BZ73" s="40"/>
      <c r="CA73" s="40"/>
      <c r="CB73" s="40"/>
      <c r="CC73" s="40"/>
      <c r="CD73" s="40"/>
      <c r="CE73" s="40"/>
      <c r="CF73" s="40"/>
      <c r="CG73" s="40"/>
      <c r="CH73" s="40"/>
      <c r="CI73" s="40"/>
    </row>
    <row r="74" spans="1:87" x14ac:dyDescent="0.3">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c r="BG74" s="40"/>
      <c r="BH74" s="40"/>
      <c r="BI74" s="40"/>
      <c r="BJ74" s="40"/>
      <c r="BK74" s="40"/>
      <c r="BL74" s="40"/>
      <c r="BM74" s="40"/>
      <c r="BN74" s="40"/>
      <c r="BO74" s="40"/>
      <c r="BP74" s="40"/>
      <c r="BQ74" s="40"/>
      <c r="BR74" s="40"/>
      <c r="BS74" s="40"/>
      <c r="BT74" s="40"/>
      <c r="BU74" s="40"/>
      <c r="BV74" s="40"/>
      <c r="BW74" s="40"/>
      <c r="BX74" s="40"/>
      <c r="BY74" s="40"/>
      <c r="BZ74" s="40"/>
      <c r="CA74" s="40"/>
      <c r="CB74" s="40"/>
      <c r="CC74" s="40"/>
      <c r="CD74" s="40"/>
      <c r="CE74" s="40"/>
      <c r="CF74" s="40"/>
      <c r="CG74" s="40"/>
      <c r="CH74" s="40"/>
      <c r="CI74" s="40"/>
    </row>
    <row r="75" spans="1:87" x14ac:dyDescent="0.3">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c r="BG75" s="40"/>
      <c r="BH75" s="40"/>
      <c r="BI75" s="40"/>
      <c r="BJ75" s="40"/>
      <c r="BK75" s="40"/>
      <c r="BL75" s="40"/>
      <c r="BM75" s="40"/>
      <c r="BN75" s="40"/>
      <c r="BO75" s="40"/>
      <c r="BP75" s="40"/>
      <c r="BQ75" s="40"/>
      <c r="BR75" s="40"/>
      <c r="BS75" s="40"/>
      <c r="BT75" s="40"/>
      <c r="BU75" s="40"/>
      <c r="BV75" s="40"/>
      <c r="BW75" s="40"/>
      <c r="BX75" s="40"/>
      <c r="BY75" s="40"/>
      <c r="BZ75" s="40"/>
      <c r="CA75" s="40"/>
      <c r="CB75" s="40"/>
      <c r="CC75" s="40"/>
      <c r="CD75" s="40"/>
      <c r="CE75" s="40"/>
      <c r="CF75" s="40"/>
      <c r="CG75" s="40"/>
      <c r="CH75" s="40"/>
      <c r="CI75" s="40"/>
    </row>
    <row r="76" spans="1:87" x14ac:dyDescent="0.3">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c r="BG76" s="40"/>
      <c r="BH76" s="40"/>
      <c r="BI76" s="40"/>
      <c r="BJ76" s="40"/>
      <c r="BK76" s="40"/>
      <c r="BL76" s="40"/>
      <c r="BM76" s="40"/>
      <c r="BN76" s="40"/>
      <c r="BO76" s="40"/>
      <c r="BP76" s="40"/>
      <c r="BQ76" s="40"/>
      <c r="BR76" s="40"/>
      <c r="BS76" s="40"/>
      <c r="BT76" s="40"/>
      <c r="BU76" s="40"/>
      <c r="BV76" s="40"/>
      <c r="BW76" s="40"/>
      <c r="BX76" s="40"/>
      <c r="BY76" s="40"/>
      <c r="BZ76" s="40"/>
      <c r="CA76" s="40"/>
      <c r="CB76" s="40"/>
      <c r="CC76" s="40"/>
      <c r="CD76" s="40"/>
      <c r="CE76" s="40"/>
      <c r="CF76" s="40"/>
      <c r="CG76" s="40"/>
      <c r="CH76" s="40"/>
      <c r="CI76" s="40"/>
    </row>
    <row r="77" spans="1:87" x14ac:dyDescent="0.3">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c r="BG77" s="40"/>
      <c r="BH77" s="40"/>
      <c r="BI77" s="40"/>
      <c r="BJ77" s="40"/>
      <c r="BK77" s="40"/>
      <c r="BL77" s="40"/>
      <c r="BM77" s="40"/>
      <c r="BN77" s="40"/>
      <c r="BO77" s="40"/>
      <c r="BP77" s="40"/>
      <c r="BQ77" s="40"/>
      <c r="BR77" s="40"/>
      <c r="BS77" s="40"/>
      <c r="BT77" s="40"/>
      <c r="BU77" s="40"/>
      <c r="BV77" s="40"/>
      <c r="BW77" s="40"/>
      <c r="BX77" s="40"/>
      <c r="BY77" s="40"/>
      <c r="BZ77" s="40"/>
      <c r="CA77" s="40"/>
      <c r="CB77" s="40"/>
      <c r="CC77" s="40"/>
      <c r="CD77" s="40"/>
      <c r="CE77" s="40"/>
      <c r="CF77" s="40"/>
      <c r="CG77" s="40"/>
      <c r="CH77" s="40"/>
      <c r="CI77" s="40"/>
    </row>
    <row r="78" spans="1:87" x14ac:dyDescent="0.3">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
      <c r="BE78" s="40"/>
      <c r="BF78" s="40"/>
      <c r="BG78" s="40"/>
      <c r="BH78" s="40"/>
      <c r="BI78" s="40"/>
      <c r="BJ78" s="40"/>
      <c r="BK78" s="40"/>
      <c r="BL78" s="40"/>
      <c r="BM78" s="40"/>
      <c r="BN78" s="40"/>
      <c r="BO78" s="40"/>
      <c r="BP78" s="40"/>
      <c r="BQ78" s="40"/>
      <c r="BR78" s="40"/>
      <c r="BS78" s="40"/>
      <c r="BT78" s="40"/>
      <c r="BU78" s="40"/>
      <c r="BV78" s="40"/>
      <c r="BW78" s="40"/>
      <c r="BX78" s="40"/>
      <c r="BY78" s="40"/>
      <c r="BZ78" s="40"/>
      <c r="CA78" s="40"/>
      <c r="CB78" s="40"/>
      <c r="CC78" s="40"/>
      <c r="CD78" s="40"/>
      <c r="CE78" s="40"/>
      <c r="CF78" s="40"/>
      <c r="CG78" s="40"/>
      <c r="CH78" s="40"/>
      <c r="CI78" s="40"/>
    </row>
    <row r="79" spans="1:87" x14ac:dyDescent="0.3">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
      <c r="BE79" s="40"/>
      <c r="BF79" s="40"/>
      <c r="BG79" s="40"/>
      <c r="BH79" s="40"/>
      <c r="BI79" s="40"/>
      <c r="BJ79" s="40"/>
      <c r="BK79" s="40"/>
      <c r="BL79" s="40"/>
      <c r="BM79" s="40"/>
      <c r="BN79" s="40"/>
      <c r="BO79" s="40"/>
      <c r="BP79" s="40"/>
      <c r="BQ79" s="40"/>
      <c r="BR79" s="40"/>
      <c r="BS79" s="40"/>
      <c r="BT79" s="40"/>
      <c r="BU79" s="40"/>
      <c r="BV79" s="40"/>
      <c r="BW79" s="40"/>
      <c r="BX79" s="40"/>
      <c r="BY79" s="40"/>
      <c r="BZ79" s="40"/>
      <c r="CA79" s="40"/>
      <c r="CB79" s="40"/>
      <c r="CC79" s="40"/>
      <c r="CD79" s="40"/>
      <c r="CE79" s="40"/>
      <c r="CF79" s="40"/>
      <c r="CG79" s="40"/>
      <c r="CH79" s="40"/>
      <c r="CI79" s="40"/>
    </row>
    <row r="80" spans="1:87" x14ac:dyDescent="0.3">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0"/>
      <c r="BE80" s="40"/>
      <c r="BF80" s="40"/>
      <c r="BG80" s="40"/>
      <c r="BH80" s="40"/>
      <c r="BI80" s="40"/>
      <c r="BJ80" s="40"/>
      <c r="BK80" s="40"/>
      <c r="BL80" s="40"/>
      <c r="BM80" s="40"/>
      <c r="BN80" s="40"/>
      <c r="BO80" s="40"/>
      <c r="BP80" s="40"/>
      <c r="BQ80" s="40"/>
      <c r="BR80" s="40"/>
      <c r="BS80" s="40"/>
      <c r="BT80" s="40"/>
      <c r="BU80" s="40"/>
      <c r="BV80" s="40"/>
      <c r="BW80" s="40"/>
      <c r="BX80" s="40"/>
      <c r="BY80" s="40"/>
      <c r="BZ80" s="40"/>
      <c r="CA80" s="40"/>
      <c r="CB80" s="40"/>
      <c r="CC80" s="40"/>
      <c r="CD80" s="40"/>
      <c r="CE80" s="40"/>
      <c r="CF80" s="40"/>
      <c r="CG80" s="40"/>
      <c r="CH80" s="40"/>
      <c r="CI80" s="40"/>
    </row>
    <row r="81" spans="1:87" x14ac:dyDescent="0.3">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0"/>
      <c r="BE81" s="40"/>
      <c r="BF81" s="40"/>
      <c r="BG81" s="40"/>
      <c r="BH81" s="40"/>
      <c r="BI81" s="40"/>
      <c r="BJ81" s="40"/>
      <c r="BK81" s="40"/>
      <c r="BL81" s="40"/>
      <c r="BM81" s="40"/>
      <c r="BN81" s="40"/>
      <c r="BO81" s="40"/>
      <c r="BP81" s="40"/>
      <c r="BQ81" s="40"/>
      <c r="BR81" s="40"/>
      <c r="BS81" s="40"/>
      <c r="BT81" s="40"/>
      <c r="BU81" s="40"/>
      <c r="BV81" s="40"/>
      <c r="BW81" s="40"/>
      <c r="BX81" s="40"/>
      <c r="BY81" s="40"/>
      <c r="BZ81" s="40"/>
      <c r="CA81" s="40"/>
      <c r="CB81" s="40"/>
      <c r="CC81" s="40"/>
      <c r="CD81" s="40"/>
      <c r="CE81" s="40"/>
      <c r="CF81" s="40"/>
      <c r="CG81" s="40"/>
      <c r="CH81" s="40"/>
      <c r="CI81" s="40"/>
    </row>
    <row r="82" spans="1:87" x14ac:dyDescent="0.3">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0"/>
      <c r="BE82" s="40"/>
      <c r="BF82" s="40"/>
      <c r="BG82" s="40"/>
      <c r="BH82" s="40"/>
      <c r="BI82" s="40"/>
      <c r="BJ82" s="40"/>
      <c r="BK82" s="40"/>
      <c r="BL82" s="40"/>
      <c r="BM82" s="40"/>
      <c r="BN82" s="40"/>
      <c r="BO82" s="40"/>
      <c r="BP82" s="40"/>
      <c r="BQ82" s="40"/>
      <c r="BR82" s="40"/>
      <c r="BS82" s="40"/>
      <c r="BT82" s="40"/>
      <c r="BU82" s="40"/>
      <c r="BV82" s="40"/>
      <c r="BW82" s="40"/>
      <c r="BX82" s="40"/>
      <c r="BY82" s="40"/>
      <c r="BZ82" s="40"/>
      <c r="CA82" s="40"/>
      <c r="CB82" s="40"/>
      <c r="CC82" s="40"/>
      <c r="CD82" s="40"/>
      <c r="CE82" s="40"/>
      <c r="CF82" s="40"/>
      <c r="CG82" s="40"/>
      <c r="CH82" s="40"/>
      <c r="CI82" s="40"/>
    </row>
    <row r="83" spans="1:87" x14ac:dyDescent="0.3">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c r="BG83" s="40"/>
      <c r="BH83" s="40"/>
      <c r="BI83" s="40"/>
      <c r="BJ83" s="40"/>
      <c r="BK83" s="40"/>
      <c r="BL83" s="40"/>
      <c r="BM83" s="40"/>
      <c r="BN83" s="40"/>
      <c r="BO83" s="40"/>
      <c r="BP83" s="40"/>
      <c r="BQ83" s="40"/>
      <c r="BR83" s="40"/>
      <c r="BS83" s="40"/>
      <c r="BT83" s="40"/>
      <c r="BU83" s="40"/>
      <c r="BV83" s="40"/>
      <c r="BW83" s="40"/>
      <c r="BX83" s="40"/>
      <c r="BY83" s="40"/>
      <c r="BZ83" s="40"/>
      <c r="CA83" s="40"/>
      <c r="CB83" s="40"/>
      <c r="CC83" s="40"/>
      <c r="CD83" s="40"/>
      <c r="CE83" s="40"/>
      <c r="CF83" s="40"/>
      <c r="CG83" s="40"/>
      <c r="CH83" s="40"/>
      <c r="CI83" s="40"/>
    </row>
    <row r="84" spans="1:87" x14ac:dyDescent="0.3">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
      <c r="BE84" s="40"/>
      <c r="BF84" s="40"/>
      <c r="BG84" s="40"/>
      <c r="BH84" s="40"/>
      <c r="BI84" s="40"/>
      <c r="BJ84" s="40"/>
      <c r="BK84" s="40"/>
      <c r="BL84" s="40"/>
      <c r="BM84" s="40"/>
      <c r="BN84" s="40"/>
      <c r="BO84" s="40"/>
      <c r="BP84" s="40"/>
      <c r="BQ84" s="40"/>
      <c r="BR84" s="40"/>
      <c r="BS84" s="40"/>
      <c r="BT84" s="40"/>
      <c r="BU84" s="40"/>
      <c r="BV84" s="40"/>
      <c r="BW84" s="40"/>
      <c r="BX84" s="40"/>
      <c r="BY84" s="40"/>
      <c r="BZ84" s="40"/>
      <c r="CA84" s="40"/>
      <c r="CB84" s="40"/>
      <c r="CC84" s="40"/>
      <c r="CD84" s="40"/>
      <c r="CE84" s="40"/>
      <c r="CF84" s="40"/>
      <c r="CG84" s="40"/>
      <c r="CH84" s="40"/>
      <c r="CI84" s="40"/>
    </row>
    <row r="85" spans="1:87" x14ac:dyDescent="0.3">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
      <c r="BE85" s="40"/>
      <c r="BF85" s="40"/>
      <c r="BG85" s="40"/>
      <c r="BH85" s="40"/>
      <c r="BI85" s="40"/>
      <c r="BJ85" s="40"/>
      <c r="BK85" s="40"/>
      <c r="BL85" s="40"/>
      <c r="BM85" s="40"/>
      <c r="BN85" s="40"/>
      <c r="BO85" s="40"/>
      <c r="BP85" s="40"/>
      <c r="BQ85" s="40"/>
      <c r="BR85" s="40"/>
      <c r="BS85" s="40"/>
      <c r="BT85" s="40"/>
      <c r="BU85" s="40"/>
      <c r="BV85" s="40"/>
      <c r="BW85" s="40"/>
      <c r="BX85" s="40"/>
      <c r="BY85" s="40"/>
      <c r="BZ85" s="40"/>
      <c r="CA85" s="40"/>
      <c r="CB85" s="40"/>
      <c r="CC85" s="40"/>
      <c r="CD85" s="40"/>
      <c r="CE85" s="40"/>
      <c r="CF85" s="40"/>
      <c r="CG85" s="40"/>
      <c r="CH85" s="40"/>
      <c r="CI85" s="40"/>
    </row>
    <row r="86" spans="1:87" x14ac:dyDescent="0.3">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
      <c r="BE86" s="40"/>
      <c r="BF86" s="40"/>
      <c r="BG86" s="40"/>
      <c r="BH86" s="40"/>
      <c r="BI86" s="40"/>
      <c r="BJ86" s="40"/>
      <c r="BK86" s="40"/>
      <c r="BL86" s="40"/>
      <c r="BM86" s="40"/>
      <c r="BN86" s="40"/>
      <c r="BO86" s="40"/>
      <c r="BP86" s="40"/>
      <c r="BQ86" s="40"/>
      <c r="BR86" s="40"/>
      <c r="BS86" s="40"/>
      <c r="BT86" s="40"/>
      <c r="BU86" s="40"/>
      <c r="BV86" s="40"/>
      <c r="BW86" s="40"/>
      <c r="BX86" s="40"/>
      <c r="BY86" s="40"/>
      <c r="BZ86" s="40"/>
      <c r="CA86" s="40"/>
      <c r="CB86" s="40"/>
      <c r="CC86" s="40"/>
      <c r="CD86" s="40"/>
      <c r="CE86" s="40"/>
      <c r="CF86" s="40"/>
      <c r="CG86" s="40"/>
      <c r="CH86" s="40"/>
      <c r="CI86" s="40"/>
    </row>
    <row r="87" spans="1:87" x14ac:dyDescent="0.3">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0"/>
      <c r="BE87" s="40"/>
      <c r="BF87" s="40"/>
      <c r="BG87" s="40"/>
      <c r="BH87" s="40"/>
      <c r="BI87" s="40"/>
      <c r="BJ87" s="40"/>
      <c r="BK87" s="40"/>
      <c r="BL87" s="40"/>
      <c r="BM87" s="40"/>
      <c r="BN87" s="40"/>
      <c r="BO87" s="40"/>
      <c r="BP87" s="40"/>
      <c r="BQ87" s="40"/>
      <c r="BR87" s="40"/>
      <c r="BS87" s="40"/>
      <c r="BT87" s="40"/>
      <c r="BU87" s="40"/>
      <c r="BV87" s="40"/>
      <c r="BW87" s="40"/>
      <c r="BX87" s="40"/>
      <c r="BY87" s="40"/>
      <c r="BZ87" s="40"/>
      <c r="CA87" s="40"/>
      <c r="CB87" s="40"/>
      <c r="CC87" s="40"/>
      <c r="CD87" s="40"/>
      <c r="CE87" s="40"/>
      <c r="CF87" s="40"/>
      <c r="CG87" s="40"/>
      <c r="CH87" s="40"/>
      <c r="CI87" s="40"/>
    </row>
    <row r="88" spans="1:87" x14ac:dyDescent="0.3">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c r="BG88" s="40"/>
      <c r="BH88" s="40"/>
      <c r="BI88" s="40"/>
      <c r="BJ88" s="40"/>
      <c r="BK88" s="40"/>
      <c r="BL88" s="40"/>
      <c r="BM88" s="40"/>
      <c r="BN88" s="40"/>
      <c r="BO88" s="40"/>
      <c r="BP88" s="40"/>
      <c r="BQ88" s="40"/>
      <c r="BR88" s="40"/>
      <c r="BS88" s="40"/>
      <c r="BT88" s="40"/>
      <c r="BU88" s="40"/>
      <c r="BV88" s="40"/>
      <c r="BW88" s="40"/>
      <c r="BX88" s="40"/>
      <c r="BY88" s="40"/>
      <c r="BZ88" s="40"/>
      <c r="CA88" s="40"/>
      <c r="CB88" s="40"/>
      <c r="CC88" s="40"/>
      <c r="CD88" s="40"/>
      <c r="CE88" s="40"/>
      <c r="CF88" s="40"/>
      <c r="CG88" s="40"/>
      <c r="CH88" s="40"/>
      <c r="CI88" s="40"/>
    </row>
    <row r="89" spans="1:87" x14ac:dyDescent="0.3">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
      <c r="BE89" s="40"/>
      <c r="BF89" s="40"/>
      <c r="BG89" s="40"/>
      <c r="BH89" s="40"/>
      <c r="BI89" s="40"/>
      <c r="BJ89" s="40"/>
      <c r="BK89" s="40"/>
      <c r="BL89" s="40"/>
      <c r="BM89" s="40"/>
      <c r="BN89" s="40"/>
      <c r="BO89" s="40"/>
      <c r="BP89" s="40"/>
      <c r="BQ89" s="40"/>
      <c r="BR89" s="40"/>
      <c r="BS89" s="40"/>
      <c r="BT89" s="40"/>
      <c r="BU89" s="40"/>
      <c r="BV89" s="40"/>
      <c r="BW89" s="40"/>
      <c r="BX89" s="40"/>
      <c r="BY89" s="40"/>
      <c r="BZ89" s="40"/>
      <c r="CA89" s="40"/>
      <c r="CB89" s="40"/>
      <c r="CC89" s="40"/>
      <c r="CD89" s="40"/>
      <c r="CE89" s="40"/>
      <c r="CF89" s="40"/>
      <c r="CG89" s="40"/>
      <c r="CH89" s="40"/>
      <c r="CI89" s="40"/>
    </row>
    <row r="90" spans="1:87" x14ac:dyDescent="0.3">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0"/>
      <c r="BE90" s="40"/>
      <c r="BF90" s="40"/>
      <c r="BG90" s="40"/>
      <c r="BH90" s="40"/>
      <c r="BI90" s="40"/>
      <c r="BJ90" s="40"/>
      <c r="BK90" s="40"/>
      <c r="BL90" s="40"/>
      <c r="BM90" s="40"/>
      <c r="BN90" s="40"/>
      <c r="BO90" s="40"/>
      <c r="BP90" s="40"/>
      <c r="BQ90" s="40"/>
      <c r="BR90" s="40"/>
      <c r="BS90" s="40"/>
      <c r="BT90" s="40"/>
      <c r="BU90" s="40"/>
      <c r="BV90" s="40"/>
      <c r="BW90" s="40"/>
      <c r="BX90" s="40"/>
      <c r="BY90" s="40"/>
      <c r="BZ90" s="40"/>
      <c r="CA90" s="40"/>
      <c r="CB90" s="40"/>
      <c r="CC90" s="40"/>
      <c r="CD90" s="40"/>
      <c r="CE90" s="40"/>
      <c r="CF90" s="40"/>
      <c r="CG90" s="40"/>
      <c r="CH90" s="40"/>
      <c r="CI90" s="40"/>
    </row>
    <row r="91" spans="1:87" x14ac:dyDescent="0.3">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0"/>
      <c r="BE91" s="40"/>
      <c r="BF91" s="40"/>
      <c r="BG91" s="40"/>
      <c r="BH91" s="40"/>
      <c r="BI91" s="40"/>
      <c r="BJ91" s="40"/>
      <c r="BK91" s="40"/>
      <c r="BL91" s="40"/>
      <c r="BM91" s="40"/>
      <c r="BN91" s="40"/>
      <c r="BO91" s="40"/>
      <c r="BP91" s="40"/>
      <c r="BQ91" s="40"/>
      <c r="BR91" s="40"/>
      <c r="BS91" s="40"/>
      <c r="BT91" s="40"/>
      <c r="BU91" s="40"/>
      <c r="BV91" s="40"/>
      <c r="BW91" s="40"/>
      <c r="BX91" s="40"/>
      <c r="BY91" s="40"/>
      <c r="BZ91" s="40"/>
      <c r="CA91" s="40"/>
      <c r="CB91" s="40"/>
      <c r="CC91" s="40"/>
      <c r="CD91" s="40"/>
      <c r="CE91" s="40"/>
      <c r="CF91" s="40"/>
      <c r="CG91" s="40"/>
      <c r="CH91" s="40"/>
      <c r="CI91" s="40"/>
    </row>
    <row r="92" spans="1:87" x14ac:dyDescent="0.3">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0"/>
      <c r="BE92" s="40"/>
      <c r="BF92" s="40"/>
      <c r="BG92" s="40"/>
      <c r="BH92" s="40"/>
      <c r="BI92" s="40"/>
      <c r="BJ92" s="40"/>
      <c r="BK92" s="40"/>
      <c r="BL92" s="40"/>
      <c r="BM92" s="40"/>
      <c r="BN92" s="40"/>
      <c r="BO92" s="40"/>
      <c r="BP92" s="40"/>
      <c r="BQ92" s="40"/>
      <c r="BR92" s="40"/>
      <c r="BS92" s="40"/>
      <c r="BT92" s="40"/>
      <c r="BU92" s="40"/>
      <c r="BV92" s="40"/>
      <c r="BW92" s="40"/>
      <c r="BX92" s="40"/>
      <c r="BY92" s="40"/>
      <c r="BZ92" s="40"/>
      <c r="CA92" s="40"/>
      <c r="CB92" s="40"/>
      <c r="CC92" s="40"/>
      <c r="CD92" s="40"/>
      <c r="CE92" s="40"/>
      <c r="CF92" s="40"/>
      <c r="CG92" s="40"/>
      <c r="CH92" s="40"/>
      <c r="CI92" s="40"/>
    </row>
    <row r="93" spans="1:87" x14ac:dyDescent="0.3">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c r="BG93" s="40"/>
      <c r="BH93" s="40"/>
      <c r="BI93" s="40"/>
      <c r="BJ93" s="40"/>
      <c r="BK93" s="40"/>
      <c r="BL93" s="40"/>
      <c r="BM93" s="40"/>
      <c r="BN93" s="40"/>
      <c r="BO93" s="40"/>
      <c r="BP93" s="40"/>
      <c r="BQ93" s="40"/>
      <c r="BR93" s="40"/>
      <c r="BS93" s="40"/>
      <c r="BT93" s="40"/>
      <c r="BU93" s="40"/>
      <c r="BV93" s="40"/>
      <c r="BW93" s="40"/>
      <c r="BX93" s="40"/>
      <c r="BY93" s="40"/>
      <c r="BZ93" s="40"/>
      <c r="CA93" s="40"/>
      <c r="CB93" s="40"/>
      <c r="CC93" s="40"/>
      <c r="CD93" s="40"/>
      <c r="CE93" s="40"/>
      <c r="CF93" s="40"/>
      <c r="CG93" s="40"/>
      <c r="CH93" s="40"/>
      <c r="CI93" s="40"/>
    </row>
    <row r="94" spans="1:87" x14ac:dyDescent="0.3">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
      <c r="BE94" s="40"/>
      <c r="BF94" s="40"/>
      <c r="BG94" s="40"/>
      <c r="BH94" s="40"/>
      <c r="BI94" s="40"/>
      <c r="BJ94" s="40"/>
      <c r="BK94" s="40"/>
      <c r="BL94" s="40"/>
      <c r="BM94" s="40"/>
      <c r="BN94" s="40"/>
      <c r="BO94" s="40"/>
      <c r="BP94" s="40"/>
      <c r="BQ94" s="40"/>
      <c r="BR94" s="40"/>
      <c r="BS94" s="40"/>
      <c r="BT94" s="40"/>
      <c r="BU94" s="40"/>
      <c r="BV94" s="40"/>
      <c r="BW94" s="40"/>
      <c r="BX94" s="40"/>
      <c r="BY94" s="40"/>
      <c r="BZ94" s="40"/>
      <c r="CA94" s="40"/>
      <c r="CB94" s="40"/>
      <c r="CC94" s="40"/>
      <c r="CD94" s="40"/>
      <c r="CE94" s="40"/>
      <c r="CF94" s="40"/>
      <c r="CG94" s="40"/>
      <c r="CH94" s="40"/>
      <c r="CI94" s="40"/>
    </row>
    <row r="95" spans="1:87" x14ac:dyDescent="0.3">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c r="BG95" s="40"/>
      <c r="BH95" s="40"/>
      <c r="BI95" s="40"/>
      <c r="BJ95" s="40"/>
      <c r="BK95" s="40"/>
      <c r="BL95" s="40"/>
      <c r="BM95" s="40"/>
      <c r="BN95" s="40"/>
      <c r="BO95" s="40"/>
      <c r="BP95" s="40"/>
      <c r="BQ95" s="40"/>
      <c r="BR95" s="40"/>
      <c r="BS95" s="40"/>
      <c r="BT95" s="40"/>
      <c r="BU95" s="40"/>
      <c r="BV95" s="40"/>
      <c r="BW95" s="40"/>
      <c r="BX95" s="40"/>
      <c r="BY95" s="40"/>
      <c r="BZ95" s="40"/>
      <c r="CA95" s="40"/>
      <c r="CB95" s="40"/>
      <c r="CC95" s="40"/>
      <c r="CD95" s="40"/>
      <c r="CE95" s="40"/>
      <c r="CF95" s="40"/>
      <c r="CG95" s="40"/>
      <c r="CH95" s="40"/>
      <c r="CI95" s="40"/>
    </row>
    <row r="96" spans="1:87" x14ac:dyDescent="0.3">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0"/>
      <c r="BE96" s="40"/>
      <c r="BF96" s="40"/>
      <c r="BG96" s="40"/>
      <c r="BH96" s="40"/>
      <c r="BI96" s="40"/>
      <c r="BJ96" s="40"/>
      <c r="BK96" s="40"/>
      <c r="BL96" s="40"/>
      <c r="BM96" s="40"/>
      <c r="BN96" s="40"/>
      <c r="BO96" s="40"/>
      <c r="BP96" s="40"/>
      <c r="BQ96" s="40"/>
      <c r="BR96" s="40"/>
      <c r="BS96" s="40"/>
      <c r="BT96" s="40"/>
      <c r="BU96" s="40"/>
      <c r="BV96" s="40"/>
      <c r="BW96" s="40"/>
      <c r="BX96" s="40"/>
      <c r="BY96" s="40"/>
      <c r="BZ96" s="40"/>
      <c r="CA96" s="40"/>
      <c r="CB96" s="40"/>
      <c r="CC96" s="40"/>
      <c r="CD96" s="40"/>
      <c r="CE96" s="40"/>
      <c r="CF96" s="40"/>
      <c r="CG96" s="40"/>
      <c r="CH96" s="40"/>
      <c r="CI96" s="40"/>
    </row>
    <row r="97" spans="1:87" x14ac:dyDescent="0.3">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0"/>
      <c r="BE97" s="40"/>
      <c r="BF97" s="40"/>
      <c r="BG97" s="40"/>
      <c r="BH97" s="40"/>
      <c r="BI97" s="40"/>
      <c r="BJ97" s="40"/>
      <c r="BK97" s="40"/>
      <c r="BL97" s="40"/>
      <c r="BM97" s="40"/>
      <c r="BN97" s="40"/>
      <c r="BO97" s="40"/>
      <c r="BP97" s="40"/>
      <c r="BQ97" s="40"/>
      <c r="BR97" s="40"/>
      <c r="BS97" s="40"/>
      <c r="BT97" s="40"/>
      <c r="BU97" s="40"/>
      <c r="BV97" s="40"/>
      <c r="BW97" s="40"/>
      <c r="BX97" s="40"/>
      <c r="BY97" s="40"/>
      <c r="BZ97" s="40"/>
      <c r="CA97" s="40"/>
      <c r="CB97" s="40"/>
      <c r="CC97" s="40"/>
      <c r="CD97" s="40"/>
      <c r="CE97" s="40"/>
      <c r="CF97" s="40"/>
      <c r="CG97" s="40"/>
      <c r="CH97" s="40"/>
      <c r="CI97" s="40"/>
    </row>
    <row r="98" spans="1:87" x14ac:dyDescent="0.3">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c r="BG98" s="40"/>
      <c r="BH98" s="40"/>
      <c r="BI98" s="40"/>
      <c r="BJ98" s="40"/>
      <c r="BK98" s="40"/>
      <c r="BL98" s="40"/>
      <c r="BM98" s="40"/>
      <c r="BN98" s="40"/>
      <c r="BO98" s="40"/>
      <c r="BP98" s="40"/>
      <c r="BQ98" s="40"/>
      <c r="BR98" s="40"/>
      <c r="BS98" s="40"/>
      <c r="BT98" s="40"/>
      <c r="BU98" s="40"/>
      <c r="BV98" s="40"/>
      <c r="BW98" s="40"/>
      <c r="BX98" s="40"/>
      <c r="BY98" s="40"/>
      <c r="BZ98" s="40"/>
      <c r="CA98" s="40"/>
      <c r="CB98" s="40"/>
      <c r="CC98" s="40"/>
      <c r="CD98" s="40"/>
      <c r="CE98" s="40"/>
      <c r="CF98" s="40"/>
      <c r="CG98" s="40"/>
      <c r="CH98" s="40"/>
      <c r="CI98" s="40"/>
    </row>
    <row r="99" spans="1:87" x14ac:dyDescent="0.3">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c r="BG99" s="40"/>
      <c r="BH99" s="40"/>
      <c r="BI99" s="40"/>
      <c r="BJ99" s="40"/>
      <c r="BK99" s="40"/>
      <c r="BL99" s="40"/>
      <c r="BM99" s="40"/>
      <c r="BN99" s="40"/>
      <c r="BO99" s="40"/>
      <c r="BP99" s="40"/>
      <c r="BQ99" s="40"/>
      <c r="BR99" s="40"/>
      <c r="BS99" s="40"/>
      <c r="BT99" s="40"/>
      <c r="BU99" s="40"/>
      <c r="BV99" s="40"/>
      <c r="BW99" s="40"/>
      <c r="BX99" s="40"/>
      <c r="BY99" s="40"/>
      <c r="BZ99" s="40"/>
      <c r="CA99" s="40"/>
      <c r="CB99" s="40"/>
      <c r="CC99" s="40"/>
      <c r="CD99" s="40"/>
      <c r="CE99" s="40"/>
      <c r="CF99" s="40"/>
      <c r="CG99" s="40"/>
      <c r="CH99" s="40"/>
      <c r="CI99" s="40"/>
    </row>
    <row r="100" spans="1:87" x14ac:dyDescent="0.3">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
      <c r="BE100" s="40"/>
      <c r="BF100" s="40"/>
      <c r="BG100" s="40"/>
      <c r="BH100" s="40"/>
      <c r="BI100" s="40"/>
      <c r="BJ100" s="40"/>
      <c r="BK100" s="40"/>
      <c r="BL100" s="40"/>
      <c r="BM100" s="40"/>
      <c r="BN100" s="40"/>
      <c r="BO100" s="40"/>
      <c r="BP100" s="40"/>
      <c r="BQ100" s="40"/>
      <c r="BR100" s="40"/>
      <c r="BS100" s="40"/>
      <c r="BT100" s="40"/>
      <c r="BU100" s="40"/>
      <c r="BV100" s="40"/>
      <c r="BW100" s="40"/>
      <c r="BX100" s="40"/>
      <c r="BY100" s="40"/>
      <c r="BZ100" s="40"/>
      <c r="CA100" s="40"/>
      <c r="CB100" s="40"/>
      <c r="CC100" s="40"/>
      <c r="CD100" s="40"/>
      <c r="CE100" s="40"/>
      <c r="CF100" s="40"/>
      <c r="CG100" s="40"/>
      <c r="CH100" s="40"/>
      <c r="CI100" s="40"/>
    </row>
    <row r="101" spans="1:87" x14ac:dyDescent="0.3">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40"/>
      <c r="BO101" s="40"/>
      <c r="BP101" s="40"/>
      <c r="BQ101" s="40"/>
      <c r="BR101" s="40"/>
      <c r="BS101" s="40"/>
      <c r="BT101" s="40"/>
      <c r="BU101" s="40"/>
      <c r="BV101" s="40"/>
      <c r="BW101" s="40"/>
      <c r="BX101" s="40"/>
      <c r="BY101" s="40"/>
      <c r="BZ101" s="40"/>
      <c r="CA101" s="40"/>
      <c r="CB101" s="40"/>
      <c r="CC101" s="40"/>
      <c r="CD101" s="40"/>
      <c r="CE101" s="40"/>
      <c r="CF101" s="40"/>
      <c r="CG101" s="40"/>
      <c r="CH101" s="40"/>
      <c r="CI101" s="40"/>
    </row>
    <row r="102" spans="1:87" x14ac:dyDescent="0.3">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40"/>
      <c r="BH102" s="40"/>
      <c r="BI102" s="40"/>
      <c r="BJ102" s="40"/>
      <c r="BK102" s="40"/>
      <c r="BL102" s="40"/>
      <c r="BM102" s="40"/>
      <c r="BN102" s="40"/>
      <c r="BO102" s="40"/>
      <c r="BP102" s="40"/>
      <c r="BQ102" s="40"/>
      <c r="BR102" s="40"/>
      <c r="BS102" s="40"/>
      <c r="BT102" s="40"/>
      <c r="BU102" s="40"/>
      <c r="BV102" s="40"/>
      <c r="BW102" s="40"/>
      <c r="BX102" s="40"/>
      <c r="BY102" s="40"/>
      <c r="BZ102" s="40"/>
      <c r="CA102" s="40"/>
      <c r="CB102" s="40"/>
      <c r="CC102" s="40"/>
      <c r="CD102" s="40"/>
      <c r="CE102" s="40"/>
      <c r="CF102" s="40"/>
      <c r="CG102" s="40"/>
      <c r="CH102" s="40"/>
      <c r="CI102" s="40"/>
    </row>
    <row r="103" spans="1:87" x14ac:dyDescent="0.3">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40"/>
      <c r="BH103" s="40"/>
      <c r="BI103" s="40"/>
      <c r="BJ103" s="40"/>
      <c r="BK103" s="40"/>
      <c r="BL103" s="40"/>
      <c r="BM103" s="40"/>
      <c r="BN103" s="40"/>
      <c r="BO103" s="40"/>
      <c r="BP103" s="40"/>
      <c r="BQ103" s="40"/>
      <c r="BR103" s="40"/>
      <c r="BS103" s="40"/>
      <c r="BT103" s="40"/>
      <c r="BU103" s="40"/>
      <c r="BV103" s="40"/>
      <c r="BW103" s="40"/>
      <c r="BX103" s="40"/>
      <c r="BY103" s="40"/>
      <c r="BZ103" s="40"/>
      <c r="CA103" s="40"/>
      <c r="CB103" s="40"/>
      <c r="CC103" s="40"/>
      <c r="CD103" s="40"/>
      <c r="CE103" s="40"/>
      <c r="CF103" s="40"/>
      <c r="CG103" s="40"/>
      <c r="CH103" s="40"/>
      <c r="CI103" s="40"/>
    </row>
    <row r="104" spans="1:87" x14ac:dyDescent="0.3">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c r="BP104" s="40"/>
      <c r="BQ104" s="40"/>
      <c r="BR104" s="40"/>
      <c r="BS104" s="40"/>
      <c r="BT104" s="40"/>
      <c r="BU104" s="40"/>
      <c r="BV104" s="40"/>
      <c r="BW104" s="40"/>
      <c r="BX104" s="40"/>
      <c r="BY104" s="40"/>
      <c r="BZ104" s="40"/>
      <c r="CA104" s="40"/>
      <c r="CB104" s="40"/>
      <c r="CC104" s="40"/>
      <c r="CD104" s="40"/>
      <c r="CE104" s="40"/>
      <c r="CF104" s="40"/>
      <c r="CG104" s="40"/>
      <c r="CH104" s="40"/>
      <c r="CI104" s="40"/>
    </row>
    <row r="105" spans="1:87" x14ac:dyDescent="0.3">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40"/>
      <c r="BH105" s="40"/>
      <c r="BI105" s="40"/>
      <c r="BJ105" s="40"/>
      <c r="BK105" s="40"/>
      <c r="BL105" s="40"/>
      <c r="BM105" s="40"/>
      <c r="BN105" s="40"/>
      <c r="BO105" s="40"/>
      <c r="BP105" s="40"/>
      <c r="BQ105" s="40"/>
      <c r="BR105" s="40"/>
      <c r="BS105" s="40"/>
      <c r="BT105" s="40"/>
      <c r="BU105" s="40"/>
      <c r="BV105" s="40"/>
      <c r="BW105" s="40"/>
      <c r="BX105" s="40"/>
      <c r="BY105" s="40"/>
      <c r="BZ105" s="40"/>
      <c r="CA105" s="40"/>
      <c r="CB105" s="40"/>
      <c r="CC105" s="40"/>
      <c r="CD105" s="40"/>
      <c r="CE105" s="40"/>
      <c r="CF105" s="40"/>
      <c r="CG105" s="40"/>
      <c r="CH105" s="40"/>
      <c r="CI105" s="40"/>
    </row>
    <row r="106" spans="1:87" x14ac:dyDescent="0.3">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40"/>
      <c r="BH106" s="40"/>
      <c r="BI106" s="40"/>
      <c r="BJ106" s="40"/>
      <c r="BK106" s="40"/>
      <c r="BL106" s="40"/>
      <c r="BM106" s="40"/>
      <c r="BN106" s="40"/>
      <c r="BO106" s="40"/>
      <c r="BP106" s="40"/>
      <c r="BQ106" s="40"/>
      <c r="BR106" s="40"/>
      <c r="BS106" s="40"/>
      <c r="BT106" s="40"/>
      <c r="BU106" s="40"/>
      <c r="BV106" s="40"/>
      <c r="BW106" s="40"/>
      <c r="BX106" s="40"/>
      <c r="BY106" s="40"/>
      <c r="BZ106" s="40"/>
      <c r="CA106" s="40"/>
      <c r="CB106" s="40"/>
      <c r="CC106" s="40"/>
      <c r="CD106" s="40"/>
      <c r="CE106" s="40"/>
      <c r="CF106" s="40"/>
      <c r="CG106" s="40"/>
      <c r="CH106" s="40"/>
      <c r="CI106" s="40"/>
    </row>
    <row r="107" spans="1:87" x14ac:dyDescent="0.3">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40"/>
      <c r="BH107" s="40"/>
      <c r="BI107" s="40"/>
      <c r="BJ107" s="40"/>
      <c r="BK107" s="40"/>
      <c r="BL107" s="40"/>
      <c r="BM107" s="40"/>
      <c r="BN107" s="40"/>
      <c r="BO107" s="40"/>
      <c r="BP107" s="40"/>
      <c r="BQ107" s="40"/>
      <c r="BR107" s="40"/>
      <c r="BS107" s="40"/>
      <c r="BT107" s="40"/>
      <c r="BU107" s="40"/>
      <c r="BV107" s="40"/>
      <c r="BW107" s="40"/>
      <c r="BX107" s="40"/>
      <c r="BY107" s="40"/>
      <c r="BZ107" s="40"/>
      <c r="CA107" s="40"/>
      <c r="CB107" s="40"/>
      <c r="CC107" s="40"/>
      <c r="CD107" s="40"/>
      <c r="CE107" s="40"/>
      <c r="CF107" s="40"/>
      <c r="CG107" s="40"/>
      <c r="CH107" s="40"/>
      <c r="CI107" s="40"/>
    </row>
    <row r="108" spans="1:87" x14ac:dyDescent="0.3">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c r="BA108" s="40"/>
      <c r="BB108" s="40"/>
      <c r="BC108" s="40"/>
      <c r="BD108" s="40"/>
      <c r="BE108" s="40"/>
      <c r="BF108" s="40"/>
      <c r="BG108" s="40"/>
      <c r="BH108" s="40"/>
      <c r="BI108" s="40"/>
      <c r="BJ108" s="40"/>
      <c r="BK108" s="40"/>
      <c r="BL108" s="40"/>
      <c r="BM108" s="40"/>
      <c r="BN108" s="40"/>
      <c r="BO108" s="40"/>
      <c r="BP108" s="40"/>
      <c r="BQ108" s="40"/>
      <c r="BR108" s="40"/>
      <c r="BS108" s="40"/>
      <c r="BT108" s="40"/>
      <c r="BU108" s="40"/>
      <c r="BV108" s="40"/>
      <c r="BW108" s="40"/>
      <c r="BX108" s="40"/>
      <c r="BY108" s="40"/>
      <c r="BZ108" s="40"/>
      <c r="CA108" s="40"/>
      <c r="CB108" s="40"/>
      <c r="CC108" s="40"/>
      <c r="CD108" s="40"/>
      <c r="CE108" s="40"/>
      <c r="CF108" s="40"/>
      <c r="CG108" s="40"/>
      <c r="CH108" s="40"/>
      <c r="CI108" s="40"/>
    </row>
    <row r="109" spans="1:87" x14ac:dyDescent="0.3">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c r="BM109" s="40"/>
      <c r="BN109" s="40"/>
      <c r="BO109" s="40"/>
      <c r="BP109" s="40"/>
      <c r="BQ109" s="40"/>
      <c r="BR109" s="40"/>
      <c r="BS109" s="40"/>
      <c r="BT109" s="40"/>
      <c r="BU109" s="40"/>
      <c r="BV109" s="40"/>
      <c r="BW109" s="40"/>
      <c r="BX109" s="40"/>
      <c r="BY109" s="40"/>
      <c r="BZ109" s="40"/>
      <c r="CA109" s="40"/>
      <c r="CB109" s="40"/>
      <c r="CC109" s="40"/>
      <c r="CD109" s="40"/>
      <c r="CE109" s="40"/>
      <c r="CF109" s="40"/>
      <c r="CG109" s="40"/>
      <c r="CH109" s="40"/>
      <c r="CI109" s="40"/>
    </row>
    <row r="110" spans="1:87" x14ac:dyDescent="0.3">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
      <c r="BE110" s="40"/>
      <c r="BF110" s="40"/>
      <c r="BG110" s="40"/>
      <c r="BH110" s="40"/>
      <c r="BI110" s="40"/>
      <c r="BJ110" s="40"/>
      <c r="BK110" s="40"/>
      <c r="BL110" s="40"/>
      <c r="BM110" s="40"/>
      <c r="BN110" s="40"/>
      <c r="BO110" s="40"/>
      <c r="BP110" s="40"/>
      <c r="BQ110" s="40"/>
      <c r="BR110" s="40"/>
      <c r="BS110" s="40"/>
      <c r="BT110" s="40"/>
      <c r="BU110" s="40"/>
      <c r="BV110" s="40"/>
      <c r="BW110" s="40"/>
      <c r="BX110" s="40"/>
      <c r="BY110" s="40"/>
      <c r="BZ110" s="40"/>
      <c r="CA110" s="40"/>
      <c r="CB110" s="40"/>
      <c r="CC110" s="40"/>
      <c r="CD110" s="40"/>
      <c r="CE110" s="40"/>
      <c r="CF110" s="40"/>
      <c r="CG110" s="40"/>
      <c r="CH110" s="40"/>
      <c r="CI110" s="40"/>
    </row>
    <row r="111" spans="1:87" x14ac:dyDescent="0.3">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c r="BQ111" s="40"/>
      <c r="BR111" s="40"/>
      <c r="BS111" s="40"/>
      <c r="BT111" s="40"/>
      <c r="BU111" s="40"/>
      <c r="BV111" s="40"/>
      <c r="BW111" s="40"/>
      <c r="BX111" s="40"/>
      <c r="BY111" s="40"/>
      <c r="BZ111" s="40"/>
      <c r="CA111" s="40"/>
      <c r="CB111" s="40"/>
      <c r="CC111" s="40"/>
      <c r="CD111" s="40"/>
      <c r="CE111" s="40"/>
      <c r="CF111" s="40"/>
      <c r="CG111" s="40"/>
      <c r="CH111" s="40"/>
      <c r="CI111" s="40"/>
    </row>
    <row r="112" spans="1:87" x14ac:dyDescent="0.3">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40"/>
      <c r="BH112" s="40"/>
      <c r="BI112" s="40"/>
      <c r="BJ112" s="40"/>
      <c r="BK112" s="40"/>
      <c r="BL112" s="40"/>
      <c r="BM112" s="40"/>
      <c r="BN112" s="40"/>
      <c r="BO112" s="40"/>
      <c r="BP112" s="40"/>
      <c r="BQ112" s="40"/>
      <c r="BR112" s="40"/>
      <c r="BS112" s="40"/>
      <c r="BT112" s="40"/>
      <c r="BU112" s="40"/>
      <c r="BV112" s="40"/>
      <c r="BW112" s="40"/>
      <c r="BX112" s="40"/>
      <c r="BY112" s="40"/>
      <c r="BZ112" s="40"/>
      <c r="CA112" s="40"/>
      <c r="CB112" s="40"/>
      <c r="CC112" s="40"/>
      <c r="CD112" s="40"/>
      <c r="CE112" s="40"/>
      <c r="CF112" s="40"/>
      <c r="CG112" s="40"/>
      <c r="CH112" s="40"/>
      <c r="CI112" s="40"/>
    </row>
    <row r="113" spans="1:87" x14ac:dyDescent="0.3">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40"/>
      <c r="BH113" s="40"/>
      <c r="BI113" s="40"/>
      <c r="BJ113" s="40"/>
      <c r="BK113" s="40"/>
      <c r="BL113" s="40"/>
      <c r="BM113" s="40"/>
      <c r="BN113" s="40"/>
      <c r="BO113" s="40"/>
      <c r="BP113" s="40"/>
      <c r="BQ113" s="40"/>
      <c r="BR113" s="40"/>
      <c r="BS113" s="40"/>
      <c r="BT113" s="40"/>
      <c r="BU113" s="40"/>
      <c r="BV113" s="40"/>
      <c r="BW113" s="40"/>
      <c r="BX113" s="40"/>
      <c r="BY113" s="40"/>
      <c r="BZ113" s="40"/>
      <c r="CA113" s="40"/>
      <c r="CB113" s="40"/>
      <c r="CC113" s="40"/>
      <c r="CD113" s="40"/>
      <c r="CE113" s="40"/>
      <c r="CF113" s="40"/>
      <c r="CG113" s="40"/>
      <c r="CH113" s="40"/>
      <c r="CI113" s="40"/>
    </row>
    <row r="114" spans="1:87" x14ac:dyDescent="0.3">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40"/>
      <c r="BH114" s="40"/>
      <c r="BI114" s="40"/>
      <c r="BJ114" s="40"/>
      <c r="BK114" s="40"/>
      <c r="BL114" s="40"/>
      <c r="BM114" s="40"/>
      <c r="BN114" s="40"/>
      <c r="BO114" s="40"/>
      <c r="BP114" s="40"/>
      <c r="BQ114" s="40"/>
      <c r="BR114" s="40"/>
      <c r="BS114" s="40"/>
      <c r="BT114" s="40"/>
      <c r="BU114" s="40"/>
      <c r="BV114" s="40"/>
      <c r="BW114" s="40"/>
      <c r="BX114" s="40"/>
      <c r="BY114" s="40"/>
      <c r="BZ114" s="40"/>
      <c r="CA114" s="40"/>
      <c r="CB114" s="40"/>
      <c r="CC114" s="40"/>
      <c r="CD114" s="40"/>
      <c r="CE114" s="40"/>
      <c r="CF114" s="40"/>
      <c r="CG114" s="40"/>
      <c r="CH114" s="40"/>
      <c r="CI114" s="40"/>
    </row>
    <row r="115" spans="1:87" x14ac:dyDescent="0.3">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0"/>
      <c r="BE115" s="40"/>
      <c r="BF115" s="40"/>
      <c r="BG115" s="40"/>
      <c r="BH115" s="40"/>
      <c r="BI115" s="40"/>
      <c r="BJ115" s="40"/>
      <c r="BK115" s="40"/>
      <c r="BL115" s="40"/>
      <c r="BM115" s="40"/>
      <c r="BN115" s="40"/>
      <c r="BO115" s="40"/>
      <c r="BP115" s="40"/>
      <c r="BQ115" s="40"/>
      <c r="BR115" s="40"/>
      <c r="BS115" s="40"/>
      <c r="BT115" s="40"/>
      <c r="BU115" s="40"/>
      <c r="BV115" s="40"/>
      <c r="BW115" s="40"/>
      <c r="BX115" s="40"/>
      <c r="BY115" s="40"/>
      <c r="BZ115" s="40"/>
      <c r="CA115" s="40"/>
      <c r="CB115" s="40"/>
      <c r="CC115" s="40"/>
      <c r="CD115" s="40"/>
      <c r="CE115" s="40"/>
      <c r="CF115" s="40"/>
      <c r="CG115" s="40"/>
      <c r="CH115" s="40"/>
      <c r="CI115" s="40"/>
    </row>
    <row r="116" spans="1:87" x14ac:dyDescent="0.3">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40"/>
      <c r="BH116" s="40"/>
      <c r="BI116" s="40"/>
      <c r="BJ116" s="40"/>
      <c r="BK116" s="40"/>
      <c r="BL116" s="40"/>
      <c r="BM116" s="40"/>
      <c r="BN116" s="40"/>
      <c r="BO116" s="40"/>
      <c r="BP116" s="40"/>
      <c r="BQ116" s="40"/>
      <c r="BR116" s="40"/>
      <c r="BS116" s="40"/>
      <c r="BT116" s="40"/>
      <c r="BU116" s="40"/>
      <c r="BV116" s="40"/>
      <c r="BW116" s="40"/>
      <c r="BX116" s="40"/>
      <c r="BY116" s="40"/>
      <c r="BZ116" s="40"/>
      <c r="CA116" s="40"/>
      <c r="CB116" s="40"/>
      <c r="CC116" s="40"/>
      <c r="CD116" s="40"/>
      <c r="CE116" s="40"/>
      <c r="CF116" s="40"/>
      <c r="CG116" s="40"/>
      <c r="CH116" s="40"/>
      <c r="CI116" s="40"/>
    </row>
    <row r="117" spans="1:87" x14ac:dyDescent="0.3">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40"/>
      <c r="BH117" s="40"/>
      <c r="BI117" s="40"/>
      <c r="BJ117" s="40"/>
      <c r="BK117" s="40"/>
      <c r="BL117" s="40"/>
      <c r="BM117" s="40"/>
      <c r="BN117" s="40"/>
      <c r="BO117" s="40"/>
      <c r="BP117" s="40"/>
      <c r="BQ117" s="40"/>
      <c r="BR117" s="40"/>
      <c r="BS117" s="40"/>
      <c r="BT117" s="40"/>
      <c r="BU117" s="40"/>
      <c r="BV117" s="40"/>
      <c r="BW117" s="40"/>
      <c r="BX117" s="40"/>
      <c r="BY117" s="40"/>
      <c r="BZ117" s="40"/>
      <c r="CA117" s="40"/>
      <c r="CB117" s="40"/>
      <c r="CC117" s="40"/>
      <c r="CD117" s="40"/>
      <c r="CE117" s="40"/>
      <c r="CF117" s="40"/>
      <c r="CG117" s="40"/>
      <c r="CH117" s="40"/>
      <c r="CI117" s="40"/>
    </row>
    <row r="118" spans="1:87" x14ac:dyDescent="0.3">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40"/>
      <c r="BH118" s="40"/>
      <c r="BI118" s="40"/>
      <c r="BJ118" s="40"/>
      <c r="BK118" s="40"/>
      <c r="BL118" s="40"/>
      <c r="BM118" s="40"/>
      <c r="BN118" s="40"/>
      <c r="BO118" s="40"/>
      <c r="BP118" s="40"/>
      <c r="BQ118" s="40"/>
      <c r="BR118" s="40"/>
      <c r="BS118" s="40"/>
      <c r="BT118" s="40"/>
      <c r="BU118" s="40"/>
      <c r="BV118" s="40"/>
      <c r="BW118" s="40"/>
      <c r="BX118" s="40"/>
      <c r="BY118" s="40"/>
      <c r="BZ118" s="40"/>
      <c r="CA118" s="40"/>
      <c r="CB118" s="40"/>
      <c r="CC118" s="40"/>
      <c r="CD118" s="40"/>
      <c r="CE118" s="40"/>
      <c r="CF118" s="40"/>
      <c r="CG118" s="40"/>
      <c r="CH118" s="40"/>
      <c r="CI118" s="40"/>
    </row>
    <row r="119" spans="1:87" x14ac:dyDescent="0.3">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40"/>
      <c r="BH119" s="40"/>
      <c r="BI119" s="40"/>
      <c r="BJ119" s="40"/>
      <c r="BK119" s="40"/>
      <c r="BL119" s="40"/>
      <c r="BM119" s="40"/>
      <c r="BN119" s="40"/>
      <c r="BO119" s="40"/>
      <c r="BP119" s="40"/>
      <c r="BQ119" s="40"/>
      <c r="BR119" s="40"/>
      <c r="BS119" s="40"/>
      <c r="BT119" s="40"/>
      <c r="BU119" s="40"/>
      <c r="BV119" s="40"/>
      <c r="BW119" s="40"/>
      <c r="BX119" s="40"/>
      <c r="BY119" s="40"/>
      <c r="BZ119" s="40"/>
      <c r="CA119" s="40"/>
      <c r="CB119" s="40"/>
      <c r="CC119" s="40"/>
      <c r="CD119" s="40"/>
      <c r="CE119" s="40"/>
      <c r="CF119" s="40"/>
      <c r="CG119" s="40"/>
      <c r="CH119" s="40"/>
      <c r="CI119" s="40"/>
    </row>
    <row r="120" spans="1:87" x14ac:dyDescent="0.3">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40"/>
      <c r="BH120" s="40"/>
      <c r="BI120" s="40"/>
      <c r="BJ120" s="40"/>
      <c r="BK120" s="40"/>
      <c r="BL120" s="40"/>
      <c r="BM120" s="40"/>
      <c r="BN120" s="40"/>
      <c r="BO120" s="40"/>
      <c r="BP120" s="40"/>
      <c r="BQ120" s="40"/>
      <c r="BR120" s="40"/>
      <c r="BS120" s="40"/>
      <c r="BT120" s="40"/>
      <c r="BU120" s="40"/>
      <c r="BV120" s="40"/>
      <c r="BW120" s="40"/>
      <c r="BX120" s="40"/>
      <c r="BY120" s="40"/>
      <c r="BZ120" s="40"/>
      <c r="CA120" s="40"/>
      <c r="CB120" s="40"/>
      <c r="CC120" s="40"/>
      <c r="CD120" s="40"/>
      <c r="CE120" s="40"/>
      <c r="CF120" s="40"/>
      <c r="CG120" s="40"/>
      <c r="CH120" s="40"/>
      <c r="CI120" s="40"/>
    </row>
    <row r="121" spans="1:87" x14ac:dyDescent="0.3">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c r="BM121" s="40"/>
      <c r="BN121" s="40"/>
      <c r="BO121" s="40"/>
      <c r="BP121" s="40"/>
      <c r="BQ121" s="40"/>
      <c r="BR121" s="40"/>
      <c r="BS121" s="40"/>
      <c r="BT121" s="40"/>
      <c r="BU121" s="40"/>
      <c r="BV121" s="40"/>
      <c r="BW121" s="40"/>
      <c r="BX121" s="40"/>
      <c r="BY121" s="40"/>
      <c r="BZ121" s="40"/>
      <c r="CA121" s="40"/>
      <c r="CB121" s="40"/>
      <c r="CC121" s="40"/>
      <c r="CD121" s="40"/>
      <c r="CE121" s="40"/>
      <c r="CF121" s="40"/>
      <c r="CG121" s="40"/>
      <c r="CH121" s="40"/>
      <c r="CI121" s="40"/>
    </row>
    <row r="122" spans="1:87" x14ac:dyDescent="0.3">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40"/>
      <c r="BH122" s="40"/>
      <c r="BI122" s="40"/>
      <c r="BJ122" s="40"/>
      <c r="BK122" s="40"/>
      <c r="BL122" s="40"/>
      <c r="BM122" s="40"/>
      <c r="BN122" s="40"/>
      <c r="BO122" s="40"/>
      <c r="BP122" s="40"/>
      <c r="BQ122" s="40"/>
      <c r="BR122" s="40"/>
      <c r="BS122" s="40"/>
      <c r="BT122" s="40"/>
      <c r="BU122" s="40"/>
      <c r="BV122" s="40"/>
      <c r="BW122" s="40"/>
      <c r="BX122" s="40"/>
      <c r="BY122" s="40"/>
      <c r="BZ122" s="40"/>
      <c r="CA122" s="40"/>
      <c r="CB122" s="40"/>
      <c r="CC122" s="40"/>
      <c r="CD122" s="40"/>
      <c r="CE122" s="40"/>
      <c r="CF122" s="40"/>
      <c r="CG122" s="40"/>
      <c r="CH122" s="40"/>
      <c r="CI122" s="40"/>
    </row>
    <row r="123" spans="1:87" x14ac:dyDescent="0.3">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40"/>
      <c r="BH123" s="40"/>
      <c r="BI123" s="40"/>
      <c r="BJ123" s="40"/>
      <c r="BK123" s="40"/>
      <c r="BL123" s="40"/>
      <c r="BM123" s="40"/>
      <c r="BN123" s="40"/>
      <c r="BO123" s="40"/>
      <c r="BP123" s="40"/>
      <c r="BQ123" s="40"/>
      <c r="BR123" s="40"/>
      <c r="BS123" s="40"/>
      <c r="BT123" s="40"/>
      <c r="BU123" s="40"/>
      <c r="BV123" s="40"/>
      <c r="BW123" s="40"/>
      <c r="BX123" s="40"/>
      <c r="BY123" s="40"/>
      <c r="BZ123" s="40"/>
      <c r="CA123" s="40"/>
      <c r="CB123" s="40"/>
      <c r="CC123" s="40"/>
      <c r="CD123" s="40"/>
      <c r="CE123" s="40"/>
      <c r="CF123" s="40"/>
      <c r="CG123" s="40"/>
      <c r="CH123" s="40"/>
      <c r="CI123" s="40"/>
    </row>
    <row r="124" spans="1:87" x14ac:dyDescent="0.3">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40"/>
      <c r="BH124" s="40"/>
      <c r="BI124" s="40"/>
      <c r="BJ124" s="40"/>
      <c r="BK124" s="40"/>
      <c r="BL124" s="40"/>
      <c r="BM124" s="40"/>
      <c r="BN124" s="40"/>
      <c r="BO124" s="40"/>
      <c r="BP124" s="40"/>
      <c r="BQ124" s="40"/>
      <c r="BR124" s="40"/>
      <c r="BS124" s="40"/>
      <c r="BT124" s="40"/>
      <c r="BU124" s="40"/>
      <c r="BV124" s="40"/>
      <c r="BW124" s="40"/>
      <c r="BX124" s="40"/>
      <c r="BY124" s="40"/>
      <c r="BZ124" s="40"/>
      <c r="CA124" s="40"/>
      <c r="CB124" s="40"/>
      <c r="CC124" s="40"/>
      <c r="CD124" s="40"/>
      <c r="CE124" s="40"/>
      <c r="CF124" s="40"/>
      <c r="CG124" s="40"/>
      <c r="CH124" s="40"/>
      <c r="CI124" s="40"/>
    </row>
    <row r="125" spans="1:87" x14ac:dyDescent="0.3">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40"/>
      <c r="BH125" s="40"/>
      <c r="BI125" s="40"/>
      <c r="BJ125" s="40"/>
      <c r="BK125" s="40"/>
      <c r="BL125" s="40"/>
      <c r="BM125" s="40"/>
      <c r="BN125" s="40"/>
      <c r="BO125" s="40"/>
      <c r="BP125" s="40"/>
      <c r="BQ125" s="40"/>
      <c r="BR125" s="40"/>
      <c r="BS125" s="40"/>
      <c r="BT125" s="40"/>
      <c r="BU125" s="40"/>
      <c r="BV125" s="40"/>
      <c r="BW125" s="40"/>
      <c r="BX125" s="40"/>
      <c r="BY125" s="40"/>
      <c r="BZ125" s="40"/>
      <c r="CA125" s="40"/>
      <c r="CB125" s="40"/>
      <c r="CC125" s="40"/>
      <c r="CD125" s="40"/>
      <c r="CE125" s="40"/>
      <c r="CF125" s="40"/>
      <c r="CG125" s="40"/>
      <c r="CH125" s="40"/>
      <c r="CI125" s="40"/>
    </row>
    <row r="126" spans="1:87" x14ac:dyDescent="0.3">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40"/>
      <c r="BH126" s="40"/>
      <c r="BI126" s="40"/>
      <c r="BJ126" s="40"/>
      <c r="BK126" s="40"/>
      <c r="BL126" s="40"/>
      <c r="BM126" s="40"/>
      <c r="BN126" s="40"/>
      <c r="BO126" s="40"/>
      <c r="BP126" s="40"/>
      <c r="BQ126" s="40"/>
      <c r="BR126" s="40"/>
      <c r="BS126" s="40"/>
      <c r="BT126" s="40"/>
      <c r="BU126" s="40"/>
      <c r="BV126" s="40"/>
      <c r="BW126" s="40"/>
      <c r="BX126" s="40"/>
      <c r="BY126" s="40"/>
      <c r="BZ126" s="40"/>
      <c r="CA126" s="40"/>
      <c r="CB126" s="40"/>
      <c r="CC126" s="40"/>
      <c r="CD126" s="40"/>
      <c r="CE126" s="40"/>
      <c r="CF126" s="40"/>
      <c r="CG126" s="40"/>
      <c r="CH126" s="40"/>
      <c r="CI126" s="40"/>
    </row>
    <row r="127" spans="1:87" x14ac:dyDescent="0.3">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c r="BM127" s="40"/>
      <c r="BN127" s="40"/>
      <c r="BO127" s="40"/>
      <c r="BP127" s="40"/>
      <c r="BQ127" s="40"/>
      <c r="BR127" s="40"/>
      <c r="BS127" s="40"/>
      <c r="BT127" s="40"/>
      <c r="BU127" s="40"/>
      <c r="BV127" s="40"/>
      <c r="BW127" s="40"/>
      <c r="BX127" s="40"/>
      <c r="BY127" s="40"/>
      <c r="BZ127" s="40"/>
      <c r="CA127" s="40"/>
      <c r="CB127" s="40"/>
      <c r="CC127" s="40"/>
      <c r="CD127" s="40"/>
      <c r="CE127" s="40"/>
      <c r="CF127" s="40"/>
      <c r="CG127" s="40"/>
      <c r="CH127" s="40"/>
      <c r="CI127" s="40"/>
    </row>
    <row r="128" spans="1:87" x14ac:dyDescent="0.3">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c r="BM128" s="40"/>
      <c r="BN128" s="40"/>
      <c r="BO128" s="40"/>
      <c r="BP128" s="40"/>
      <c r="BQ128" s="40"/>
      <c r="BR128" s="40"/>
      <c r="BS128" s="40"/>
      <c r="BT128" s="40"/>
      <c r="BU128" s="40"/>
      <c r="BV128" s="40"/>
      <c r="BW128" s="40"/>
      <c r="BX128" s="40"/>
      <c r="BY128" s="40"/>
      <c r="BZ128" s="40"/>
      <c r="CA128" s="40"/>
      <c r="CB128" s="40"/>
      <c r="CC128" s="40"/>
      <c r="CD128" s="40"/>
      <c r="CE128" s="40"/>
      <c r="CF128" s="40"/>
      <c r="CG128" s="40"/>
      <c r="CH128" s="40"/>
      <c r="CI128" s="40"/>
    </row>
    <row r="129" spans="1:41" x14ac:dyDescent="0.3">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row>
    <row r="130" spans="1:41" x14ac:dyDescent="0.3">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row>
    <row r="131" spans="1:41" x14ac:dyDescent="0.3">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row>
    <row r="132" spans="1:41" x14ac:dyDescent="0.3">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row>
    <row r="133" spans="1:41" x14ac:dyDescent="0.3">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row>
    <row r="134" spans="1:41" x14ac:dyDescent="0.3">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row>
    <row r="135" spans="1:41" x14ac:dyDescent="0.3">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row>
    <row r="136" spans="1:41" x14ac:dyDescent="0.3">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row>
    <row r="137" spans="1:41" x14ac:dyDescent="0.3">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row>
    <row r="138" spans="1:41" x14ac:dyDescent="0.3">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row>
    <row r="139" spans="1:41" x14ac:dyDescent="0.3">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row>
    <row r="140" spans="1:41" x14ac:dyDescent="0.3">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row>
    <row r="141" spans="1:41" x14ac:dyDescent="0.3">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row>
  </sheetData>
  <pageMargins left="0" right="0" top="0" bottom="0" header="0" footer="0"/>
  <pageSetup paperSize="3" scale="58" orientation="landscape" r:id="rId1"/>
  <headerFooter scaleWithDoc="0" alignWithMargins="0">
    <oddHeader>&amp;CACCOUNT RECEIVABLE DASHBOARD</oddHeader>
  </headerFooter>
  <colBreaks count="1" manualBreakCount="1">
    <brk id="24" max="90" man="1"/>
  </colBreaks>
  <drawing r:id="rId2"/>
  <picture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FC43A-6EDF-4027-8135-91AB8B4870DE}">
  <dimension ref="A1:O31"/>
  <sheetViews>
    <sheetView workbookViewId="0">
      <selection activeCell="E4" sqref="E4:E19"/>
    </sheetView>
  </sheetViews>
  <sheetFormatPr defaultRowHeight="14.4" x14ac:dyDescent="0.3"/>
  <cols>
    <col min="1" max="1" width="32.109375" customWidth="1"/>
    <col min="2" max="2" width="17.5546875" customWidth="1"/>
    <col min="3" max="3" width="29.77734375" customWidth="1"/>
    <col min="4" max="4" width="27.5546875" customWidth="1"/>
    <col min="5" max="5" width="16.44140625" customWidth="1"/>
    <col min="6" max="6" width="19.33203125" customWidth="1"/>
    <col min="7" max="7" width="26.44140625" customWidth="1"/>
    <col min="8" max="8" width="20" customWidth="1"/>
    <col min="9" max="9" width="22.77734375" customWidth="1"/>
    <col min="10" max="10" width="16.6640625" customWidth="1"/>
    <col min="11" max="11" width="18.77734375" customWidth="1"/>
    <col min="12" max="12" width="17.6640625" customWidth="1"/>
    <col min="13" max="13" width="24.109375" customWidth="1"/>
  </cols>
  <sheetData>
    <row r="1" spans="1:15" x14ac:dyDescent="0.3">
      <c r="A1" t="s">
        <v>0</v>
      </c>
    </row>
    <row r="2" spans="1:15" x14ac:dyDescent="0.3">
      <c r="E2" t="s">
        <v>3</v>
      </c>
      <c r="G2" t="s">
        <v>4</v>
      </c>
      <c r="I2" t="s">
        <v>5</v>
      </c>
      <c r="K2" t="s">
        <v>6</v>
      </c>
      <c r="M2" t="s">
        <v>7</v>
      </c>
    </row>
    <row r="3" spans="1:15" x14ac:dyDescent="0.3">
      <c r="A3" t="s">
        <v>1</v>
      </c>
      <c r="B3" t="s">
        <v>2</v>
      </c>
      <c r="C3" s="6" t="s">
        <v>51</v>
      </c>
      <c r="D3" t="s">
        <v>8</v>
      </c>
      <c r="E3" t="s">
        <v>48</v>
      </c>
      <c r="F3" t="s">
        <v>10</v>
      </c>
      <c r="G3" t="s">
        <v>9</v>
      </c>
      <c r="H3" t="s">
        <v>10</v>
      </c>
      <c r="I3" t="s">
        <v>9</v>
      </c>
      <c r="J3" t="s">
        <v>10</v>
      </c>
      <c r="K3" t="s">
        <v>9</v>
      </c>
      <c r="L3" t="s">
        <v>10</v>
      </c>
      <c r="M3" t="s">
        <v>9</v>
      </c>
      <c r="N3" t="s">
        <v>10</v>
      </c>
    </row>
    <row r="4" spans="1:15" x14ac:dyDescent="0.3">
      <c r="A4" t="s">
        <v>11</v>
      </c>
      <c r="B4">
        <v>10</v>
      </c>
      <c r="C4">
        <v>834.68551000000002</v>
      </c>
      <c r="D4" s="4">
        <v>3.7067872415767374E-2</v>
      </c>
      <c r="E4">
        <v>637.72641999999973</v>
      </c>
      <c r="F4" s="4">
        <v>0.76403197654647192</v>
      </c>
      <c r="G4">
        <v>88.398819999999986</v>
      </c>
      <c r="H4" s="4">
        <v>0.10590673845530159</v>
      </c>
      <c r="I4">
        <v>30.510590000000001</v>
      </c>
      <c r="J4" s="4">
        <v>3.6553396020975626E-2</v>
      </c>
      <c r="K4">
        <v>23.194359999999996</v>
      </c>
      <c r="L4" s="3">
        <v>2.7788142626316834E-2</v>
      </c>
      <c r="M4">
        <v>54.855319999999999</v>
      </c>
      <c r="N4" s="3">
        <v>6.5719746350934041E-2</v>
      </c>
      <c r="O4">
        <f>G4+I4+K4+M4</f>
        <v>196.95908999999997</v>
      </c>
    </row>
    <row r="5" spans="1:15" x14ac:dyDescent="0.3">
      <c r="A5" t="s">
        <v>12</v>
      </c>
      <c r="B5">
        <v>11</v>
      </c>
      <c r="C5">
        <v>341.26750000000004</v>
      </c>
      <c r="D5" s="4">
        <v>1.5155480714704029E-2</v>
      </c>
      <c r="E5">
        <v>218.42577</v>
      </c>
      <c r="F5" s="4">
        <v>0.64004269378127121</v>
      </c>
      <c r="G5">
        <v>43.573039999999978</v>
      </c>
      <c r="H5" s="4">
        <v>0.12768001640941481</v>
      </c>
      <c r="I5">
        <v>35.581450000000004</v>
      </c>
      <c r="J5" s="4">
        <v>0.10426263854600863</v>
      </c>
      <c r="K5">
        <v>13.852010000000002</v>
      </c>
      <c r="L5" s="3">
        <v>4.0589889163193095E-2</v>
      </c>
      <c r="M5">
        <v>29.835230000000003</v>
      </c>
      <c r="N5" s="3">
        <v>8.7424762100112074E-2</v>
      </c>
      <c r="O5">
        <f t="shared" ref="O5:O20" si="0">G5+I5+K5+M5</f>
        <v>122.84172999999998</v>
      </c>
    </row>
    <row r="6" spans="1:15" x14ac:dyDescent="0.3">
      <c r="A6" t="s">
        <v>13</v>
      </c>
      <c r="B6">
        <v>12</v>
      </c>
      <c r="C6">
        <v>835.14863999999989</v>
      </c>
      <c r="D6" s="4">
        <v>3.7088439735489885E-2</v>
      </c>
      <c r="E6">
        <v>540.21281999999985</v>
      </c>
      <c r="F6" s="4">
        <v>0.64684631468716747</v>
      </c>
      <c r="G6">
        <v>107.79033000000001</v>
      </c>
      <c r="H6" s="4">
        <v>0.12906724005441716</v>
      </c>
      <c r="I6">
        <v>69.389980000000008</v>
      </c>
      <c r="J6" s="4">
        <v>8.308698197724422E-2</v>
      </c>
      <c r="K6">
        <v>24.486529999999998</v>
      </c>
      <c r="L6" s="3">
        <v>2.9319966323599594E-2</v>
      </c>
      <c r="M6">
        <v>93.268979999999999</v>
      </c>
      <c r="N6" s="3">
        <v>0.11167949695757154</v>
      </c>
      <c r="O6">
        <f t="shared" si="0"/>
        <v>294.93582000000004</v>
      </c>
    </row>
    <row r="7" spans="1:15" x14ac:dyDescent="0.3">
      <c r="A7" t="s">
        <v>14</v>
      </c>
      <c r="B7">
        <v>20</v>
      </c>
      <c r="C7">
        <v>1327.0373199999997</v>
      </c>
      <c r="D7" s="4">
        <v>5.8932914827671878E-2</v>
      </c>
      <c r="E7">
        <v>990.37438999999961</v>
      </c>
      <c r="F7" s="4">
        <v>0.74630485147169778</v>
      </c>
      <c r="G7">
        <v>191.64952999999997</v>
      </c>
      <c r="H7" s="4">
        <v>0.14441909591510207</v>
      </c>
      <c r="I7">
        <v>37.588919999999987</v>
      </c>
      <c r="J7" s="4">
        <v>2.8325443025219513E-2</v>
      </c>
      <c r="K7">
        <v>22.379009999999997</v>
      </c>
      <c r="L7" s="3">
        <v>1.6863888952271519E-2</v>
      </c>
      <c r="M7">
        <v>85.04546999999998</v>
      </c>
      <c r="N7" s="3">
        <v>6.4086720635709027E-2</v>
      </c>
      <c r="O7">
        <f t="shared" si="0"/>
        <v>336.6629299999999</v>
      </c>
    </row>
    <row r="8" spans="1:15" x14ac:dyDescent="0.3">
      <c r="A8" t="s">
        <v>15</v>
      </c>
      <c r="B8">
        <v>22</v>
      </c>
      <c r="C8">
        <v>1658.7068300000003</v>
      </c>
      <c r="D8" s="4">
        <v>7.3662154683387243E-2</v>
      </c>
      <c r="E8">
        <v>1233.8818200000003</v>
      </c>
      <c r="F8" s="4">
        <v>0.74388179856955194</v>
      </c>
      <c r="G8">
        <v>345.52266999999995</v>
      </c>
      <c r="H8" s="4">
        <v>0.20830846280412307</v>
      </c>
      <c r="I8">
        <v>42.737569999999991</v>
      </c>
      <c r="J8" s="4">
        <v>2.576559596128267E-2</v>
      </c>
      <c r="K8">
        <v>11.929819999999999</v>
      </c>
      <c r="L8" s="3">
        <v>7.1922414402791103E-3</v>
      </c>
      <c r="M8">
        <v>24.63495</v>
      </c>
      <c r="N8" s="3">
        <v>1.4851901224763146E-2</v>
      </c>
      <c r="O8">
        <f t="shared" si="0"/>
        <v>424.82500999999996</v>
      </c>
    </row>
    <row r="9" spans="1:15" x14ac:dyDescent="0.3">
      <c r="A9" t="s">
        <v>16</v>
      </c>
      <c r="B9">
        <v>24</v>
      </c>
      <c r="C9">
        <v>2233.7740799999997</v>
      </c>
      <c r="D9" s="4">
        <v>9.9200539138493207E-2</v>
      </c>
      <c r="E9">
        <v>1397.6061799999998</v>
      </c>
      <c r="F9" s="4">
        <v>0.62567033636633473</v>
      </c>
      <c r="G9">
        <v>504.45724999999999</v>
      </c>
      <c r="H9" s="4">
        <v>0.22583181285727877</v>
      </c>
      <c r="I9">
        <v>166.256</v>
      </c>
      <c r="J9" s="4">
        <v>7.4428296705815494E-2</v>
      </c>
      <c r="K9">
        <v>74.517709999999994</v>
      </c>
      <c r="L9" s="3">
        <v>3.3359555322622421E-2</v>
      </c>
      <c r="M9">
        <v>90.936939999999993</v>
      </c>
      <c r="N9" s="3">
        <v>4.0709998747948589E-2</v>
      </c>
      <c r="O9">
        <f t="shared" si="0"/>
        <v>836.16789999999992</v>
      </c>
    </row>
    <row r="10" spans="1:15" x14ac:dyDescent="0.3">
      <c r="A10" t="s">
        <v>17</v>
      </c>
      <c r="B10">
        <v>26</v>
      </c>
      <c r="C10">
        <v>1177.0777799999998</v>
      </c>
      <c r="D10" s="4">
        <v>5.2273303477467468E-2</v>
      </c>
      <c r="E10">
        <v>915.25833999999975</v>
      </c>
      <c r="F10" s="4">
        <v>0.77756827590441802</v>
      </c>
      <c r="G10">
        <v>159.08315999999994</v>
      </c>
      <c r="H10" s="4">
        <v>0.13515093284659571</v>
      </c>
      <c r="I10">
        <v>35.378229999999995</v>
      </c>
      <c r="J10" s="4">
        <v>3.0055983216334268E-2</v>
      </c>
      <c r="K10">
        <v>16.96848</v>
      </c>
      <c r="L10" s="3">
        <v>1.4415767834815471E-2</v>
      </c>
      <c r="M10">
        <v>50.389569999999999</v>
      </c>
      <c r="N10" s="3">
        <v>4.2809040197836379E-2</v>
      </c>
      <c r="O10">
        <f t="shared" si="0"/>
        <v>261.81943999999993</v>
      </c>
    </row>
    <row r="11" spans="1:15" x14ac:dyDescent="0.3">
      <c r="A11" t="s">
        <v>18</v>
      </c>
      <c r="B11">
        <v>28</v>
      </c>
      <c r="C11">
        <v>1560.1922599999996</v>
      </c>
      <c r="D11" s="4">
        <v>6.9287182950795154E-2</v>
      </c>
      <c r="E11">
        <v>988.24841999999978</v>
      </c>
      <c r="F11" s="4">
        <v>0.63341451264474291</v>
      </c>
      <c r="G11">
        <v>305.45486000000005</v>
      </c>
      <c r="H11" s="4">
        <v>0.19578026877277299</v>
      </c>
      <c r="I11">
        <v>178.07900999999995</v>
      </c>
      <c r="J11" s="4">
        <v>0.11413914462054824</v>
      </c>
      <c r="K11">
        <v>33.171280000000003</v>
      </c>
      <c r="L11" s="3">
        <v>2.1261020741123283E-2</v>
      </c>
      <c r="M11">
        <v>55.238690000000005</v>
      </c>
      <c r="N11" s="3">
        <v>3.5405053220812686E-2</v>
      </c>
      <c r="O11">
        <f t="shared" si="0"/>
        <v>571.94384000000002</v>
      </c>
    </row>
    <row r="12" spans="1:15" x14ac:dyDescent="0.3">
      <c r="A12" t="s">
        <v>19</v>
      </c>
      <c r="B12">
        <v>30</v>
      </c>
      <c r="C12">
        <v>664.40191999999979</v>
      </c>
      <c r="D12" s="4">
        <v>2.9505682449610132E-2</v>
      </c>
      <c r="E12">
        <v>410.2906499999998</v>
      </c>
      <c r="F12" s="4">
        <v>0.61753381146159225</v>
      </c>
      <c r="G12">
        <v>110.83208999999999</v>
      </c>
      <c r="H12" s="4">
        <v>0.16681482497823008</v>
      </c>
      <c r="I12">
        <v>30.906320000000008</v>
      </c>
      <c r="J12" s="4">
        <v>4.6517505548448773E-2</v>
      </c>
      <c r="K12">
        <v>25.78406</v>
      </c>
      <c r="L12" s="3">
        <v>3.8807925178783363E-2</v>
      </c>
      <c r="M12">
        <v>86.588799999999992</v>
      </c>
      <c r="N12" s="3">
        <v>0.1303259328329455</v>
      </c>
      <c r="O12">
        <f t="shared" si="0"/>
        <v>254.11126999999999</v>
      </c>
    </row>
    <row r="13" spans="1:15" x14ac:dyDescent="0.3">
      <c r="A13" t="s">
        <v>20</v>
      </c>
      <c r="B13">
        <v>41</v>
      </c>
      <c r="C13">
        <v>2788.9397700000004</v>
      </c>
      <c r="D13" s="4">
        <v>0.12385510749985303</v>
      </c>
      <c r="E13">
        <v>1989.7756300000005</v>
      </c>
      <c r="F13" s="4">
        <v>0.71345234895481457</v>
      </c>
      <c r="G13">
        <v>625.03026000000011</v>
      </c>
      <c r="H13" s="4">
        <v>0.22411034713739983</v>
      </c>
      <c r="I13">
        <v>70.886520000000004</v>
      </c>
      <c r="J13" s="4">
        <v>2.541701357717022E-2</v>
      </c>
      <c r="K13">
        <v>62.846169999999994</v>
      </c>
      <c r="L13" s="3">
        <v>2.2534072150292433E-2</v>
      </c>
      <c r="M13">
        <v>40.40119</v>
      </c>
      <c r="N13" s="3">
        <v>1.4486218180323054E-2</v>
      </c>
      <c r="O13">
        <f t="shared" si="0"/>
        <v>799.1641400000002</v>
      </c>
    </row>
    <row r="14" spans="1:15" x14ac:dyDescent="0.3">
      <c r="A14" t="s">
        <v>21</v>
      </c>
      <c r="B14">
        <v>43</v>
      </c>
      <c r="C14">
        <v>1315.00251</v>
      </c>
      <c r="D14" s="4">
        <v>5.8398456284563846E-2</v>
      </c>
      <c r="E14">
        <v>1099.7191799999998</v>
      </c>
      <c r="F14" s="4">
        <v>0.83628675355151971</v>
      </c>
      <c r="G14">
        <v>130.28565999999998</v>
      </c>
      <c r="H14" s="4">
        <v>9.9076358416988863E-2</v>
      </c>
      <c r="I14">
        <v>24.419269999999997</v>
      </c>
      <c r="J14" s="4">
        <v>1.8569751627318186E-2</v>
      </c>
      <c r="K14">
        <v>23.335790000000003</v>
      </c>
      <c r="L14" s="3">
        <v>1.7745814036507049E-2</v>
      </c>
      <c r="M14">
        <v>37.242609999999999</v>
      </c>
      <c r="N14" s="3">
        <v>2.832132236766605E-2</v>
      </c>
      <c r="O14">
        <f t="shared" si="0"/>
        <v>215.28332999999998</v>
      </c>
    </row>
    <row r="15" spans="1:15" x14ac:dyDescent="0.3">
      <c r="A15" t="s">
        <v>22</v>
      </c>
      <c r="B15">
        <v>60</v>
      </c>
      <c r="C15">
        <v>2310.0517400000008</v>
      </c>
      <c r="D15" s="4">
        <v>0.10258798331378903</v>
      </c>
      <c r="E15">
        <v>1227.3737600000006</v>
      </c>
      <c r="F15" s="4">
        <v>0.5313187314150809</v>
      </c>
      <c r="G15">
        <v>682.32821999999999</v>
      </c>
      <c r="H15" s="4">
        <v>0.29537356596177355</v>
      </c>
      <c r="I15">
        <v>87.825620000000001</v>
      </c>
      <c r="J15" s="4">
        <v>3.801889736028162E-2</v>
      </c>
      <c r="K15">
        <v>94.765950000000032</v>
      </c>
      <c r="L15" s="3">
        <v>4.1023301928293607E-2</v>
      </c>
      <c r="M15">
        <v>217.75818999999998</v>
      </c>
      <c r="N15" s="3">
        <v>9.4265503334570289E-2</v>
      </c>
      <c r="O15">
        <f t="shared" si="0"/>
        <v>1082.6779799999999</v>
      </c>
    </row>
    <row r="16" spans="1:15" x14ac:dyDescent="0.3">
      <c r="A16" t="s">
        <v>23</v>
      </c>
      <c r="B16">
        <v>70</v>
      </c>
      <c r="C16">
        <v>419.31390000000044</v>
      </c>
      <c r="D16" s="4">
        <v>1.862147355038889E-2</v>
      </c>
      <c r="E16">
        <v>134.14755000000042</v>
      </c>
      <c r="F16" s="4">
        <v>0.31992154326388961</v>
      </c>
      <c r="G16">
        <v>77.565790000000007</v>
      </c>
      <c r="H16" s="4">
        <v>0.18498263472782545</v>
      </c>
      <c r="I16">
        <v>80.535280000000043</v>
      </c>
      <c r="J16" s="4">
        <v>0.1920644176117223</v>
      </c>
      <c r="K16">
        <v>49.601809999999986</v>
      </c>
      <c r="L16" s="3">
        <v>0.11829278733664668</v>
      </c>
      <c r="M16">
        <v>77.463469999999987</v>
      </c>
      <c r="N16" s="3">
        <v>0.18473861705991598</v>
      </c>
      <c r="O16">
        <f t="shared" si="0"/>
        <v>285.16635000000002</v>
      </c>
    </row>
    <row r="17" spans="1:15" x14ac:dyDescent="0.3">
      <c r="A17" t="s">
        <v>24</v>
      </c>
      <c r="B17">
        <v>80</v>
      </c>
      <c r="C17">
        <v>1386.6117900000002</v>
      </c>
      <c r="D17" s="4">
        <v>6.157858056253887E-2</v>
      </c>
      <c r="E17">
        <v>963.95212000000004</v>
      </c>
      <c r="F17" s="4">
        <v>0.69518529046980049</v>
      </c>
      <c r="G17">
        <v>276.38665999999995</v>
      </c>
      <c r="H17" s="4">
        <v>0.19932519108322302</v>
      </c>
      <c r="I17">
        <v>45.107760000000006</v>
      </c>
      <c r="J17" s="4">
        <v>3.2530922010983336E-2</v>
      </c>
      <c r="K17">
        <v>39.629569999999994</v>
      </c>
      <c r="L17" s="3">
        <v>2.858014787253467E-2</v>
      </c>
      <c r="M17">
        <v>61.535679999999999</v>
      </c>
      <c r="N17" s="3">
        <v>4.4378448563458406E-2</v>
      </c>
      <c r="O17">
        <f t="shared" si="0"/>
        <v>422.65966999999995</v>
      </c>
    </row>
    <row r="18" spans="1:15" x14ac:dyDescent="0.3">
      <c r="A18" t="s">
        <v>25</v>
      </c>
      <c r="B18">
        <v>82</v>
      </c>
      <c r="C18">
        <v>894.46014999999989</v>
      </c>
      <c r="D18" s="4">
        <v>3.9722427577768969E-2</v>
      </c>
      <c r="E18">
        <v>667.87732999999992</v>
      </c>
      <c r="F18" s="4">
        <v>0.74668204055820708</v>
      </c>
      <c r="G18">
        <v>121.96626999999999</v>
      </c>
      <c r="H18" s="4">
        <v>0.13635741066832324</v>
      </c>
      <c r="I18">
        <v>60.243310000000001</v>
      </c>
      <c r="J18" s="4">
        <v>6.7351586317176915E-2</v>
      </c>
      <c r="K18">
        <v>15.907549999999999</v>
      </c>
      <c r="L18" s="3">
        <v>1.7784526230710224E-2</v>
      </c>
      <c r="M18">
        <v>28.465690000000002</v>
      </c>
      <c r="N18" s="3">
        <v>3.1824436225582557E-2</v>
      </c>
      <c r="O18">
        <f t="shared" si="0"/>
        <v>226.58281999999997</v>
      </c>
    </row>
    <row r="19" spans="1:15" x14ac:dyDescent="0.3">
      <c r="A19" t="s">
        <v>26</v>
      </c>
      <c r="B19">
        <v>90</v>
      </c>
      <c r="C19">
        <v>2228.5969599999999</v>
      </c>
      <c r="D19" s="4">
        <v>9.8970626409277243E-2</v>
      </c>
      <c r="E19">
        <v>1510.3059099999998</v>
      </c>
      <c r="F19" s="4">
        <v>0.67769360593581707</v>
      </c>
      <c r="G19">
        <v>312.04260999999997</v>
      </c>
      <c r="H19" s="4">
        <v>0.14001751577369109</v>
      </c>
      <c r="I19">
        <v>129.36493000000004</v>
      </c>
      <c r="J19" s="4">
        <v>5.8047701007363867E-2</v>
      </c>
      <c r="K19">
        <v>113.11033999999999</v>
      </c>
      <c r="L19" s="3">
        <v>5.0754058284275864E-2</v>
      </c>
      <c r="M19">
        <v>163.77316999999999</v>
      </c>
      <c r="N19" s="3">
        <v>7.3487118998852088E-2</v>
      </c>
      <c r="O19">
        <f t="shared" si="0"/>
        <v>718.29105000000004</v>
      </c>
    </row>
    <row r="20" spans="1:15" x14ac:dyDescent="0.3">
      <c r="A20" s="5" t="s">
        <v>27</v>
      </c>
      <c r="C20">
        <v>21975.268659999998</v>
      </c>
      <c r="D20" s="4">
        <v>0.9759082255915662</v>
      </c>
      <c r="E20">
        <v>14925.176289999998</v>
      </c>
      <c r="F20" s="4">
        <v>0.67918060620424736</v>
      </c>
      <c r="G20">
        <v>4082.3672199999996</v>
      </c>
      <c r="H20" s="4">
        <v>0.1857709811498614</v>
      </c>
      <c r="I20">
        <v>1124.8107600000001</v>
      </c>
      <c r="J20" s="4">
        <v>5.1185301868341304E-2</v>
      </c>
      <c r="K20">
        <v>645.48043999999993</v>
      </c>
      <c r="L20" s="3">
        <v>2.9373039756047287E-2</v>
      </c>
      <c r="M20">
        <v>1197.4339500000001</v>
      </c>
      <c r="N20" s="3">
        <v>5.4490071021502599E-2</v>
      </c>
      <c r="O20">
        <f t="shared" si="0"/>
        <v>7050.0923700000003</v>
      </c>
    </row>
    <row r="21" spans="1:15" x14ac:dyDescent="0.3">
      <c r="D21" s="4"/>
      <c r="F21" s="4"/>
      <c r="H21" s="4"/>
      <c r="J21" s="4"/>
      <c r="L21" s="3"/>
      <c r="N21" s="3"/>
    </row>
    <row r="22" spans="1:15" x14ac:dyDescent="0.3">
      <c r="A22" t="s">
        <v>28</v>
      </c>
      <c r="C22">
        <v>542.49282999999991</v>
      </c>
      <c r="D22" s="4">
        <v>2.409177440843388E-2</v>
      </c>
      <c r="E22">
        <v>279.60396000000003</v>
      </c>
      <c r="F22" s="4">
        <v>0.51540581651558437</v>
      </c>
      <c r="G22">
        <v>159.57435999999998</v>
      </c>
      <c r="H22" s="4">
        <v>0.29415017337648502</v>
      </c>
      <c r="I22">
        <v>34.775020000000005</v>
      </c>
      <c r="J22" s="4">
        <v>6.4102266568205168E-2</v>
      </c>
      <c r="K22">
        <v>32.600059999999999</v>
      </c>
      <c r="L22" s="3">
        <v>6.0093070723165144E-2</v>
      </c>
      <c r="M22">
        <v>35.939430000000002</v>
      </c>
      <c r="N22" s="3">
        <v>6.6248672816560564E-2</v>
      </c>
    </row>
    <row r="23" spans="1:15" x14ac:dyDescent="0.3">
      <c r="H23" s="4"/>
      <c r="J23" s="4"/>
      <c r="L23" s="3"/>
      <c r="N23" s="3"/>
    </row>
    <row r="24" spans="1:15" x14ac:dyDescent="0.3">
      <c r="A24" t="s">
        <v>29</v>
      </c>
      <c r="C24">
        <v>22517.761489999997</v>
      </c>
      <c r="D24">
        <v>1</v>
      </c>
      <c r="E24">
        <v>15204.780249999998</v>
      </c>
      <c r="F24" s="4">
        <v>0.6752349809172794</v>
      </c>
      <c r="G24">
        <v>4241.9415799999997</v>
      </c>
      <c r="H24" s="4">
        <v>0.18838202819955352</v>
      </c>
      <c r="I24">
        <v>1159.5857800000001</v>
      </c>
      <c r="J24" s="4">
        <v>5.1496494467932134E-2</v>
      </c>
      <c r="K24">
        <v>678.08049999999992</v>
      </c>
      <c r="L24" s="3">
        <v>3.0113139811927193E-2</v>
      </c>
      <c r="M24">
        <v>1233.37338</v>
      </c>
      <c r="N24" s="3">
        <v>5.4773356603307739E-2</v>
      </c>
    </row>
    <row r="26" spans="1:15" x14ac:dyDescent="0.3">
      <c r="A26" t="s">
        <v>30</v>
      </c>
      <c r="E26" t="s">
        <v>3</v>
      </c>
      <c r="G26" t="s">
        <v>4</v>
      </c>
      <c r="I26" t="s">
        <v>5</v>
      </c>
      <c r="K26" t="s">
        <v>6</v>
      </c>
      <c r="M26" t="s">
        <v>7</v>
      </c>
    </row>
    <row r="27" spans="1:15" x14ac:dyDescent="0.3">
      <c r="E27" t="s">
        <v>9</v>
      </c>
      <c r="F27" t="s">
        <v>10</v>
      </c>
      <c r="G27" t="s">
        <v>9</v>
      </c>
      <c r="H27" t="s">
        <v>10</v>
      </c>
      <c r="I27" t="s">
        <v>9</v>
      </c>
      <c r="J27" t="s">
        <v>10</v>
      </c>
      <c r="K27" t="s">
        <v>9</v>
      </c>
      <c r="L27" t="s">
        <v>10</v>
      </c>
      <c r="M27" t="s">
        <v>9</v>
      </c>
      <c r="N27" t="s">
        <v>10</v>
      </c>
    </row>
    <row r="28" spans="1:15" x14ac:dyDescent="0.3">
      <c r="A28" t="s">
        <v>31</v>
      </c>
      <c r="C28">
        <v>8823.1923199999892</v>
      </c>
      <c r="D28">
        <v>0.39183256843351505</v>
      </c>
      <c r="E28">
        <v>5358.1663099999942</v>
      </c>
      <c r="F28">
        <v>0.60728204890812132</v>
      </c>
      <c r="G28">
        <v>1631.8464599999973</v>
      </c>
      <c r="H28">
        <v>0.18494966456766515</v>
      </c>
      <c r="I28">
        <v>634.612969999999</v>
      </c>
      <c r="J28">
        <v>7.1925551091240381E-2</v>
      </c>
      <c r="K28">
        <v>398.61751000000049</v>
      </c>
      <c r="L28">
        <v>4.5178377116005218E-2</v>
      </c>
      <c r="M28">
        <v>799.94906999999944</v>
      </c>
      <c r="N28">
        <v>9.0664358316968022E-2</v>
      </c>
      <c r="O28">
        <f>G28+I28+K28+M28</f>
        <v>3465.0260099999959</v>
      </c>
    </row>
    <row r="29" spans="1:15" x14ac:dyDescent="0.3">
      <c r="A29" t="s">
        <v>32</v>
      </c>
      <c r="C29">
        <v>12128.331619999997</v>
      </c>
      <c r="D29">
        <v>0.53861178098835993</v>
      </c>
      <c r="E29">
        <v>8702.2519299999967</v>
      </c>
      <c r="F29">
        <v>0.98629289880422866</v>
      </c>
      <c r="G29">
        <v>2332.7565899999995</v>
      </c>
      <c r="H29">
        <v>0.26438918085376184</v>
      </c>
      <c r="I29">
        <v>450.8145099999997</v>
      </c>
      <c r="J29">
        <v>5.1094263124936652E-2</v>
      </c>
      <c r="K29">
        <v>246.69964000000002</v>
      </c>
      <c r="L29">
        <v>2.7960360723498355E-2</v>
      </c>
      <c r="M29">
        <v>395.80894999999987</v>
      </c>
      <c r="N29">
        <v>4.4860061488493128E-2</v>
      </c>
      <c r="O29">
        <f>G29+I29+K29+M29</f>
        <v>3426.0796899999987</v>
      </c>
    </row>
    <row r="30" spans="1:15" x14ac:dyDescent="0.3">
      <c r="A30" t="s">
        <v>33</v>
      </c>
      <c r="C30">
        <v>1566.2375500000003</v>
      </c>
      <c r="D30">
        <v>6.9555650578125086E-2</v>
      </c>
      <c r="E30">
        <v>1144.3620100000003</v>
      </c>
      <c r="F30">
        <v>0.73064396266070886</v>
      </c>
      <c r="G30">
        <v>277.33852999999993</v>
      </c>
      <c r="H30">
        <v>0.17707309469115964</v>
      </c>
      <c r="I30">
        <v>74.158299999999983</v>
      </c>
      <c r="J30">
        <v>4.734805393983816E-2</v>
      </c>
      <c r="K30">
        <v>32.763350000000003</v>
      </c>
      <c r="L30">
        <v>2.0918506263625205E-2</v>
      </c>
      <c r="M30">
        <v>37.615359999999995</v>
      </c>
      <c r="N30">
        <v>2.4016382444668107E-2</v>
      </c>
      <c r="O30">
        <f>G30+I30+K30+M30</f>
        <v>421.87553999999994</v>
      </c>
    </row>
    <row r="31" spans="1:15" x14ac:dyDescent="0.3">
      <c r="A31" t="s">
        <v>34</v>
      </c>
      <c r="C31">
        <v>22517.761489999986</v>
      </c>
      <c r="D31">
        <v>1.0000000000000002</v>
      </c>
      <c r="E31">
        <v>15204.780249999993</v>
      </c>
      <c r="F31">
        <v>0.67523498091727951</v>
      </c>
      <c r="G31">
        <v>4241.941579999997</v>
      </c>
      <c r="H31">
        <v>0.18838202819955349</v>
      </c>
      <c r="I31">
        <v>1159.5857799999987</v>
      </c>
      <c r="J31">
        <v>5.14964944679321E-2</v>
      </c>
      <c r="K31">
        <v>678.08050000000048</v>
      </c>
      <c r="L31">
        <v>3.0113139811927234E-2</v>
      </c>
      <c r="M31">
        <v>1233.3733799999993</v>
      </c>
      <c r="N31">
        <v>5.4773356603307732E-2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E3AB8-E666-4594-BEDE-404EDEEDC2C4}">
  <dimension ref="A1:S32"/>
  <sheetViews>
    <sheetView topLeftCell="A2" workbookViewId="0">
      <selection activeCell="A19" sqref="A19"/>
    </sheetView>
  </sheetViews>
  <sheetFormatPr defaultRowHeight="14.4" x14ac:dyDescent="0.3"/>
  <cols>
    <col min="1" max="1" width="30.77734375" customWidth="1"/>
    <col min="2" max="2" width="18.44140625" customWidth="1"/>
    <col min="3" max="3" width="25.5546875" customWidth="1"/>
    <col min="4" max="4" width="15.21875" customWidth="1"/>
    <col min="5" max="5" width="20" customWidth="1"/>
    <col min="6" max="6" width="21" customWidth="1"/>
    <col min="7" max="7" width="22.21875" customWidth="1"/>
    <col min="8" max="8" width="20.44140625" customWidth="1"/>
    <col min="9" max="9" width="19.44140625" customWidth="1"/>
    <col min="10" max="10" width="21.5546875" customWidth="1"/>
    <col min="11" max="11" width="19.6640625" customWidth="1"/>
    <col min="12" max="12" width="15.6640625" customWidth="1"/>
  </cols>
  <sheetData>
    <row r="1" spans="1:19" x14ac:dyDescent="0.3">
      <c r="A1" t="s">
        <v>35</v>
      </c>
    </row>
    <row r="2" spans="1:19" x14ac:dyDescent="0.3">
      <c r="A2" t="s">
        <v>0</v>
      </c>
    </row>
    <row r="3" spans="1:19" x14ac:dyDescent="0.3">
      <c r="A3" t="s">
        <v>1</v>
      </c>
      <c r="D3" t="s">
        <v>3</v>
      </c>
      <c r="F3" t="s">
        <v>4</v>
      </c>
      <c r="H3" t="s">
        <v>5</v>
      </c>
      <c r="J3" t="s">
        <v>6</v>
      </c>
      <c r="L3" t="s">
        <v>7</v>
      </c>
    </row>
    <row r="4" spans="1:19" ht="15" thickBot="1" x14ac:dyDescent="0.35">
      <c r="B4" t="s">
        <v>52</v>
      </c>
      <c r="C4" t="s">
        <v>8</v>
      </c>
      <c r="D4" t="s">
        <v>9</v>
      </c>
      <c r="E4" t="s">
        <v>10</v>
      </c>
      <c r="F4" t="s">
        <v>9</v>
      </c>
      <c r="G4" t="s">
        <v>10</v>
      </c>
      <c r="H4" t="s">
        <v>9</v>
      </c>
      <c r="I4" t="s">
        <v>10</v>
      </c>
      <c r="J4" t="s">
        <v>9</v>
      </c>
      <c r="K4" t="s">
        <v>10</v>
      </c>
      <c r="L4" t="s">
        <v>9</v>
      </c>
      <c r="M4" t="s">
        <v>10</v>
      </c>
    </row>
    <row r="5" spans="1:19" ht="15" thickBot="1" x14ac:dyDescent="0.35">
      <c r="A5" t="s">
        <v>11</v>
      </c>
      <c r="B5">
        <v>1342149.3500000001</v>
      </c>
      <c r="C5" s="3">
        <v>5.7773183383752057E-2</v>
      </c>
      <c r="D5">
        <v>1013758.1500000004</v>
      </c>
      <c r="E5" s="4">
        <v>0.75532439813795704</v>
      </c>
      <c r="F5">
        <v>157204.60000000003</v>
      </c>
      <c r="G5" s="4">
        <v>0.11712899164314317</v>
      </c>
      <c r="H5">
        <v>62145.01</v>
      </c>
      <c r="I5" s="4">
        <v>4.6302604102889146E-2</v>
      </c>
      <c r="J5">
        <v>18963.419999999998</v>
      </c>
      <c r="K5" s="4">
        <v>1.4129142930330367E-2</v>
      </c>
      <c r="L5">
        <v>90078.170000000013</v>
      </c>
      <c r="M5" s="4">
        <v>6.7114863185680496E-2</v>
      </c>
      <c r="N5" s="28">
        <v>328.39120000000003</v>
      </c>
      <c r="P5">
        <f>F5/1000</f>
        <v>157.20460000000003</v>
      </c>
      <c r="Q5">
        <f>H5/1000</f>
        <v>62.145009999999999</v>
      </c>
      <c r="R5">
        <f>J5/1000</f>
        <v>18.963419999999999</v>
      </c>
      <c r="S5">
        <f>L5/1000</f>
        <v>90.078170000000014</v>
      </c>
    </row>
    <row r="6" spans="1:19" ht="15" thickBot="1" x14ac:dyDescent="0.35">
      <c r="A6" t="s">
        <v>13</v>
      </c>
      <c r="B6">
        <v>1053837.5000000005</v>
      </c>
      <c r="C6" s="3">
        <v>4.5362721476693207E-2</v>
      </c>
      <c r="D6">
        <v>765817.98000000045</v>
      </c>
      <c r="E6" s="4">
        <v>0.72669456154293244</v>
      </c>
      <c r="F6">
        <v>177702.52000000002</v>
      </c>
      <c r="G6" s="4">
        <v>0.16862421388496798</v>
      </c>
      <c r="H6">
        <v>31504.61</v>
      </c>
      <c r="I6" s="4">
        <v>2.989513089067336E-2</v>
      </c>
      <c r="J6">
        <v>28846.480000000007</v>
      </c>
      <c r="K6" s="4">
        <v>2.7372797039391741E-2</v>
      </c>
      <c r="L6">
        <v>49965.909999999996</v>
      </c>
      <c r="M6" s="4">
        <v>4.7413296642034447E-2</v>
      </c>
      <c r="N6" s="28">
        <v>288.01949999999999</v>
      </c>
      <c r="P6">
        <f t="shared" ref="P6:P18" si="0">F6/1000</f>
        <v>177.70252000000002</v>
      </c>
      <c r="Q6">
        <f t="shared" ref="Q6:Q18" si="1">H6/1000</f>
        <v>31.50461</v>
      </c>
      <c r="R6">
        <f t="shared" ref="R6:R18" si="2">J6/1000</f>
        <v>28.846480000000007</v>
      </c>
      <c r="S6">
        <f t="shared" ref="S6:S18" si="3">L6/1000</f>
        <v>49.965909999999994</v>
      </c>
    </row>
    <row r="7" spans="1:19" ht="15" thickBot="1" x14ac:dyDescent="0.35">
      <c r="A7" t="s">
        <v>14</v>
      </c>
      <c r="B7">
        <v>2238924.2399999979</v>
      </c>
      <c r="C7" s="3">
        <v>9.6375102144815386E-2</v>
      </c>
      <c r="D7">
        <v>1368365.0099999979</v>
      </c>
      <c r="E7" s="4">
        <v>0.61117075136048338</v>
      </c>
      <c r="F7">
        <v>230491.44999999992</v>
      </c>
      <c r="G7" s="4">
        <v>0.10294740924328916</v>
      </c>
      <c r="H7">
        <v>61177.94</v>
      </c>
      <c r="I7" s="4">
        <v>2.7324703045780621E-2</v>
      </c>
      <c r="J7">
        <v>35218.549999999996</v>
      </c>
      <c r="K7" s="4">
        <v>1.5730121355066497E-2</v>
      </c>
      <c r="L7">
        <v>543671.28999999992</v>
      </c>
      <c r="M7" s="4">
        <v>0.24282701499538029</v>
      </c>
      <c r="N7" s="28">
        <v>870.55920000000003</v>
      </c>
      <c r="P7">
        <f t="shared" si="0"/>
        <v>230.49144999999993</v>
      </c>
      <c r="Q7">
        <f t="shared" si="1"/>
        <v>61.17794</v>
      </c>
      <c r="R7">
        <f t="shared" si="2"/>
        <v>35.218549999999993</v>
      </c>
      <c r="S7">
        <f t="shared" si="3"/>
        <v>543.67128999999989</v>
      </c>
    </row>
    <row r="8" spans="1:19" ht="15" thickBot="1" x14ac:dyDescent="0.35">
      <c r="A8" t="s">
        <v>16</v>
      </c>
      <c r="B8">
        <v>1194571.189999999</v>
      </c>
      <c r="C8" s="3">
        <v>5.1420641394951207E-2</v>
      </c>
      <c r="D8">
        <v>827119.87999999931</v>
      </c>
      <c r="E8" s="4">
        <v>0.69239898544681966</v>
      </c>
      <c r="F8">
        <v>128185.78999999998</v>
      </c>
      <c r="G8" s="4">
        <v>0.1073069491990679</v>
      </c>
      <c r="H8">
        <v>37085.679999999993</v>
      </c>
      <c r="I8" s="4">
        <v>3.1045181995390348E-2</v>
      </c>
      <c r="J8">
        <v>7024.54</v>
      </c>
      <c r="K8" s="4">
        <v>5.8803862497303367E-3</v>
      </c>
      <c r="L8">
        <v>195155.30000000002</v>
      </c>
      <c r="M8" s="4">
        <v>0.16336849710899204</v>
      </c>
      <c r="N8" s="28">
        <v>367.4513</v>
      </c>
      <c r="P8">
        <f t="shared" si="0"/>
        <v>128.18578999999997</v>
      </c>
      <c r="Q8">
        <f t="shared" si="1"/>
        <v>37.085679999999996</v>
      </c>
      <c r="R8">
        <f t="shared" si="2"/>
        <v>7.02454</v>
      </c>
      <c r="S8">
        <f t="shared" si="3"/>
        <v>195.15530000000001</v>
      </c>
    </row>
    <row r="9" spans="1:19" ht="15" thickBot="1" x14ac:dyDescent="0.35">
      <c r="A9" t="s">
        <v>15</v>
      </c>
      <c r="B9">
        <v>1571349.9200000006</v>
      </c>
      <c r="C9" s="3">
        <v>6.7639184184833195E-2</v>
      </c>
      <c r="D9">
        <v>1302237.4400000009</v>
      </c>
      <c r="E9" s="4">
        <v>0.82873803181916372</v>
      </c>
      <c r="F9">
        <v>95955.57</v>
      </c>
      <c r="G9" s="4">
        <v>6.1065691847936691E-2</v>
      </c>
      <c r="H9">
        <v>26113.700000000004</v>
      </c>
      <c r="I9" s="4">
        <v>1.6618640868992434E-2</v>
      </c>
      <c r="J9">
        <v>26889.210000000003</v>
      </c>
      <c r="K9" s="4">
        <v>1.7112171934307283E-2</v>
      </c>
      <c r="L9">
        <v>120154</v>
      </c>
      <c r="M9" s="4">
        <v>7.6465463529600042E-2</v>
      </c>
      <c r="N9" s="28">
        <v>269.11250000000001</v>
      </c>
      <c r="P9">
        <f t="shared" si="0"/>
        <v>95.955570000000009</v>
      </c>
      <c r="Q9">
        <f t="shared" si="1"/>
        <v>26.113700000000005</v>
      </c>
      <c r="R9">
        <f t="shared" si="2"/>
        <v>26.889210000000002</v>
      </c>
      <c r="S9">
        <f t="shared" si="3"/>
        <v>120.154</v>
      </c>
    </row>
    <row r="10" spans="1:19" ht="15" thickBot="1" x14ac:dyDescent="0.35">
      <c r="A10" t="s">
        <v>17</v>
      </c>
      <c r="B10">
        <v>1028508.26</v>
      </c>
      <c r="C10" s="3">
        <v>4.4272417459862969E-2</v>
      </c>
      <c r="D10">
        <v>747596.47000000009</v>
      </c>
      <c r="E10" s="4">
        <v>0.72687454158122178</v>
      </c>
      <c r="F10">
        <v>117925.69999999997</v>
      </c>
      <c r="G10" s="4">
        <v>0.1146570276450672</v>
      </c>
      <c r="H10">
        <v>44648.09</v>
      </c>
      <c r="I10" s="4">
        <v>4.3410531287322862E-2</v>
      </c>
      <c r="J10">
        <v>16519.399999999994</v>
      </c>
      <c r="K10" s="4">
        <v>1.6061514177824875E-2</v>
      </c>
      <c r="L10">
        <v>101818.59999999995</v>
      </c>
      <c r="M10" s="4">
        <v>9.8996385308563251E-2</v>
      </c>
      <c r="N10" s="28">
        <v>280.91180000000003</v>
      </c>
      <c r="P10">
        <f t="shared" si="0"/>
        <v>117.92569999999996</v>
      </c>
      <c r="Q10">
        <f t="shared" si="1"/>
        <v>44.648089999999996</v>
      </c>
      <c r="R10">
        <f t="shared" si="2"/>
        <v>16.519399999999994</v>
      </c>
      <c r="S10">
        <f t="shared" si="3"/>
        <v>101.81859999999995</v>
      </c>
    </row>
    <row r="11" spans="1:19" ht="15" thickBot="1" x14ac:dyDescent="0.35">
      <c r="A11" t="s">
        <v>18</v>
      </c>
      <c r="B11">
        <v>1513232.2499999995</v>
      </c>
      <c r="C11" s="3">
        <v>6.5137493291232973E-2</v>
      </c>
      <c r="D11">
        <v>983066.64999999932</v>
      </c>
      <c r="E11" s="4">
        <v>0.64964690648114298</v>
      </c>
      <c r="F11">
        <v>206879.47999999998</v>
      </c>
      <c r="G11" s="4">
        <v>0.13671363401090617</v>
      </c>
      <c r="H11">
        <v>93491.5</v>
      </c>
      <c r="I11" s="4">
        <v>6.1782651010775132E-2</v>
      </c>
      <c r="J11">
        <v>45774.610000000015</v>
      </c>
      <c r="K11" s="4">
        <v>3.0249560171612802E-2</v>
      </c>
      <c r="L11">
        <v>184020.01000000004</v>
      </c>
      <c r="M11" s="4">
        <v>0.12160724832556277</v>
      </c>
      <c r="N11" s="28">
        <v>530.16560000000004</v>
      </c>
      <c r="P11">
        <f t="shared" si="0"/>
        <v>206.87947999999997</v>
      </c>
      <c r="Q11">
        <f t="shared" si="1"/>
        <v>93.491500000000002</v>
      </c>
      <c r="R11">
        <f t="shared" si="2"/>
        <v>45.774610000000017</v>
      </c>
      <c r="S11">
        <f t="shared" si="3"/>
        <v>184.02001000000004</v>
      </c>
    </row>
    <row r="12" spans="1:19" ht="15" thickBot="1" x14ac:dyDescent="0.35">
      <c r="A12" t="s">
        <v>36</v>
      </c>
      <c r="B12">
        <v>5711219.6399999997</v>
      </c>
      <c r="C12" s="3">
        <v>0.24584100093376818</v>
      </c>
      <c r="D12">
        <v>4620583.5</v>
      </c>
      <c r="E12" s="4">
        <v>0.80903621139669568</v>
      </c>
      <c r="F12">
        <v>860821.85999999975</v>
      </c>
      <c r="G12" s="4">
        <v>0.15072469879656034</v>
      </c>
      <c r="H12">
        <v>103873.73999999998</v>
      </c>
      <c r="I12" s="4">
        <v>1.8187663327197828E-2</v>
      </c>
      <c r="J12">
        <v>40994.540000000008</v>
      </c>
      <c r="K12" s="4">
        <v>7.1778958933542275E-3</v>
      </c>
      <c r="L12">
        <v>84946.000000000015</v>
      </c>
      <c r="M12" s="4">
        <v>1.4873530586191923E-2</v>
      </c>
      <c r="N12" s="28">
        <v>1090.636</v>
      </c>
      <c r="P12">
        <f t="shared" si="0"/>
        <v>860.82185999999979</v>
      </c>
      <c r="Q12">
        <f t="shared" si="1"/>
        <v>103.87373999999997</v>
      </c>
      <c r="R12">
        <f t="shared" si="2"/>
        <v>40.994540000000008</v>
      </c>
      <c r="S12">
        <f t="shared" si="3"/>
        <v>84.946000000000012</v>
      </c>
    </row>
    <row r="13" spans="1:19" ht="15" thickBot="1" x14ac:dyDescent="0.35">
      <c r="A13" t="s">
        <v>19</v>
      </c>
      <c r="B13">
        <v>717096.19000000006</v>
      </c>
      <c r="C13" s="3">
        <v>3.0867600307417285E-2</v>
      </c>
      <c r="D13">
        <v>487069.70000000007</v>
      </c>
      <c r="E13" s="4">
        <v>0.67922505626476692</v>
      </c>
      <c r="F13">
        <v>130686.79999999999</v>
      </c>
      <c r="G13" s="4">
        <v>0.18224444896297662</v>
      </c>
      <c r="H13">
        <v>31537.190000000002</v>
      </c>
      <c r="I13" s="4">
        <v>4.3979023232573584E-2</v>
      </c>
      <c r="J13">
        <v>19309.720000000005</v>
      </c>
      <c r="K13" s="4">
        <v>2.6927656664861101E-2</v>
      </c>
      <c r="L13">
        <v>48492.78</v>
      </c>
      <c r="M13" s="4">
        <v>6.7623814874821733E-2</v>
      </c>
      <c r="N13" s="28">
        <v>230.0265</v>
      </c>
      <c r="P13">
        <f t="shared" si="0"/>
        <v>130.68679999999998</v>
      </c>
      <c r="Q13">
        <f t="shared" si="1"/>
        <v>31.537190000000002</v>
      </c>
      <c r="R13">
        <f t="shared" si="2"/>
        <v>19.309720000000006</v>
      </c>
      <c r="S13">
        <f t="shared" si="3"/>
        <v>48.492779999999996</v>
      </c>
    </row>
    <row r="14" spans="1:19" ht="15" thickBot="1" x14ac:dyDescent="0.35">
      <c r="A14" t="s">
        <v>22</v>
      </c>
      <c r="B14">
        <v>1875090.2799999991</v>
      </c>
      <c r="C14" s="3">
        <v>8.0713770496205164E-2</v>
      </c>
      <c r="D14">
        <v>1125943.8699999992</v>
      </c>
      <c r="E14" s="4">
        <v>0.60047448488720223</v>
      </c>
      <c r="F14">
        <v>324036.99999999988</v>
      </c>
      <c r="G14" s="4">
        <v>0.17281141257902527</v>
      </c>
      <c r="H14">
        <v>99020.07</v>
      </c>
      <c r="I14" s="4">
        <v>5.2808161322237805E-2</v>
      </c>
      <c r="J14">
        <v>102984.26</v>
      </c>
      <c r="K14" s="4">
        <v>5.492229419481607E-2</v>
      </c>
      <c r="L14">
        <v>223105.08</v>
      </c>
      <c r="M14" s="4">
        <v>0.11898364701671862</v>
      </c>
      <c r="N14" s="28">
        <v>749.14639999999997</v>
      </c>
      <c r="P14">
        <f t="shared" si="0"/>
        <v>324.03699999999986</v>
      </c>
      <c r="Q14">
        <f t="shared" si="1"/>
        <v>99.020070000000004</v>
      </c>
      <c r="R14">
        <f t="shared" si="2"/>
        <v>102.98425999999999</v>
      </c>
      <c r="S14">
        <f t="shared" si="3"/>
        <v>223.10507999999999</v>
      </c>
    </row>
    <row r="15" spans="1:19" ht="15" thickBot="1" x14ac:dyDescent="0.35">
      <c r="A15" t="s">
        <v>23</v>
      </c>
      <c r="B15">
        <v>419612.37000000011</v>
      </c>
      <c r="C15" s="3">
        <v>1.8062328460018869E-2</v>
      </c>
      <c r="D15">
        <v>105467.28000000012</v>
      </c>
      <c r="E15" s="4">
        <v>0.25134454448995414</v>
      </c>
      <c r="F15">
        <v>29051.030000000006</v>
      </c>
      <c r="G15" s="4">
        <v>6.9233016176334358E-2</v>
      </c>
      <c r="H15">
        <v>28628.890000000003</v>
      </c>
      <c r="I15" s="4">
        <v>6.8226992450198726E-2</v>
      </c>
      <c r="J15">
        <v>11261.080000000002</v>
      </c>
      <c r="K15" s="4">
        <v>2.6836863746414336E-2</v>
      </c>
      <c r="L15">
        <v>245204.08999999997</v>
      </c>
      <c r="M15" s="4">
        <v>0.58435858313709843</v>
      </c>
      <c r="N15" s="28">
        <v>314.14510000000001</v>
      </c>
      <c r="P15">
        <f t="shared" si="0"/>
        <v>29.051030000000004</v>
      </c>
      <c r="Q15">
        <f t="shared" si="1"/>
        <v>28.628890000000002</v>
      </c>
      <c r="R15">
        <f t="shared" si="2"/>
        <v>11.261080000000002</v>
      </c>
      <c r="S15">
        <f t="shared" si="3"/>
        <v>245.20408999999998</v>
      </c>
    </row>
    <row r="16" spans="1:19" ht="15" thickBot="1" x14ac:dyDescent="0.35">
      <c r="A16" t="s">
        <v>24</v>
      </c>
      <c r="B16">
        <v>1253812.1100000006</v>
      </c>
      <c r="C16" s="3">
        <v>5.3970682889947483E-2</v>
      </c>
      <c r="D16">
        <v>978185.00000000035</v>
      </c>
      <c r="E16" s="4">
        <v>0.78016872878983434</v>
      </c>
      <c r="F16">
        <v>149578.99</v>
      </c>
      <c r="G16" s="4">
        <v>0.11929936615463056</v>
      </c>
      <c r="H16">
        <v>56950.430000000008</v>
      </c>
      <c r="I16" s="4">
        <v>4.5421821615680501E-2</v>
      </c>
      <c r="J16">
        <v>23022.010000000002</v>
      </c>
      <c r="K16" s="4">
        <v>1.8361610815834272E-2</v>
      </c>
      <c r="L16">
        <v>46075.679999999993</v>
      </c>
      <c r="M16" s="4">
        <v>3.6748472624020173E-2</v>
      </c>
      <c r="N16" s="28">
        <v>275.62709999999998</v>
      </c>
      <c r="P16">
        <f t="shared" si="0"/>
        <v>149.57899</v>
      </c>
      <c r="Q16">
        <f t="shared" si="1"/>
        <v>56.950430000000004</v>
      </c>
      <c r="R16">
        <f t="shared" si="2"/>
        <v>23.022010000000002</v>
      </c>
      <c r="S16">
        <f t="shared" si="3"/>
        <v>46.075679999999991</v>
      </c>
    </row>
    <row r="17" spans="1:19" ht="15" thickBot="1" x14ac:dyDescent="0.35">
      <c r="A17" t="s">
        <v>25</v>
      </c>
      <c r="B17">
        <v>972910.89999999991</v>
      </c>
      <c r="C17" s="3">
        <v>4.1879213994889058E-2</v>
      </c>
      <c r="D17">
        <v>792076.66</v>
      </c>
      <c r="E17" s="4">
        <v>0.81413072872346282</v>
      </c>
      <c r="F17">
        <v>119062.04000000002</v>
      </c>
      <c r="G17" s="4">
        <v>0.12237712620960464</v>
      </c>
      <c r="H17">
        <v>14968.21</v>
      </c>
      <c r="I17" s="4">
        <v>1.5384975129788351E-2</v>
      </c>
      <c r="J17">
        <v>22704.569999999992</v>
      </c>
      <c r="K17" s="4">
        <v>2.3336741319271881E-2</v>
      </c>
      <c r="L17">
        <v>24099.420000000002</v>
      </c>
      <c r="M17" s="4">
        <v>2.477042861787241E-2</v>
      </c>
      <c r="N17" s="28">
        <v>180.83420000000001</v>
      </c>
      <c r="P17">
        <f t="shared" si="0"/>
        <v>119.06204000000002</v>
      </c>
      <c r="Q17">
        <f t="shared" si="1"/>
        <v>14.968209999999999</v>
      </c>
      <c r="R17">
        <f t="shared" si="2"/>
        <v>22.704569999999993</v>
      </c>
      <c r="S17">
        <f t="shared" si="3"/>
        <v>24.099420000000002</v>
      </c>
    </row>
    <row r="18" spans="1:19" ht="15" thickBot="1" x14ac:dyDescent="0.35">
      <c r="A18" t="s">
        <v>26</v>
      </c>
      <c r="B18">
        <v>1600733.23</v>
      </c>
      <c r="C18" s="3">
        <v>6.8903996746156271E-2</v>
      </c>
      <c r="D18">
        <v>1129008.8400000001</v>
      </c>
      <c r="E18" s="4">
        <v>0.70530730470310787</v>
      </c>
      <c r="F18">
        <v>228170.60999999987</v>
      </c>
      <c r="G18" s="4">
        <v>0.14254130902249082</v>
      </c>
      <c r="H18">
        <v>74679.42</v>
      </c>
      <c r="I18" s="4">
        <v>4.6653257769878373E-2</v>
      </c>
      <c r="J18">
        <v>50004.719999999987</v>
      </c>
      <c r="K18" s="4">
        <v>3.1238634310102993E-2</v>
      </c>
      <c r="L18">
        <v>118869.63999999998</v>
      </c>
      <c r="M18" s="4">
        <v>7.4259494194419878E-2</v>
      </c>
      <c r="N18" s="28">
        <v>471.7244</v>
      </c>
      <c r="P18">
        <f t="shared" si="0"/>
        <v>228.17060999999987</v>
      </c>
      <c r="Q18">
        <f t="shared" si="1"/>
        <v>74.679419999999993</v>
      </c>
      <c r="R18">
        <f t="shared" si="2"/>
        <v>50.004719999999985</v>
      </c>
      <c r="S18">
        <f t="shared" si="3"/>
        <v>118.86963999999999</v>
      </c>
    </row>
    <row r="19" spans="1:19" x14ac:dyDescent="0.3">
      <c r="A19" t="s">
        <v>28</v>
      </c>
      <c r="B19">
        <v>738307.87000000011</v>
      </c>
      <c r="C19" s="3">
        <v>3.1780662835456705E-2</v>
      </c>
      <c r="D19">
        <v>433782.81000000006</v>
      </c>
      <c r="E19" s="4">
        <v>0.58753648393318625</v>
      </c>
      <c r="F19">
        <v>303153.08</v>
      </c>
      <c r="G19" s="4">
        <v>0.41060523978973701</v>
      </c>
      <c r="H19">
        <v>910.6</v>
      </c>
      <c r="I19" s="4">
        <v>1.233360820060065E-3</v>
      </c>
      <c r="J19">
        <v>6.82</v>
      </c>
      <c r="K19" s="4">
        <v>9.2373388895339818E-6</v>
      </c>
      <c r="L19">
        <v>454.56</v>
      </c>
      <c r="M19" s="4">
        <v>6.1567811812706253E-4</v>
      </c>
    </row>
    <row r="20" spans="1:19" x14ac:dyDescent="0.3">
      <c r="A20" t="s">
        <v>29</v>
      </c>
      <c r="B20">
        <v>23231355.299999997</v>
      </c>
      <c r="C20" s="3">
        <v>1</v>
      </c>
      <c r="D20">
        <v>16680079.239999996</v>
      </c>
      <c r="E20" s="4">
        <v>0.71799854225465698</v>
      </c>
      <c r="F20">
        <v>3258906.5199999991</v>
      </c>
      <c r="G20" s="4">
        <v>0.14028051647938075</v>
      </c>
      <c r="H20">
        <v>766735.08000000007</v>
      </c>
      <c r="I20" s="4">
        <v>3.3004319812542329E-2</v>
      </c>
      <c r="J20">
        <v>449523.93000000005</v>
      </c>
      <c r="K20" s="4">
        <v>1.9349879686098217E-2</v>
      </c>
      <c r="L20">
        <v>2076110.5299999998</v>
      </c>
      <c r="M20" s="4">
        <v>8.9366741767321692E-2</v>
      </c>
    </row>
    <row r="21" spans="1:19" x14ac:dyDescent="0.3">
      <c r="G21" s="4"/>
      <c r="I21" s="4"/>
    </row>
    <row r="22" spans="1:19" x14ac:dyDescent="0.3">
      <c r="A22" t="s">
        <v>37</v>
      </c>
    </row>
    <row r="23" spans="1:19" x14ac:dyDescent="0.3">
      <c r="A23" t="s">
        <v>38</v>
      </c>
      <c r="B23">
        <v>-1400250.1600000001</v>
      </c>
      <c r="C23">
        <v>6.0274148534071981E-2</v>
      </c>
      <c r="D23">
        <v>-124967.71</v>
      </c>
      <c r="E23">
        <v>7.4920333531940725E-3</v>
      </c>
      <c r="F23">
        <v>-65171.229999999996</v>
      </c>
      <c r="G23">
        <v>1.9997882602659008E-2</v>
      </c>
      <c r="H23">
        <v>-38300.53</v>
      </c>
      <c r="I23">
        <v>4.9952755520198705E-2</v>
      </c>
      <c r="J23">
        <v>-89819.549999999988</v>
      </c>
      <c r="K23">
        <v>0.19981038606776724</v>
      </c>
      <c r="L23">
        <v>-1081991.1400000001</v>
      </c>
      <c r="M23">
        <v>0.52116258954671368</v>
      </c>
    </row>
    <row r="24" spans="1:19" x14ac:dyDescent="0.3">
      <c r="A24" t="s">
        <v>39</v>
      </c>
      <c r="B24">
        <v>21831105.139999997</v>
      </c>
      <c r="D24">
        <v>16555111.529999996</v>
      </c>
      <c r="F24">
        <v>3193735.2899999991</v>
      </c>
      <c r="H24">
        <v>728434.55</v>
      </c>
      <c r="J24">
        <v>359704.38000000006</v>
      </c>
      <c r="L24">
        <v>994119.38999999966</v>
      </c>
    </row>
    <row r="26" spans="1:19" x14ac:dyDescent="0.3">
      <c r="A26" t="s">
        <v>30</v>
      </c>
      <c r="D26" t="s">
        <v>3</v>
      </c>
      <c r="F26" t="s">
        <v>4</v>
      </c>
      <c r="H26" t="s">
        <v>5</v>
      </c>
      <c r="J26" t="s">
        <v>6</v>
      </c>
      <c r="L26" t="s">
        <v>7</v>
      </c>
    </row>
    <row r="27" spans="1:19" x14ac:dyDescent="0.3">
      <c r="D27" t="s">
        <v>9</v>
      </c>
      <c r="E27" t="s">
        <v>10</v>
      </c>
      <c r="F27" t="s">
        <v>9</v>
      </c>
      <c r="G27" t="s">
        <v>10</v>
      </c>
      <c r="H27" t="s">
        <v>9</v>
      </c>
      <c r="I27" t="s">
        <v>10</v>
      </c>
      <c r="J27" t="s">
        <v>9</v>
      </c>
      <c r="K27" t="s">
        <v>10</v>
      </c>
      <c r="L27" t="s">
        <v>9</v>
      </c>
      <c r="M27" t="s">
        <v>10</v>
      </c>
    </row>
    <row r="28" spans="1:19" x14ac:dyDescent="0.3">
      <c r="A28" t="s">
        <v>31</v>
      </c>
      <c r="B28">
        <f>8913335.67000001/1000</f>
        <v>8913.3356700000095</v>
      </c>
      <c r="C28">
        <v>0.38367695534319518</v>
      </c>
      <c r="D28">
        <f>6055916.88000001/1000</f>
        <v>6055.9168800000098</v>
      </c>
      <c r="E28" s="4">
        <v>0.67942205973266168</v>
      </c>
      <c r="F28">
        <f>1283554.67</f>
        <v>1283554.67</v>
      </c>
      <c r="G28" s="4">
        <v>0.14400385192718729</v>
      </c>
      <c r="H28">
        <v>428317.01999999973</v>
      </c>
      <c r="I28" s="4">
        <v>4.80535049792419E-2</v>
      </c>
      <c r="J28">
        <v>286257.19999999995</v>
      </c>
      <c r="K28" s="4">
        <v>3.211560863386622E-2</v>
      </c>
      <c r="L28">
        <v>859289.9000000013</v>
      </c>
      <c r="M28" s="4">
        <v>9.6404974727042986E-2</v>
      </c>
      <c r="N28">
        <f>'2022'!F28+'2022'!H28+'2022'!J28+'2022'!L28</f>
        <v>2857418.790000001</v>
      </c>
    </row>
    <row r="29" spans="1:19" x14ac:dyDescent="0.3">
      <c r="A29" t="s">
        <v>32</v>
      </c>
      <c r="B29">
        <f>12962095.5/1000</f>
        <v>12962.095499999999</v>
      </c>
      <c r="C29">
        <v>0.5579569221258478</v>
      </c>
      <c r="D29">
        <f>9625288.18000001/1000</f>
        <v>9625.2881800000105</v>
      </c>
      <c r="E29" s="4">
        <v>1.0798749801823637</v>
      </c>
      <c r="F29">
        <f>1792380.67</f>
        <v>1792380.67</v>
      </c>
      <c r="G29" s="4">
        <v>0.20108977563054076</v>
      </c>
      <c r="H29">
        <v>256896.46000000022</v>
      </c>
      <c r="I29" s="4">
        <v>2.8821584815283869E-2</v>
      </c>
      <c r="J29">
        <v>107306.74999999999</v>
      </c>
      <c r="K29" s="4">
        <v>1.2038899237371581E-2</v>
      </c>
      <c r="L29">
        <v>1180223.44</v>
      </c>
      <c r="M29" s="4">
        <v>0.13241097201941227</v>
      </c>
      <c r="N29">
        <f>'2022'!F29+'2022'!H29+'2022'!J29+'2022'!L29</f>
        <v>3336807.32</v>
      </c>
    </row>
    <row r="30" spans="1:19" x14ac:dyDescent="0.3">
      <c r="A30" t="s">
        <v>33</v>
      </c>
      <c r="B30">
        <f>1355924.13/1000</f>
        <v>1355.9241299999999</v>
      </c>
      <c r="C30">
        <v>5.8366122530957062E-2</v>
      </c>
      <c r="D30">
        <f>998874.179999999/1000</f>
        <v>998.874179999999</v>
      </c>
      <c r="E30" s="4">
        <v>0.7366740939996399</v>
      </c>
      <c r="F30">
        <f>182971.18</f>
        <v>182971.18</v>
      </c>
      <c r="G30" s="4">
        <v>0.13494204871182575</v>
      </c>
      <c r="H30">
        <v>81521.600000000006</v>
      </c>
      <c r="I30" s="4">
        <v>6.0122537977106462E-2</v>
      </c>
      <c r="J30">
        <v>55959.979999999981</v>
      </c>
      <c r="K30" s="4">
        <v>4.127073098109111E-2</v>
      </c>
      <c r="L30">
        <v>36597.19</v>
      </c>
      <c r="M30" s="4">
        <v>2.6990588330336754E-2</v>
      </c>
      <c r="N30">
        <f>'2022'!F30+'2022'!H30+'2022'!J30+'2022'!L30</f>
        <v>357049.95</v>
      </c>
    </row>
    <row r="31" spans="1:19" x14ac:dyDescent="0.3">
      <c r="A31" t="s">
        <v>29</v>
      </c>
      <c r="B31">
        <v>23231355.300000012</v>
      </c>
      <c r="C31">
        <v>1</v>
      </c>
      <c r="D31">
        <v>16680079.240000017</v>
      </c>
      <c r="E31" s="4">
        <v>0.71799854225465742</v>
      </c>
      <c r="F31">
        <v>3258906.519999994</v>
      </c>
      <c r="G31" s="4">
        <v>0.14028051647938045</v>
      </c>
      <c r="H31">
        <v>766735.08</v>
      </c>
      <c r="I31" s="4">
        <v>3.3004319812542302E-2</v>
      </c>
      <c r="J31">
        <v>449523.92999999993</v>
      </c>
      <c r="K31" s="4">
        <v>1.9349879686098199E-2</v>
      </c>
      <c r="L31">
        <v>2076110.5300000012</v>
      </c>
      <c r="M31" s="4">
        <v>8.9366741767321692E-2</v>
      </c>
    </row>
    <row r="32" spans="1:19" x14ac:dyDescent="0.3">
      <c r="I32" s="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AD8F9-6B15-4ED2-B739-D217EB1A3AD8}">
  <dimension ref="A1:B19"/>
  <sheetViews>
    <sheetView workbookViewId="0">
      <selection activeCell="A27" sqref="A27"/>
    </sheetView>
  </sheetViews>
  <sheetFormatPr defaultRowHeight="14.4" x14ac:dyDescent="0.3"/>
  <cols>
    <col min="1" max="1" width="21.77734375" customWidth="1"/>
    <col min="2" max="2" width="35.109375" customWidth="1"/>
  </cols>
  <sheetData>
    <row r="1" spans="1:2" x14ac:dyDescent="0.3">
      <c r="A1" s="1" t="s">
        <v>11</v>
      </c>
      <c r="B1" t="s">
        <v>40</v>
      </c>
    </row>
    <row r="2" spans="1:2" x14ac:dyDescent="0.3">
      <c r="A2" s="1" t="s">
        <v>12</v>
      </c>
      <c r="B2" t="s">
        <v>41</v>
      </c>
    </row>
    <row r="3" spans="1:2" x14ac:dyDescent="0.3">
      <c r="A3" s="1" t="s">
        <v>13</v>
      </c>
      <c r="B3" t="s">
        <v>41</v>
      </c>
    </row>
    <row r="4" spans="1:2" x14ac:dyDescent="0.3">
      <c r="A4" s="1" t="s">
        <v>14</v>
      </c>
      <c r="B4" t="s">
        <v>42</v>
      </c>
    </row>
    <row r="5" spans="1:2" x14ac:dyDescent="0.3">
      <c r="A5" s="1" t="s">
        <v>15</v>
      </c>
      <c r="B5" t="s">
        <v>42</v>
      </c>
    </row>
    <row r="6" spans="1:2" x14ac:dyDescent="0.3">
      <c r="A6" s="1" t="s">
        <v>16</v>
      </c>
      <c r="B6" t="s">
        <v>42</v>
      </c>
    </row>
    <row r="7" spans="1:2" x14ac:dyDescent="0.3">
      <c r="A7" s="1" t="s">
        <v>17</v>
      </c>
      <c r="B7" t="s">
        <v>43</v>
      </c>
    </row>
    <row r="8" spans="1:2" x14ac:dyDescent="0.3">
      <c r="A8" s="2" t="s">
        <v>18</v>
      </c>
      <c r="B8" t="s">
        <v>43</v>
      </c>
    </row>
    <row r="9" spans="1:2" x14ac:dyDescent="0.3">
      <c r="A9" s="2" t="s">
        <v>19</v>
      </c>
      <c r="B9" t="s">
        <v>44</v>
      </c>
    </row>
    <row r="10" spans="1:2" x14ac:dyDescent="0.3">
      <c r="A10" s="2" t="s">
        <v>20</v>
      </c>
      <c r="B10" t="s">
        <v>44</v>
      </c>
    </row>
    <row r="11" spans="1:2" x14ac:dyDescent="0.3">
      <c r="A11" s="2" t="s">
        <v>21</v>
      </c>
      <c r="B11" t="s">
        <v>44</v>
      </c>
    </row>
    <row r="12" spans="1:2" x14ac:dyDescent="0.3">
      <c r="A12" s="1" t="s">
        <v>22</v>
      </c>
      <c r="B12" t="s">
        <v>45</v>
      </c>
    </row>
    <row r="13" spans="1:2" x14ac:dyDescent="0.3">
      <c r="A13" s="1" t="s">
        <v>23</v>
      </c>
      <c r="B13" t="s">
        <v>45</v>
      </c>
    </row>
    <row r="14" spans="1:2" x14ac:dyDescent="0.3">
      <c r="A14" s="1" t="s">
        <v>24</v>
      </c>
      <c r="B14" t="s">
        <v>45</v>
      </c>
    </row>
    <row r="15" spans="1:2" x14ac:dyDescent="0.3">
      <c r="A15" s="2" t="s">
        <v>25</v>
      </c>
      <c r="B15" t="s">
        <v>45</v>
      </c>
    </row>
    <row r="16" spans="1:2" x14ac:dyDescent="0.3">
      <c r="A16" s="2" t="s">
        <v>26</v>
      </c>
      <c r="B16" t="s">
        <v>45</v>
      </c>
    </row>
    <row r="19" spans="1:2" x14ac:dyDescent="0.3">
      <c r="A19" t="s">
        <v>46</v>
      </c>
      <c r="B19" t="s">
        <v>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3 Z M G 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N 2 T B 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d k w Z X K I p H u A 4 A A A A R A A A A E w A c A E Z v c m 1 1 b G F z L 1 N l Y 3 R p b 2 4 x L m 0 g o h g A K K A U A A A A A A A A A A A A A A A A A A A A A A A A A A A A K 0 5 N L s n M z 1 M I h t C G 1 g B Q S w E C L Q A U A A I A C A D d k w Z X U b n M k q U A A A D 2 A A A A E g A A A A A A A A A A A A A A A A A A A A A A Q 2 9 u Z m l n L 1 B h Y 2 t h Z 2 U u e G 1 s U E s B A i 0 A F A A C A A g A 3 Z M G V w / K 6 a u k A A A A 6 Q A A A B M A A A A A A A A A A A A A A A A A 8 Q A A A F t D b 2 5 0 Z W 5 0 X 1 R 5 c G V z X S 5 4 b W x Q S w E C L Q A U A A I A C A D d k w Z 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Y y z Y p T w a k C W C o q p x f v d 0 Q A A A A A C A A A A A A A Q Z g A A A A E A A C A A A A C z d E i H 1 I m r n N 7 W r 6 X g c k o 1 C 7 9 q a 1 R / 8 K 8 1 C W G O b 1 0 0 j A A A A A A O g A A A A A I A A C A A A A C s t 3 A 5 Y F r v v v T F r L g o J H v V / 9 a e I O C A k H N e v s X + F p a i e l A A A A A b b o + S D s b s I / i 0 Z Z Y / H U J I w c E X J v 5 J c k 7 Y g V S w j T U 9 M 0 g B O t 3 4 c Q a r M T B a e o d T J 2 2 R 8 Y m p B r r l F e L j C B g v z 9 U z o 7 e l 0 V Q E P h 2 g z u 4 x 8 x d L k U A A A A C u d q N r h P V z a L p s 7 n 1 E t W y g x l M k c n P m W 8 R l Z + q F D L m 8 7 J 2 z A T G I / G F Y 8 n + d D E e 7 S p L 4 R O o B f J c b n p d I s I G 9 x r G l < / D a t a M a s h u p > 
</file>

<file path=customXml/itemProps1.xml><?xml version="1.0" encoding="utf-8"?>
<ds:datastoreItem xmlns:ds="http://schemas.openxmlformats.org/officeDocument/2006/customXml" ds:itemID="{27402DBF-23F3-4AEB-827E-4E3A088EE2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for Dashboard</vt:lpstr>
      <vt:lpstr>Tank-Lock and Awaiting  Data</vt:lpstr>
      <vt:lpstr>Pivot table</vt:lpstr>
      <vt:lpstr>Dashboard</vt:lpstr>
      <vt:lpstr>2023</vt:lpstr>
      <vt:lpstr>2022</vt:lpstr>
      <vt:lpstr>By Collector 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singh</dc:creator>
  <cp:lastModifiedBy>aman singh</cp:lastModifiedBy>
  <cp:lastPrinted>2023-08-23T11:24:10Z</cp:lastPrinted>
  <dcterms:created xsi:type="dcterms:W3CDTF">2023-08-06T08:59:32Z</dcterms:created>
  <dcterms:modified xsi:type="dcterms:W3CDTF">2023-08-23T12:03:38Z</dcterms:modified>
</cp:coreProperties>
</file>