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9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1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2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harts/chart1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1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1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2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+xml"/>
  <Override PartName="/xl/charts/chart2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0.xml" ContentType="application/vnd.openxmlformats-officedocument.drawing+xml"/>
  <Override PartName="/xl/ctrlProps/ctrlProp3.xml" ContentType="application/vnd.ms-excel.controlproperties+xml"/>
  <Override PartName="/xl/charts/chart3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3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22.xml" ContentType="application/vnd.openxmlformats-officedocument.drawing+xml"/>
  <Override PartName="/xl/charts/chart3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23.xml" ContentType="application/vnd.openxmlformats-officedocument.drawing+xml"/>
  <Override PartName="/xl/charts/chart3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4.xml" ContentType="application/vnd.openxmlformats-officedocument.drawing+xml"/>
  <Override PartName="/xl/charts/chart3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5.xml" ContentType="application/vnd.openxmlformats-officedocument.drawing+xml"/>
  <Override PartName="/xl/charts/chart3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26.xml" ContentType="application/vnd.openxmlformats-officedocument.drawing+xml"/>
  <Override PartName="/xl/charts/chart4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MS Data Visualization\"/>
    </mc:Choice>
  </mc:AlternateContent>
  <xr:revisionPtr revIDLastSave="0" documentId="13_ncr:1_{D2C34C35-C59D-402F-B2E6-9DAAE09BAE98}" xr6:coauthVersionLast="46" xr6:coauthVersionMax="46" xr10:uidLastSave="{00000000-0000-0000-0000-000000000000}"/>
  <bookViews>
    <workbookView xWindow="-120" yWindow="-120" windowWidth="20730" windowHeight="11160" tabRatio="856" activeTab="9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1.0" hidden="1">'Histogram &amp; Pareto Charts'!$B$1</definedName>
    <definedName name="_xlchart.v1.1" hidden="1">'Histogram &amp; Pareto Charts'!$B$2:$B$1035</definedName>
    <definedName name="_xlchart.v1.10" hidden="1">'Histogram &amp; Pareto Charts'!$C$1</definedName>
    <definedName name="_xlchart.v1.11" hidden="1">'Histogram &amp; Pareto Charts'!$C$2:$C$1035</definedName>
    <definedName name="_xlchart.v1.12" hidden="1">'Box &amp; Whisker Charts'!$A$2:$B$48</definedName>
    <definedName name="_xlchart.v1.13" hidden="1">'Box &amp; Whisker Charts'!$C$1</definedName>
    <definedName name="_xlchart.v1.14" hidden="1">'Box &amp; Whisker Charts'!$C$2:$C$48</definedName>
    <definedName name="_xlchart.v1.15" hidden="1">'Tree Maps &amp; Sunburst Charts'!$A$2:$C$14</definedName>
    <definedName name="_xlchart.v1.16" hidden="1">'Tree Maps &amp; Sunburst Charts'!$D$1</definedName>
    <definedName name="_xlchart.v1.17" hidden="1">'Tree Maps &amp; Sunburst Charts'!$D$2:$D$14</definedName>
    <definedName name="_xlchart.v1.18" hidden="1">'Tree Maps &amp; Sunburst Charts'!$A$18:$E$27</definedName>
    <definedName name="_xlchart.v1.19" hidden="1">'Tree Maps &amp; Sunburst Charts'!$F$17</definedName>
    <definedName name="_xlchart.v1.2" hidden="1">'Histogram &amp; Pareto Charts'!$D$1</definedName>
    <definedName name="_xlchart.v1.20" hidden="1">'Tree Maps &amp; Sunburst Charts'!$F$18:$F$27</definedName>
    <definedName name="_xlchart.v1.21" hidden="1">'Waterfall &amp; Funnel Charts'!$A$1:$A$13</definedName>
    <definedName name="_xlchart.v1.22" hidden="1">'Waterfall &amp; Funnel Charts'!$B$1:$B$13</definedName>
    <definedName name="_xlchart.v1.3" hidden="1">'Histogram &amp; Pareto Charts'!$D$2:$D$1035</definedName>
    <definedName name="_xlchart.v1.4" hidden="1">'Histogram &amp; Pareto Charts'!$C$1</definedName>
    <definedName name="_xlchart.v1.5" hidden="1">'Histogram &amp; Pareto Charts'!$C$2:$C$1035</definedName>
    <definedName name="_xlchart.v1.6" hidden="1">'Histogram &amp; Pareto Charts'!$B$1</definedName>
    <definedName name="_xlchart.v1.7" hidden="1">'Histogram &amp; Pareto Charts'!$B$2:$B$1035</definedName>
    <definedName name="_xlchart.v1.8" hidden="1">'Histogram &amp; Pareto Charts'!$D$1</definedName>
    <definedName name="_xlchart.v1.9" hidden="1">'Histogram &amp; Pareto Charts'!$D$2:$D$1035</definedName>
    <definedName name="_xlchart.v2.23" hidden="1">'Waterfall &amp; Funnel Charts'!$A$22:$A$27</definedName>
    <definedName name="_xlchart.v2.24" hidden="1">'Waterfall &amp; Funnel Charts'!$C$21</definedName>
    <definedName name="_xlchart.v2.25" hidden="1">'Waterfall &amp; Funnel Charts'!$C$22:$C$27</definedName>
    <definedName name="_xlchart.v2.26" hidden="1">'Waterfall &amp; Funnel Charts'!$A$22:$A$27</definedName>
    <definedName name="_xlchart.v2.27" hidden="1">'Waterfall &amp; Funnel Charts'!$B$21</definedName>
    <definedName name="_xlchart.v2.28" hidden="1">'Waterfall &amp; Funnel Charts'!$B$22:$B$27</definedName>
    <definedName name="_xlcn.WorksheetConnection_PowerMapA1C52" hidden="1">'Power Map'!$A$1:$C$52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  <definedName name="Dates">OFFSET('Automatic Chart Updates'!$A$2,0,0,COUNTA('Automatic Chart Updates'!$A:$A)-1,1)</definedName>
    <definedName name="Metric1">OFFSET('Dynamic Dashboard'!$S$5,0,MATCH('Dynamic Dashboard'!$Y$14,'Dynamic Dashboard'!$S$4:$AF$4,0)-1,6,1)</definedName>
    <definedName name="Metric2">OFFSET('Dynamic Dashboard'!$S$5,0,MATCH('Dynamic Dashboard'!$AB$14,'Dynamic Dashboard'!$S$4:$AF$4,0)-1,6,1)</definedName>
    <definedName name="Revenue">OFFSET('Custom Pacing Chart'!$C$1,1,0,COUNTIF('Custom Pacing Chart'!$C:$C,"&gt;0"),1)</definedName>
    <definedName name="scrollx">OFFSET('Scroll &amp; Zoom Charts'!$B$3,'Scroll &amp; Zoom Charts'!$D$18,0,'Scroll &amp; Zoom Charts'!$D$17,1)</definedName>
    <definedName name="scrolly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s">OFFSET('Automatic Chart Updates'!$B$2,0,0,COUNTA('Automatic Chart Updates'!$B:$B)-1,1)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 Map!$A$1:$C$52"/>
        </x15:modelTables>
      </x15:dataModel>
    </ext>
  </extLst>
</workbook>
</file>

<file path=xl/calcChain.xml><?xml version="1.0" encoding="utf-8"?>
<calcChain xmlns="http://schemas.openxmlformats.org/spreadsheetml/2006/main">
  <c r="D2" i="28" l="1"/>
  <c r="F3" i="28" s="1"/>
  <c r="E3" i="28"/>
  <c r="C32" i="32"/>
  <c r="D32" i="32"/>
  <c r="E32" i="32"/>
  <c r="F32" i="32"/>
  <c r="G32" i="32"/>
  <c r="H32" i="32"/>
  <c r="I32" i="32"/>
  <c r="J32" i="32"/>
  <c r="K32" i="32"/>
  <c r="L32" i="32"/>
  <c r="M32" i="32"/>
  <c r="C33" i="32"/>
  <c r="D33" i="32"/>
  <c r="E33" i="32"/>
  <c r="F33" i="32"/>
  <c r="G33" i="32"/>
  <c r="H33" i="32"/>
  <c r="I33" i="32"/>
  <c r="J33" i="32"/>
  <c r="K33" i="32"/>
  <c r="L33" i="32"/>
  <c r="M33" i="32"/>
  <c r="C34" i="32"/>
  <c r="D34" i="32"/>
  <c r="E34" i="32"/>
  <c r="F34" i="32"/>
  <c r="G34" i="32"/>
  <c r="H34" i="32"/>
  <c r="I34" i="32"/>
  <c r="J34" i="32"/>
  <c r="K34" i="32"/>
  <c r="L34" i="32"/>
  <c r="M34" i="32"/>
  <c r="C35" i="32"/>
  <c r="D35" i="32"/>
  <c r="E35" i="32"/>
  <c r="F35" i="32"/>
  <c r="G35" i="32"/>
  <c r="H35" i="32"/>
  <c r="I35" i="32"/>
  <c r="J35" i="32"/>
  <c r="K35" i="32"/>
  <c r="L35" i="32"/>
  <c r="M35" i="32"/>
  <c r="B35" i="32"/>
  <c r="B34" i="32"/>
  <c r="B33" i="32"/>
  <c r="B32" i="32"/>
  <c r="C30" i="32"/>
  <c r="D30" i="32"/>
  <c r="E30" i="32"/>
  <c r="F30" i="32"/>
  <c r="G30" i="32"/>
  <c r="H30" i="32"/>
  <c r="I30" i="32"/>
  <c r="J30" i="32"/>
  <c r="K30" i="32"/>
  <c r="L30" i="32"/>
  <c r="M30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B30" i="32"/>
  <c r="C29" i="32"/>
  <c r="D29" i="32"/>
  <c r="E29" i="32"/>
  <c r="F29" i="32"/>
  <c r="G29" i="32"/>
  <c r="H29" i="32"/>
  <c r="I29" i="32"/>
  <c r="J29" i="32"/>
  <c r="K29" i="32"/>
  <c r="L29" i="32"/>
  <c r="M29" i="32"/>
  <c r="B29" i="32"/>
  <c r="C28" i="32"/>
  <c r="D28" i="32"/>
  <c r="E28" i="32"/>
  <c r="F28" i="32"/>
  <c r="G28" i="32"/>
  <c r="H28" i="32"/>
  <c r="I28" i="32"/>
  <c r="J28" i="32"/>
  <c r="K28" i="32"/>
  <c r="L28" i="32"/>
  <c r="M28" i="32"/>
  <c r="B28" i="32"/>
  <c r="B3" i="30"/>
  <c r="B4" i="30"/>
  <c r="B5" i="30"/>
  <c r="B6" i="30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38" i="30"/>
  <c r="B39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B52" i="30"/>
  <c r="B53" i="30"/>
  <c r="B54" i="30"/>
  <c r="B55" i="30"/>
  <c r="B56" i="30"/>
  <c r="B57" i="30"/>
  <c r="B58" i="30"/>
  <c r="B59" i="30"/>
  <c r="B60" i="30"/>
  <c r="B61" i="30"/>
  <c r="B2" i="30"/>
  <c r="AD6" i="1"/>
  <c r="AE6" i="1"/>
  <c r="AD7" i="1"/>
  <c r="AE7" i="1"/>
  <c r="AD8" i="1"/>
  <c r="AE8" i="1"/>
  <c r="AD9" i="1"/>
  <c r="AE9" i="1"/>
  <c r="AD10" i="1"/>
  <c r="AF10" i="1" s="1"/>
  <c r="AE10" i="1"/>
  <c r="V6" i="1"/>
  <c r="W6" i="1"/>
  <c r="X6" i="1"/>
  <c r="Y6" i="1"/>
  <c r="Z6" i="1"/>
  <c r="AA6" i="1"/>
  <c r="AB6" i="1"/>
  <c r="AC6" i="1" s="1"/>
  <c r="V7" i="1"/>
  <c r="W7" i="1"/>
  <c r="X7" i="1"/>
  <c r="Y7" i="1"/>
  <c r="Y12" i="1" s="1"/>
  <c r="Z7" i="1"/>
  <c r="AA7" i="1"/>
  <c r="AB7" i="1"/>
  <c r="V8" i="1"/>
  <c r="V12" i="1" s="1"/>
  <c r="W8" i="1"/>
  <c r="X8" i="1"/>
  <c r="Y8" i="1"/>
  <c r="Z8" i="1"/>
  <c r="AA8" i="1"/>
  <c r="AB8" i="1"/>
  <c r="V9" i="1"/>
  <c r="W9" i="1"/>
  <c r="X9" i="1"/>
  <c r="Y9" i="1"/>
  <c r="Z9" i="1"/>
  <c r="AA9" i="1"/>
  <c r="AC9" i="1" s="1"/>
  <c r="AB9" i="1"/>
  <c r="V10" i="1"/>
  <c r="W10" i="1"/>
  <c r="X10" i="1"/>
  <c r="Y10" i="1"/>
  <c r="Z10" i="1"/>
  <c r="AA10" i="1"/>
  <c r="AB10" i="1"/>
  <c r="AC10" i="1" s="1"/>
  <c r="AE5" i="1"/>
  <c r="AD5" i="1"/>
  <c r="Y5" i="1"/>
  <c r="Z5" i="1"/>
  <c r="Z12" i="1" s="1"/>
  <c r="AA5" i="1"/>
  <c r="AB5" i="1"/>
  <c r="X5" i="1"/>
  <c r="W5" i="1"/>
  <c r="W12" i="1" s="1"/>
  <c r="V5" i="1"/>
  <c r="T6" i="1"/>
  <c r="T7" i="1"/>
  <c r="U7" i="1" s="1"/>
  <c r="T8" i="1"/>
  <c r="T9" i="1"/>
  <c r="T10" i="1"/>
  <c r="T5" i="1"/>
  <c r="S6" i="1"/>
  <c r="U6" i="1" s="1"/>
  <c r="S7" i="1"/>
  <c r="S8" i="1"/>
  <c r="S9" i="1"/>
  <c r="S10" i="1"/>
  <c r="U10" i="1" s="1"/>
  <c r="S5" i="1"/>
  <c r="G5" i="33"/>
  <c r="G35" i="33"/>
  <c r="I35" i="33" s="1"/>
  <c r="J35" i="33"/>
  <c r="U5" i="1"/>
  <c r="AF5" i="1"/>
  <c r="AF9" i="1"/>
  <c r="X12" i="1"/>
  <c r="AF6" i="1"/>
  <c r="AE12" i="1"/>
  <c r="AB12" i="1"/>
  <c r="AC7" i="1"/>
  <c r="U9" i="1"/>
  <c r="AC5" i="1"/>
  <c r="AC8" i="1"/>
  <c r="AF8" i="1"/>
  <c r="AF7" i="1"/>
  <c r="G33" i="33"/>
  <c r="J33" i="33"/>
  <c r="G50" i="33"/>
  <c r="J50" i="33"/>
  <c r="G46" i="33"/>
  <c r="J46" i="33"/>
  <c r="G42" i="33"/>
  <c r="I42" i="33" s="1"/>
  <c r="J42" i="33"/>
  <c r="G38" i="33"/>
  <c r="J38" i="33"/>
  <c r="G34" i="33"/>
  <c r="J34" i="33"/>
  <c r="G53" i="33"/>
  <c r="I53" i="33"/>
  <c r="G49" i="33"/>
  <c r="J49" i="33" s="1"/>
  <c r="I49" i="33"/>
  <c r="G45" i="33"/>
  <c r="I45" i="33"/>
  <c r="G41" i="33"/>
  <c r="I41" i="33"/>
  <c r="G37" i="33"/>
  <c r="I37" i="33"/>
  <c r="G52" i="33"/>
  <c r="I52" i="33" s="1"/>
  <c r="J52" i="33"/>
  <c r="G48" i="33"/>
  <c r="I48" i="33"/>
  <c r="G44" i="33"/>
  <c r="I44" i="33" s="1"/>
  <c r="J44" i="33"/>
  <c r="G40" i="33"/>
  <c r="J40" i="33"/>
  <c r="G36" i="33"/>
  <c r="J36" i="33"/>
  <c r="G51" i="33"/>
  <c r="J51" i="33"/>
  <c r="G47" i="33"/>
  <c r="J47" i="33"/>
  <c r="G43" i="33"/>
  <c r="J43" i="33"/>
  <c r="G39" i="33"/>
  <c r="J39" i="33"/>
  <c r="J48" i="33"/>
  <c r="D18" i="7"/>
  <c r="I38" i="33"/>
  <c r="I39" i="33"/>
  <c r="J37" i="33"/>
  <c r="I46" i="33"/>
  <c r="I43" i="33"/>
  <c r="I40" i="33"/>
  <c r="I33" i="33"/>
  <c r="I47" i="33"/>
  <c r="J45" i="33"/>
  <c r="I51" i="33"/>
  <c r="I36" i="33"/>
  <c r="J53" i="33"/>
  <c r="I34" i="33"/>
  <c r="I50" i="33"/>
  <c r="J41" i="33"/>
  <c r="J3" i="34" a="1"/>
  <c r="J3" i="34"/>
  <c r="I3" i="34" a="1"/>
  <c r="H3" i="34" a="1"/>
  <c r="G3" i="34" a="1"/>
  <c r="G75" i="34" s="1"/>
  <c r="J6" i="34"/>
  <c r="J98" i="34"/>
  <c r="J86" i="34"/>
  <c r="J38" i="34"/>
  <c r="J70" i="34"/>
  <c r="J34" i="34"/>
  <c r="J66" i="34"/>
  <c r="J22" i="34"/>
  <c r="J82" i="34"/>
  <c r="J50" i="34"/>
  <c r="J94" i="34"/>
  <c r="J78" i="34"/>
  <c r="J62" i="34"/>
  <c r="J30" i="34"/>
  <c r="J14" i="34"/>
  <c r="J90" i="34"/>
  <c r="J58" i="34"/>
  <c r="J42" i="34"/>
  <c r="J26" i="34"/>
  <c r="J101" i="34"/>
  <c r="J97" i="34"/>
  <c r="J93" i="34"/>
  <c r="J85" i="34"/>
  <c r="J81" i="34"/>
  <c r="J77" i="34"/>
  <c r="J69" i="34"/>
  <c r="J65" i="34"/>
  <c r="J61" i="34"/>
  <c r="J53" i="34"/>
  <c r="J49" i="34"/>
  <c r="J45" i="34"/>
  <c r="J37" i="34"/>
  <c r="J33" i="34"/>
  <c r="J29" i="34"/>
  <c r="J21" i="34"/>
  <c r="J17" i="34"/>
  <c r="J13" i="34"/>
  <c r="J5" i="34"/>
  <c r="J100" i="34"/>
  <c r="J96" i="34"/>
  <c r="J88" i="34"/>
  <c r="J84" i="34"/>
  <c r="J80" i="34"/>
  <c r="J72" i="34"/>
  <c r="J68" i="34"/>
  <c r="J64" i="34"/>
  <c r="J56" i="34"/>
  <c r="J52" i="34"/>
  <c r="J48" i="34"/>
  <c r="J40" i="34"/>
  <c r="J36" i="34"/>
  <c r="J32" i="34"/>
  <c r="J24" i="34"/>
  <c r="J20" i="34"/>
  <c r="J16" i="34"/>
  <c r="J8" i="34"/>
  <c r="J4" i="34"/>
  <c r="J99" i="34"/>
  <c r="J91" i="34"/>
  <c r="J87" i="34"/>
  <c r="J83" i="34"/>
  <c r="J75" i="34"/>
  <c r="J71" i="34"/>
  <c r="J67" i="34"/>
  <c r="J59" i="34"/>
  <c r="J55" i="34"/>
  <c r="J51" i="34"/>
  <c r="J43" i="34"/>
  <c r="J39" i="34"/>
  <c r="J35" i="34"/>
  <c r="J27" i="34"/>
  <c r="J23" i="34"/>
  <c r="J19" i="34"/>
  <c r="J11" i="34"/>
  <c r="J7" i="34"/>
  <c r="G71" i="34"/>
  <c r="H97" i="34"/>
  <c r="H89" i="34"/>
  <c r="H69" i="34"/>
  <c r="H57" i="34"/>
  <c r="H37" i="34"/>
  <c r="H33" i="34"/>
  <c r="H17" i="34"/>
  <c r="H13" i="34"/>
  <c r="G43" i="34"/>
  <c r="H96" i="34"/>
  <c r="H80" i="34"/>
  <c r="H76" i="34"/>
  <c r="H60" i="34"/>
  <c r="H56" i="34"/>
  <c r="H40" i="34"/>
  <c r="H32" i="34"/>
  <c r="H16" i="34"/>
  <c r="H12" i="34"/>
  <c r="H95" i="34"/>
  <c r="H91" i="34"/>
  <c r="H75" i="34"/>
  <c r="H67" i="34"/>
  <c r="H51" i="34"/>
  <c r="H47" i="34"/>
  <c r="H31" i="34"/>
  <c r="H27" i="34"/>
  <c r="H11" i="34"/>
  <c r="H3" i="34"/>
  <c r="G91" i="34"/>
  <c r="H98" i="34"/>
  <c r="H94" i="34"/>
  <c r="H78" i="34"/>
  <c r="H74" i="34"/>
  <c r="H58" i="34"/>
  <c r="H50" i="34"/>
  <c r="H34" i="34"/>
  <c r="H30" i="34"/>
  <c r="H14" i="34"/>
  <c r="H10" i="34"/>
  <c r="G83" i="34"/>
  <c r="G51" i="34"/>
  <c r="G79" i="34"/>
  <c r="G63" i="34"/>
  <c r="G35" i="34"/>
  <c r="G31" i="34"/>
  <c r="G27" i="34"/>
  <c r="G15" i="34"/>
  <c r="G11" i="34"/>
  <c r="G3" i="34"/>
  <c r="G98" i="34"/>
  <c r="G90" i="34"/>
  <c r="G86" i="34"/>
  <c r="G74" i="34"/>
  <c r="G70" i="34"/>
  <c r="G66" i="34"/>
  <c r="G54" i="34"/>
  <c r="G50" i="34"/>
  <c r="G42" i="34"/>
  <c r="G34" i="34"/>
  <c r="G26" i="34"/>
  <c r="G22" i="34"/>
  <c r="G10" i="34"/>
  <c r="G6" i="34"/>
  <c r="G101" i="34"/>
  <c r="G89" i="34"/>
  <c r="G85" i="34"/>
  <c r="G77" i="34"/>
  <c r="G69" i="34"/>
  <c r="G61" i="34"/>
  <c r="G57" i="34"/>
  <c r="G45" i="34"/>
  <c r="G41" i="34"/>
  <c r="G37" i="34"/>
  <c r="G25" i="34"/>
  <c r="G21" i="34"/>
  <c r="G13" i="34"/>
  <c r="G5" i="34"/>
  <c r="G96" i="34"/>
  <c r="G92" i="34"/>
  <c r="G80" i="34"/>
  <c r="G76" i="34"/>
  <c r="G72" i="34"/>
  <c r="G60" i="34"/>
  <c r="G56" i="34"/>
  <c r="G48" i="34"/>
  <c r="G40" i="34"/>
  <c r="G32" i="34"/>
  <c r="G28" i="34"/>
  <c r="G16" i="34"/>
  <c r="G12" i="34"/>
  <c r="G8" i="34"/>
  <c r="B28" i="23"/>
  <c r="C28" i="23"/>
  <c r="D28" i="23"/>
  <c r="E28" i="23"/>
  <c r="F28" i="23"/>
  <c r="G28" i="23"/>
  <c r="H28" i="23"/>
  <c r="I28" i="23"/>
  <c r="J28" i="23"/>
  <c r="K28" i="23"/>
  <c r="L28" i="23"/>
  <c r="M28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C27" i="20"/>
  <c r="C26" i="20"/>
  <c r="C25" i="20"/>
  <c r="C24" i="20"/>
  <c r="C23" i="20"/>
  <c r="H2" i="39"/>
  <c r="H3" i="39"/>
  <c r="H4" i="39"/>
  <c r="H5" i="39"/>
  <c r="H6" i="39"/>
  <c r="H7" i="39"/>
  <c r="H8" i="39"/>
  <c r="H9" i="39"/>
  <c r="H10" i="39"/>
  <c r="H11" i="39"/>
  <c r="H12" i="39"/>
  <c r="H13" i="39"/>
  <c r="N4" i="25"/>
  <c r="D3" i="12"/>
  <c r="F13" i="39"/>
  <c r="F12" i="39"/>
  <c r="F11" i="39"/>
  <c r="F10" i="39"/>
  <c r="F9" i="39"/>
  <c r="F8" i="39"/>
  <c r="F7" i="39"/>
  <c r="F6" i="39"/>
  <c r="F5" i="39"/>
  <c r="F4" i="39"/>
  <c r="F3" i="39"/>
  <c r="F2" i="39"/>
  <c r="H3" i="36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/>
  <c r="D5" i="12"/>
  <c r="D2" i="12"/>
  <c r="E28" i="27"/>
  <c r="E29" i="27"/>
  <c r="E30" i="27"/>
  <c r="E31" i="27"/>
  <c r="E2" i="27"/>
  <c r="C22" i="27"/>
  <c r="E22" i="27" s="1"/>
  <c r="C23" i="27"/>
  <c r="C24" i="27"/>
  <c r="I24" i="27" s="1"/>
  <c r="E24" i="27"/>
  <c r="C25" i="27"/>
  <c r="C26" i="27"/>
  <c r="E26" i="27"/>
  <c r="C27" i="27"/>
  <c r="C28" i="27"/>
  <c r="C29" i="27"/>
  <c r="C30" i="27"/>
  <c r="C31" i="27"/>
  <c r="C2" i="27"/>
  <c r="F22" i="27"/>
  <c r="G22" i="27"/>
  <c r="F23" i="27"/>
  <c r="G23" i="27" s="1"/>
  <c r="F24" i="27"/>
  <c r="G24" i="27" s="1"/>
  <c r="F25" i="27"/>
  <c r="G25" i="27"/>
  <c r="F26" i="27"/>
  <c r="G26" i="27" s="1"/>
  <c r="F27" i="27"/>
  <c r="G27" i="27" s="1"/>
  <c r="F28" i="27"/>
  <c r="G28" i="27"/>
  <c r="F29" i="27"/>
  <c r="G29" i="27"/>
  <c r="F30" i="27"/>
  <c r="G30" i="27"/>
  <c r="F31" i="27"/>
  <c r="G31" i="27"/>
  <c r="E27" i="27"/>
  <c r="E25" i="27"/>
  <c r="E23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F3" i="12"/>
  <c r="F4" i="12"/>
  <c r="F5" i="12"/>
  <c r="F2" i="12"/>
  <c r="C2" i="4"/>
  <c r="F3" i="27"/>
  <c r="G3" i="27" s="1"/>
  <c r="F4" i="27"/>
  <c r="G4" i="27"/>
  <c r="F5" i="27"/>
  <c r="G5" i="27" s="1"/>
  <c r="F6" i="27"/>
  <c r="G6" i="27"/>
  <c r="F7" i="27"/>
  <c r="G7" i="27" s="1"/>
  <c r="F8" i="27"/>
  <c r="G8" i="27"/>
  <c r="F9" i="27"/>
  <c r="G9" i="27" s="1"/>
  <c r="F10" i="27"/>
  <c r="G10" i="27"/>
  <c r="F11" i="27"/>
  <c r="G11" i="27" s="1"/>
  <c r="F12" i="27"/>
  <c r="G12" i="27"/>
  <c r="F13" i="27"/>
  <c r="G13" i="27" s="1"/>
  <c r="F14" i="27"/>
  <c r="G14" i="27"/>
  <c r="F15" i="27"/>
  <c r="G15" i="27" s="1"/>
  <c r="F16" i="27"/>
  <c r="G16" i="27"/>
  <c r="F17" i="27"/>
  <c r="G17" i="27" s="1"/>
  <c r="F18" i="27"/>
  <c r="G18" i="27"/>
  <c r="F19" i="27"/>
  <c r="G19" i="27" s="1"/>
  <c r="F20" i="27"/>
  <c r="G20" i="27"/>
  <c r="F21" i="27"/>
  <c r="G21" i="27" s="1"/>
  <c r="F2" i="27"/>
  <c r="G2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B4" i="20"/>
  <c r="B9" i="20" s="1"/>
  <c r="B13" i="20" s="1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I4" i="34" l="1"/>
  <c r="I71" i="34"/>
  <c r="I83" i="34"/>
  <c r="I79" i="34"/>
  <c r="I75" i="34"/>
  <c r="I35" i="34"/>
  <c r="I19" i="34"/>
  <c r="I3" i="34"/>
  <c r="I90" i="34"/>
  <c r="I74" i="34"/>
  <c r="I58" i="34"/>
  <c r="I42" i="34"/>
  <c r="I26" i="34"/>
  <c r="I10" i="34"/>
  <c r="I93" i="34"/>
  <c r="I77" i="34"/>
  <c r="I61" i="34"/>
  <c r="I45" i="34"/>
  <c r="I29" i="34"/>
  <c r="I13" i="34"/>
  <c r="I96" i="34"/>
  <c r="I80" i="34"/>
  <c r="I64" i="34"/>
  <c r="I48" i="34"/>
  <c r="I32" i="34"/>
  <c r="I16" i="34"/>
  <c r="I67" i="34"/>
  <c r="I47" i="34"/>
  <c r="I39" i="34"/>
  <c r="I15" i="34"/>
  <c r="I98" i="34"/>
  <c r="I78" i="34"/>
  <c r="I54" i="34"/>
  <c r="I34" i="34"/>
  <c r="I14" i="34"/>
  <c r="I89" i="34"/>
  <c r="I69" i="34"/>
  <c r="I49" i="34"/>
  <c r="I25" i="34"/>
  <c r="I5" i="34"/>
  <c r="I84" i="34"/>
  <c r="I60" i="34"/>
  <c r="I40" i="34"/>
  <c r="I20" i="34"/>
  <c r="I31" i="27"/>
  <c r="I27" i="27"/>
  <c r="I8" i="34"/>
  <c r="I36" i="34"/>
  <c r="I68" i="34"/>
  <c r="I92" i="34"/>
  <c r="I21" i="34"/>
  <c r="I53" i="34"/>
  <c r="I81" i="34"/>
  <c r="I6" i="34"/>
  <c r="I38" i="34"/>
  <c r="I66" i="34"/>
  <c r="I94" i="34"/>
  <c r="I23" i="34"/>
  <c r="I59" i="34"/>
  <c r="I51" i="34"/>
  <c r="H93" i="34"/>
  <c r="H77" i="34"/>
  <c r="H61" i="34"/>
  <c r="H45" i="34"/>
  <c r="H6" i="34"/>
  <c r="H85" i="34"/>
  <c r="H65" i="34"/>
  <c r="H41" i="34"/>
  <c r="H25" i="34"/>
  <c r="H9" i="34"/>
  <c r="H100" i="34"/>
  <c r="H84" i="34"/>
  <c r="H68" i="34"/>
  <c r="H52" i="34"/>
  <c r="H36" i="34"/>
  <c r="H20" i="34"/>
  <c r="H4" i="34"/>
  <c r="H87" i="34"/>
  <c r="H71" i="34"/>
  <c r="H55" i="34"/>
  <c r="H39" i="34"/>
  <c r="H23" i="34"/>
  <c r="H7" i="34"/>
  <c r="H102" i="34"/>
  <c r="H86" i="34"/>
  <c r="H70" i="34"/>
  <c r="H54" i="34"/>
  <c r="H38" i="34"/>
  <c r="H22" i="34"/>
  <c r="S12" i="1"/>
  <c r="G24" i="34"/>
  <c r="G44" i="34"/>
  <c r="G64" i="34"/>
  <c r="G88" i="34"/>
  <c r="G9" i="34"/>
  <c r="G29" i="34"/>
  <c r="G53" i="34"/>
  <c r="G73" i="34"/>
  <c r="G93" i="34"/>
  <c r="G18" i="34"/>
  <c r="G38" i="34"/>
  <c r="G58" i="34"/>
  <c r="G82" i="34"/>
  <c r="G102" i="34"/>
  <c r="G19" i="34"/>
  <c r="G47" i="34"/>
  <c r="G67" i="34"/>
  <c r="H18" i="34"/>
  <c r="H42" i="34"/>
  <c r="H62" i="34"/>
  <c r="H82" i="34"/>
  <c r="G59" i="34"/>
  <c r="H15" i="34"/>
  <c r="H35" i="34"/>
  <c r="H59" i="34"/>
  <c r="H79" i="34"/>
  <c r="H99" i="34"/>
  <c r="H24" i="34"/>
  <c r="H44" i="34"/>
  <c r="H64" i="34"/>
  <c r="H88" i="34"/>
  <c r="H21" i="34"/>
  <c r="H49" i="34"/>
  <c r="H73" i="34"/>
  <c r="H101" i="34"/>
  <c r="I24" i="34"/>
  <c r="I52" i="34"/>
  <c r="I76" i="34"/>
  <c r="I9" i="34"/>
  <c r="I37" i="34"/>
  <c r="I65" i="34"/>
  <c r="I97" i="34"/>
  <c r="I22" i="34"/>
  <c r="I50" i="34"/>
  <c r="I82" i="34"/>
  <c r="I7" i="34"/>
  <c r="I31" i="34"/>
  <c r="I63" i="34"/>
  <c r="I87" i="34"/>
  <c r="I30" i="27"/>
  <c r="I12" i="34"/>
  <c r="I44" i="34"/>
  <c r="I72" i="34"/>
  <c r="I100" i="34"/>
  <c r="I33" i="34"/>
  <c r="I57" i="34"/>
  <c r="I85" i="34"/>
  <c r="I18" i="34"/>
  <c r="I46" i="34"/>
  <c r="I70" i="34"/>
  <c r="I102" i="34"/>
  <c r="I27" i="34"/>
  <c r="I91" i="34"/>
  <c r="I99" i="34"/>
  <c r="I55" i="34"/>
  <c r="U8" i="1"/>
  <c r="T12" i="1"/>
  <c r="J2" i="27"/>
  <c r="I2" i="27"/>
  <c r="H2" i="27"/>
  <c r="K2" i="27"/>
  <c r="C3" i="27"/>
  <c r="I28" i="27"/>
  <c r="I25" i="27"/>
  <c r="H26" i="34"/>
  <c r="H46" i="34"/>
  <c r="H66" i="34"/>
  <c r="H90" i="34"/>
  <c r="H19" i="34"/>
  <c r="H43" i="34"/>
  <c r="H63" i="34"/>
  <c r="H83" i="34"/>
  <c r="H8" i="34"/>
  <c r="H28" i="34"/>
  <c r="H48" i="34"/>
  <c r="H72" i="34"/>
  <c r="H92" i="34"/>
  <c r="H5" i="34"/>
  <c r="H29" i="34"/>
  <c r="H53" i="34"/>
  <c r="H81" i="34"/>
  <c r="I28" i="34"/>
  <c r="I56" i="34"/>
  <c r="I88" i="34"/>
  <c r="I17" i="34"/>
  <c r="I41" i="34"/>
  <c r="I73" i="34"/>
  <c r="I101" i="34"/>
  <c r="I30" i="34"/>
  <c r="I62" i="34"/>
  <c r="I86" i="34"/>
  <c r="I11" i="34"/>
  <c r="I43" i="34"/>
  <c r="I95" i="34"/>
  <c r="G4" i="34"/>
  <c r="G87" i="34"/>
  <c r="G55" i="34"/>
  <c r="G99" i="34"/>
  <c r="G95" i="34"/>
  <c r="G39" i="34"/>
  <c r="G23" i="34"/>
  <c r="G7" i="34"/>
  <c r="G94" i="34"/>
  <c r="G78" i="34"/>
  <c r="G62" i="34"/>
  <c r="G46" i="34"/>
  <c r="G30" i="34"/>
  <c r="G14" i="34"/>
  <c r="G97" i="34"/>
  <c r="G81" i="34"/>
  <c r="G65" i="34"/>
  <c r="G49" i="34"/>
  <c r="G33" i="34"/>
  <c r="G17" i="34"/>
  <c r="G100" i="34"/>
  <c r="G84" i="34"/>
  <c r="G68" i="34"/>
  <c r="G52" i="34"/>
  <c r="G36" i="34"/>
  <c r="G20" i="34"/>
  <c r="AA12" i="1"/>
  <c r="AC12" i="1" s="1"/>
  <c r="AD12" i="1"/>
  <c r="AF12" i="1" s="1"/>
  <c r="I29" i="27"/>
  <c r="I26" i="27"/>
  <c r="I23" i="27"/>
  <c r="J54" i="34"/>
  <c r="J102" i="34"/>
  <c r="J18" i="34"/>
  <c r="J46" i="34"/>
  <c r="J74" i="34"/>
  <c r="J10" i="34"/>
  <c r="J89" i="34"/>
  <c r="J73" i="34"/>
  <c r="J57" i="34"/>
  <c r="J41" i="34"/>
  <c r="J25" i="34"/>
  <c r="J9" i="34"/>
  <c r="J92" i="34"/>
  <c r="J76" i="34"/>
  <c r="J60" i="34"/>
  <c r="J44" i="34"/>
  <c r="J28" i="34"/>
  <c r="J12" i="34"/>
  <c r="J95" i="34"/>
  <c r="J79" i="34"/>
  <c r="J63" i="34"/>
  <c r="J47" i="34"/>
  <c r="J31" i="34"/>
  <c r="J15" i="34"/>
  <c r="H29" i="27"/>
  <c r="I22" i="27"/>
  <c r="H27" i="27"/>
  <c r="K27" i="27" s="1"/>
  <c r="C59" i="30"/>
  <c r="D59" i="30" s="1"/>
  <c r="H22" i="27"/>
  <c r="H31" i="27"/>
  <c r="K31" i="27" s="1"/>
  <c r="H26" i="27"/>
  <c r="K26" i="27" s="1"/>
  <c r="H25" i="27"/>
  <c r="K25" i="27" s="1"/>
  <c r="H28" i="27"/>
  <c r="H23" i="27"/>
  <c r="K23" i="27" s="1"/>
  <c r="H30" i="27"/>
  <c r="H24" i="27"/>
  <c r="K24" i="27" s="1"/>
  <c r="J31" i="27"/>
  <c r="J30" i="27"/>
  <c r="J29" i="27"/>
  <c r="J28" i="27"/>
  <c r="J27" i="27"/>
  <c r="J26" i="27"/>
  <c r="J25" i="27"/>
  <c r="J24" i="27"/>
  <c r="J23" i="27"/>
  <c r="J22" i="27"/>
  <c r="K30" i="27"/>
  <c r="K29" i="27"/>
  <c r="K28" i="27"/>
  <c r="C16" i="30"/>
  <c r="E16" i="30" s="1"/>
  <c r="C55" i="30"/>
  <c r="D55" i="30" s="1"/>
  <c r="C51" i="30"/>
  <c r="E51" i="30" s="1"/>
  <c r="C15" i="30"/>
  <c r="G15" i="30" s="1"/>
  <c r="C8" i="30"/>
  <c r="E8" i="30" s="1"/>
  <c r="C43" i="30"/>
  <c r="C35" i="30"/>
  <c r="C27" i="30"/>
  <c r="C19" i="30"/>
  <c r="C7" i="30"/>
  <c r="C3" i="30"/>
  <c r="C29" i="30"/>
  <c r="C60" i="30"/>
  <c r="C20" i="30"/>
  <c r="C53" i="30"/>
  <c r="C9" i="30"/>
  <c r="C40" i="30"/>
  <c r="C58" i="30"/>
  <c r="C34" i="30"/>
  <c r="C25" i="30"/>
  <c r="C6" i="30"/>
  <c r="C44" i="30"/>
  <c r="C47" i="30"/>
  <c r="C39" i="30"/>
  <c r="C31" i="30"/>
  <c r="C23" i="30"/>
  <c r="C11" i="30"/>
  <c r="C45" i="30"/>
  <c r="C4" i="30"/>
  <c r="C28" i="30"/>
  <c r="C5" i="30"/>
  <c r="C36" i="30"/>
  <c r="C2" i="30"/>
  <c r="C54" i="30"/>
  <c r="C50" i="30"/>
  <c r="C46" i="30"/>
  <c r="C42" i="30"/>
  <c r="C38" i="30"/>
  <c r="C26" i="30"/>
  <c r="C22" i="30"/>
  <c r="C18" i="30"/>
  <c r="C14" i="30"/>
  <c r="C10" i="30"/>
  <c r="C13" i="30"/>
  <c r="C37" i="30"/>
  <c r="C57" i="30"/>
  <c r="C24" i="30"/>
  <c r="C56" i="30"/>
  <c r="C32" i="30"/>
  <c r="C52" i="30"/>
  <c r="C48" i="30"/>
  <c r="C49" i="30"/>
  <c r="C33" i="30"/>
  <c r="C17" i="30"/>
  <c r="C30" i="30"/>
  <c r="C21" i="30"/>
  <c r="C41" i="30"/>
  <c r="C61" i="30"/>
  <c r="C12" i="30"/>
  <c r="I3" i="27" l="1"/>
  <c r="K3" i="27"/>
  <c r="J3" i="27"/>
  <c r="H3" i="27"/>
  <c r="E3" i="27"/>
  <c r="C4" i="27"/>
  <c r="U12" i="1"/>
  <c r="K22" i="27"/>
  <c r="G59" i="30"/>
  <c r="F59" i="30"/>
  <c r="E59" i="30"/>
  <c r="G16" i="30"/>
  <c r="G8" i="30"/>
  <c r="F16" i="30"/>
  <c r="D16" i="30"/>
  <c r="G55" i="30"/>
  <c r="F55" i="30"/>
  <c r="E55" i="30"/>
  <c r="E15" i="30"/>
  <c r="D15" i="30"/>
  <c r="F15" i="30"/>
  <c r="D51" i="30"/>
  <c r="D8" i="30"/>
  <c r="F51" i="30"/>
  <c r="F8" i="30"/>
  <c r="G51" i="30"/>
  <c r="F61" i="30"/>
  <c r="G61" i="30"/>
  <c r="E61" i="30"/>
  <c r="D61" i="30"/>
  <c r="G52" i="30"/>
  <c r="E52" i="30"/>
  <c r="D52" i="30"/>
  <c r="F52" i="30"/>
  <c r="E14" i="30"/>
  <c r="F14" i="30"/>
  <c r="G14" i="30"/>
  <c r="D14" i="30"/>
  <c r="F54" i="30"/>
  <c r="E54" i="30"/>
  <c r="G54" i="30"/>
  <c r="D54" i="30"/>
  <c r="G11" i="30"/>
  <c r="E11" i="30"/>
  <c r="F11" i="30"/>
  <c r="D11" i="30"/>
  <c r="F44" i="30"/>
  <c r="E44" i="30"/>
  <c r="D44" i="30"/>
  <c r="G44" i="30"/>
  <c r="D58" i="30"/>
  <c r="G58" i="30"/>
  <c r="F58" i="30"/>
  <c r="E58" i="30"/>
  <c r="G43" i="30"/>
  <c r="E43" i="30"/>
  <c r="F43" i="30"/>
  <c r="D43" i="30"/>
  <c r="F41" i="30"/>
  <c r="G41" i="30"/>
  <c r="E41" i="30"/>
  <c r="D41" i="30"/>
  <c r="E32" i="30"/>
  <c r="D32" i="30"/>
  <c r="G32" i="30"/>
  <c r="F32" i="30"/>
  <c r="F18" i="30"/>
  <c r="D18" i="30"/>
  <c r="E18" i="30"/>
  <c r="G18" i="30"/>
  <c r="E42" i="30"/>
  <c r="D42" i="30"/>
  <c r="F42" i="30"/>
  <c r="G42" i="30"/>
  <c r="G4" i="30"/>
  <c r="F4" i="30"/>
  <c r="E4" i="30"/>
  <c r="D4" i="30"/>
  <c r="G40" i="30"/>
  <c r="F40" i="30"/>
  <c r="D40" i="30"/>
  <c r="E40" i="30"/>
  <c r="F60" i="30"/>
  <c r="G60" i="30"/>
  <c r="D60" i="30"/>
  <c r="E60" i="30"/>
  <c r="G19" i="30"/>
  <c r="F19" i="30"/>
  <c r="D19" i="30"/>
  <c r="E19" i="30"/>
  <c r="F21" i="30"/>
  <c r="G21" i="30"/>
  <c r="E21" i="30"/>
  <c r="D21" i="30"/>
  <c r="G49" i="30"/>
  <c r="D49" i="30"/>
  <c r="F49" i="30"/>
  <c r="E49" i="30"/>
  <c r="G56" i="30"/>
  <c r="E56" i="30"/>
  <c r="F56" i="30"/>
  <c r="D56" i="30"/>
  <c r="F13" i="30"/>
  <c r="E13" i="30"/>
  <c r="D13" i="30"/>
  <c r="G13" i="30"/>
  <c r="G22" i="30"/>
  <c r="F22" i="30"/>
  <c r="E22" i="30"/>
  <c r="D22" i="30"/>
  <c r="D46" i="30"/>
  <c r="E46" i="30"/>
  <c r="G46" i="30"/>
  <c r="F46" i="30"/>
  <c r="G36" i="30"/>
  <c r="E36" i="30"/>
  <c r="D36" i="30"/>
  <c r="F36" i="30"/>
  <c r="F45" i="30"/>
  <c r="D45" i="30"/>
  <c r="G45" i="30"/>
  <c r="E45" i="30"/>
  <c r="G31" i="30"/>
  <c r="D31" i="30"/>
  <c r="F31" i="30"/>
  <c r="E31" i="30"/>
  <c r="F25" i="30"/>
  <c r="D25" i="30"/>
  <c r="G25" i="30"/>
  <c r="E25" i="30"/>
  <c r="F9" i="30"/>
  <c r="D9" i="30"/>
  <c r="G9" i="30"/>
  <c r="E9" i="30"/>
  <c r="F29" i="30"/>
  <c r="E29" i="30"/>
  <c r="D29" i="30"/>
  <c r="G29" i="30"/>
  <c r="G27" i="30"/>
  <c r="F27" i="30"/>
  <c r="E27" i="30"/>
  <c r="D27" i="30"/>
  <c r="G17" i="30"/>
  <c r="E17" i="30"/>
  <c r="D17" i="30"/>
  <c r="F17" i="30"/>
  <c r="F57" i="30"/>
  <c r="G57" i="30"/>
  <c r="D57" i="30"/>
  <c r="E57" i="30"/>
  <c r="E38" i="30"/>
  <c r="G38" i="30"/>
  <c r="D38" i="30"/>
  <c r="F38" i="30"/>
  <c r="F28" i="30"/>
  <c r="G28" i="30"/>
  <c r="E28" i="30"/>
  <c r="D28" i="30"/>
  <c r="D47" i="30"/>
  <c r="E47" i="30"/>
  <c r="G47" i="30"/>
  <c r="F47" i="30"/>
  <c r="D20" i="30"/>
  <c r="G20" i="30"/>
  <c r="E20" i="30"/>
  <c r="F20" i="30"/>
  <c r="G7" i="30"/>
  <c r="E7" i="30"/>
  <c r="F7" i="30"/>
  <c r="D7" i="30"/>
  <c r="G33" i="30"/>
  <c r="E33" i="30"/>
  <c r="F33" i="30"/>
  <c r="D33" i="30"/>
  <c r="F37" i="30"/>
  <c r="E37" i="30"/>
  <c r="G37" i="30"/>
  <c r="D37" i="30"/>
  <c r="D2" i="30"/>
  <c r="G2" i="30"/>
  <c r="E2" i="30"/>
  <c r="F2" i="30"/>
  <c r="G23" i="30"/>
  <c r="E23" i="30"/>
  <c r="D23" i="30"/>
  <c r="F23" i="30"/>
  <c r="E6" i="30"/>
  <c r="F6" i="30"/>
  <c r="D6" i="30"/>
  <c r="G6" i="30"/>
  <c r="E12" i="30"/>
  <c r="G12" i="30"/>
  <c r="D12" i="30"/>
  <c r="F12" i="30"/>
  <c r="G30" i="30"/>
  <c r="D30" i="30"/>
  <c r="F30" i="30"/>
  <c r="E30" i="30"/>
  <c r="E48" i="30"/>
  <c r="F48" i="30"/>
  <c r="D48" i="30"/>
  <c r="G48" i="30"/>
  <c r="G24" i="30"/>
  <c r="D24" i="30"/>
  <c r="F24" i="30"/>
  <c r="E24" i="30"/>
  <c r="D10" i="30"/>
  <c r="E10" i="30"/>
  <c r="F10" i="30"/>
  <c r="G10" i="30"/>
  <c r="E26" i="30"/>
  <c r="F26" i="30"/>
  <c r="G26" i="30"/>
  <c r="D26" i="30"/>
  <c r="F50" i="30"/>
  <c r="G50" i="30"/>
  <c r="D50" i="30"/>
  <c r="E50" i="30"/>
  <c r="E5" i="30"/>
  <c r="G5" i="30"/>
  <c r="F5" i="30"/>
  <c r="D5" i="30"/>
  <c r="G39" i="30"/>
  <c r="D39" i="30"/>
  <c r="E39" i="30"/>
  <c r="F39" i="30"/>
  <c r="F34" i="30"/>
  <c r="E34" i="30"/>
  <c r="G34" i="30"/>
  <c r="D34" i="30"/>
  <c r="F53" i="30"/>
  <c r="E53" i="30"/>
  <c r="D53" i="30"/>
  <c r="G53" i="30"/>
  <c r="D3" i="30"/>
  <c r="G3" i="30"/>
  <c r="F3" i="30"/>
  <c r="E3" i="30"/>
  <c r="G35" i="30"/>
  <c r="D35" i="30"/>
  <c r="F35" i="30"/>
  <c r="E35" i="30"/>
  <c r="I4" i="27" l="1"/>
  <c r="J4" i="27"/>
  <c r="K4" i="27"/>
  <c r="H4" i="27"/>
  <c r="C5" i="27"/>
  <c r="E4" i="27"/>
  <c r="I5" i="27" l="1"/>
  <c r="J5" i="27" s="1"/>
  <c r="K5" i="27"/>
  <c r="H5" i="27"/>
  <c r="C6" i="27"/>
  <c r="E5" i="27"/>
  <c r="I6" i="27" l="1"/>
  <c r="K6" i="27"/>
  <c r="H6" i="27"/>
  <c r="J6" i="27" s="1"/>
  <c r="C7" i="27"/>
  <c r="E6" i="27"/>
  <c r="I7" i="27" l="1"/>
  <c r="K7" i="27"/>
  <c r="H7" i="27"/>
  <c r="J7" i="27" s="1"/>
  <c r="C8" i="27"/>
  <c r="E7" i="27"/>
  <c r="I8" i="27" l="1"/>
  <c r="K8" i="27"/>
  <c r="H8" i="27"/>
  <c r="J8" i="27" s="1"/>
  <c r="C9" i="27"/>
  <c r="E8" i="27"/>
  <c r="I9" i="27" l="1"/>
  <c r="K9" i="27"/>
  <c r="H9" i="27"/>
  <c r="J9" i="27" s="1"/>
  <c r="C10" i="27"/>
  <c r="E9" i="27"/>
  <c r="I10" i="27" l="1"/>
  <c r="J10" i="27"/>
  <c r="K10" i="27"/>
  <c r="H10" i="27"/>
  <c r="C11" i="27"/>
  <c r="E10" i="27"/>
  <c r="I11" i="27" l="1"/>
  <c r="K11" i="27"/>
  <c r="H11" i="27"/>
  <c r="J11" i="27" s="1"/>
  <c r="E11" i="27"/>
  <c r="C12" i="27"/>
  <c r="I12" i="27" l="1"/>
  <c r="J12" i="27" s="1"/>
  <c r="K12" i="27"/>
  <c r="H12" i="27"/>
  <c r="C13" i="27"/>
  <c r="E12" i="27"/>
  <c r="I13" i="27" l="1"/>
  <c r="K13" i="27"/>
  <c r="H13" i="27"/>
  <c r="J13" i="27" s="1"/>
  <c r="C14" i="27"/>
  <c r="E13" i="27"/>
  <c r="I14" i="27" l="1"/>
  <c r="K14" i="27"/>
  <c r="H14" i="27"/>
  <c r="J14" i="27" s="1"/>
  <c r="E14" i="27"/>
  <c r="C15" i="27"/>
  <c r="I15" i="27" l="1"/>
  <c r="J15" i="27"/>
  <c r="H15" i="27"/>
  <c r="K15" i="27" s="1"/>
  <c r="E15" i="27"/>
  <c r="C16" i="27"/>
  <c r="I16" i="27" l="1"/>
  <c r="J16" i="27"/>
  <c r="H16" i="27"/>
  <c r="K16" i="27" s="1"/>
  <c r="C17" i="27"/>
  <c r="E16" i="27"/>
  <c r="I17" i="27" l="1"/>
  <c r="K17" i="27"/>
  <c r="J17" i="27"/>
  <c r="H17" i="27"/>
  <c r="C18" i="27"/>
  <c r="E17" i="27"/>
  <c r="I18" i="27" l="1"/>
  <c r="J18" i="27"/>
  <c r="H18" i="27"/>
  <c r="K18" i="27" s="1"/>
  <c r="C19" i="27"/>
  <c r="E18" i="27"/>
  <c r="I19" i="27" l="1"/>
  <c r="K19" i="27" s="1"/>
  <c r="J19" i="27"/>
  <c r="H19" i="27"/>
  <c r="C20" i="27"/>
  <c r="E19" i="27"/>
  <c r="I20" i="27" l="1"/>
  <c r="K20" i="27"/>
  <c r="J20" i="27"/>
  <c r="H20" i="27"/>
  <c r="C21" i="27"/>
  <c r="E20" i="27"/>
  <c r="I21" i="27" l="1"/>
  <c r="J21" i="27"/>
  <c r="H21" i="27"/>
  <c r="K21" i="27" s="1"/>
  <c r="E21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 Map!$A$1:$C$5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owerMapA1C52"/>
        </x15:connection>
      </ext>
    </extLst>
  </connection>
</connections>
</file>

<file path=xl/sharedStrings.xml><?xml version="1.0" encoding="utf-8"?>
<sst xmlns="http://schemas.openxmlformats.org/spreadsheetml/2006/main" count="11757" uniqueCount="2232">
  <si>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</si>
  <si>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</si>
  <si>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</si>
  <si>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</si>
  <si>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</si>
  <si>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</si>
  <si>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</si>
  <si>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</si>
  <si>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</si>
  <si>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</si>
  <si>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</si>
  <si>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</si>
  <si>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</si>
  <si>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</si>
  <si>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</si>
  <si>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</si>
  <si>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</si>
  <si>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</si>
  <si>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</si>
  <si>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</si>
  <si>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</si>
  <si>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</si>
  <si>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</si>
  <si>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</si>
  <si>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</si>
  <si>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</si>
  <si>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</si>
  <si>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</si>
  <si>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</si>
  <si>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</si>
  <si>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</si>
  <si>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</si>
  <si>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</si>
  <si>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</si>
  <si>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</si>
  <si>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</si>
  <si>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</si>
  <si>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</si>
  <si>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</si>
  <si>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</si>
  <si>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</si>
  <si>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</si>
  <si>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</si>
  <si>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</si>
  <si>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</si>
  <si>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</si>
  <si>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</si>
  <si>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</si>
  <si>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</si>
  <si>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</si>
  <si>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</si>
  <si>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</si>
  <si>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</si>
  <si>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</si>
  <si>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</si>
  <si>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</si>
  <si>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</si>
  <si>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</si>
  <si>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</si>
  <si>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</si>
  <si>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</si>
  <si>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</si>
  <si>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</si>
  <si>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</si>
  <si>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</si>
  <si>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</si>
  <si>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</si>
  <si>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</si>
  <si>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</si>
  <si>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</si>
  <si>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</si>
  <si>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</si>
  <si>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</si>
  <si>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</si>
  <si>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</si>
  <si>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</si>
  <si>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</si>
  <si>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</si>
  <si>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</si>
  <si>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</si>
  <si>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</si>
  <si>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</si>
  <si>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</si>
  <si>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</si>
  <si>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</si>
  <si>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</si>
  <si>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</si>
  <si>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</si>
  <si>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</si>
  <si>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</si>
  <si>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</si>
  <si>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</si>
  <si>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</si>
  <si>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</si>
  <si>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</si>
  <si>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</si>
  <si>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</si>
  <si>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</si>
  <si>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</si>
  <si>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</si>
  <si>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</si>
  <si>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</si>
  <si>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</si>
  <si>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</si>
  <si>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</si>
  <si>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</si>
  <si>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</si>
  <si>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</si>
  <si>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</si>
  <si>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</si>
  <si>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</si>
  <si>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</si>
  <si>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</si>
  <si>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</si>
  <si>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</si>
  <si>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</si>
  <si>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</si>
  <si>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</si>
  <si>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</si>
  <si>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</si>
  <si>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</si>
  <si>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</si>
  <si>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</si>
  <si>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</si>
  <si>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</si>
  <si>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</si>
  <si>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</si>
  <si>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</si>
  <si>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</si>
  <si>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</si>
  <si>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</si>
  <si>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</si>
  <si>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</si>
  <si>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</si>
  <si>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</si>
  <si>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</si>
  <si>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</si>
  <si>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</si>
  <si>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</si>
  <si>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</si>
  <si>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</si>
  <si>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</si>
  <si>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</si>
  <si>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</si>
  <si>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</si>
  <si>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</si>
  <si>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</si>
  <si>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</si>
  <si>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</si>
  <si>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</si>
  <si>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</si>
  <si>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</si>
  <si>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</si>
  <si>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</si>
  <si>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</si>
  <si>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</si>
  <si>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</si>
  <si>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</si>
  <si>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</si>
  <si>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</si>
  <si>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</si>
  <si>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</si>
  <si>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</si>
  <si>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</si>
  <si>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</si>
  <si>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</si>
  <si>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</si>
  <si>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</si>
  <si>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</si>
  <si>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</si>
  <si>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</si>
  <si>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</si>
  <si>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</si>
  <si>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</si>
  <si>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</si>
  <si>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</si>
  <si>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</si>
  <si>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</si>
  <si>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</si>
  <si>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</si>
  <si>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</si>
  <si>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</si>
  <si>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</si>
  <si>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</si>
  <si>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</si>
  <si>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</si>
  <si>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</si>
  <si>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</si>
  <si>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</si>
  <si>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</si>
  <si>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</si>
  <si>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</si>
  <si>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</si>
  <si>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</si>
  <si>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</si>
  <si>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</si>
  <si>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</si>
  <si>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</si>
  <si>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</si>
  <si>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</si>
  <si>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</si>
  <si>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</si>
  <si>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</si>
  <si>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</si>
  <si>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</si>
  <si>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</si>
  <si>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</si>
  <si>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</si>
  <si>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</si>
  <si>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</si>
  <si>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</si>
  <si>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</si>
  <si>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</si>
  <si>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</si>
  <si>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</si>
  <si>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</si>
  <si>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</si>
  <si>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</si>
  <si>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</si>
  <si>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</si>
  <si>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</si>
  <si>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</si>
  <si>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</si>
  <si>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</si>
  <si>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</si>
  <si>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</si>
  <si>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</si>
  <si>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</si>
  <si>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</si>
  <si>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</si>
  <si>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</si>
  <si>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</si>
  <si>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</si>
  <si>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</si>
  <si>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</si>
  <si>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</si>
  <si>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</si>
  <si>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</si>
  <si>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</si>
  <si>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</si>
  <si>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</si>
  <si>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</si>
  <si>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</si>
  <si>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</si>
  <si>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</si>
  <si>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</si>
  <si>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</si>
  <si>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</si>
  <si>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</si>
  <si>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</si>
  <si>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</si>
  <si>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</si>
  <si>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</si>
  <si>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</si>
  <si>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</si>
  <si>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</si>
  <si>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</si>
  <si>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</si>
  <si>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</si>
  <si>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</si>
  <si>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</si>
  <si>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</si>
  <si>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</si>
  <si>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</si>
  <si>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</si>
  <si>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</si>
  <si>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</si>
  <si>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</si>
  <si>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</si>
  <si>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</si>
  <si>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</si>
  <si>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</si>
  <si>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</si>
  <si>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</si>
  <si>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</si>
  <si>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</si>
  <si>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</si>
  <si>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</si>
  <si>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</si>
  <si>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</si>
  <si>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</si>
  <si>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</si>
  <si>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</si>
  <si>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</si>
  <si>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</si>
  <si>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</si>
  <si>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</si>
  <si>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</si>
  <si>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</si>
  <si>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</si>
  <si>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</si>
  <si>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</si>
  <si>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</si>
  <si>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</si>
  <si>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</si>
  <si>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</si>
  <si>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</si>
  <si>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</si>
  <si>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</si>
  <si>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</si>
  <si>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</si>
  <si>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</si>
  <si>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</si>
  <si>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</si>
  <si>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</si>
  <si>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</si>
  <si>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</si>
  <si>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</si>
  <si>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</si>
  <si>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</si>
  <si>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</si>
  <si>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</si>
  <si>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</si>
  <si>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</si>
  <si>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</si>
  <si>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</si>
  <si>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</si>
  <si>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</si>
  <si>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</si>
  <si>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</si>
  <si>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</si>
  <si>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</si>
  <si>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</si>
  <si>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</si>
  <si>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</si>
  <si>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</si>
  <si>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</si>
  <si>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</si>
  <si>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</si>
  <si>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</si>
  <si>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</si>
  <si>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</si>
  <si>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</si>
  <si>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</si>
  <si>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</si>
  <si>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</si>
  <si>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</si>
  <si>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</si>
  <si>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</si>
  <si>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</si>
  <si>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</si>
  <si>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</si>
  <si>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</si>
  <si>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</si>
  <si>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</si>
  <si>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</si>
  <si>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</si>
  <si>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</si>
  <si>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</si>
  <si>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</si>
  <si>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</si>
  <si>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</si>
  <si>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</si>
  <si>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</si>
  <si>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</si>
  <si>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</si>
  <si>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</si>
  <si>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</si>
  <si>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</si>
  <si>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</si>
  <si>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</si>
  <si>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</si>
  <si>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</si>
  <si>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</si>
  <si>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</si>
  <si>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</si>
  <si>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</si>
  <si>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</si>
  <si>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</si>
  <si>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</si>
  <si>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</si>
  <si>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</si>
  <si>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</si>
  <si>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</si>
  <si>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</si>
  <si>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</si>
  <si>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</si>
  <si>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</si>
  <si>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</si>
  <si>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</si>
  <si>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</si>
  <si>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</si>
  <si>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</si>
  <si>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</si>
  <si>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</si>
  <si>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</si>
  <si>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</si>
  <si>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</si>
  <si>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</si>
  <si>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</si>
  <si>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</si>
  <si>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</si>
  <si>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</si>
  <si>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</si>
  <si>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</si>
  <si>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</si>
  <si>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</si>
  <si>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</si>
  <si>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</si>
  <si>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</si>
  <si>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</si>
  <si>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</si>
  <si>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</si>
  <si>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</si>
  <si>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</si>
  <si>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</si>
  <si>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</si>
  <si>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</si>
  <si>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</si>
  <si>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</si>
  <si>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</si>
  <si>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</si>
  <si>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</si>
  <si>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</si>
  <si>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</si>
  <si>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</si>
  <si>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</si>
  <si>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</si>
  <si>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</si>
  <si>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</si>
  <si>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</si>
  <si>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</si>
  <si>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</si>
  <si>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</si>
  <si>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</si>
  <si>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</si>
  <si>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</si>
  <si>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</si>
  <si>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</si>
  <si>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</si>
  <si>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</si>
  <si>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</si>
  <si>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</si>
  <si>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</si>
  <si>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</si>
  <si>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</si>
  <si>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</si>
  <si>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</si>
  <si>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</si>
  <si>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</si>
  <si>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</si>
  <si>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</si>
  <si>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</si>
  <si>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</si>
  <si>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</si>
  <si>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</si>
  <si>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</si>
  <si>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</si>
  <si>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</si>
  <si>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</si>
  <si>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</si>
  <si>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</si>
  <si>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</si>
  <si>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</si>
  <si>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</si>
  <si>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</si>
  <si>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</si>
  <si>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</si>
  <si>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</si>
  <si>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</si>
  <si>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</si>
  <si>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</si>
  <si>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</si>
  <si>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</si>
  <si>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</si>
  <si>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</si>
  <si>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</si>
  <si>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</si>
  <si>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</si>
  <si>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</si>
  <si>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</si>
  <si>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</si>
  <si>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</si>
  <si>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</si>
  <si>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</si>
  <si>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</si>
  <si>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</si>
  <si>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</si>
  <si>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</si>
  <si>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</si>
  <si>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</si>
  <si>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</si>
  <si>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</si>
  <si>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</si>
  <si>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</si>
  <si>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</si>
  <si>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</si>
  <si>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</si>
  <si>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</si>
  <si>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</si>
  <si>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</si>
  <si>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</si>
  <si>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</si>
  <si>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</si>
  <si>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</si>
  <si>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</si>
  <si>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</si>
  <si>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</si>
  <si>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</si>
  <si>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</si>
  <si>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</si>
  <si>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</si>
  <si>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</si>
  <si>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</si>
  <si>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</si>
  <si>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</si>
  <si>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</si>
  <si>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</si>
  <si>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</si>
  <si>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</si>
  <si>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</si>
  <si>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</si>
  <si>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</si>
  <si>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</si>
  <si>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</si>
  <si>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</si>
  <si>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</si>
  <si>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</si>
  <si>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</si>
  <si>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</si>
  <si>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</si>
  <si>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</si>
  <si>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</si>
  <si>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</si>
  <si>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</si>
  <si>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</si>
  <si>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</si>
  <si>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</si>
  <si>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</si>
  <si>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</si>
  <si>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</si>
  <si>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</si>
  <si>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</si>
  <si>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</si>
  <si>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</si>
  <si>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</si>
  <si>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</si>
  <si>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</si>
  <si>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</si>
  <si>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</si>
  <si>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</si>
  <si>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</si>
  <si>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</si>
  <si>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</si>
  <si>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</si>
  <si>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</si>
  <si>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</si>
  <si>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</si>
  <si>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</si>
  <si>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</si>
  <si>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</si>
  <si>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</si>
  <si>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</si>
  <si>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</si>
  <si>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</si>
  <si>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</si>
  <si>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</si>
  <si>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</si>
  <si>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</si>
  <si>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</si>
  <si>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</si>
  <si>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</si>
  <si>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</si>
  <si>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</si>
  <si>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</si>
  <si>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</si>
  <si>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</si>
  <si>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</si>
  <si>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</si>
  <si>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</si>
  <si>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</si>
  <si>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</si>
  <si>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</si>
  <si>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</si>
  <si>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</si>
  <si>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</si>
  <si>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</si>
  <si>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</si>
  <si>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</si>
  <si>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</si>
  <si>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</si>
  <si>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</si>
  <si>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</si>
  <si>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</si>
  <si>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</si>
  <si>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</si>
  <si>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</si>
  <si>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</si>
  <si>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</si>
  <si>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</si>
  <si>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</si>
  <si>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</si>
  <si>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</si>
  <si>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</si>
  <si>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</si>
  <si>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</si>
  <si>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</si>
  <si>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</si>
  <si>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</si>
  <si>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</si>
  <si>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</si>
  <si>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</si>
  <si>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</si>
  <si>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</si>
  <si>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</si>
  <si>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</si>
  <si>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</si>
  <si>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</si>
  <si>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</si>
  <si>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</si>
  <si>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</si>
  <si>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</si>
  <si>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</si>
  <si>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</si>
  <si>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</si>
  <si>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</si>
  <si>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</si>
  <si>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</si>
  <si>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</si>
  <si>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</si>
  <si>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</si>
  <si>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</si>
  <si>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</si>
  <si>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</si>
  <si>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</si>
  <si>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</si>
  <si>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</si>
  <si>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</si>
  <si>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</si>
  <si>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</si>
  <si>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</si>
  <si>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</si>
  <si>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</si>
  <si>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</si>
  <si>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</si>
  <si>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</si>
  <si>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</si>
  <si>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</si>
  <si>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</si>
  <si>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</si>
  <si>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</si>
  <si>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</si>
  <si>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</si>
  <si>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</si>
  <si>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</si>
  <si>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</si>
  <si>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</si>
  <si>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</si>
  <si>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</si>
  <si>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</si>
  <si>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</si>
  <si>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</si>
  <si>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</si>
  <si>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</si>
  <si>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</si>
  <si>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</si>
  <si>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</si>
  <si>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</si>
  <si>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</si>
  <si>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</si>
  <si>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</si>
  <si>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</si>
  <si>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</si>
  <si>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</si>
  <si>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</si>
  <si>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</si>
  <si>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</si>
  <si>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</si>
  <si>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</si>
  <si>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</si>
  <si>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</si>
  <si>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</si>
  <si>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</si>
  <si>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</si>
  <si>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</si>
  <si>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</si>
  <si>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</si>
  <si>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</si>
  <si>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</si>
  <si>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</si>
  <si>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</si>
  <si>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</si>
  <si>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</si>
  <si>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</si>
  <si>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</si>
  <si>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</si>
  <si>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</si>
  <si>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</si>
  <si>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</si>
  <si>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</si>
  <si>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</si>
  <si>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</si>
  <si>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</si>
  <si>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</si>
  <si>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</si>
  <si>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</si>
  <si>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</si>
  <si>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</si>
  <si>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</si>
  <si>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</si>
  <si>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</si>
  <si>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</si>
  <si>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</si>
  <si>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</si>
  <si>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</si>
  <si>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</si>
  <si>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</si>
  <si>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</si>
  <si>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</si>
  <si>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</si>
  <si>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</si>
  <si>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</si>
  <si>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</si>
  <si>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</si>
  <si>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</si>
  <si>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</si>
  <si>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</si>
  <si>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</si>
  <si>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</si>
  <si>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</si>
  <si>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</si>
  <si>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</si>
  <si>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</si>
  <si>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</si>
  <si>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</si>
  <si>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</si>
  <si>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</si>
  <si>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</si>
  <si>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</si>
  <si>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</si>
  <si>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</si>
  <si>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</si>
  <si>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</si>
  <si>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</si>
  <si>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</si>
  <si>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</si>
  <si>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</si>
  <si>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</si>
  <si>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</si>
  <si>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</si>
  <si>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</si>
  <si>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</si>
  <si>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</si>
  <si>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</si>
  <si>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</si>
  <si>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</si>
  <si>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</si>
  <si>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</si>
  <si>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</si>
  <si>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</si>
  <si>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</si>
  <si>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</si>
  <si>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</si>
  <si>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</si>
  <si>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</si>
  <si>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</si>
  <si>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</si>
  <si>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</si>
  <si>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</si>
  <si>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</si>
  <si>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</si>
  <si>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</si>
  <si>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</si>
  <si>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</si>
  <si>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</si>
  <si>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</si>
  <si>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</si>
  <si>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</si>
  <si>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</si>
  <si>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</si>
  <si>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</si>
  <si>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</si>
  <si>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</si>
  <si>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</si>
  <si>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</si>
  <si>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</si>
  <si>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</si>
  <si>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</si>
  <si>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</si>
  <si>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</si>
  <si>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</si>
  <si>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</si>
  <si>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</si>
  <si>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</si>
  <si>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</si>
  <si>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</si>
  <si>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</si>
  <si>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</si>
  <si>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</si>
  <si>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</si>
  <si>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</si>
  <si>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</si>
  <si>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</si>
  <si>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</si>
  <si>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</si>
  <si>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</si>
  <si>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</si>
  <si>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</si>
  <si>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</si>
  <si>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</si>
  <si>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</si>
  <si>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</si>
  <si>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</si>
  <si>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</si>
  <si>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</si>
  <si>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</si>
  <si>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</si>
  <si>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</si>
  <si>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</si>
  <si>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</si>
  <si>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</si>
  <si>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</si>
  <si>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</si>
  <si>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</si>
  <si>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</si>
  <si>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</si>
  <si>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</si>
  <si>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</si>
  <si>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</si>
  <si>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</si>
  <si>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</si>
  <si>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</si>
  <si>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</si>
  <si>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</si>
  <si>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</si>
  <si>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</si>
  <si>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</si>
  <si>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</si>
  <si>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</si>
  <si>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</si>
  <si>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</si>
  <si>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</si>
  <si>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</si>
  <si>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</si>
  <si>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</si>
  <si>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</si>
  <si>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</si>
  <si>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</si>
  <si>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</si>
  <si>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</si>
  <si>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</si>
  <si>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</si>
  <si>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</si>
  <si>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</si>
  <si>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</si>
  <si>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</si>
  <si>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</si>
  <si>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</si>
  <si>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</si>
  <si>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</si>
  <si>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</si>
  <si>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</si>
  <si>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</si>
  <si>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</si>
  <si>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</si>
  <si>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</si>
  <si>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</si>
  <si>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</si>
  <si>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</si>
  <si>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</si>
  <si>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</si>
  <si>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</si>
  <si>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</si>
  <si>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</si>
  <si>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</si>
  <si>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</si>
  <si>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</si>
  <si>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</si>
  <si>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</si>
  <si>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</si>
  <si>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</si>
  <si>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</si>
  <si>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</si>
  <si>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</si>
  <si>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</si>
  <si>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</si>
  <si>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</si>
  <si>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</si>
  <si>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</si>
  <si>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</si>
  <si>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</si>
  <si>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</si>
  <si>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</si>
  <si>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</si>
  <si>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</si>
  <si>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</si>
  <si>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</si>
  <si>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</si>
  <si>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</si>
  <si>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</si>
  <si>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</si>
  <si>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</si>
  <si>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</si>
  <si>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</si>
  <si>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</si>
  <si>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</si>
  <si>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</si>
  <si>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</si>
  <si>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</si>
  <si>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</si>
  <si>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</si>
  <si>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</si>
  <si>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</si>
  <si>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</si>
  <si>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</si>
  <si>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</si>
  <si>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</si>
  <si>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</si>
  <si>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</si>
  <si>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</si>
  <si>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</si>
  <si>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</si>
  <si>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</si>
  <si>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</si>
  <si>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</si>
  <si>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</si>
  <si>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</si>
  <si>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</si>
  <si>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</si>
  <si>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</si>
  <si>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</si>
  <si>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</si>
  <si>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</si>
  <si>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</si>
  <si>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</si>
  <si>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</si>
  <si>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</si>
  <si>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</si>
  <si>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</si>
  <si>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</si>
  <si>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</si>
  <si>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</si>
  <si>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</si>
  <si>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</si>
  <si>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</si>
  <si>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</si>
  <si>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</si>
  <si>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</si>
  <si>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</si>
  <si>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</si>
  <si>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</si>
  <si>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</si>
  <si>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</si>
  <si>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</si>
  <si>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</si>
  <si>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</si>
  <si>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</si>
  <si>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</si>
  <si>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</si>
  <si>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</si>
  <si>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</si>
  <si>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</si>
  <si>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</si>
  <si>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</si>
  <si>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</si>
  <si>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</si>
  <si>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</si>
  <si>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</si>
  <si>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</si>
  <si>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</si>
  <si>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</si>
  <si>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</si>
  <si>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</si>
  <si>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</si>
  <si>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</si>
  <si>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</si>
  <si>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</si>
  <si>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</si>
  <si>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</si>
  <si>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</si>
  <si>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</si>
  <si>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</si>
  <si>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</si>
  <si>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</si>
  <si>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</si>
  <si>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</si>
  <si>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</si>
  <si>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</si>
  <si>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</si>
  <si>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</si>
  <si>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</si>
  <si>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</si>
  <si>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</si>
  <si>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</si>
  <si>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</si>
  <si>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</si>
  <si>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</si>
  <si>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</si>
  <si>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</si>
  <si>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</si>
  <si>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</si>
  <si>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</si>
  <si>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</si>
  <si>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</si>
  <si>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</si>
  <si>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</si>
  <si>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</si>
  <si>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</si>
  <si>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</si>
  <si>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</si>
  <si>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</si>
  <si>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</si>
  <si>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</si>
  <si>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</si>
  <si>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</si>
  <si>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</si>
  <si>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</si>
  <si>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</si>
  <si>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</si>
  <si>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</si>
  <si>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</si>
  <si>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</si>
  <si>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</si>
  <si>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</si>
  <si>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</si>
  <si>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</si>
  <si>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</si>
  <si>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</si>
  <si>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</si>
  <si>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</si>
  <si>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</si>
  <si>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</si>
  <si>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</si>
  <si>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</si>
  <si>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</si>
  <si>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</si>
  <si>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</si>
  <si>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</si>
  <si>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</si>
  <si>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</si>
  <si>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</si>
  <si>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</si>
  <si>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</si>
  <si>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</si>
  <si>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</si>
  <si>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</si>
  <si>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</si>
  <si>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</si>
  <si>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</si>
  <si>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</si>
  <si>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</si>
  <si>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</si>
  <si>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</si>
  <si>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</si>
  <si>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</si>
  <si>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</si>
  <si>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</si>
  <si>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</si>
  <si>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</si>
  <si>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</si>
  <si>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</si>
  <si>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</si>
  <si>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</si>
  <si>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</si>
  <si>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</si>
  <si>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</si>
  <si>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</si>
  <si>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</si>
  <si>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</si>
  <si>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</si>
  <si>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</si>
  <si>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</si>
  <si>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</si>
  <si>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</si>
  <si>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</si>
  <si>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</si>
  <si>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</si>
  <si>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</si>
  <si>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</si>
  <si>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</si>
  <si>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</si>
  <si>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</si>
  <si>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</si>
  <si>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</si>
  <si>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</si>
  <si>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</si>
  <si>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</si>
  <si>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</si>
  <si>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</si>
  <si>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</si>
  <si>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</si>
  <si>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</si>
  <si>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</si>
  <si>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</si>
  <si>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</si>
  <si>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</si>
  <si>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</si>
  <si>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</si>
  <si>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</si>
  <si>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</si>
  <si>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</si>
  <si>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</si>
  <si>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</si>
  <si>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</si>
  <si>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</si>
  <si>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</si>
  <si>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</si>
  <si>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</si>
  <si>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</si>
  <si>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</si>
  <si>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</si>
  <si>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</si>
  <si>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</si>
  <si>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</si>
  <si>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</si>
  <si>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</si>
  <si>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</si>
  <si>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</si>
  <si>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</si>
  <si>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</si>
  <si>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</si>
  <si>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</si>
  <si>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</si>
  <si>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</si>
  <si>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</si>
  <si>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</si>
  <si>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</si>
  <si>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</si>
  <si>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</si>
  <si>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</si>
  <si>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</si>
  <si>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</si>
  <si>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</si>
  <si>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</si>
  <si>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</si>
  <si>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</si>
  <si>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</si>
  <si>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</si>
  <si>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</si>
  <si>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</si>
  <si>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</si>
  <si>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</si>
  <si>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</si>
  <si>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</si>
  <si>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</si>
  <si>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</si>
  <si>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</si>
  <si>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</si>
  <si>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</si>
  <si>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</si>
  <si>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</si>
  <si>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</si>
  <si>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</si>
  <si>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</si>
  <si>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</si>
  <si>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</si>
  <si>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</si>
  <si>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</si>
  <si>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</si>
  <si>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</si>
  <si>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</si>
  <si>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</si>
  <si>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</si>
  <si>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</si>
  <si>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</si>
  <si>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</si>
  <si>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</si>
  <si>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</si>
  <si>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</si>
  <si>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</si>
  <si>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</si>
  <si>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</si>
  <si>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</si>
  <si>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</si>
  <si>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</si>
  <si>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</si>
  <si>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</si>
  <si>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</si>
  <si>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</si>
  <si>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</si>
  <si>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</si>
  <si>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</si>
  <si>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</si>
  <si>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</si>
  <si>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</si>
  <si>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</si>
  <si>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</si>
  <si>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</si>
  <si>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</si>
  <si>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</si>
  <si>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</si>
  <si>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</si>
  <si>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</si>
  <si>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</si>
  <si>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</si>
  <si>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</si>
  <si>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</si>
  <si>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</si>
  <si>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</si>
  <si>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</si>
  <si>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</si>
  <si>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</si>
  <si>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</si>
  <si>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</si>
  <si>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</si>
  <si>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</si>
  <si>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</si>
  <si>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</si>
  <si>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</si>
  <si>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</si>
  <si>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</si>
  <si>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</si>
  <si>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</si>
  <si>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</si>
  <si>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</si>
  <si>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</si>
  <si>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</si>
  <si>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</si>
  <si>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</si>
  <si>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</si>
  <si>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</si>
  <si>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</si>
  <si>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</si>
  <si>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</si>
  <si>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</si>
  <si>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</si>
  <si>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</si>
  <si>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</si>
  <si>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</si>
  <si>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</si>
  <si>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</si>
  <si>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</si>
  <si>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</si>
  <si>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</si>
  <si>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</si>
  <si>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</si>
  <si>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</si>
  <si>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</si>
  <si>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</si>
  <si>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</si>
  <si>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</si>
  <si>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</si>
  <si>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</si>
  <si>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</si>
  <si>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</si>
  <si>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</si>
  <si>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</si>
  <si>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</si>
  <si>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</si>
  <si>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</si>
  <si>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</si>
  <si>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</si>
  <si>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</si>
  <si>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</si>
  <si>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</si>
  <si>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</si>
  <si>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</si>
  <si>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</si>
  <si>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</si>
  <si>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</si>
  <si>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</si>
  <si>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</si>
  <si>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</si>
  <si>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</si>
  <si>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</si>
  <si>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</si>
  <si>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</si>
  <si>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</si>
  <si>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</si>
  <si>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</si>
  <si>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</si>
  <si>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</si>
  <si>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</si>
  <si>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</si>
  <si>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</si>
  <si>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</si>
  <si>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</si>
  <si>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</si>
  <si>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</si>
  <si>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</si>
  <si>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</si>
  <si>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</si>
  <si>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</si>
  <si>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</si>
  <si>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</si>
  <si>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</si>
  <si>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</si>
  <si>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</si>
  <si>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</si>
  <si>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</si>
  <si>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</si>
  <si>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</si>
  <si>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</si>
  <si>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</si>
  <si>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</si>
  <si>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</si>
  <si>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</si>
  <si>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</si>
  <si>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</si>
  <si>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</si>
  <si>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</si>
  <si>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</si>
  <si>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</si>
  <si>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</si>
  <si>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</si>
  <si>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</si>
  <si>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</si>
  <si>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</si>
  <si>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</si>
  <si>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</si>
  <si>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</si>
  <si>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</si>
  <si>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</si>
  <si>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</si>
  <si>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</si>
  <si>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</si>
  <si>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</si>
  <si>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</si>
  <si>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</si>
  <si>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</si>
  <si>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</si>
  <si>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</si>
  <si>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</si>
  <si>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</si>
  <si>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</si>
  <si>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</si>
  <si>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</si>
  <si>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</si>
  <si>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</si>
  <si>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</si>
  <si>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</si>
  <si>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</si>
  <si>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</si>
  <si>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</si>
  <si>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</si>
  <si>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</si>
  <si>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</si>
  <si>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</si>
  <si>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</si>
  <si>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</si>
  <si>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</si>
  <si>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</si>
  <si>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</si>
  <si>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</si>
  <si>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</si>
  <si>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</si>
  <si>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</si>
  <si>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</si>
  <si>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</si>
  <si>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</si>
  <si>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</si>
  <si>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</si>
  <si>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</si>
  <si>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</si>
  <si>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</si>
  <si>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</si>
  <si>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</si>
  <si>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</si>
  <si>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</si>
  <si>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</si>
  <si>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</si>
  <si>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</si>
  <si>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</si>
  <si>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</si>
  <si>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</si>
  <si>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</si>
  <si>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</si>
  <si>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</si>
  <si>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</si>
  <si>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</si>
  <si>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</si>
  <si>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</si>
  <si>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</si>
  <si>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</si>
  <si>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</si>
  <si>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</si>
  <si>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</si>
  <si>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</si>
  <si>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</si>
  <si>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</si>
  <si>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</si>
  <si>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</si>
  <si>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</si>
  <si>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</si>
  <si>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</si>
  <si>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</si>
  <si>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</si>
  <si>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</si>
  <si>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</si>
  <si>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</si>
  <si>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</si>
  <si>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</si>
  <si>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</si>
  <si>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</si>
  <si>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</si>
  <si>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</si>
  <si>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</si>
  <si>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</si>
  <si>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</si>
  <si>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</si>
  <si>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</si>
  <si>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</si>
  <si>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</si>
  <si>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</si>
  <si>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</si>
  <si>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</si>
  <si>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</si>
  <si>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</si>
  <si>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</si>
  <si>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</si>
  <si>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</si>
  <si>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</si>
  <si>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</si>
  <si>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</si>
  <si>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</si>
  <si>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</si>
  <si>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</si>
  <si>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</si>
  <si>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</si>
  <si>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</si>
  <si>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</si>
  <si>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</si>
  <si>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</si>
  <si>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</si>
  <si>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</si>
  <si>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</si>
  <si>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</si>
  <si>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</si>
  <si>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</si>
  <si>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</si>
  <si>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</si>
  <si>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</si>
  <si>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</si>
  <si>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</si>
  <si>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</si>
  <si>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</si>
  <si>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</si>
  <si>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</si>
  <si>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</si>
  <si>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</si>
  <si>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</si>
  <si>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</si>
  <si>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</si>
  <si>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</si>
  <si>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</si>
  <si>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</si>
  <si>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</si>
  <si>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</si>
  <si>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</si>
  <si>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</si>
  <si>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</si>
  <si>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</si>
  <si>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</si>
  <si>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</si>
  <si>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</si>
  <si>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</si>
  <si>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</si>
  <si>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</si>
  <si>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</si>
  <si>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</si>
  <si>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</si>
  <si>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</si>
  <si>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</si>
  <si>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</si>
  <si>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</si>
  <si>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</si>
  <si>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</si>
  <si>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</si>
  <si>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</si>
  <si>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</si>
  <si>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</si>
  <si>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</si>
  <si>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</si>
  <si>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</si>
  <si>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</si>
  <si>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</si>
  <si>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</si>
  <si>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</si>
  <si>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</si>
  <si>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</si>
  <si>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</si>
  <si>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</si>
  <si>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</si>
  <si>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</si>
  <si>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</si>
  <si>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</si>
  <si>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</si>
  <si>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</si>
  <si>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</si>
  <si>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</si>
  <si>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</si>
  <si>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</si>
  <si>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</si>
  <si>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</si>
  <si>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</si>
  <si>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</si>
  <si>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</si>
  <si>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</si>
  <si>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</si>
  <si>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</si>
  <si>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</si>
  <si>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</si>
  <si>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</si>
  <si>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</si>
  <si>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</si>
  <si>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</si>
  <si>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</si>
  <si>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</si>
  <si>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</si>
  <si>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</si>
  <si>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</si>
  <si>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</si>
  <si>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</si>
  <si>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</si>
  <si>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</si>
  <si>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</si>
  <si>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</si>
  <si>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</si>
  <si>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</si>
  <si>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</si>
  <si>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</si>
  <si>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</si>
  <si>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</si>
  <si>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</si>
  <si>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</si>
  <si>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</si>
  <si>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</si>
  <si>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</si>
  <si>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</si>
  <si>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</si>
  <si>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</si>
  <si>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</si>
  <si>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</si>
  <si>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</si>
  <si>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</si>
  <si>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</si>
  <si>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</si>
  <si>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</si>
  <si>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</si>
  <si>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</si>
  <si>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</si>
  <si>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</si>
  <si>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</si>
  <si>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</si>
  <si>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</si>
  <si>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</si>
  <si>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</si>
  <si>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</si>
  <si>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</si>
  <si>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</si>
  <si>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</si>
  <si>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</si>
  <si>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</si>
  <si>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</si>
  <si>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</si>
  <si>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</si>
  <si>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</si>
  <si>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</si>
  <si>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</si>
  <si>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</si>
  <si>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</si>
  <si>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</si>
  <si>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</si>
  <si>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</si>
  <si>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</si>
  <si>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</si>
  <si>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</si>
  <si>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</si>
  <si>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</si>
  <si>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</si>
  <si>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</si>
  <si>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</si>
  <si>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</si>
  <si>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</si>
  <si>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</si>
  <si>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</si>
  <si>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</si>
  <si>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</si>
  <si>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</si>
  <si>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</si>
  <si>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</si>
  <si>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</si>
  <si>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</si>
  <si>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</si>
  <si>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</si>
  <si>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</si>
  <si>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</si>
  <si>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</si>
  <si>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</si>
  <si>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</si>
  <si>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</si>
  <si>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</si>
  <si>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</si>
  <si>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</si>
  <si>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</si>
  <si>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</si>
  <si>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</si>
  <si>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</si>
  <si>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</si>
  <si>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</si>
  <si>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</si>
  <si>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</si>
  <si>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</si>
  <si>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</si>
  <si>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</si>
  <si>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</si>
  <si>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</si>
  <si>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</si>
  <si>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</si>
  <si>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</si>
  <si>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</si>
  <si>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</si>
  <si>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</si>
  <si>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</si>
  <si>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</si>
  <si>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</si>
  <si>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</si>
  <si>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</si>
  <si>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</si>
  <si>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</si>
  <si>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</si>
  <si>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</si>
  <si>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</si>
  <si>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</si>
  <si>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</si>
  <si>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</si>
  <si>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</si>
  <si>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</si>
  <si>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</si>
  <si>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</si>
  <si>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</si>
  <si>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</si>
  <si>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</si>
  <si>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</si>
  <si>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</si>
  <si>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</si>
  <si>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</si>
  <si>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</si>
  <si>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</si>
  <si>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</si>
  <si>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</si>
  <si>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</si>
  <si>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</si>
  <si>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</si>
  <si>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</si>
  <si>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</si>
  <si>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</si>
  <si>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</si>
  <si>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</si>
  <si>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</si>
  <si>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</si>
  <si>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</si>
  <si>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</si>
  <si>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</si>
  <si>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</si>
  <si>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</si>
  <si>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</si>
  <si>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</si>
  <si>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</si>
  <si>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</si>
  <si>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</si>
  <si>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</si>
  <si>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</si>
  <si>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</si>
  <si>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</si>
  <si>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</si>
  <si>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</si>
  <si>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</si>
  <si>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</si>
  <si>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</si>
  <si>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</si>
  <si>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</si>
  <si>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</si>
  <si>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</si>
  <si>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</si>
  <si>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</si>
  <si>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</si>
  <si>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</si>
  <si>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</si>
  <si>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</si>
  <si>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</si>
  <si>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</si>
  <si>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</si>
  <si>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</si>
  <si>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</si>
  <si>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</si>
  <si>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</si>
  <si>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</si>
  <si>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</si>
  <si>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</si>
  <si>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</si>
  <si>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</si>
  <si>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</si>
  <si>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</si>
  <si>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</si>
  <si>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</si>
  <si>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</si>
  <si>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</si>
  <si>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</si>
  <si>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</si>
  <si>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</si>
  <si>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</si>
  <si>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</si>
  <si>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</si>
  <si>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</si>
  <si>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</si>
  <si>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</si>
  <si>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</si>
  <si>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</si>
  <si>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</si>
  <si>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</si>
  <si>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</si>
  <si>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</si>
  <si>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</si>
  <si>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</si>
  <si>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</si>
  <si>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</si>
  <si>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</si>
  <si>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</si>
  <si>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</si>
  <si>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</si>
  <si>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</si>
  <si>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</si>
  <si>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</si>
  <si>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</si>
  <si>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</si>
  <si>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</si>
  <si>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</si>
  <si>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</si>
  <si>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</si>
  <si>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</si>
  <si>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</si>
  <si>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</si>
  <si>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</si>
  <si>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</si>
  <si>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</si>
  <si>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</si>
  <si>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</si>
  <si>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</si>
  <si>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</si>
  <si>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</si>
  <si>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</si>
  <si>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</si>
  <si>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</si>
  <si>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</si>
  <si>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</si>
  <si>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</si>
  <si>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</si>
  <si>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</si>
  <si>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</si>
  <si>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</si>
  <si>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</si>
  <si>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</si>
  <si>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</si>
  <si>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</si>
  <si>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</si>
  <si>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</si>
  <si>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</si>
  <si>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</si>
  <si>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</si>
  <si>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</si>
  <si>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</si>
  <si>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</si>
  <si>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</si>
  <si>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</si>
  <si>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</si>
  <si>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</si>
  <si>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</si>
  <si>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</si>
  <si>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</si>
  <si>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</si>
  <si>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</si>
  <si>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</si>
  <si>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</si>
  <si>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</si>
  <si>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</si>
  <si>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</si>
  <si>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</si>
  <si>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</si>
  <si>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</si>
  <si>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</si>
  <si>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</si>
  <si>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</si>
  <si>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</si>
  <si>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</si>
  <si>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</si>
  <si>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</si>
  <si>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</si>
  <si>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</si>
  <si>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</si>
  <si>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</si>
  <si>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</si>
  <si>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</si>
  <si>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</si>
  <si>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</si>
  <si>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</si>
  <si>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</si>
  <si>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</si>
  <si>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</si>
  <si>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</si>
  <si>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</si>
  <si>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</si>
  <si>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</si>
  <si>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</si>
  <si>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</si>
  <si>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</si>
  <si>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</si>
  <si>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</si>
  <si>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</si>
  <si>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</si>
  <si>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</si>
  <si>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</si>
  <si>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</si>
  <si>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</si>
  <si>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</si>
  <si>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</si>
  <si>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</si>
  <si>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</si>
  <si>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</si>
  <si>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</si>
  <si>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</si>
  <si>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</si>
  <si>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</si>
  <si>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</si>
  <si>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</si>
  <si>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</si>
  <si>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</si>
  <si>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</si>
  <si>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</si>
  <si>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</si>
  <si>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</si>
  <si>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</si>
  <si>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</si>
  <si>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</si>
  <si>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</si>
  <si>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</si>
  <si>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</si>
  <si>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</si>
  <si>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</si>
  <si>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</si>
  <si>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</si>
  <si>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</si>
  <si>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</si>
  <si>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</si>
  <si>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</si>
  <si>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</si>
  <si>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</si>
  <si>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</si>
  <si>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</si>
  <si>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</si>
  <si>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</si>
  <si>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</si>
  <si>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</si>
  <si>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</si>
  <si>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</si>
  <si>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</si>
  <si>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</si>
  <si>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</si>
  <si>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</si>
  <si>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</si>
  <si>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</si>
  <si>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</si>
  <si>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</si>
  <si>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</si>
  <si>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</si>
  <si>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</si>
  <si>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</si>
  <si>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</si>
  <si>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</si>
  <si>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</si>
  <si>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</si>
  <si>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</si>
  <si>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</si>
  <si>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</si>
  <si>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</si>
  <si>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</si>
  <si>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</si>
  <si>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</si>
  <si>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</si>
  <si>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</si>
  <si>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</si>
  <si>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</si>
  <si>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</si>
  <si>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</si>
  <si>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</si>
  <si>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</si>
  <si>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</si>
  <si>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</si>
  <si>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</si>
  <si>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</si>
  <si>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</si>
  <si>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</si>
  <si>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</si>
  <si>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</si>
  <si>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</si>
  <si>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</si>
  <si>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</si>
  <si>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</si>
  <si>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</si>
  <si>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</si>
  <si>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</si>
  <si>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</si>
  <si>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</si>
  <si>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</si>
  <si>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</si>
  <si>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</si>
  <si>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</si>
  <si>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</si>
  <si>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</si>
  <si>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</si>
  <si>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</si>
  <si>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</si>
  <si>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</si>
  <si>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</si>
  <si>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</si>
  <si>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</si>
  <si>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</si>
  <si>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</si>
  <si>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</si>
  <si>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</si>
  <si>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</si>
  <si>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</si>
  <si>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</si>
  <si>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</si>
  <si>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</si>
  <si>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</si>
  <si>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</si>
  <si>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</si>
  <si>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</si>
  <si>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</si>
  <si>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</si>
  <si>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</si>
  <si>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</si>
  <si>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</si>
  <si>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</si>
  <si>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</si>
  <si>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</si>
  <si>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</si>
  <si>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</si>
  <si>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</si>
  <si>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</si>
  <si>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</si>
  <si>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</si>
  <si>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</si>
  <si>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</si>
  <si>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</si>
  <si>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</si>
  <si>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</si>
  <si>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</si>
  <si>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</si>
  <si>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</si>
  <si>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</si>
  <si>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</si>
  <si>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</si>
  <si>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</si>
  <si>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</si>
  <si>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</si>
  <si>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</si>
  <si>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</si>
  <si>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</si>
  <si>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</si>
  <si>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</si>
  <si>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</si>
  <si>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</si>
  <si>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</si>
  <si>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</si>
  <si>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</si>
  <si>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</si>
  <si>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</si>
  <si>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</si>
  <si>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</si>
  <si>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</si>
  <si>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</si>
  <si>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</si>
  <si>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</si>
  <si>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</si>
  <si>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</si>
  <si>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</si>
  <si>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</si>
  <si>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</si>
  <si>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</si>
  <si>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</si>
  <si>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</si>
  <si>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</si>
  <si>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</si>
  <si>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</si>
  <si>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</si>
  <si>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</si>
  <si>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</si>
  <si>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</si>
  <si>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</si>
  <si>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</si>
  <si>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</si>
  <si>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</si>
  <si>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</si>
  <si>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</si>
  <si>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</si>
  <si>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</si>
  <si>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</si>
  <si>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</si>
  <si>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</si>
  <si>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</si>
  <si>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</si>
  <si>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</si>
  <si>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</si>
  <si>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</si>
  <si>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</si>
  <si>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</si>
  <si>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</si>
  <si>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</si>
  <si>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</si>
  <si>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</si>
  <si>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</si>
  <si>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</si>
  <si>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</si>
  <si>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</si>
  <si>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</si>
  <si>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</si>
  <si>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</si>
  <si>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</si>
  <si>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</si>
  <si>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</si>
  <si>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</si>
  <si>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</si>
  <si>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</si>
  <si>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</si>
  <si>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</si>
  <si>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</si>
  <si>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</si>
  <si>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</si>
  <si>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</si>
  <si>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</si>
  <si>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</si>
  <si>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</si>
  <si>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</si>
  <si>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</si>
  <si>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</si>
  <si>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</si>
  <si>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</si>
  <si>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</si>
  <si>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</si>
  <si>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</si>
  <si>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</si>
  <si>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</si>
  <si>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</si>
  <si>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</si>
  <si>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</si>
  <si>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</si>
  <si>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</si>
  <si>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</si>
  <si>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</si>
  <si>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</si>
  <si>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</si>
  <si>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</si>
  <si>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</si>
  <si>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</si>
  <si>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</si>
  <si>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</si>
  <si>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</si>
  <si>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</si>
  <si>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</si>
  <si>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</si>
  <si>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</si>
  <si>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</si>
  <si>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</si>
  <si>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</si>
  <si>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</si>
  <si>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</si>
  <si>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</si>
  <si>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</si>
  <si>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</si>
  <si>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</si>
  <si>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</si>
  <si>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</si>
  <si>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</si>
  <si>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</si>
  <si>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</si>
  <si>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</si>
  <si>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</si>
  <si>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</si>
  <si>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</si>
  <si>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</si>
  <si>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</si>
  <si>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</si>
  <si>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</si>
  <si>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</si>
  <si>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</si>
  <si>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</si>
  <si>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</si>
  <si>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</si>
  <si>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</si>
  <si>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</si>
  <si>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</si>
  <si>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</si>
  <si>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</si>
  <si>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</si>
  <si>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</si>
  <si>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</si>
  <si>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</si>
  <si>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</si>
  <si>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</si>
  <si>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</si>
  <si>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</si>
  <si>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</si>
  <si>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</si>
  <si>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</si>
  <si>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</si>
  <si>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</si>
  <si>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</si>
  <si>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</si>
  <si>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</si>
  <si>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</si>
  <si>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</si>
  <si>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</si>
  <si>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</si>
  <si>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</si>
  <si>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</si>
  <si>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</si>
  <si>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</si>
  <si>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</si>
  <si>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</si>
  <si>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</si>
  <si>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</si>
  <si>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</si>
  <si>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</si>
  <si>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</si>
  <si>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</si>
  <si>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</si>
  <si>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</si>
  <si>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</si>
  <si>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</si>
  <si>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</si>
  <si>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</si>
  <si>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</si>
  <si>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</si>
  <si>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</si>
  <si>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</si>
  <si>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</si>
  <si>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</si>
  <si>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</si>
  <si>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</si>
  <si>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</si>
  <si>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</si>
  <si>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</si>
  <si>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</si>
  <si>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</si>
  <si>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</si>
  <si>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</si>
  <si>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</si>
  <si>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</si>
  <si>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</si>
  <si>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</si>
  <si>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</si>
  <si>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</si>
  <si>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</si>
  <si>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</si>
  <si>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</si>
  <si>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</si>
  <si>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</si>
  <si>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</si>
  <si>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</si>
  <si>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</si>
  <si>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</si>
  <si>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</si>
  <si>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</si>
  <si>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</si>
  <si>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</si>
  <si>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</si>
  <si>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</si>
  <si>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</si>
  <si>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</si>
  <si>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</si>
  <si>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</si>
  <si>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</si>
  <si>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</si>
  <si>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</si>
  <si>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</si>
  <si>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</si>
  <si>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</si>
  <si>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</si>
  <si>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</si>
  <si>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</si>
  <si>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</si>
  <si>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</si>
  <si>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</si>
  <si>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</si>
  <si>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</si>
  <si>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</si>
  <si>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</si>
  <si>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</si>
  <si>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</si>
  <si>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</si>
  <si>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</si>
  <si>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</si>
  <si>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</si>
  <si>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</si>
  <si>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</si>
  <si>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</si>
  <si>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</si>
  <si>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</si>
  <si>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</si>
  <si>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</si>
  <si>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</si>
  <si>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</si>
  <si>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</si>
  <si>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</si>
  <si>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</si>
  <si>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</si>
  <si>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</si>
  <si>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</si>
  <si>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</si>
  <si>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</si>
  <si>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</si>
  <si>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</si>
  <si>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</si>
  <si>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</si>
  <si>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</si>
  <si>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</si>
  <si>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</si>
  <si>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</si>
  <si>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</si>
  <si>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</si>
  <si>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</si>
  <si>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</si>
  <si>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</si>
  <si>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</si>
  <si>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</si>
  <si>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</si>
  <si>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</si>
  <si>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</si>
  <si>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</si>
  <si>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Promo</t>
  </si>
  <si>
    <t>Temperature</t>
  </si>
  <si>
    <t>Select Year:</t>
  </si>
  <si>
    <t>Select Metric 1:</t>
  </si>
  <si>
    <t>Select Metric 2:</t>
  </si>
  <si>
    <t>PercentRank</t>
  </si>
  <si>
    <t>Degrees</t>
  </si>
  <si>
    <t>Empty Boxes</t>
  </si>
  <si>
    <t>Filled Boxes</t>
  </si>
  <si>
    <t>Buenos Aires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</si>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</sst>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_(* #,##0.00_);_(* \(#,##0.00\);_(* &quot;-&quot;??_);_(@_)"/>
    <numFmt numFmtId="166" formatCode="&quot;$&quot;#,##0"/>
    <numFmt numFmtId="167" formatCode="m/d;@"/>
    <numFmt numFmtId="168" formatCode="0.0%"/>
    <numFmt numFmtId="169" formatCode="&quot;$&quot;#,##0.00"/>
    <numFmt numFmtId="170" formatCode="0.000"/>
    <numFmt numFmtId="171" formatCode="0.0"/>
    <numFmt numFmtId="172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165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28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0" xfId="0" applyFont="1" applyAlignment="1">
      <alignment horizontal="right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3" fillId="0" borderId="0" xfId="0" applyFont="1"/>
    <xf numFmtId="166" fontId="0" fillId="0" borderId="0" xfId="0" applyNumberForma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8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6" fontId="2" fillId="6" borderId="0" xfId="0" applyNumberFormat="1" applyFon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7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6" fontId="2" fillId="7" borderId="0" xfId="0" applyNumberFormat="1" applyFont="1" applyFill="1" applyAlignment="1">
      <alignment horizontal="center"/>
    </xf>
    <xf numFmtId="168" fontId="3" fillId="3" borderId="6" xfId="4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6" fillId="0" borderId="0" xfId="0" applyFont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7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6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9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6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6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70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71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6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6" fontId="1" fillId="0" borderId="0" xfId="6" applyNumberFormat="1" applyFon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9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7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70" fontId="2" fillId="2" borderId="11" xfId="0" applyNumberFormat="1" applyFont="1" applyFill="1" applyBorder="1" applyAlignment="1">
      <alignment horizontal="center"/>
    </xf>
    <xf numFmtId="171" fontId="2" fillId="2" borderId="11" xfId="4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A-476B-BF6C-46A268AE8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axId val="624898280"/>
        <c:axId val="624898936"/>
      </c:barChart>
      <c:catAx>
        <c:axId val="624898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936"/>
        <c:crosses val="autoZero"/>
        <c:auto val="1"/>
        <c:lblAlgn val="ctr"/>
        <c:lblOffset val="100"/>
        <c:noMultiLvlLbl val="0"/>
      </c:catAx>
      <c:valAx>
        <c:axId val="62489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6-4BBD-998D-F09CDE8D3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652664"/>
        <c:axId val="683652992"/>
      </c:barChart>
      <c:catAx>
        <c:axId val="68365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992"/>
        <c:crosses val="autoZero"/>
        <c:auto val="1"/>
        <c:lblAlgn val="ctr"/>
        <c:lblOffset val="100"/>
        <c:noMultiLvlLbl val="0"/>
      </c:catAx>
      <c:valAx>
        <c:axId val="6836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Genre &amp;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2280048072093"/>
          <c:y val="0.17171296296296296"/>
          <c:w val="0.87010165076991719"/>
          <c:h val="0.5532458442694663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1-4476-95CD-EC663410ABA9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1-4476-95CD-EC663410ABA9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1-4476-95CD-EC663410ABA9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71-4476-95CD-EC663410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1435520"/>
        <c:axId val="541435848"/>
      </c:barChart>
      <c:catAx>
        <c:axId val="54143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848"/>
        <c:crosses val="autoZero"/>
        <c:auto val="1"/>
        <c:lblAlgn val="ctr"/>
        <c:lblOffset val="100"/>
        <c:noMultiLvlLbl val="0"/>
      </c:catAx>
      <c:valAx>
        <c:axId val="54143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05858283794158"/>
          <c:y val="0.91261519393409141"/>
          <c:w val="0.549882633353832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6.2978432043820608E-3"/>
                  <c:y val="-3.83683491176506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2-4442-BE6E-D61ECAA02AA4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2.3689147552208255E-2"/>
                  <c:y val="7.67483096870955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12-4442-BE6E-D61ECAA0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651992"/>
        <c:axId val="722650680"/>
      </c:lineChart>
      <c:dateAx>
        <c:axId val="7226519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0680"/>
        <c:crosses val="autoZero"/>
        <c:auto val="1"/>
        <c:lblOffset val="100"/>
        <c:baseTimeUnit val="days"/>
      </c:dateAx>
      <c:valAx>
        <c:axId val="722650680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4-47E1-8CCE-98F45F47FA81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4-47E1-8CCE-98F45F47FA81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B4-47E1-8CCE-98F45F47FA81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B4-47E1-8CCE-98F45F47F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2-4C54-B6CB-D22C9A621494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2-4C54-B6CB-D22C9A621494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2-4C54-B6CB-D22C9A621494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D2-4C54-B6CB-D22C9A621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64-4A54-B921-F2CDE7CDC0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C-48DF-ABDF-CBD1243C335C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364-4A54-B921-F2CDE7CDC035}"/>
              </c:ext>
            </c:extLst>
          </c:dPt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C-48DF-ABDF-CBD1243C3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394534016581259"/>
          <c:y val="0"/>
          <c:w val="0.63625287579793266"/>
          <c:h val="0.869290073680549"/>
        </c:manualLayout>
      </c:layout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7F-4287-80C4-524483F36B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7F-4287-80C4-524483F36B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7F-4287-80C4-524483F36B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7F-4287-80C4-524483F36B15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7F-4287-80C4-524483F36B15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B7F-4287-80C4-524483F36B15}"/>
              </c:ext>
            </c:extLst>
          </c:dPt>
          <c:dPt>
            <c:idx val="2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B7F-4287-80C4-524483F36B15}"/>
              </c:ext>
            </c:extLst>
          </c:dPt>
          <c:dPt>
            <c:idx val="3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7F-4287-80C4-524483F36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2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78-4653-896E-711D36F7F4C3}"/>
              </c:ext>
            </c:extLst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"$"#,##0</c:formatCode>
                <c:ptCount val="3"/>
                <c:pt idx="0">
                  <c:v>118000</c:v>
                </c:pt>
                <c:pt idx="1">
                  <c:v>282000</c:v>
                </c:pt>
                <c:pt idx="2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D-49C0-A117-3BFD05B971D1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1ED-49C0-A117-3BFD05B971D1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"$"#,##0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ED-49C0-A117-3BFD05B971D1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1ED-49C0-A117-3BFD05B971D1}"/>
              </c:ext>
            </c:extLst>
          </c:dPt>
          <c:dPt>
            <c:idx val="1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"$"#,##0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ED-49C0-A117-3BFD05B971D1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1ED-49C0-A117-3BFD05B971D1}"/>
              </c:ext>
            </c:extLst>
          </c:dPt>
          <c:dPt>
            <c:idx val="1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"$"#,##0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ED-49C0-A117-3BFD05B9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1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(2000-2015)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05485564304463"/>
                  <c:y val="-5.54800962379702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E-4958-AD78-1768EC671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674560"/>
        <c:axId val="631704408"/>
      </c:scatterChart>
      <c:valAx>
        <c:axId val="631674560"/>
        <c:scaling>
          <c:orientation val="minMax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04408"/>
        <c:crosses val="autoZero"/>
        <c:crossBetween val="midCat"/>
      </c:valAx>
      <c:valAx>
        <c:axId val="63170440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67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 Teams (2000-2015)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45923009623797"/>
                  <c:y val="-7.68478419364246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Charts'!$I$2:$I$481</c:f>
              <c:numCache>
                <c:formatCode>General</c:formatCode>
                <c:ptCount val="48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  <c:pt idx="31">
                  <c:v>239</c:v>
                </c:pt>
                <c:pt idx="32">
                  <c:v>-142</c:v>
                </c:pt>
                <c:pt idx="33">
                  <c:v>-129</c:v>
                </c:pt>
                <c:pt idx="34">
                  <c:v>-2</c:v>
                </c:pt>
                <c:pt idx="35">
                  <c:v>-23</c:v>
                </c:pt>
                <c:pt idx="36">
                  <c:v>27</c:v>
                </c:pt>
                <c:pt idx="37">
                  <c:v>-66</c:v>
                </c:pt>
                <c:pt idx="38">
                  <c:v>-39</c:v>
                </c:pt>
                <c:pt idx="39">
                  <c:v>-115</c:v>
                </c:pt>
                <c:pt idx="40">
                  <c:v>-152</c:v>
                </c:pt>
                <c:pt idx="41">
                  <c:v>-215</c:v>
                </c:pt>
                <c:pt idx="42">
                  <c:v>-201</c:v>
                </c:pt>
                <c:pt idx="43">
                  <c:v>78</c:v>
                </c:pt>
                <c:pt idx="44">
                  <c:v>51</c:v>
                </c:pt>
                <c:pt idx="45">
                  <c:v>76</c:v>
                </c:pt>
                <c:pt idx="46">
                  <c:v>3</c:v>
                </c:pt>
                <c:pt idx="47">
                  <c:v>-142</c:v>
                </c:pt>
                <c:pt idx="48">
                  <c:v>17</c:v>
                </c:pt>
                <c:pt idx="49">
                  <c:v>300</c:v>
                </c:pt>
                <c:pt idx="50">
                  <c:v>14</c:v>
                </c:pt>
                <c:pt idx="51">
                  <c:v>130</c:v>
                </c:pt>
                <c:pt idx="52">
                  <c:v>141</c:v>
                </c:pt>
                <c:pt idx="53">
                  <c:v>-78</c:v>
                </c:pt>
                <c:pt idx="54">
                  <c:v>86</c:v>
                </c:pt>
                <c:pt idx="55">
                  <c:v>76</c:v>
                </c:pt>
                <c:pt idx="56">
                  <c:v>-71</c:v>
                </c:pt>
                <c:pt idx="57">
                  <c:v>14</c:v>
                </c:pt>
                <c:pt idx="58">
                  <c:v>27</c:v>
                </c:pt>
                <c:pt idx="59">
                  <c:v>91</c:v>
                </c:pt>
                <c:pt idx="60">
                  <c:v>-245</c:v>
                </c:pt>
                <c:pt idx="61">
                  <c:v>17</c:v>
                </c:pt>
                <c:pt idx="62">
                  <c:v>146</c:v>
                </c:pt>
                <c:pt idx="63">
                  <c:v>56</c:v>
                </c:pt>
                <c:pt idx="64">
                  <c:v>-153</c:v>
                </c:pt>
                <c:pt idx="65">
                  <c:v>-64</c:v>
                </c:pt>
                <c:pt idx="66">
                  <c:v>-89</c:v>
                </c:pt>
                <c:pt idx="67">
                  <c:v>-65</c:v>
                </c:pt>
                <c:pt idx="68">
                  <c:v>-154</c:v>
                </c:pt>
                <c:pt idx="69">
                  <c:v>-194</c:v>
                </c:pt>
                <c:pt idx="70">
                  <c:v>-289</c:v>
                </c:pt>
                <c:pt idx="71">
                  <c:v>-120</c:v>
                </c:pt>
                <c:pt idx="72">
                  <c:v>58</c:v>
                </c:pt>
                <c:pt idx="73">
                  <c:v>-14</c:v>
                </c:pt>
                <c:pt idx="74">
                  <c:v>-106</c:v>
                </c:pt>
                <c:pt idx="75">
                  <c:v>207</c:v>
                </c:pt>
                <c:pt idx="76">
                  <c:v>54</c:v>
                </c:pt>
                <c:pt idx="77">
                  <c:v>139</c:v>
                </c:pt>
                <c:pt idx="78">
                  <c:v>-53</c:v>
                </c:pt>
                <c:pt idx="79">
                  <c:v>-15</c:v>
                </c:pt>
                <c:pt idx="80">
                  <c:v>167</c:v>
                </c:pt>
                <c:pt idx="81">
                  <c:v>-98</c:v>
                </c:pt>
                <c:pt idx="82">
                  <c:v>115</c:v>
                </c:pt>
                <c:pt idx="83">
                  <c:v>143</c:v>
                </c:pt>
                <c:pt idx="84">
                  <c:v>-13</c:v>
                </c:pt>
                <c:pt idx="85">
                  <c:v>70</c:v>
                </c:pt>
                <c:pt idx="86">
                  <c:v>145</c:v>
                </c:pt>
                <c:pt idx="87">
                  <c:v>-39</c:v>
                </c:pt>
                <c:pt idx="88">
                  <c:v>194</c:v>
                </c:pt>
                <c:pt idx="89">
                  <c:v>200</c:v>
                </c:pt>
                <c:pt idx="90">
                  <c:v>-137</c:v>
                </c:pt>
                <c:pt idx="91">
                  <c:v>-31</c:v>
                </c:pt>
                <c:pt idx="92">
                  <c:v>-159</c:v>
                </c:pt>
                <c:pt idx="93">
                  <c:v>-153</c:v>
                </c:pt>
                <c:pt idx="94">
                  <c:v>-79</c:v>
                </c:pt>
                <c:pt idx="95">
                  <c:v>-337</c:v>
                </c:pt>
                <c:pt idx="96">
                  <c:v>59</c:v>
                </c:pt>
                <c:pt idx="97">
                  <c:v>125</c:v>
                </c:pt>
                <c:pt idx="98">
                  <c:v>76</c:v>
                </c:pt>
                <c:pt idx="99">
                  <c:v>68</c:v>
                </c:pt>
                <c:pt idx="100">
                  <c:v>-5</c:v>
                </c:pt>
                <c:pt idx="101">
                  <c:v>-48</c:v>
                </c:pt>
                <c:pt idx="102">
                  <c:v>43</c:v>
                </c:pt>
                <c:pt idx="103">
                  <c:v>-192</c:v>
                </c:pt>
                <c:pt idx="104">
                  <c:v>-39</c:v>
                </c:pt>
                <c:pt idx="105">
                  <c:v>94</c:v>
                </c:pt>
                <c:pt idx="106">
                  <c:v>128</c:v>
                </c:pt>
                <c:pt idx="107">
                  <c:v>-77</c:v>
                </c:pt>
                <c:pt idx="108">
                  <c:v>-7</c:v>
                </c:pt>
                <c:pt idx="109">
                  <c:v>41</c:v>
                </c:pt>
                <c:pt idx="110">
                  <c:v>32</c:v>
                </c:pt>
                <c:pt idx="111">
                  <c:v>117</c:v>
                </c:pt>
                <c:pt idx="112">
                  <c:v>80</c:v>
                </c:pt>
                <c:pt idx="113">
                  <c:v>158</c:v>
                </c:pt>
                <c:pt idx="114">
                  <c:v>152</c:v>
                </c:pt>
                <c:pt idx="115">
                  <c:v>-143</c:v>
                </c:pt>
                <c:pt idx="116">
                  <c:v>18</c:v>
                </c:pt>
                <c:pt idx="117">
                  <c:v>167</c:v>
                </c:pt>
                <c:pt idx="118">
                  <c:v>-112</c:v>
                </c:pt>
                <c:pt idx="119">
                  <c:v>161</c:v>
                </c:pt>
                <c:pt idx="120">
                  <c:v>-123</c:v>
                </c:pt>
                <c:pt idx="121">
                  <c:v>-128</c:v>
                </c:pt>
                <c:pt idx="122">
                  <c:v>-64</c:v>
                </c:pt>
                <c:pt idx="123">
                  <c:v>1</c:v>
                </c:pt>
                <c:pt idx="124">
                  <c:v>-134</c:v>
                </c:pt>
                <c:pt idx="125">
                  <c:v>18</c:v>
                </c:pt>
                <c:pt idx="126">
                  <c:v>-157</c:v>
                </c:pt>
                <c:pt idx="127">
                  <c:v>-17</c:v>
                </c:pt>
                <c:pt idx="128">
                  <c:v>-185</c:v>
                </c:pt>
                <c:pt idx="129">
                  <c:v>-104</c:v>
                </c:pt>
                <c:pt idx="130">
                  <c:v>12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51</c:v>
                </c:pt>
                <c:pt idx="135">
                  <c:v>34</c:v>
                </c:pt>
                <c:pt idx="136">
                  <c:v>-90</c:v>
                </c:pt>
                <c:pt idx="137">
                  <c:v>-284</c:v>
                </c:pt>
                <c:pt idx="138">
                  <c:v>105</c:v>
                </c:pt>
                <c:pt idx="139">
                  <c:v>-125</c:v>
                </c:pt>
                <c:pt idx="140">
                  <c:v>80</c:v>
                </c:pt>
                <c:pt idx="141">
                  <c:v>196</c:v>
                </c:pt>
                <c:pt idx="142">
                  <c:v>135</c:v>
                </c:pt>
                <c:pt idx="143">
                  <c:v>124</c:v>
                </c:pt>
                <c:pt idx="144">
                  <c:v>77</c:v>
                </c:pt>
                <c:pt idx="145">
                  <c:v>59</c:v>
                </c:pt>
                <c:pt idx="146">
                  <c:v>-47</c:v>
                </c:pt>
                <c:pt idx="147">
                  <c:v>102</c:v>
                </c:pt>
                <c:pt idx="148">
                  <c:v>181</c:v>
                </c:pt>
                <c:pt idx="149">
                  <c:v>89</c:v>
                </c:pt>
                <c:pt idx="150">
                  <c:v>-186</c:v>
                </c:pt>
                <c:pt idx="151">
                  <c:v>-234</c:v>
                </c:pt>
                <c:pt idx="152">
                  <c:v>-89</c:v>
                </c:pt>
                <c:pt idx="153">
                  <c:v>29</c:v>
                </c:pt>
                <c:pt idx="154">
                  <c:v>148</c:v>
                </c:pt>
                <c:pt idx="155">
                  <c:v>70</c:v>
                </c:pt>
                <c:pt idx="156">
                  <c:v>-122</c:v>
                </c:pt>
                <c:pt idx="157">
                  <c:v>-34</c:v>
                </c:pt>
                <c:pt idx="158">
                  <c:v>114</c:v>
                </c:pt>
                <c:pt idx="159">
                  <c:v>7</c:v>
                </c:pt>
                <c:pt idx="160">
                  <c:v>26</c:v>
                </c:pt>
                <c:pt idx="161">
                  <c:v>-15</c:v>
                </c:pt>
                <c:pt idx="162">
                  <c:v>-69</c:v>
                </c:pt>
                <c:pt idx="163">
                  <c:v>-160</c:v>
                </c:pt>
                <c:pt idx="164">
                  <c:v>-42</c:v>
                </c:pt>
                <c:pt idx="165">
                  <c:v>-64</c:v>
                </c:pt>
                <c:pt idx="166">
                  <c:v>-71</c:v>
                </c:pt>
                <c:pt idx="167">
                  <c:v>96</c:v>
                </c:pt>
                <c:pt idx="168">
                  <c:v>84</c:v>
                </c:pt>
                <c:pt idx="169">
                  <c:v>-70</c:v>
                </c:pt>
                <c:pt idx="170">
                  <c:v>95</c:v>
                </c:pt>
                <c:pt idx="171">
                  <c:v>-11</c:v>
                </c:pt>
                <c:pt idx="172">
                  <c:v>-52</c:v>
                </c:pt>
                <c:pt idx="173">
                  <c:v>-96</c:v>
                </c:pt>
                <c:pt idx="174">
                  <c:v>171</c:v>
                </c:pt>
                <c:pt idx="175">
                  <c:v>118</c:v>
                </c:pt>
                <c:pt idx="176">
                  <c:v>81</c:v>
                </c:pt>
                <c:pt idx="177">
                  <c:v>74</c:v>
                </c:pt>
                <c:pt idx="178">
                  <c:v>105</c:v>
                </c:pt>
                <c:pt idx="179">
                  <c:v>97</c:v>
                </c:pt>
                <c:pt idx="180">
                  <c:v>-14</c:v>
                </c:pt>
                <c:pt idx="181">
                  <c:v>-167</c:v>
                </c:pt>
                <c:pt idx="182">
                  <c:v>1</c:v>
                </c:pt>
                <c:pt idx="183">
                  <c:v>-106</c:v>
                </c:pt>
                <c:pt idx="184">
                  <c:v>-214</c:v>
                </c:pt>
                <c:pt idx="185">
                  <c:v>88</c:v>
                </c:pt>
                <c:pt idx="186">
                  <c:v>-103</c:v>
                </c:pt>
                <c:pt idx="187">
                  <c:v>-15</c:v>
                </c:pt>
                <c:pt idx="188">
                  <c:v>-52</c:v>
                </c:pt>
                <c:pt idx="189">
                  <c:v>44</c:v>
                </c:pt>
                <c:pt idx="190">
                  <c:v>-126</c:v>
                </c:pt>
                <c:pt idx="191">
                  <c:v>118</c:v>
                </c:pt>
                <c:pt idx="192">
                  <c:v>51</c:v>
                </c:pt>
                <c:pt idx="193">
                  <c:v>52</c:v>
                </c:pt>
                <c:pt idx="194">
                  <c:v>55</c:v>
                </c:pt>
                <c:pt idx="195">
                  <c:v>-131</c:v>
                </c:pt>
                <c:pt idx="196">
                  <c:v>147</c:v>
                </c:pt>
                <c:pt idx="197">
                  <c:v>-36</c:v>
                </c:pt>
                <c:pt idx="198">
                  <c:v>53</c:v>
                </c:pt>
                <c:pt idx="199">
                  <c:v>16</c:v>
                </c:pt>
                <c:pt idx="200">
                  <c:v>19</c:v>
                </c:pt>
                <c:pt idx="201">
                  <c:v>-44</c:v>
                </c:pt>
                <c:pt idx="202">
                  <c:v>44</c:v>
                </c:pt>
                <c:pt idx="203">
                  <c:v>-118</c:v>
                </c:pt>
                <c:pt idx="204">
                  <c:v>69</c:v>
                </c:pt>
                <c:pt idx="205">
                  <c:v>103</c:v>
                </c:pt>
                <c:pt idx="206">
                  <c:v>74</c:v>
                </c:pt>
                <c:pt idx="207">
                  <c:v>34</c:v>
                </c:pt>
                <c:pt idx="208">
                  <c:v>-5</c:v>
                </c:pt>
                <c:pt idx="209">
                  <c:v>163</c:v>
                </c:pt>
                <c:pt idx="210">
                  <c:v>-162</c:v>
                </c:pt>
                <c:pt idx="211">
                  <c:v>-101</c:v>
                </c:pt>
                <c:pt idx="212">
                  <c:v>-110</c:v>
                </c:pt>
                <c:pt idx="213">
                  <c:v>-122</c:v>
                </c:pt>
                <c:pt idx="214">
                  <c:v>-20</c:v>
                </c:pt>
                <c:pt idx="215">
                  <c:v>102</c:v>
                </c:pt>
                <c:pt idx="216">
                  <c:v>75</c:v>
                </c:pt>
                <c:pt idx="217">
                  <c:v>107</c:v>
                </c:pt>
                <c:pt idx="218">
                  <c:v>-72</c:v>
                </c:pt>
                <c:pt idx="219">
                  <c:v>-28</c:v>
                </c:pt>
                <c:pt idx="220">
                  <c:v>-70</c:v>
                </c:pt>
                <c:pt idx="221">
                  <c:v>25</c:v>
                </c:pt>
                <c:pt idx="222">
                  <c:v>-7</c:v>
                </c:pt>
                <c:pt idx="223">
                  <c:v>-17</c:v>
                </c:pt>
                <c:pt idx="224">
                  <c:v>54</c:v>
                </c:pt>
                <c:pt idx="225">
                  <c:v>77</c:v>
                </c:pt>
                <c:pt idx="226">
                  <c:v>-90</c:v>
                </c:pt>
                <c:pt idx="227">
                  <c:v>71</c:v>
                </c:pt>
                <c:pt idx="228">
                  <c:v>-37</c:v>
                </c:pt>
                <c:pt idx="229">
                  <c:v>-104</c:v>
                </c:pt>
                <c:pt idx="230">
                  <c:v>-112</c:v>
                </c:pt>
                <c:pt idx="231">
                  <c:v>90</c:v>
                </c:pt>
                <c:pt idx="232">
                  <c:v>62</c:v>
                </c:pt>
                <c:pt idx="233">
                  <c:v>-19</c:v>
                </c:pt>
                <c:pt idx="234">
                  <c:v>8</c:v>
                </c:pt>
                <c:pt idx="235">
                  <c:v>-146</c:v>
                </c:pt>
                <c:pt idx="236">
                  <c:v>91</c:v>
                </c:pt>
                <c:pt idx="237">
                  <c:v>54</c:v>
                </c:pt>
                <c:pt idx="238">
                  <c:v>210</c:v>
                </c:pt>
                <c:pt idx="239">
                  <c:v>191</c:v>
                </c:pt>
                <c:pt idx="240">
                  <c:v>3</c:v>
                </c:pt>
                <c:pt idx="241">
                  <c:v>103</c:v>
                </c:pt>
                <c:pt idx="242">
                  <c:v>-44</c:v>
                </c:pt>
                <c:pt idx="243">
                  <c:v>-149</c:v>
                </c:pt>
                <c:pt idx="244">
                  <c:v>-184</c:v>
                </c:pt>
                <c:pt idx="245">
                  <c:v>84</c:v>
                </c:pt>
                <c:pt idx="246">
                  <c:v>-90</c:v>
                </c:pt>
                <c:pt idx="247">
                  <c:v>14</c:v>
                </c:pt>
                <c:pt idx="248">
                  <c:v>-87</c:v>
                </c:pt>
                <c:pt idx="249">
                  <c:v>-66</c:v>
                </c:pt>
                <c:pt idx="250">
                  <c:v>-75</c:v>
                </c:pt>
                <c:pt idx="251">
                  <c:v>-127</c:v>
                </c:pt>
                <c:pt idx="252">
                  <c:v>-96</c:v>
                </c:pt>
                <c:pt idx="253">
                  <c:v>-119</c:v>
                </c:pt>
                <c:pt idx="254">
                  <c:v>44</c:v>
                </c:pt>
                <c:pt idx="255">
                  <c:v>61</c:v>
                </c:pt>
                <c:pt idx="256">
                  <c:v>-31</c:v>
                </c:pt>
                <c:pt idx="257">
                  <c:v>104</c:v>
                </c:pt>
                <c:pt idx="258">
                  <c:v>119</c:v>
                </c:pt>
                <c:pt idx="259">
                  <c:v>54</c:v>
                </c:pt>
                <c:pt idx="260">
                  <c:v>-25</c:v>
                </c:pt>
                <c:pt idx="261">
                  <c:v>-140</c:v>
                </c:pt>
                <c:pt idx="262">
                  <c:v>184</c:v>
                </c:pt>
                <c:pt idx="263">
                  <c:v>52</c:v>
                </c:pt>
                <c:pt idx="264">
                  <c:v>68</c:v>
                </c:pt>
                <c:pt idx="265">
                  <c:v>82</c:v>
                </c:pt>
                <c:pt idx="266">
                  <c:v>151</c:v>
                </c:pt>
                <c:pt idx="267">
                  <c:v>-36</c:v>
                </c:pt>
                <c:pt idx="268">
                  <c:v>84</c:v>
                </c:pt>
                <c:pt idx="269">
                  <c:v>62</c:v>
                </c:pt>
                <c:pt idx="270">
                  <c:v>6</c:v>
                </c:pt>
                <c:pt idx="271">
                  <c:v>-131</c:v>
                </c:pt>
                <c:pt idx="272">
                  <c:v>-132</c:v>
                </c:pt>
                <c:pt idx="273">
                  <c:v>-164</c:v>
                </c:pt>
                <c:pt idx="274">
                  <c:v>-2</c:v>
                </c:pt>
                <c:pt idx="275">
                  <c:v>49</c:v>
                </c:pt>
                <c:pt idx="276">
                  <c:v>52</c:v>
                </c:pt>
                <c:pt idx="277">
                  <c:v>-135</c:v>
                </c:pt>
                <c:pt idx="278">
                  <c:v>44</c:v>
                </c:pt>
                <c:pt idx="279">
                  <c:v>-156</c:v>
                </c:pt>
                <c:pt idx="280">
                  <c:v>-62</c:v>
                </c:pt>
                <c:pt idx="281">
                  <c:v>-50</c:v>
                </c:pt>
                <c:pt idx="282">
                  <c:v>89</c:v>
                </c:pt>
                <c:pt idx="283">
                  <c:v>-33</c:v>
                </c:pt>
                <c:pt idx="284">
                  <c:v>27</c:v>
                </c:pt>
                <c:pt idx="285">
                  <c:v>-92</c:v>
                </c:pt>
                <c:pt idx="286">
                  <c:v>46</c:v>
                </c:pt>
                <c:pt idx="287">
                  <c:v>90</c:v>
                </c:pt>
                <c:pt idx="288">
                  <c:v>-8</c:v>
                </c:pt>
                <c:pt idx="289">
                  <c:v>94</c:v>
                </c:pt>
                <c:pt idx="290">
                  <c:v>-52</c:v>
                </c:pt>
                <c:pt idx="291">
                  <c:v>169</c:v>
                </c:pt>
                <c:pt idx="292">
                  <c:v>-127</c:v>
                </c:pt>
                <c:pt idx="293">
                  <c:v>111</c:v>
                </c:pt>
                <c:pt idx="294">
                  <c:v>122</c:v>
                </c:pt>
                <c:pt idx="295">
                  <c:v>-2</c:v>
                </c:pt>
                <c:pt idx="296">
                  <c:v>136</c:v>
                </c:pt>
                <c:pt idx="297">
                  <c:v>35</c:v>
                </c:pt>
                <c:pt idx="298">
                  <c:v>-86</c:v>
                </c:pt>
                <c:pt idx="299">
                  <c:v>162</c:v>
                </c:pt>
                <c:pt idx="300">
                  <c:v>-279</c:v>
                </c:pt>
                <c:pt idx="301">
                  <c:v>84</c:v>
                </c:pt>
                <c:pt idx="302">
                  <c:v>100</c:v>
                </c:pt>
                <c:pt idx="303">
                  <c:v>37</c:v>
                </c:pt>
                <c:pt idx="304">
                  <c:v>2</c:v>
                </c:pt>
                <c:pt idx="305">
                  <c:v>-123</c:v>
                </c:pt>
                <c:pt idx="306">
                  <c:v>-106</c:v>
                </c:pt>
                <c:pt idx="307">
                  <c:v>-87</c:v>
                </c:pt>
                <c:pt idx="308">
                  <c:v>27</c:v>
                </c:pt>
                <c:pt idx="309">
                  <c:v>-169</c:v>
                </c:pt>
                <c:pt idx="310">
                  <c:v>105</c:v>
                </c:pt>
                <c:pt idx="311">
                  <c:v>153</c:v>
                </c:pt>
                <c:pt idx="312">
                  <c:v>-54</c:v>
                </c:pt>
                <c:pt idx="313">
                  <c:v>-172</c:v>
                </c:pt>
                <c:pt idx="314">
                  <c:v>53</c:v>
                </c:pt>
                <c:pt idx="315">
                  <c:v>109</c:v>
                </c:pt>
                <c:pt idx="316">
                  <c:v>-185</c:v>
                </c:pt>
                <c:pt idx="317">
                  <c:v>-118</c:v>
                </c:pt>
                <c:pt idx="318">
                  <c:v>95</c:v>
                </c:pt>
                <c:pt idx="319">
                  <c:v>-25</c:v>
                </c:pt>
                <c:pt idx="320">
                  <c:v>110</c:v>
                </c:pt>
                <c:pt idx="321">
                  <c:v>114</c:v>
                </c:pt>
                <c:pt idx="322">
                  <c:v>-21</c:v>
                </c:pt>
                <c:pt idx="323">
                  <c:v>48</c:v>
                </c:pt>
                <c:pt idx="324">
                  <c:v>8</c:v>
                </c:pt>
                <c:pt idx="325">
                  <c:v>4</c:v>
                </c:pt>
                <c:pt idx="326">
                  <c:v>132</c:v>
                </c:pt>
                <c:pt idx="327">
                  <c:v>-82</c:v>
                </c:pt>
                <c:pt idx="328">
                  <c:v>74</c:v>
                </c:pt>
                <c:pt idx="329">
                  <c:v>166</c:v>
                </c:pt>
                <c:pt idx="330">
                  <c:v>-32</c:v>
                </c:pt>
                <c:pt idx="331">
                  <c:v>93</c:v>
                </c:pt>
                <c:pt idx="332">
                  <c:v>-102</c:v>
                </c:pt>
                <c:pt idx="333">
                  <c:v>-18</c:v>
                </c:pt>
                <c:pt idx="334">
                  <c:v>-56</c:v>
                </c:pt>
                <c:pt idx="335">
                  <c:v>69</c:v>
                </c:pt>
                <c:pt idx="336">
                  <c:v>-77</c:v>
                </c:pt>
                <c:pt idx="337">
                  <c:v>-18</c:v>
                </c:pt>
                <c:pt idx="338">
                  <c:v>-19</c:v>
                </c:pt>
                <c:pt idx="339">
                  <c:v>-34</c:v>
                </c:pt>
                <c:pt idx="340">
                  <c:v>-181</c:v>
                </c:pt>
                <c:pt idx="341">
                  <c:v>15</c:v>
                </c:pt>
                <c:pt idx="342">
                  <c:v>-152</c:v>
                </c:pt>
                <c:pt idx="343">
                  <c:v>83</c:v>
                </c:pt>
                <c:pt idx="344">
                  <c:v>-119</c:v>
                </c:pt>
                <c:pt idx="345">
                  <c:v>36</c:v>
                </c:pt>
                <c:pt idx="346">
                  <c:v>-39</c:v>
                </c:pt>
                <c:pt idx="347">
                  <c:v>178</c:v>
                </c:pt>
                <c:pt idx="348">
                  <c:v>32</c:v>
                </c:pt>
                <c:pt idx="349">
                  <c:v>70</c:v>
                </c:pt>
                <c:pt idx="350">
                  <c:v>76</c:v>
                </c:pt>
                <c:pt idx="351">
                  <c:v>-185</c:v>
                </c:pt>
                <c:pt idx="352">
                  <c:v>-8</c:v>
                </c:pt>
                <c:pt idx="353">
                  <c:v>-24</c:v>
                </c:pt>
                <c:pt idx="354">
                  <c:v>-102</c:v>
                </c:pt>
                <c:pt idx="355">
                  <c:v>-52</c:v>
                </c:pt>
                <c:pt idx="356">
                  <c:v>34</c:v>
                </c:pt>
                <c:pt idx="357">
                  <c:v>138</c:v>
                </c:pt>
                <c:pt idx="358">
                  <c:v>184</c:v>
                </c:pt>
                <c:pt idx="359">
                  <c:v>210</c:v>
                </c:pt>
                <c:pt idx="360">
                  <c:v>-59</c:v>
                </c:pt>
                <c:pt idx="361">
                  <c:v>99</c:v>
                </c:pt>
                <c:pt idx="362">
                  <c:v>-211</c:v>
                </c:pt>
                <c:pt idx="363">
                  <c:v>-70</c:v>
                </c:pt>
                <c:pt idx="364">
                  <c:v>-23</c:v>
                </c:pt>
                <c:pt idx="365">
                  <c:v>120</c:v>
                </c:pt>
                <c:pt idx="366">
                  <c:v>46</c:v>
                </c:pt>
                <c:pt idx="367">
                  <c:v>-68</c:v>
                </c:pt>
                <c:pt idx="368">
                  <c:v>7</c:v>
                </c:pt>
                <c:pt idx="369">
                  <c:v>-132</c:v>
                </c:pt>
                <c:pt idx="370">
                  <c:v>-178</c:v>
                </c:pt>
                <c:pt idx="371">
                  <c:v>137</c:v>
                </c:pt>
                <c:pt idx="372">
                  <c:v>-32</c:v>
                </c:pt>
                <c:pt idx="373">
                  <c:v>81</c:v>
                </c:pt>
                <c:pt idx="374">
                  <c:v>100</c:v>
                </c:pt>
                <c:pt idx="375">
                  <c:v>-146</c:v>
                </c:pt>
                <c:pt idx="376">
                  <c:v>-59</c:v>
                </c:pt>
                <c:pt idx="377">
                  <c:v>-131</c:v>
                </c:pt>
                <c:pt idx="378">
                  <c:v>40</c:v>
                </c:pt>
                <c:pt idx="379">
                  <c:v>72</c:v>
                </c:pt>
                <c:pt idx="380">
                  <c:v>43</c:v>
                </c:pt>
                <c:pt idx="381">
                  <c:v>117</c:v>
                </c:pt>
                <c:pt idx="382">
                  <c:v>69</c:v>
                </c:pt>
                <c:pt idx="383">
                  <c:v>-115</c:v>
                </c:pt>
                <c:pt idx="384">
                  <c:v>101</c:v>
                </c:pt>
                <c:pt idx="385">
                  <c:v>56</c:v>
                </c:pt>
                <c:pt idx="386">
                  <c:v>68</c:v>
                </c:pt>
                <c:pt idx="387">
                  <c:v>-72</c:v>
                </c:pt>
                <c:pt idx="388">
                  <c:v>4</c:v>
                </c:pt>
                <c:pt idx="389">
                  <c:v>136</c:v>
                </c:pt>
                <c:pt idx="390">
                  <c:v>-238</c:v>
                </c:pt>
                <c:pt idx="391">
                  <c:v>-133</c:v>
                </c:pt>
                <c:pt idx="392">
                  <c:v>-65</c:v>
                </c:pt>
                <c:pt idx="393">
                  <c:v>54</c:v>
                </c:pt>
                <c:pt idx="394">
                  <c:v>142</c:v>
                </c:pt>
                <c:pt idx="395">
                  <c:v>-82</c:v>
                </c:pt>
                <c:pt idx="396">
                  <c:v>-130</c:v>
                </c:pt>
                <c:pt idx="397">
                  <c:v>-54</c:v>
                </c:pt>
                <c:pt idx="398">
                  <c:v>-174</c:v>
                </c:pt>
                <c:pt idx="399">
                  <c:v>83</c:v>
                </c:pt>
                <c:pt idx="400">
                  <c:v>-47</c:v>
                </c:pt>
                <c:pt idx="401">
                  <c:v>57</c:v>
                </c:pt>
                <c:pt idx="402">
                  <c:v>47</c:v>
                </c:pt>
                <c:pt idx="403">
                  <c:v>36</c:v>
                </c:pt>
                <c:pt idx="404">
                  <c:v>140</c:v>
                </c:pt>
                <c:pt idx="405">
                  <c:v>-10</c:v>
                </c:pt>
                <c:pt idx="406">
                  <c:v>187</c:v>
                </c:pt>
                <c:pt idx="407">
                  <c:v>-87</c:v>
                </c:pt>
                <c:pt idx="408">
                  <c:v>109</c:v>
                </c:pt>
                <c:pt idx="409">
                  <c:v>94</c:v>
                </c:pt>
                <c:pt idx="410">
                  <c:v>30</c:v>
                </c:pt>
                <c:pt idx="411">
                  <c:v>-125</c:v>
                </c:pt>
                <c:pt idx="412">
                  <c:v>-4</c:v>
                </c:pt>
                <c:pt idx="413">
                  <c:v>-44</c:v>
                </c:pt>
                <c:pt idx="414">
                  <c:v>-62</c:v>
                </c:pt>
                <c:pt idx="415">
                  <c:v>172</c:v>
                </c:pt>
                <c:pt idx="416">
                  <c:v>197</c:v>
                </c:pt>
                <c:pt idx="417">
                  <c:v>-139</c:v>
                </c:pt>
                <c:pt idx="418">
                  <c:v>67</c:v>
                </c:pt>
                <c:pt idx="419">
                  <c:v>-21</c:v>
                </c:pt>
                <c:pt idx="420">
                  <c:v>-94</c:v>
                </c:pt>
                <c:pt idx="421">
                  <c:v>-29</c:v>
                </c:pt>
                <c:pt idx="422">
                  <c:v>-93</c:v>
                </c:pt>
                <c:pt idx="423">
                  <c:v>157</c:v>
                </c:pt>
                <c:pt idx="424">
                  <c:v>-13</c:v>
                </c:pt>
                <c:pt idx="425">
                  <c:v>27</c:v>
                </c:pt>
                <c:pt idx="426">
                  <c:v>-42</c:v>
                </c:pt>
                <c:pt idx="427">
                  <c:v>51</c:v>
                </c:pt>
                <c:pt idx="428">
                  <c:v>-98</c:v>
                </c:pt>
                <c:pt idx="429">
                  <c:v>16</c:v>
                </c:pt>
                <c:pt idx="430">
                  <c:v>-62</c:v>
                </c:pt>
                <c:pt idx="431">
                  <c:v>11</c:v>
                </c:pt>
                <c:pt idx="432">
                  <c:v>80</c:v>
                </c:pt>
                <c:pt idx="433">
                  <c:v>-63</c:v>
                </c:pt>
                <c:pt idx="434">
                  <c:v>-24</c:v>
                </c:pt>
                <c:pt idx="435">
                  <c:v>-127</c:v>
                </c:pt>
                <c:pt idx="436">
                  <c:v>-7</c:v>
                </c:pt>
                <c:pt idx="437">
                  <c:v>112</c:v>
                </c:pt>
                <c:pt idx="438">
                  <c:v>-17</c:v>
                </c:pt>
                <c:pt idx="439">
                  <c:v>37</c:v>
                </c:pt>
                <c:pt idx="440">
                  <c:v>-136</c:v>
                </c:pt>
                <c:pt idx="441">
                  <c:v>16</c:v>
                </c:pt>
                <c:pt idx="442">
                  <c:v>143</c:v>
                </c:pt>
                <c:pt idx="443">
                  <c:v>131</c:v>
                </c:pt>
                <c:pt idx="444">
                  <c:v>-81</c:v>
                </c:pt>
                <c:pt idx="445">
                  <c:v>52</c:v>
                </c:pt>
                <c:pt idx="446">
                  <c:v>51</c:v>
                </c:pt>
                <c:pt idx="447">
                  <c:v>-68</c:v>
                </c:pt>
                <c:pt idx="448">
                  <c:v>-31</c:v>
                </c:pt>
                <c:pt idx="449">
                  <c:v>101</c:v>
                </c:pt>
                <c:pt idx="450">
                  <c:v>7</c:v>
                </c:pt>
                <c:pt idx="451">
                  <c:v>2</c:v>
                </c:pt>
                <c:pt idx="452">
                  <c:v>-65</c:v>
                </c:pt>
                <c:pt idx="453">
                  <c:v>-187</c:v>
                </c:pt>
                <c:pt idx="454">
                  <c:v>111</c:v>
                </c:pt>
                <c:pt idx="455">
                  <c:v>-35</c:v>
                </c:pt>
                <c:pt idx="456">
                  <c:v>29</c:v>
                </c:pt>
                <c:pt idx="457">
                  <c:v>101</c:v>
                </c:pt>
                <c:pt idx="458">
                  <c:v>-107</c:v>
                </c:pt>
                <c:pt idx="459">
                  <c:v>70</c:v>
                </c:pt>
                <c:pt idx="460">
                  <c:v>-82</c:v>
                </c:pt>
                <c:pt idx="461">
                  <c:v>-4</c:v>
                </c:pt>
                <c:pt idx="462">
                  <c:v>-183</c:v>
                </c:pt>
                <c:pt idx="463">
                  <c:v>83</c:v>
                </c:pt>
                <c:pt idx="464">
                  <c:v>-79</c:v>
                </c:pt>
                <c:pt idx="465">
                  <c:v>221</c:v>
                </c:pt>
                <c:pt idx="466">
                  <c:v>-114</c:v>
                </c:pt>
                <c:pt idx="467">
                  <c:v>20</c:v>
                </c:pt>
                <c:pt idx="468">
                  <c:v>81</c:v>
                </c:pt>
                <c:pt idx="469">
                  <c:v>-81</c:v>
                </c:pt>
                <c:pt idx="470">
                  <c:v>122</c:v>
                </c:pt>
                <c:pt idx="471">
                  <c:v>-14</c:v>
                </c:pt>
                <c:pt idx="472">
                  <c:v>-70</c:v>
                </c:pt>
                <c:pt idx="473">
                  <c:v>18</c:v>
                </c:pt>
                <c:pt idx="474">
                  <c:v>68</c:v>
                </c:pt>
                <c:pt idx="475">
                  <c:v>69</c:v>
                </c:pt>
                <c:pt idx="476">
                  <c:v>-114</c:v>
                </c:pt>
                <c:pt idx="477">
                  <c:v>-5</c:v>
                </c:pt>
                <c:pt idx="478">
                  <c:v>66</c:v>
                </c:pt>
                <c:pt idx="479">
                  <c:v>72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D-4975-9CB3-4F974E08D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740832"/>
        <c:axId val="735742472"/>
      </c:scatterChart>
      <c:valAx>
        <c:axId val="73574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2472"/>
        <c:crosses val="autoZero"/>
        <c:crossBetween val="midCat"/>
      </c:valAx>
      <c:valAx>
        <c:axId val="7357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0832"/>
        <c:crossesAt val="-4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MLB Teams (2000)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95F9132-4797-45B1-9B8A-B347809403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37-4509-B8D3-B967FE004A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BEE8CCC-10D5-4A07-84E4-2CA203AD9A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237-4509-B8D3-B967FE004A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35C2932-EDA3-44BE-BC2D-E56A502190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237-4509-B8D3-B967FE004A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15B357C-FE9C-4D67-B512-88C4B46BFF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237-4509-B8D3-B967FE004A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8C4F714-84C7-4558-8E75-7485943995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237-4509-B8D3-B967FE004A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2FFB0AB-AC4D-4567-A3CC-D4BBBD9CB4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237-4509-B8D3-B967FE004A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03A7FA2-2227-491E-B14A-B4FAC02EC1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237-4509-B8D3-B967FE004A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93ECB84-A83B-4DF3-A7E0-9D183430E4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237-4509-B8D3-B967FE004A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CECA054-0C43-4D0C-AE7C-07719CEF55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237-4509-B8D3-B967FE004A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3796578-8705-4EB2-ACC0-C3A5C2E25A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237-4509-B8D3-B967FE004A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6116851-03CD-498A-AEA8-D660DFF220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237-4509-B8D3-B967FE004A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6D56FDF-43EB-4673-AC9E-70BA445E76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237-4509-B8D3-B967FE004A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D9BAE45-0FAD-4AB4-AC55-21DC428875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237-4509-B8D3-B967FE004A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EED2196-2E72-4F13-AB54-E8E686DDE9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237-4509-B8D3-B967FE004A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3AD6A8A-5D78-46A5-8DC3-2A202E0F95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237-4509-B8D3-B967FE004A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7837E41-D8ED-4329-99CE-73CF2B98EE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237-4509-B8D3-B967FE004A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523FB5A-47A3-4C63-BD59-00669083BB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237-4509-B8D3-B967FE004A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710B35E-A176-4135-80F0-3D075EB689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237-4509-B8D3-B967FE004A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6157765-2CC0-4250-9BC2-3F63E51365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237-4509-B8D3-B967FE004A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E28F3FE-CE3F-4595-AF95-FB30EBF453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237-4509-B8D3-B967FE004A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FFAFB7A-C746-4285-AB50-446D074A28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237-4509-B8D3-B967FE004A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BC84FFC-9056-41C5-8024-1F84B0A2FE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237-4509-B8D3-B967FE004A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0E52B06-7870-4B05-B09D-F1A0E05AE8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237-4509-B8D3-B967FE004A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D809BAF-3766-4FD3-9EDC-5E6F1ED4C2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237-4509-B8D3-B967FE004A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CCA045D-AF01-45C0-82CE-E5DD0B45F4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1237-4509-B8D3-B967FE004A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CFC0E47-2079-4ACB-99E0-727C47D035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1237-4509-B8D3-B967FE004A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EC78677-1672-4555-85CD-74523C81AF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237-4509-B8D3-B967FE004A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245C051-CE18-4617-981D-71CD55E2D0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1237-4509-B8D3-B967FE004A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4FEC238-010E-4063-9B7F-0E36E985F1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1237-4509-B8D3-B967FE004A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C05E68E-7B13-4AF8-8B44-7D3A16289E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237-4509-B8D3-B967FE004A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1062831954793282E-2"/>
                  <c:y val="-7.0816809005465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Charts'!$I$2:$I$31</c:f>
              <c:numCache>
                <c:formatCode>General</c:formatCode>
                <c:ptCount val="3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</c:numCache>
            </c:numRef>
          </c:xVal>
          <c:yVal>
            <c:numRef>
              <c:f>'Scatter Plots &amp; 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'Scatter Plots &amp; Bubble Charts'!$M$2:$M$31</c:f>
              <c:numCache>
                <c:formatCode>"$"#,##0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37-4509-B8D3-B967FE004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957195784"/>
        <c:axId val="957197424"/>
      </c:bubbleChart>
      <c:valAx>
        <c:axId val="957195784"/>
        <c:scaling>
          <c:orientation val="minMax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7424"/>
        <c:crosses val="autoZero"/>
        <c:crossBetween val="midCat"/>
      </c:valAx>
      <c:valAx>
        <c:axId val="95719742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5784"/>
        <c:crossesAt val="-2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</c:f>
              <c:strCache>
                <c:ptCount val="1"/>
                <c:pt idx="0">
                  <c:v>Tim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Charts'!$B$2:$F$2</c:f>
              <c:numCache>
                <c:formatCode>General</c:formatCode>
                <c:ptCount val="5"/>
                <c:pt idx="0">
                  <c:v>65</c:v>
                </c:pt>
                <c:pt idx="1">
                  <c:v>60</c:v>
                </c:pt>
                <c:pt idx="2">
                  <c:v>60</c:v>
                </c:pt>
                <c:pt idx="3">
                  <c:v>65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0-436C-9A98-A0613597E77E}"/>
            </c:ext>
          </c:extLst>
        </c:ser>
        <c:ser>
          <c:idx val="1"/>
          <c:order val="1"/>
          <c:tx>
            <c:strRef>
              <c:f>'Radar Charts'!$A$3</c:f>
              <c:strCache>
                <c:ptCount val="1"/>
                <c:pt idx="0">
                  <c:v>Katie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Charts'!$B$3:$F$3</c:f>
              <c:numCache>
                <c:formatCode>General</c:formatCode>
                <c:ptCount val="5"/>
                <c:pt idx="0">
                  <c:v>85</c:v>
                </c:pt>
                <c:pt idx="1">
                  <c:v>22</c:v>
                </c:pt>
                <c:pt idx="2">
                  <c:v>35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0-436C-9A98-A0613597E77E}"/>
            </c:ext>
          </c:extLst>
        </c:ser>
        <c:ser>
          <c:idx val="2"/>
          <c:order val="2"/>
          <c:tx>
            <c:strRef>
              <c:f>'Radar Charts'!$A$4</c:f>
              <c:strCache>
                <c:ptCount val="1"/>
                <c:pt idx="0">
                  <c:v>George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Charts'!$B$4:$F$4</c:f>
              <c:numCache>
                <c:formatCode>General</c:formatCode>
                <c:ptCount val="5"/>
                <c:pt idx="0">
                  <c:v>45</c:v>
                </c:pt>
                <c:pt idx="1">
                  <c:v>85</c:v>
                </c:pt>
                <c:pt idx="2">
                  <c:v>82</c:v>
                </c:pt>
                <c:pt idx="3">
                  <c:v>45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0-436C-9A98-A0613597E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32936"/>
        <c:axId val="742367312"/>
      </c:radarChart>
      <c:catAx>
        <c:axId val="70363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367312"/>
        <c:crosses val="autoZero"/>
        <c:auto val="1"/>
        <c:lblAlgn val="ctr"/>
        <c:lblOffset val="100"/>
        <c:noMultiLvlLbl val="0"/>
      </c:catAx>
      <c:valAx>
        <c:axId val="7423673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alpha val="63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0363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Charts'!$A$22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Charts'!$B$22:$M$22</c:f>
              <c:numCache>
                <c:formatCode>General</c:formatCode>
                <c:ptCount val="12"/>
                <c:pt idx="0">
                  <c:v>24</c:v>
                </c:pt>
                <c:pt idx="1">
                  <c:v>28</c:v>
                </c:pt>
                <c:pt idx="2">
                  <c:v>24</c:v>
                </c:pt>
                <c:pt idx="3">
                  <c:v>20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21</c:v>
                </c:pt>
                <c:pt idx="10">
                  <c:v>28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7-4D36-A2AB-FB159133EADD}"/>
            </c:ext>
          </c:extLst>
        </c:ser>
        <c:ser>
          <c:idx val="1"/>
          <c:order val="1"/>
          <c:tx>
            <c:strRef>
              <c:f>'Radar Charts'!$A$23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Charts'!$B$23:$M$23</c:f>
              <c:numCache>
                <c:formatCode>General</c:formatCode>
                <c:ptCount val="12"/>
                <c:pt idx="0">
                  <c:v>125</c:v>
                </c:pt>
                <c:pt idx="1">
                  <c:v>110</c:v>
                </c:pt>
                <c:pt idx="2">
                  <c:v>95</c:v>
                </c:pt>
                <c:pt idx="3">
                  <c:v>88</c:v>
                </c:pt>
                <c:pt idx="4">
                  <c:v>85</c:v>
                </c:pt>
                <c:pt idx="5">
                  <c:v>74</c:v>
                </c:pt>
                <c:pt idx="6">
                  <c:v>70</c:v>
                </c:pt>
                <c:pt idx="7">
                  <c:v>70</c:v>
                </c:pt>
                <c:pt idx="8">
                  <c:v>72</c:v>
                </c:pt>
                <c:pt idx="9">
                  <c:v>85</c:v>
                </c:pt>
                <c:pt idx="10">
                  <c:v>104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7-4D36-A2AB-FB159133EADD}"/>
            </c:ext>
          </c:extLst>
        </c:ser>
        <c:ser>
          <c:idx val="2"/>
          <c:order val="2"/>
          <c:tx>
            <c:strRef>
              <c:f>'Radar Charts'!$A$24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Charts'!$B$24:$M$24</c:f>
              <c:numCache>
                <c:formatCode>General</c:formatCode>
                <c:ptCount val="12"/>
                <c:pt idx="0">
                  <c:v>28</c:v>
                </c:pt>
                <c:pt idx="1">
                  <c:v>23</c:v>
                </c:pt>
                <c:pt idx="2">
                  <c:v>24</c:v>
                </c:pt>
                <c:pt idx="3">
                  <c:v>30</c:v>
                </c:pt>
                <c:pt idx="4">
                  <c:v>38</c:v>
                </c:pt>
                <c:pt idx="5">
                  <c:v>45</c:v>
                </c:pt>
                <c:pt idx="6">
                  <c:v>48</c:v>
                </c:pt>
                <c:pt idx="7">
                  <c:v>55</c:v>
                </c:pt>
                <c:pt idx="8">
                  <c:v>75</c:v>
                </c:pt>
                <c:pt idx="9">
                  <c:v>82</c:v>
                </c:pt>
                <c:pt idx="10">
                  <c:v>56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67-4D36-A2AB-FB159133EADD}"/>
            </c:ext>
          </c:extLst>
        </c:ser>
        <c:ser>
          <c:idx val="3"/>
          <c:order val="3"/>
          <c:tx>
            <c:strRef>
              <c:f>'Radar Charts'!$A$25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Charts'!$B$25:$M$25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18</c:v>
                </c:pt>
                <c:pt idx="5">
                  <c:v>28</c:v>
                </c:pt>
                <c:pt idx="6">
                  <c:v>30</c:v>
                </c:pt>
                <c:pt idx="7">
                  <c:v>27</c:v>
                </c:pt>
                <c:pt idx="8">
                  <c:v>22</c:v>
                </c:pt>
                <c:pt idx="9">
                  <c:v>12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67-4D36-A2AB-FB159133E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328424"/>
        <c:axId val="715328752"/>
      </c:radarChart>
      <c:catAx>
        <c:axId val="71532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28752"/>
        <c:crosses val="autoZero"/>
        <c:auto val="1"/>
        <c:lblAlgn val="ctr"/>
        <c:lblOffset val="100"/>
        <c:noMultiLvlLbl val="0"/>
      </c:catAx>
      <c:valAx>
        <c:axId val="7153287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532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Charts'!$A$28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Charts'!$B$28:$M$28</c:f>
              <c:numCache>
                <c:formatCode>0</c:formatCode>
                <c:ptCount val="12"/>
                <c:pt idx="0">
                  <c:v>67</c:v>
                </c:pt>
                <c:pt idx="1">
                  <c:v>89</c:v>
                </c:pt>
                <c:pt idx="2">
                  <c:v>67</c:v>
                </c:pt>
                <c:pt idx="3">
                  <c:v>45</c:v>
                </c:pt>
                <c:pt idx="4">
                  <c:v>34</c:v>
                </c:pt>
                <c:pt idx="5">
                  <c:v>17.5</c:v>
                </c:pt>
                <c:pt idx="6">
                  <c:v>1</c:v>
                </c:pt>
                <c:pt idx="7">
                  <c:v>12</c:v>
                </c:pt>
                <c:pt idx="8">
                  <c:v>23</c:v>
                </c:pt>
                <c:pt idx="9">
                  <c:v>50.5</c:v>
                </c:pt>
                <c:pt idx="10">
                  <c:v>89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8-43FB-BED3-DE1C4862541C}"/>
            </c:ext>
          </c:extLst>
        </c:ser>
        <c:ser>
          <c:idx val="1"/>
          <c:order val="1"/>
          <c:tx>
            <c:strRef>
              <c:f>'Radar Charts'!$A$29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Charts'!$B$29:$M$29</c:f>
              <c:numCache>
                <c:formatCode>0</c:formatCode>
                <c:ptCount val="12"/>
                <c:pt idx="0">
                  <c:v>100</c:v>
                </c:pt>
                <c:pt idx="1">
                  <c:v>73</c:v>
                </c:pt>
                <c:pt idx="2">
                  <c:v>46</c:v>
                </c:pt>
                <c:pt idx="3">
                  <c:v>33.4</c:v>
                </c:pt>
                <c:pt idx="4">
                  <c:v>28</c:v>
                </c:pt>
                <c:pt idx="5">
                  <c:v>8.1999999999999993</c:v>
                </c:pt>
                <c:pt idx="6">
                  <c:v>1</c:v>
                </c:pt>
                <c:pt idx="7">
                  <c:v>1</c:v>
                </c:pt>
                <c:pt idx="8">
                  <c:v>4.5999999999999996</c:v>
                </c:pt>
                <c:pt idx="9">
                  <c:v>28</c:v>
                </c:pt>
                <c:pt idx="10">
                  <c:v>62.2</c:v>
                </c:pt>
                <c:pt idx="11">
                  <c:v>87.4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8-43FB-BED3-DE1C4862541C}"/>
            </c:ext>
          </c:extLst>
        </c:ser>
        <c:ser>
          <c:idx val="2"/>
          <c:order val="2"/>
          <c:tx>
            <c:strRef>
              <c:f>'Radar Charts'!$A$30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Charts'!$B$30:$M$30</c:f>
              <c:numCache>
                <c:formatCode>0</c:formatCode>
                <c:ptCount val="12"/>
                <c:pt idx="0">
                  <c:v>9.3898305084745761</c:v>
                </c:pt>
                <c:pt idx="1">
                  <c:v>1</c:v>
                </c:pt>
                <c:pt idx="2">
                  <c:v>2.6779661016949152</c:v>
                </c:pt>
                <c:pt idx="3">
                  <c:v>12.745762711864407</c:v>
                </c:pt>
                <c:pt idx="4">
                  <c:v>26.16949152542373</c:v>
                </c:pt>
                <c:pt idx="5">
                  <c:v>37.915254237288138</c:v>
                </c:pt>
                <c:pt idx="6">
                  <c:v>42.949152542372879</c:v>
                </c:pt>
                <c:pt idx="7">
                  <c:v>54.694915254237287</c:v>
                </c:pt>
                <c:pt idx="8">
                  <c:v>88.254237288135599</c:v>
                </c:pt>
                <c:pt idx="9">
                  <c:v>100</c:v>
                </c:pt>
                <c:pt idx="10">
                  <c:v>56.372881355932201</c:v>
                </c:pt>
                <c:pt idx="11">
                  <c:v>12.745762711864407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8-43FB-BED3-DE1C4862541C}"/>
            </c:ext>
          </c:extLst>
        </c:ser>
        <c:ser>
          <c:idx val="3"/>
          <c:order val="3"/>
          <c:tx>
            <c:strRef>
              <c:f>'Radar Charts'!$A$31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Charts'!$B$31:$M$31</c:f>
              <c:numCache>
                <c:formatCode>0</c:formatCode>
                <c:ptCount val="12"/>
                <c:pt idx="0">
                  <c:v>1</c:v>
                </c:pt>
                <c:pt idx="1">
                  <c:v>8.0714285714285712</c:v>
                </c:pt>
                <c:pt idx="2">
                  <c:v>22.214285714285715</c:v>
                </c:pt>
                <c:pt idx="3">
                  <c:v>36.357142857142854</c:v>
                </c:pt>
                <c:pt idx="4">
                  <c:v>57.571428571428569</c:v>
                </c:pt>
                <c:pt idx="5">
                  <c:v>92.928571428571431</c:v>
                </c:pt>
                <c:pt idx="6">
                  <c:v>100</c:v>
                </c:pt>
                <c:pt idx="7">
                  <c:v>89.392857142857139</c:v>
                </c:pt>
                <c:pt idx="8">
                  <c:v>71.714285714285708</c:v>
                </c:pt>
                <c:pt idx="9">
                  <c:v>36.357142857142854</c:v>
                </c:pt>
                <c:pt idx="10">
                  <c:v>15.142857142857142</c:v>
                </c:pt>
                <c:pt idx="11">
                  <c:v>4.5357142857142856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68-43FB-BED3-DE1C48625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747672"/>
        <c:axId val="753747344"/>
      </c:radarChart>
      <c:catAx>
        <c:axId val="75374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344"/>
        <c:crosses val="autoZero"/>
        <c:auto val="1"/>
        <c:lblAlgn val="ctr"/>
        <c:lblOffset val="100"/>
        <c:noMultiLvlLbl val="0"/>
      </c:catAx>
      <c:valAx>
        <c:axId val="7537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Apple Stock Trending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Charts'!$C$1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Charts'!$C$2:$C$37</c:f>
              <c:numCache>
                <c:formatCode>#,##0</c:formatCode>
                <c:ptCount val="36"/>
                <c:pt idx="0">
                  <c:v>25873900</c:v>
                </c:pt>
                <c:pt idx="1">
                  <c:v>37356200</c:v>
                </c:pt>
                <c:pt idx="2">
                  <c:v>26578600</c:v>
                </c:pt>
                <c:pt idx="3">
                  <c:v>26404000</c:v>
                </c:pt>
                <c:pt idx="4">
                  <c:v>31801800</c:v>
                </c:pt>
                <c:pt idx="5">
                  <c:v>23581700</c:v>
                </c:pt>
                <c:pt idx="6">
                  <c:v>29407500</c:v>
                </c:pt>
                <c:pt idx="7">
                  <c:v>27232300</c:v>
                </c:pt>
                <c:pt idx="8">
                  <c:v>33257300</c:v>
                </c:pt>
                <c:pt idx="9">
                  <c:v>25473900</c:v>
                </c:pt>
                <c:pt idx="10">
                  <c:v>46938900</c:v>
                </c:pt>
                <c:pt idx="11">
                  <c:v>60821400</c:v>
                </c:pt>
                <c:pt idx="12">
                  <c:v>32384800</c:v>
                </c:pt>
                <c:pt idx="13">
                  <c:v>30611000</c:v>
                </c:pt>
                <c:pt idx="14">
                  <c:v>31552500</c:v>
                </c:pt>
                <c:pt idx="15">
                  <c:v>33683100</c:v>
                </c:pt>
                <c:pt idx="16">
                  <c:v>28031500</c:v>
                </c:pt>
                <c:pt idx="17">
                  <c:v>56016100</c:v>
                </c:pt>
                <c:pt idx="18">
                  <c:v>114602100</c:v>
                </c:pt>
                <c:pt idx="19">
                  <c:v>82242600</c:v>
                </c:pt>
                <c:pt idx="20">
                  <c:v>68531400</c:v>
                </c:pt>
                <c:pt idx="21">
                  <c:v>48160100</c:v>
                </c:pt>
                <c:pt idx="22">
                  <c:v>56831200</c:v>
                </c:pt>
                <c:pt idx="23">
                  <c:v>41025400</c:v>
                </c:pt>
                <c:pt idx="24">
                  <c:v>35890500</c:v>
                </c:pt>
                <c:pt idx="25">
                  <c:v>43699800</c:v>
                </c:pt>
                <c:pt idx="26">
                  <c:v>32936400</c:v>
                </c:pt>
                <c:pt idx="27">
                  <c:v>33686800</c:v>
                </c:pt>
                <c:pt idx="28">
                  <c:v>28719100</c:v>
                </c:pt>
                <c:pt idx="29">
                  <c:v>76314600</c:v>
                </c:pt>
                <c:pt idx="30">
                  <c:v>44392700</c:v>
                </c:pt>
                <c:pt idx="31">
                  <c:v>61259700</c:v>
                </c:pt>
                <c:pt idx="32">
                  <c:v>46916900</c:v>
                </c:pt>
                <c:pt idx="33">
                  <c:v>42062300</c:v>
                </c:pt>
                <c:pt idx="34">
                  <c:v>30442100</c:v>
                </c:pt>
                <c:pt idx="35">
                  <c:v>32025900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664216"/>
        <c:axId val="738670120"/>
      </c:barChart>
      <c:stockChart>
        <c:ser>
          <c:idx val="1"/>
          <c:order val="1"/>
          <c:tx>
            <c:strRef>
              <c:f>'Stock Charts'!$D$1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Charts'!$D$2:$D$37</c:f>
              <c:numCache>
                <c:formatCode>General</c:formatCode>
                <c:ptCount val="36"/>
                <c:pt idx="0">
                  <c:v>108.78</c:v>
                </c:pt>
                <c:pt idx="1">
                  <c:v>110.42</c:v>
                </c:pt>
                <c:pt idx="2">
                  <c:v>109.51</c:v>
                </c:pt>
                <c:pt idx="3">
                  <c:v>110.23</c:v>
                </c:pt>
                <c:pt idx="4">
                  <c:v>109.95</c:v>
                </c:pt>
                <c:pt idx="5">
                  <c:v>108.91</c:v>
                </c:pt>
                <c:pt idx="6">
                  <c:v>108.97</c:v>
                </c:pt>
                <c:pt idx="7">
                  <c:v>109.34</c:v>
                </c:pt>
                <c:pt idx="8">
                  <c:v>110.8</c:v>
                </c:pt>
                <c:pt idx="9">
                  <c:v>111.62</c:v>
                </c:pt>
                <c:pt idx="10">
                  <c:v>112.11</c:v>
                </c:pt>
                <c:pt idx="11">
                  <c:v>108.89</c:v>
                </c:pt>
                <c:pt idx="12">
                  <c:v>107.88</c:v>
                </c:pt>
                <c:pt idx="13">
                  <c:v>106.64</c:v>
                </c:pt>
                <c:pt idx="14">
                  <c:v>106.93</c:v>
                </c:pt>
                <c:pt idx="15">
                  <c:v>105.01</c:v>
                </c:pt>
                <c:pt idx="16">
                  <c:v>105</c:v>
                </c:pt>
                <c:pt idx="17">
                  <c:v>103.91</c:v>
                </c:pt>
                <c:pt idx="18">
                  <c:v>96</c:v>
                </c:pt>
                <c:pt idx="19">
                  <c:v>97.61</c:v>
                </c:pt>
                <c:pt idx="20">
                  <c:v>93.99</c:v>
                </c:pt>
                <c:pt idx="21">
                  <c:v>93.96</c:v>
                </c:pt>
                <c:pt idx="22">
                  <c:v>94.2</c:v>
                </c:pt>
                <c:pt idx="23">
                  <c:v>95.2</c:v>
                </c:pt>
                <c:pt idx="24">
                  <c:v>94</c:v>
                </c:pt>
                <c:pt idx="25">
                  <c:v>93.37</c:v>
                </c:pt>
                <c:pt idx="26">
                  <c:v>93</c:v>
                </c:pt>
                <c:pt idx="27">
                  <c:v>93.33</c:v>
                </c:pt>
                <c:pt idx="28">
                  <c:v>93.48</c:v>
                </c:pt>
                <c:pt idx="29">
                  <c:v>92.72</c:v>
                </c:pt>
                <c:pt idx="30">
                  <c:v>90</c:v>
                </c:pt>
                <c:pt idx="31">
                  <c:v>92.39</c:v>
                </c:pt>
                <c:pt idx="32">
                  <c:v>94.55</c:v>
                </c:pt>
                <c:pt idx="33">
                  <c:v>94.16</c:v>
                </c:pt>
                <c:pt idx="34">
                  <c:v>94.64</c:v>
                </c:pt>
                <c:pt idx="35">
                  <c:v>94.64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C-4AC0-AB72-AFF192803218}"/>
            </c:ext>
          </c:extLst>
        </c:ser>
        <c:ser>
          <c:idx val="2"/>
          <c:order val="2"/>
          <c:tx>
            <c:strRef>
              <c:f>'Stock Charts'!$E$1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Charts'!$E$2:$E$37</c:f>
              <c:numCache>
                <c:formatCode>General</c:formatCode>
                <c:ptCount val="36"/>
                <c:pt idx="0">
                  <c:v>110</c:v>
                </c:pt>
                <c:pt idx="1">
                  <c:v>112.19</c:v>
                </c:pt>
                <c:pt idx="2">
                  <c:v>110.73</c:v>
                </c:pt>
                <c:pt idx="3">
                  <c:v>110.98</c:v>
                </c:pt>
                <c:pt idx="4">
                  <c:v>110.42</c:v>
                </c:pt>
                <c:pt idx="5">
                  <c:v>109.77</c:v>
                </c:pt>
                <c:pt idx="6">
                  <c:v>110.61</c:v>
                </c:pt>
                <c:pt idx="7">
                  <c:v>110.5</c:v>
                </c:pt>
                <c:pt idx="8">
                  <c:v>112.34</c:v>
                </c:pt>
                <c:pt idx="9">
                  <c:v>112.39</c:v>
                </c:pt>
                <c:pt idx="10">
                  <c:v>112.3</c:v>
                </c:pt>
                <c:pt idx="11">
                  <c:v>108.95</c:v>
                </c:pt>
                <c:pt idx="12">
                  <c:v>108</c:v>
                </c:pt>
                <c:pt idx="13">
                  <c:v>108.09</c:v>
                </c:pt>
                <c:pt idx="14">
                  <c:v>106.93</c:v>
                </c:pt>
                <c:pt idx="15">
                  <c:v>106.48</c:v>
                </c:pt>
                <c:pt idx="16">
                  <c:v>105.65</c:v>
                </c:pt>
                <c:pt idx="17">
                  <c:v>105.3</c:v>
                </c:pt>
                <c:pt idx="18">
                  <c:v>98.71</c:v>
                </c:pt>
                <c:pt idx="19">
                  <c:v>97.88</c:v>
                </c:pt>
                <c:pt idx="20">
                  <c:v>94.72</c:v>
                </c:pt>
                <c:pt idx="21">
                  <c:v>94.08</c:v>
                </c:pt>
                <c:pt idx="22">
                  <c:v>95.74</c:v>
                </c:pt>
                <c:pt idx="23">
                  <c:v>95.9</c:v>
                </c:pt>
                <c:pt idx="24">
                  <c:v>94.07</c:v>
                </c:pt>
                <c:pt idx="25">
                  <c:v>93.45</c:v>
                </c:pt>
                <c:pt idx="26">
                  <c:v>93.77</c:v>
                </c:pt>
                <c:pt idx="27">
                  <c:v>93.57</c:v>
                </c:pt>
                <c:pt idx="28">
                  <c:v>93.57</c:v>
                </c:pt>
                <c:pt idx="29">
                  <c:v>92.78</c:v>
                </c:pt>
                <c:pt idx="30">
                  <c:v>91.67</c:v>
                </c:pt>
                <c:pt idx="31">
                  <c:v>94.39</c:v>
                </c:pt>
                <c:pt idx="32">
                  <c:v>94.7</c:v>
                </c:pt>
                <c:pt idx="33">
                  <c:v>95.21</c:v>
                </c:pt>
                <c:pt idx="34">
                  <c:v>94.64</c:v>
                </c:pt>
                <c:pt idx="35">
                  <c:v>95.43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C-4AC0-AB72-AFF192803218}"/>
            </c:ext>
          </c:extLst>
        </c:ser>
        <c:ser>
          <c:idx val="3"/>
          <c:order val="3"/>
          <c:tx>
            <c:strRef>
              <c:f>'Stock Charts'!$F$1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Charts'!$F$2:$F$37</c:f>
              <c:numCache>
                <c:formatCode>General</c:formatCode>
                <c:ptCount val="36"/>
                <c:pt idx="0">
                  <c:v>108.2</c:v>
                </c:pt>
                <c:pt idx="1">
                  <c:v>110.27</c:v>
                </c:pt>
                <c:pt idx="2">
                  <c:v>109.42</c:v>
                </c:pt>
                <c:pt idx="3">
                  <c:v>109.2</c:v>
                </c:pt>
                <c:pt idx="4">
                  <c:v>108.12</c:v>
                </c:pt>
                <c:pt idx="5">
                  <c:v>108.17</c:v>
                </c:pt>
                <c:pt idx="6">
                  <c:v>108.83</c:v>
                </c:pt>
                <c:pt idx="7">
                  <c:v>108.66</c:v>
                </c:pt>
                <c:pt idx="8">
                  <c:v>110.8</c:v>
                </c:pt>
                <c:pt idx="9">
                  <c:v>111.33</c:v>
                </c:pt>
                <c:pt idx="10">
                  <c:v>109.73</c:v>
                </c:pt>
                <c:pt idx="11">
                  <c:v>106.94</c:v>
                </c:pt>
                <c:pt idx="12">
                  <c:v>106.23</c:v>
                </c:pt>
                <c:pt idx="13">
                  <c:v>106.06</c:v>
                </c:pt>
                <c:pt idx="14">
                  <c:v>105.52</c:v>
                </c:pt>
                <c:pt idx="15">
                  <c:v>104.62</c:v>
                </c:pt>
                <c:pt idx="16">
                  <c:v>104.51</c:v>
                </c:pt>
                <c:pt idx="17">
                  <c:v>103.91</c:v>
                </c:pt>
                <c:pt idx="18">
                  <c:v>95.68</c:v>
                </c:pt>
                <c:pt idx="19">
                  <c:v>94.25</c:v>
                </c:pt>
                <c:pt idx="20">
                  <c:v>92.51</c:v>
                </c:pt>
                <c:pt idx="21">
                  <c:v>92.4</c:v>
                </c:pt>
                <c:pt idx="22">
                  <c:v>93.68</c:v>
                </c:pt>
                <c:pt idx="23">
                  <c:v>93.82</c:v>
                </c:pt>
                <c:pt idx="24">
                  <c:v>92.68</c:v>
                </c:pt>
                <c:pt idx="25">
                  <c:v>91.85</c:v>
                </c:pt>
                <c:pt idx="26">
                  <c:v>92.59</c:v>
                </c:pt>
                <c:pt idx="27">
                  <c:v>92.11</c:v>
                </c:pt>
                <c:pt idx="28">
                  <c:v>92.46</c:v>
                </c:pt>
                <c:pt idx="29">
                  <c:v>89.47</c:v>
                </c:pt>
                <c:pt idx="30">
                  <c:v>90</c:v>
                </c:pt>
                <c:pt idx="31">
                  <c:v>91.65</c:v>
                </c:pt>
                <c:pt idx="32">
                  <c:v>93.01</c:v>
                </c:pt>
                <c:pt idx="33">
                  <c:v>93.89</c:v>
                </c:pt>
                <c:pt idx="34">
                  <c:v>93.57</c:v>
                </c:pt>
                <c:pt idx="35">
                  <c:v>94.52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EC-4AC0-AB72-AFF192803218}"/>
            </c:ext>
          </c:extLst>
        </c:ser>
        <c:ser>
          <c:idx val="4"/>
          <c:order val="4"/>
          <c:tx>
            <c:strRef>
              <c:f>'Stock Charts'!$G$1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Charts'!$G$2:$G$37</c:f>
              <c:numCache>
                <c:formatCode>General</c:formatCode>
                <c:ptCount val="36"/>
                <c:pt idx="0">
                  <c:v>109.99</c:v>
                </c:pt>
                <c:pt idx="1">
                  <c:v>111.12</c:v>
                </c:pt>
                <c:pt idx="2">
                  <c:v>109.81</c:v>
                </c:pt>
                <c:pt idx="3">
                  <c:v>110.96</c:v>
                </c:pt>
                <c:pt idx="4">
                  <c:v>108.54</c:v>
                </c:pt>
                <c:pt idx="5">
                  <c:v>108.66</c:v>
                </c:pt>
                <c:pt idx="6">
                  <c:v>109.02</c:v>
                </c:pt>
                <c:pt idx="7">
                  <c:v>110.44</c:v>
                </c:pt>
                <c:pt idx="8">
                  <c:v>112.04</c:v>
                </c:pt>
                <c:pt idx="9">
                  <c:v>112.1</c:v>
                </c:pt>
                <c:pt idx="10">
                  <c:v>109.85</c:v>
                </c:pt>
                <c:pt idx="11">
                  <c:v>107.48</c:v>
                </c:pt>
                <c:pt idx="12">
                  <c:v>106.91</c:v>
                </c:pt>
                <c:pt idx="13">
                  <c:v>107.13</c:v>
                </c:pt>
                <c:pt idx="14">
                  <c:v>105.97</c:v>
                </c:pt>
                <c:pt idx="15">
                  <c:v>105.68</c:v>
                </c:pt>
                <c:pt idx="16">
                  <c:v>105.08</c:v>
                </c:pt>
                <c:pt idx="17">
                  <c:v>104.35</c:v>
                </c:pt>
                <c:pt idx="18">
                  <c:v>97.82</c:v>
                </c:pt>
                <c:pt idx="19">
                  <c:v>94.83</c:v>
                </c:pt>
                <c:pt idx="20">
                  <c:v>93.74</c:v>
                </c:pt>
                <c:pt idx="21">
                  <c:v>93.64</c:v>
                </c:pt>
                <c:pt idx="22">
                  <c:v>95.18</c:v>
                </c:pt>
                <c:pt idx="23">
                  <c:v>94.19</c:v>
                </c:pt>
                <c:pt idx="24">
                  <c:v>93.24</c:v>
                </c:pt>
                <c:pt idx="25">
                  <c:v>92.72</c:v>
                </c:pt>
                <c:pt idx="26">
                  <c:v>92.79</c:v>
                </c:pt>
                <c:pt idx="27">
                  <c:v>93.42</c:v>
                </c:pt>
                <c:pt idx="28">
                  <c:v>92.51</c:v>
                </c:pt>
                <c:pt idx="29">
                  <c:v>90.34</c:v>
                </c:pt>
                <c:pt idx="30">
                  <c:v>90.52</c:v>
                </c:pt>
                <c:pt idx="31">
                  <c:v>93.88</c:v>
                </c:pt>
                <c:pt idx="32">
                  <c:v>93.49</c:v>
                </c:pt>
                <c:pt idx="33">
                  <c:v>94.56</c:v>
                </c:pt>
                <c:pt idx="34">
                  <c:v>94.2</c:v>
                </c:pt>
                <c:pt idx="35">
                  <c:v>95.22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38667168"/>
        <c:axId val="738665200"/>
      </c:stockChart>
      <c:catAx>
        <c:axId val="738664216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70120"/>
        <c:crosses val="autoZero"/>
        <c:auto val="0"/>
        <c:lblAlgn val="ctr"/>
        <c:lblOffset val="100"/>
        <c:noMultiLvlLbl val="0"/>
      </c:catAx>
      <c:valAx>
        <c:axId val="73867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4216"/>
        <c:crosses val="autoZero"/>
        <c:crossBetween val="between"/>
      </c:valAx>
      <c:valAx>
        <c:axId val="738665200"/>
        <c:scaling>
          <c:orientation val="minMax"/>
          <c:min val="8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7168"/>
        <c:crosses val="max"/>
        <c:crossBetween val="between"/>
      </c:valAx>
      <c:dateAx>
        <c:axId val="738667168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73866520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High Temperature 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 Maps'!$B$17</c:f>
              <c:strCache>
                <c:ptCount val="1"/>
                <c:pt idx="0">
                  <c:v>Anchorage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Maps'!$C$17:$N$17</c:f>
              <c:numCache>
                <c:formatCode>General</c:formatCode>
                <c:ptCount val="12"/>
                <c:pt idx="0">
                  <c:v>23</c:v>
                </c:pt>
                <c:pt idx="1">
                  <c:v>27</c:v>
                </c:pt>
                <c:pt idx="2">
                  <c:v>34</c:v>
                </c:pt>
                <c:pt idx="3">
                  <c:v>44</c:v>
                </c:pt>
                <c:pt idx="4">
                  <c:v>56</c:v>
                </c:pt>
                <c:pt idx="5">
                  <c:v>63</c:v>
                </c:pt>
                <c:pt idx="6">
                  <c:v>65</c:v>
                </c:pt>
                <c:pt idx="7">
                  <c:v>64</c:v>
                </c:pt>
                <c:pt idx="8">
                  <c:v>55</c:v>
                </c:pt>
                <c:pt idx="9">
                  <c:v>40</c:v>
                </c:pt>
                <c:pt idx="10">
                  <c:v>28</c:v>
                </c:pt>
                <c:pt idx="11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89-426A-A906-8D06B9C9BF56}"/>
            </c:ext>
          </c:extLst>
        </c:ser>
        <c:ser>
          <c:idx val="1"/>
          <c:order val="1"/>
          <c:tx>
            <c:strRef>
              <c:f>'Heat Maps'!$B$18</c:f>
              <c:strCache>
                <c:ptCount val="1"/>
                <c:pt idx="0">
                  <c:v>Boston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Maps'!$C$18:$N$18</c:f>
              <c:numCache>
                <c:formatCode>General</c:formatCode>
                <c:ptCount val="12"/>
                <c:pt idx="0">
                  <c:v>36</c:v>
                </c:pt>
                <c:pt idx="1">
                  <c:v>39</c:v>
                </c:pt>
                <c:pt idx="2">
                  <c:v>45</c:v>
                </c:pt>
                <c:pt idx="3">
                  <c:v>56</c:v>
                </c:pt>
                <c:pt idx="4">
                  <c:v>66</c:v>
                </c:pt>
                <c:pt idx="5">
                  <c:v>76</c:v>
                </c:pt>
                <c:pt idx="6">
                  <c:v>81</c:v>
                </c:pt>
                <c:pt idx="7">
                  <c:v>80</c:v>
                </c:pt>
                <c:pt idx="8">
                  <c:v>72</c:v>
                </c:pt>
                <c:pt idx="9">
                  <c:v>61</c:v>
                </c:pt>
                <c:pt idx="10">
                  <c:v>51</c:v>
                </c:pt>
                <c:pt idx="11">
                  <c:v>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389-426A-A906-8D06B9C9BF56}"/>
            </c:ext>
          </c:extLst>
        </c:ser>
        <c:ser>
          <c:idx val="3"/>
          <c:order val="2"/>
          <c:tx>
            <c:strRef>
              <c:f>'Heat Maps'!$B$19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Maps'!$C$19:$N$19</c:f>
              <c:numCache>
                <c:formatCode>General</c:formatCode>
                <c:ptCount val="12"/>
                <c:pt idx="0">
                  <c:v>39</c:v>
                </c:pt>
                <c:pt idx="1">
                  <c:v>42</c:v>
                </c:pt>
                <c:pt idx="2">
                  <c:v>50</c:v>
                </c:pt>
                <c:pt idx="3">
                  <c:v>60</c:v>
                </c:pt>
                <c:pt idx="4">
                  <c:v>71</c:v>
                </c:pt>
                <c:pt idx="5">
                  <c:v>79</c:v>
                </c:pt>
                <c:pt idx="6">
                  <c:v>85</c:v>
                </c:pt>
                <c:pt idx="7">
                  <c:v>83</c:v>
                </c:pt>
                <c:pt idx="8">
                  <c:v>76</c:v>
                </c:pt>
                <c:pt idx="9">
                  <c:v>65</c:v>
                </c:pt>
                <c:pt idx="10">
                  <c:v>54</c:v>
                </c:pt>
                <c:pt idx="11">
                  <c:v>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389-426A-A906-8D06B9C9BF56}"/>
            </c:ext>
          </c:extLst>
        </c:ser>
        <c:ser>
          <c:idx val="5"/>
          <c:order val="3"/>
          <c:tx>
            <c:strRef>
              <c:f>'Heat Maps'!$B$20</c:f>
              <c:strCache>
                <c:ptCount val="1"/>
                <c:pt idx="0">
                  <c:v>Dallas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Maps'!$C$20:$N$20</c:f>
              <c:numCache>
                <c:formatCode>General</c:formatCode>
                <c:ptCount val="12"/>
                <c:pt idx="0">
                  <c:v>57</c:v>
                </c:pt>
                <c:pt idx="1">
                  <c:v>61</c:v>
                </c:pt>
                <c:pt idx="2">
                  <c:v>69</c:v>
                </c:pt>
                <c:pt idx="3">
                  <c:v>77</c:v>
                </c:pt>
                <c:pt idx="4">
                  <c:v>84</c:v>
                </c:pt>
                <c:pt idx="5">
                  <c:v>91</c:v>
                </c:pt>
                <c:pt idx="6">
                  <c:v>95</c:v>
                </c:pt>
                <c:pt idx="7">
                  <c:v>96</c:v>
                </c:pt>
                <c:pt idx="8">
                  <c:v>89</c:v>
                </c:pt>
                <c:pt idx="9">
                  <c:v>80</c:v>
                </c:pt>
                <c:pt idx="10">
                  <c:v>68</c:v>
                </c:pt>
                <c:pt idx="11">
                  <c:v>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389-426A-A906-8D06B9C9BF56}"/>
            </c:ext>
          </c:extLst>
        </c:ser>
        <c:ser>
          <c:idx val="6"/>
          <c:order val="4"/>
          <c:tx>
            <c:strRef>
              <c:f>'Heat Maps'!$B$21</c:f>
              <c:strCache>
                <c:ptCount val="1"/>
                <c:pt idx="0">
                  <c:v>Phoenix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Maps'!$C$21:$N$21</c:f>
              <c:numCache>
                <c:formatCode>General</c:formatCode>
                <c:ptCount val="12"/>
                <c:pt idx="0">
                  <c:v>67</c:v>
                </c:pt>
                <c:pt idx="1">
                  <c:v>71</c:v>
                </c:pt>
                <c:pt idx="2">
                  <c:v>77</c:v>
                </c:pt>
                <c:pt idx="3">
                  <c:v>85</c:v>
                </c:pt>
                <c:pt idx="4">
                  <c:v>95</c:v>
                </c:pt>
                <c:pt idx="5">
                  <c:v>104</c:v>
                </c:pt>
                <c:pt idx="6">
                  <c:v>106</c:v>
                </c:pt>
                <c:pt idx="7">
                  <c:v>104</c:v>
                </c:pt>
                <c:pt idx="8">
                  <c:v>100</c:v>
                </c:pt>
                <c:pt idx="9">
                  <c:v>89</c:v>
                </c:pt>
                <c:pt idx="10">
                  <c:v>76</c:v>
                </c:pt>
                <c:pt idx="11">
                  <c:v>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7389-426A-A906-8D06B9C9BF56}"/>
            </c:ext>
          </c:extLst>
        </c:ser>
        <c:ser>
          <c:idx val="7"/>
          <c:order val="5"/>
          <c:tx>
            <c:strRef>
              <c:f>'Heat Maps'!$B$22</c:f>
              <c:strCache>
                <c:ptCount val="1"/>
                <c:pt idx="0">
                  <c:v>Miami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Maps'!$C$22:$N$22</c:f>
              <c:numCache>
                <c:formatCode>General</c:formatCode>
                <c:ptCount val="12"/>
                <c:pt idx="0">
                  <c:v>76</c:v>
                </c:pt>
                <c:pt idx="1">
                  <c:v>78</c:v>
                </c:pt>
                <c:pt idx="2">
                  <c:v>80</c:v>
                </c:pt>
                <c:pt idx="3">
                  <c:v>83</c:v>
                </c:pt>
                <c:pt idx="4">
                  <c:v>87</c:v>
                </c:pt>
                <c:pt idx="5">
                  <c:v>89</c:v>
                </c:pt>
                <c:pt idx="6">
                  <c:v>91</c:v>
                </c:pt>
                <c:pt idx="7">
                  <c:v>91</c:v>
                </c:pt>
                <c:pt idx="8">
                  <c:v>89</c:v>
                </c:pt>
                <c:pt idx="9">
                  <c:v>86</c:v>
                </c:pt>
                <c:pt idx="10">
                  <c:v>82</c:v>
                </c:pt>
                <c:pt idx="11">
                  <c:v>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389-426A-A906-8D06B9C9BF56}"/>
            </c:ext>
          </c:extLst>
        </c:ser>
        <c:ser>
          <c:idx val="8"/>
          <c:order val="6"/>
          <c:tx>
            <c:strRef>
              <c:f>'Heat Maps'!$B$23</c:f>
              <c:strCache>
                <c:ptCount val="1"/>
                <c:pt idx="0">
                  <c:v>Sydney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Maps'!$C$23:$N$23</c:f>
              <c:numCache>
                <c:formatCode>General</c:formatCode>
                <c:ptCount val="12"/>
                <c:pt idx="0">
                  <c:v>75</c:v>
                </c:pt>
                <c:pt idx="1">
                  <c:v>73</c:v>
                </c:pt>
                <c:pt idx="2">
                  <c:v>72</c:v>
                </c:pt>
                <c:pt idx="3">
                  <c:v>66</c:v>
                </c:pt>
                <c:pt idx="4">
                  <c:v>61</c:v>
                </c:pt>
                <c:pt idx="5">
                  <c:v>55</c:v>
                </c:pt>
                <c:pt idx="6">
                  <c:v>49</c:v>
                </c:pt>
                <c:pt idx="7">
                  <c:v>57</c:v>
                </c:pt>
                <c:pt idx="8">
                  <c:v>61</c:v>
                </c:pt>
                <c:pt idx="9">
                  <c:v>64</c:v>
                </c:pt>
                <c:pt idx="10">
                  <c:v>70</c:v>
                </c:pt>
                <c:pt idx="11">
                  <c:v>74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7389-426A-A906-8D06B9C9BF56}"/>
            </c:ext>
          </c:extLst>
        </c:ser>
        <c:ser>
          <c:idx val="9"/>
          <c:order val="7"/>
          <c:tx>
            <c:strRef>
              <c:f>'Heat Maps'!$B$24</c:f>
              <c:strCache>
                <c:ptCount val="1"/>
                <c:pt idx="0">
                  <c:v>Auckland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Maps'!$C$24:$N$24</c:f>
              <c:numCache>
                <c:formatCode>General</c:formatCode>
                <c:ptCount val="12"/>
                <c:pt idx="0">
                  <c:v>74</c:v>
                </c:pt>
                <c:pt idx="1">
                  <c:v>70</c:v>
                </c:pt>
                <c:pt idx="2">
                  <c:v>68</c:v>
                </c:pt>
                <c:pt idx="3">
                  <c:v>63</c:v>
                </c:pt>
                <c:pt idx="4">
                  <c:v>57</c:v>
                </c:pt>
                <c:pt idx="5">
                  <c:v>49</c:v>
                </c:pt>
                <c:pt idx="6">
                  <c:v>44</c:v>
                </c:pt>
                <c:pt idx="7">
                  <c:v>49</c:v>
                </c:pt>
                <c:pt idx="8">
                  <c:v>55</c:v>
                </c:pt>
                <c:pt idx="9">
                  <c:v>59</c:v>
                </c:pt>
                <c:pt idx="10">
                  <c:v>62</c:v>
                </c:pt>
                <c:pt idx="11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7389-426A-A906-8D06B9C9BF56}"/>
            </c:ext>
          </c:extLst>
        </c:ser>
        <c:ser>
          <c:idx val="10"/>
          <c:order val="8"/>
          <c:tx>
            <c:strRef>
              <c:f>'Heat Maps'!$B$25</c:f>
              <c:strCache>
                <c:ptCount val="1"/>
                <c:pt idx="0">
                  <c:v>Buenos Aires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Maps'!$C$25:$N$25</c:f>
              <c:numCache>
                <c:formatCode>General</c:formatCode>
                <c:ptCount val="12"/>
                <c:pt idx="0">
                  <c:v>84</c:v>
                </c:pt>
                <c:pt idx="1">
                  <c:v>81</c:v>
                </c:pt>
                <c:pt idx="2">
                  <c:v>78</c:v>
                </c:pt>
                <c:pt idx="3">
                  <c:v>71</c:v>
                </c:pt>
                <c:pt idx="4">
                  <c:v>65</c:v>
                </c:pt>
                <c:pt idx="5">
                  <c:v>59</c:v>
                </c:pt>
                <c:pt idx="6">
                  <c:v>58</c:v>
                </c:pt>
                <c:pt idx="7">
                  <c:v>61</c:v>
                </c:pt>
                <c:pt idx="8">
                  <c:v>64</c:v>
                </c:pt>
                <c:pt idx="9">
                  <c:v>70</c:v>
                </c:pt>
                <c:pt idx="10">
                  <c:v>76</c:v>
                </c:pt>
                <c:pt idx="11">
                  <c:v>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7389-426A-A906-8D06B9C9BF56}"/>
            </c:ext>
          </c:extLst>
        </c:ser>
        <c:ser>
          <c:idx val="11"/>
          <c:order val="9"/>
          <c:tx>
            <c:strRef>
              <c:f>'Heat Maps'!$B$26</c:f>
              <c:strCache>
                <c:ptCount val="1"/>
                <c:pt idx="0">
                  <c:v>Cape Town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Maps'!$C$26:$N$26</c:f>
              <c:numCache>
                <c:formatCode>General</c:formatCode>
                <c:ptCount val="12"/>
                <c:pt idx="0">
                  <c:v>77</c:v>
                </c:pt>
                <c:pt idx="1">
                  <c:v>78</c:v>
                </c:pt>
                <c:pt idx="2">
                  <c:v>76</c:v>
                </c:pt>
                <c:pt idx="3">
                  <c:v>72</c:v>
                </c:pt>
                <c:pt idx="4">
                  <c:v>67</c:v>
                </c:pt>
                <c:pt idx="5">
                  <c:v>64</c:v>
                </c:pt>
                <c:pt idx="6">
                  <c:v>62</c:v>
                </c:pt>
                <c:pt idx="7">
                  <c:v>63</c:v>
                </c:pt>
                <c:pt idx="8">
                  <c:v>65</c:v>
                </c:pt>
                <c:pt idx="9">
                  <c:v>69</c:v>
                </c:pt>
                <c:pt idx="10">
                  <c:v>72</c:v>
                </c:pt>
                <c:pt idx="11">
                  <c:v>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7389-426A-A906-8D06B9C9B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443088"/>
        <c:axId val="884965808"/>
      </c:lineChart>
      <c:catAx>
        <c:axId val="83744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65808"/>
        <c:crosses val="autoZero"/>
        <c:auto val="1"/>
        <c:lblAlgn val="ctr"/>
        <c:lblOffset val="100"/>
        <c:noMultiLvlLbl val="0"/>
      </c:catAx>
      <c:valAx>
        <c:axId val="8849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20"/>
      <c:rAngAx val="0"/>
      <c:perspective val="9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3D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A-4DC0-A8B0-A649919A115A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A-4DC0-A8B0-A649919A115A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EA-4DC0-A8B0-A649919A115A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EA-4DC0-A8B0-A649919A115A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EA-4DC0-A8B0-A649919A115A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EA-4DC0-A8B0-A649919A115A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EA-4DC0-A8B0-A649919A115A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3D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B-4D76-A469-6D81B0063E64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B-4D76-A469-6D81B0063E64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1B-4D76-A469-6D81B0063E64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1B-4D76-A469-6D81B0063E64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1B-4D76-A469-6D81B0063E64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1B-4D76-A469-6D81B0063E64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1B-4D76-A469-6D81B0063E64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Charts'!$E$1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Charts'!$E$2:$E$13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$/Click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'Combo Charts'!$B$1</c:f>
              <c:strCache>
                <c:ptCount val="1"/>
                <c:pt idx="0">
                  <c:v>Mobile Spend</c:v>
                </c:pt>
              </c:strCache>
            </c:strRef>
          </c:tx>
          <c:spPr>
            <a:solidFill>
              <a:schemeClr val="tx2">
                <a:lumMod val="75000"/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Charts'!$B$2:$B$13</c:f>
              <c:numCache>
                <c:formatCode>"$"#,##0</c:formatCode>
                <c:ptCount val="12"/>
                <c:pt idx="0">
                  <c:v>359084.54700000008</c:v>
                </c:pt>
                <c:pt idx="1">
                  <c:v>295945.20200000028</c:v>
                </c:pt>
                <c:pt idx="2">
                  <c:v>228830.43479999993</c:v>
                </c:pt>
                <c:pt idx="3">
                  <c:v>376750.6652000004</c:v>
                </c:pt>
                <c:pt idx="4">
                  <c:v>343226.54999999987</c:v>
                </c:pt>
                <c:pt idx="5">
                  <c:v>164481.34499999988</c:v>
                </c:pt>
                <c:pt idx="6">
                  <c:v>161303.88200000007</c:v>
                </c:pt>
                <c:pt idx="7">
                  <c:v>127172.62004999998</c:v>
                </c:pt>
                <c:pt idx="8">
                  <c:v>111113.96519999996</c:v>
                </c:pt>
                <c:pt idx="9">
                  <c:v>174805.39439999993</c:v>
                </c:pt>
                <c:pt idx="10">
                  <c:v>210181.02259704011</c:v>
                </c:pt>
                <c:pt idx="11">
                  <c:v>264672.33338202036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5-4EFC-B0DC-FAD77FACF372}"/>
            </c:ext>
          </c:extLst>
        </c:ser>
        <c:ser>
          <c:idx val="1"/>
          <c:order val="1"/>
          <c:tx>
            <c:strRef>
              <c:f>'Combo Charts'!$C$1</c:f>
              <c:strCache>
                <c:ptCount val="1"/>
                <c:pt idx="0">
                  <c:v>Desktop Spend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Charts'!$C$2:$C$13</c:f>
              <c:numCache>
                <c:formatCode>"$"#,##0</c:formatCode>
                <c:ptCount val="12"/>
                <c:pt idx="0">
                  <c:v>438881.11300000007</c:v>
                </c:pt>
                <c:pt idx="1">
                  <c:v>308024.59800000035</c:v>
                </c:pt>
                <c:pt idx="2">
                  <c:v>291238.73519999994</c:v>
                </c:pt>
                <c:pt idx="3">
                  <c:v>347769.84480000031</c:v>
                </c:pt>
                <c:pt idx="4">
                  <c:v>343226.54999999987</c:v>
                </c:pt>
                <c:pt idx="5">
                  <c:v>227140.90499999988</c:v>
                </c:pt>
                <c:pt idx="6">
                  <c:v>263180.01800000016</c:v>
                </c:pt>
                <c:pt idx="7">
                  <c:v>236177.72295000002</c:v>
                </c:pt>
                <c:pt idx="8">
                  <c:v>215691.81479999988</c:v>
                </c:pt>
                <c:pt idx="9">
                  <c:v>273413.56559999991</c:v>
                </c:pt>
                <c:pt idx="10">
                  <c:v>267503.11966896011</c:v>
                </c:pt>
                <c:pt idx="11">
                  <c:v>310702.30440498039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7437984"/>
        <c:axId val="807438968"/>
      </c:barChart>
      <c:lineChart>
        <c:grouping val="standard"/>
        <c:varyColors val="0"/>
        <c:ser>
          <c:idx val="2"/>
          <c:order val="2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tx2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chemeClr val="tx2">
                    <a:lumMod val="50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407392"/>
        <c:axId val="748406736"/>
      </c:lineChart>
      <c:catAx>
        <c:axId val="80743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8968"/>
        <c:crosses val="autoZero"/>
        <c:auto val="1"/>
        <c:lblAlgn val="ctr"/>
        <c:lblOffset val="100"/>
        <c:noMultiLvlLbl val="0"/>
      </c:catAx>
      <c:valAx>
        <c:axId val="80743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7984"/>
        <c:crosses val="autoZero"/>
        <c:crossBetween val="between"/>
      </c:valAx>
      <c:valAx>
        <c:axId val="74840673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07392"/>
        <c:crosses val="max"/>
        <c:crossBetween val="between"/>
      </c:valAx>
      <c:catAx>
        <c:axId val="74840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8406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A-44A0-A272-EB6A00D0F1D0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A-44A0-A272-EB6A00D0F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0-4603-A3A4-2250BD4C5B93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0-4603-A3A4-2250BD4C5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  <c:max val="1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96942248"/>
        <c:axId val="696948480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945856"/>
        <c:axId val="696944544"/>
      </c:lineChart>
      <c:dateAx>
        <c:axId val="6969458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4544"/>
        <c:crosses val="autoZero"/>
        <c:auto val="1"/>
        <c:lblOffset val="100"/>
        <c:baseTimeUnit val="days"/>
        <c:majorUnit val="4"/>
        <c:majorTimeUnit val="days"/>
      </c:dateAx>
      <c:valAx>
        <c:axId val="6969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5856"/>
        <c:crosses val="autoZero"/>
        <c:crossBetween val="between"/>
      </c:valAx>
      <c:valAx>
        <c:axId val="696948480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2248"/>
        <c:crosses val="max"/>
        <c:crossBetween val="between"/>
      </c:valAx>
      <c:catAx>
        <c:axId val="696942248"/>
        <c:scaling>
          <c:orientation val="minMax"/>
        </c:scaling>
        <c:delete val="1"/>
        <c:axPos val="b"/>
        <c:majorTickMark val="out"/>
        <c:minorTickMark val="none"/>
        <c:tickLblPos val="nextTo"/>
        <c:crossAx val="69694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[0]!Dates</c:f>
              <c:numCache>
                <c:formatCode>m/d;@</c:formatCode>
                <c:ptCount val="28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7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83</c:v>
                </c:pt>
                <c:pt idx="24">
                  <c:v>87</c:v>
                </c:pt>
                <c:pt idx="25">
                  <c:v>74</c:v>
                </c:pt>
                <c:pt idx="26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5-4E76-AB34-637D8A338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283288"/>
        <c:axId val="705282960"/>
      </c:lineChart>
      <c:dateAx>
        <c:axId val="7052832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2960"/>
        <c:crosses val="autoZero"/>
        <c:auto val="1"/>
        <c:lblOffset val="100"/>
        <c:baseTimeUnit val="days"/>
      </c:dateAx>
      <c:valAx>
        <c:axId val="7052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</c:f>
              <c:numCache>
                <c:formatCode>#,##0_);\(#,##0\)</c:formatCode>
                <c:ptCount val="11"/>
                <c:pt idx="0">
                  <c:v>1585079</c:v>
                </c:pt>
                <c:pt idx="1">
                  <c:v>584486</c:v>
                </c:pt>
                <c:pt idx="2">
                  <c:v>2157640</c:v>
                </c:pt>
                <c:pt idx="3">
                  <c:v>2839283</c:v>
                </c:pt>
                <c:pt idx="4">
                  <c:v>782039</c:v>
                </c:pt>
                <c:pt idx="5">
                  <c:v>1123923</c:v>
                </c:pt>
                <c:pt idx="6">
                  <c:v>2707191</c:v>
                </c:pt>
                <c:pt idx="7">
                  <c:v>928323</c:v>
                </c:pt>
                <c:pt idx="8">
                  <c:v>3454456</c:v>
                </c:pt>
                <c:pt idx="9">
                  <c:v>3345678</c:v>
                </c:pt>
                <c:pt idx="10">
                  <c:v>2102932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764889520"/>
        <c:axId val="764885584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0000"/>
                </a:prstClr>
              </a:outerShdw>
            </a:effectLst>
          </c:spPr>
          <c:marker>
            <c:symbol val="none"/>
          </c:marker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11"/>
                <c:pt idx="0">
                  <c:v>1.263280883791912E-2</c:v>
                </c:pt>
                <c:pt idx="1">
                  <c:v>3.5183049722320121E-2</c:v>
                </c:pt>
                <c:pt idx="2">
                  <c:v>8.898611445838972E-2</c:v>
                </c:pt>
                <c:pt idx="3">
                  <c:v>1.4309598585276634E-2</c:v>
                </c:pt>
                <c:pt idx="4">
                  <c:v>1.2623411364394869E-2</c:v>
                </c:pt>
                <c:pt idx="5">
                  <c:v>7.1232637823053719E-3</c:v>
                </c:pt>
                <c:pt idx="6">
                  <c:v>2.6117477488658909E-2</c:v>
                </c:pt>
                <c:pt idx="7">
                  <c:v>2.4363287347184116E-2</c:v>
                </c:pt>
                <c:pt idx="8">
                  <c:v>6.4652726796925481E-3</c:v>
                </c:pt>
                <c:pt idx="9">
                  <c:v>1.0691704342139322E-2</c:v>
                </c:pt>
                <c:pt idx="10">
                  <c:v>5.3472960609282656E-3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886240"/>
        <c:axId val="764883616"/>
      </c:lineChart>
      <c:catAx>
        <c:axId val="7648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5584"/>
        <c:crosses val="autoZero"/>
        <c:auto val="1"/>
        <c:lblAlgn val="ctr"/>
        <c:lblOffset val="100"/>
        <c:noMultiLvlLbl val="0"/>
      </c:catAx>
      <c:valAx>
        <c:axId val="7648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9520"/>
        <c:crosses val="autoZero"/>
        <c:crossBetween val="between"/>
      </c:valAx>
      <c:valAx>
        <c:axId val="764883616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6240"/>
        <c:crosses val="max"/>
        <c:crossBetween val="between"/>
      </c:valAx>
      <c:catAx>
        <c:axId val="764886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4883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'Animating Changes Over Time'!$I$32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Time'!$I$33:$I$53</c:f>
              <c:numCache>
                <c:formatCode>General</c:formatCode>
                <c:ptCount val="21"/>
                <c:pt idx="0">
                  <c:v>15</c:v>
                </c:pt>
                <c:pt idx="1">
                  <c:v>28</c:v>
                </c:pt>
                <c:pt idx="2">
                  <c:v>31</c:v>
                </c:pt>
                <c:pt idx="3">
                  <c:v>50</c:v>
                </c:pt>
                <c:pt idx="4">
                  <c:v>59</c:v>
                </c:pt>
                <c:pt idx="5">
                  <c:v>62</c:v>
                </c:pt>
                <c:pt idx="6">
                  <c:v>63</c:v>
                </c:pt>
                <c:pt idx="7">
                  <c:v>67</c:v>
                </c:pt>
                <c:pt idx="8">
                  <c:v>66</c:v>
                </c:pt>
                <c:pt idx="9">
                  <c:v>63</c:v>
                </c:pt>
                <c:pt idx="10">
                  <c:v>63</c:v>
                </c:pt>
                <c:pt idx="11">
                  <c:v>62</c:v>
                </c:pt>
                <c:pt idx="12">
                  <c:v>40</c:v>
                </c:pt>
                <c:pt idx="13">
                  <c:v>27</c:v>
                </c:pt>
                <c:pt idx="14">
                  <c:v>15</c:v>
                </c:pt>
                <c:pt idx="15">
                  <c:v>14</c:v>
                </c:pt>
                <c:pt idx="16">
                  <c:v>8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2-4DDA-BCA4-5CA9B850182E}"/>
            </c:ext>
          </c:extLst>
        </c:ser>
        <c:ser>
          <c:idx val="1"/>
          <c:order val="1"/>
          <c:tx>
            <c:strRef>
              <c:f>'Animating Changes Over Time'!$J$32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Time'!$J$33:$J$53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16</c:v>
                </c:pt>
                <c:pt idx="4">
                  <c:v>15</c:v>
                </c:pt>
                <c:pt idx="5">
                  <c:v>27</c:v>
                </c:pt>
                <c:pt idx="6">
                  <c:v>36</c:v>
                </c:pt>
                <c:pt idx="7">
                  <c:v>54</c:v>
                </c:pt>
                <c:pt idx="8">
                  <c:v>61</c:v>
                </c:pt>
                <c:pt idx="9">
                  <c:v>72</c:v>
                </c:pt>
                <c:pt idx="10">
                  <c:v>71</c:v>
                </c:pt>
                <c:pt idx="11">
                  <c:v>70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46</c:v>
                </c:pt>
                <c:pt idx="16">
                  <c:v>32</c:v>
                </c:pt>
                <c:pt idx="17">
                  <c:v>27</c:v>
                </c:pt>
                <c:pt idx="18">
                  <c:v>14</c:v>
                </c:pt>
                <c:pt idx="19">
                  <c:v>11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2-4DDA-BCA4-5CA9B8501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81136"/>
        <c:axId val="443694256"/>
      </c:areaChart>
      <c:catAx>
        <c:axId val="44368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4256"/>
        <c:crosses val="autoZero"/>
        <c:auto val="1"/>
        <c:lblAlgn val="ctr"/>
        <c:lblOffset val="100"/>
        <c:noMultiLvlLbl val="0"/>
      </c:catAx>
      <c:valAx>
        <c:axId val="443694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368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986593943543618"/>
          <c:y val="0.86239580703911478"/>
          <c:w val="0.3668556067349289"/>
          <c:h val="7.9003710368675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tx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998-44E5-9B46-943584E099A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98-44E5-9B46-943584E099A4}"/>
                </c:ext>
              </c:extLst>
            </c:dLbl>
            <c:spPr>
              <a:solidFill>
                <a:schemeClr val="tx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Dashboard'!$U$5:$U$10</c:f>
              <c:numCache>
                <c:formatCode>0.000</c:formatCode>
                <c:ptCount val="6"/>
                <c:pt idx="0">
                  <c:v>0.21487603305785125</c:v>
                </c:pt>
                <c:pt idx="1">
                  <c:v>0.30278232405891981</c:v>
                </c:pt>
                <c:pt idx="2">
                  <c:v>0.29439252336448596</c:v>
                </c:pt>
                <c:pt idx="3">
                  <c:v>0.26540284360189575</c:v>
                </c:pt>
                <c:pt idx="4">
                  <c:v>0.26642984014209592</c:v>
                </c:pt>
                <c:pt idx="5">
                  <c:v>0.2711864406779661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Dashboard'!$S$4</c:f>
              <c:strCache>
                <c:ptCount val="1"/>
                <c:pt idx="0">
                  <c:v>AB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Dashboard'!$S$5:$S$10</c:f>
              <c:numCache>
                <c:formatCode>#,##0</c:formatCode>
                <c:ptCount val="6"/>
                <c:pt idx="0">
                  <c:v>242</c:v>
                </c:pt>
                <c:pt idx="1">
                  <c:v>611</c:v>
                </c:pt>
                <c:pt idx="2">
                  <c:v>642</c:v>
                </c:pt>
                <c:pt idx="3">
                  <c:v>633</c:v>
                </c:pt>
                <c:pt idx="4">
                  <c:v>563</c:v>
                </c:pt>
                <c:pt idx="5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Dashboard'!$Z$4</c:f>
              <c:strCache>
                <c:ptCount val="1"/>
                <c:pt idx="0">
                  <c:v>RBI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4C8-4C22-99FA-B1B6DC4DE76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C8-4C22-99FA-B1B6DC4DE764}"/>
                </c:ext>
              </c:extLst>
            </c:dLbl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Dashboard'!$Z$5:$Z$10</c:f>
              <c:numCache>
                <c:formatCode>0</c:formatCode>
                <c:ptCount val="6"/>
                <c:pt idx="0">
                  <c:v>20</c:v>
                </c:pt>
                <c:pt idx="1">
                  <c:v>87</c:v>
                </c:pt>
                <c:pt idx="2">
                  <c:v>72</c:v>
                </c:pt>
                <c:pt idx="3">
                  <c:v>81</c:v>
                </c:pt>
                <c:pt idx="4">
                  <c:v>74</c:v>
                </c:pt>
                <c:pt idx="5">
                  <c:v>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RBI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Dashboard'!$AA$4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[0]!Metric1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Dashboard'!$AC$4</c:f>
              <c:strCache>
                <c:ptCount val="1"/>
                <c:pt idx="0">
                  <c:v>SB%</c:v>
                </c:pt>
              </c:strCache>
            </c:strRef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7C9-48B3-8FFF-56D52E5185F6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C9-48B3-8FFF-56D52E5185F6}"/>
                </c:ext>
              </c:extLst>
            </c:dLbl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[0]!Metric2</c:f>
              <c:numCache>
                <c:formatCode>0%</c:formatCode>
                <c:ptCount val="6"/>
                <c:pt idx="0">
                  <c:v>0.16666666666666666</c:v>
                </c:pt>
                <c:pt idx="1">
                  <c:v>0.68</c:v>
                </c:pt>
                <c:pt idx="2">
                  <c:v>0.66666666666666663</c:v>
                </c:pt>
                <c:pt idx="3">
                  <c:v>0.7857142857142857</c:v>
                </c:pt>
                <c:pt idx="4">
                  <c:v>0.8</c:v>
                </c:pt>
                <c:pt idx="5">
                  <c:v>0.2857142857142857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5209</c:v>
                </c:pt>
                <c:pt idx="1">
                  <c:v>9738</c:v>
                </c:pt>
                <c:pt idx="2">
                  <c:v>5292</c:v>
                </c:pt>
                <c:pt idx="3">
                  <c:v>5217</c:v>
                </c:pt>
                <c:pt idx="4">
                  <c:v>9153</c:v>
                </c:pt>
                <c:pt idx="5">
                  <c:v>8520</c:v>
                </c:pt>
                <c:pt idx="6">
                  <c:v>7641</c:v>
                </c:pt>
                <c:pt idx="7">
                  <c:v>8637</c:v>
                </c:pt>
                <c:pt idx="8">
                  <c:v>7657</c:v>
                </c:pt>
                <c:pt idx="9">
                  <c:v>8055</c:v>
                </c:pt>
                <c:pt idx="10">
                  <c:v>7664</c:v>
                </c:pt>
                <c:pt idx="11">
                  <c:v>7153</c:v>
                </c:pt>
                <c:pt idx="12">
                  <c:v>7480</c:v>
                </c:pt>
                <c:pt idx="13">
                  <c:v>8464</c:v>
                </c:pt>
                <c:pt idx="14">
                  <c:v>8765</c:v>
                </c:pt>
                <c:pt idx="15">
                  <c:v>7875</c:v>
                </c:pt>
                <c:pt idx="16">
                  <c:v>9897</c:v>
                </c:pt>
                <c:pt idx="17">
                  <c:v>7157</c:v>
                </c:pt>
                <c:pt idx="18">
                  <c:v>8089</c:v>
                </c:pt>
                <c:pt idx="19">
                  <c:v>7835</c:v>
                </c:pt>
                <c:pt idx="20">
                  <c:v>6372</c:v>
                </c:pt>
                <c:pt idx="21">
                  <c:v>7995</c:v>
                </c:pt>
                <c:pt idx="22">
                  <c:v>7766</c:v>
                </c:pt>
                <c:pt idx="23">
                  <c:v>8989</c:v>
                </c:pt>
                <c:pt idx="24">
                  <c:v>5562</c:v>
                </c:pt>
                <c:pt idx="25">
                  <c:v>7865</c:v>
                </c:pt>
                <c:pt idx="26">
                  <c:v>9540</c:v>
                </c:pt>
                <c:pt idx="27">
                  <c:v>7226</c:v>
                </c:pt>
                <c:pt idx="28">
                  <c:v>9714</c:v>
                </c:pt>
                <c:pt idx="29">
                  <c:v>9803</c:v>
                </c:pt>
                <c:pt idx="30">
                  <c:v>9422</c:v>
                </c:pt>
                <c:pt idx="31">
                  <c:v>5720</c:v>
                </c:pt>
                <c:pt idx="32">
                  <c:v>8898</c:v>
                </c:pt>
                <c:pt idx="33">
                  <c:v>9763</c:v>
                </c:pt>
                <c:pt idx="34">
                  <c:v>7727</c:v>
                </c:pt>
                <c:pt idx="35">
                  <c:v>5607</c:v>
                </c:pt>
                <c:pt idx="36">
                  <c:v>5042</c:v>
                </c:pt>
                <c:pt idx="37">
                  <c:v>6548</c:v>
                </c:pt>
                <c:pt idx="38">
                  <c:v>8063</c:v>
                </c:pt>
                <c:pt idx="39">
                  <c:v>7521</c:v>
                </c:pt>
                <c:pt idx="40">
                  <c:v>7239</c:v>
                </c:pt>
                <c:pt idx="41">
                  <c:v>6857</c:v>
                </c:pt>
                <c:pt idx="42">
                  <c:v>6858</c:v>
                </c:pt>
                <c:pt idx="43">
                  <c:v>7448</c:v>
                </c:pt>
                <c:pt idx="44">
                  <c:v>9117</c:v>
                </c:pt>
                <c:pt idx="45">
                  <c:v>6671</c:v>
                </c:pt>
                <c:pt idx="46">
                  <c:v>5632</c:v>
                </c:pt>
                <c:pt idx="47">
                  <c:v>9005</c:v>
                </c:pt>
                <c:pt idx="48">
                  <c:v>9379</c:v>
                </c:pt>
                <c:pt idx="49">
                  <c:v>6409</c:v>
                </c:pt>
                <c:pt idx="50">
                  <c:v>9509</c:v>
                </c:pt>
                <c:pt idx="51">
                  <c:v>8998</c:v>
                </c:pt>
                <c:pt idx="52">
                  <c:v>6748</c:v>
                </c:pt>
                <c:pt idx="53">
                  <c:v>5734</c:v>
                </c:pt>
                <c:pt idx="54">
                  <c:v>9879</c:v>
                </c:pt>
                <c:pt idx="55">
                  <c:v>6752</c:v>
                </c:pt>
                <c:pt idx="56">
                  <c:v>9105</c:v>
                </c:pt>
                <c:pt idx="57">
                  <c:v>6822</c:v>
                </c:pt>
                <c:pt idx="58">
                  <c:v>8978</c:v>
                </c:pt>
                <c:pt idx="59">
                  <c:v>9289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7-4793-BCCA-B51AFC548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693928"/>
        <c:axId val="443692616"/>
      </c:barChart>
      <c:dateAx>
        <c:axId val="4436939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2616"/>
        <c:crosses val="autoZero"/>
        <c:auto val="1"/>
        <c:lblOffset val="100"/>
        <c:baseTimeUnit val="days"/>
      </c:dateAx>
      <c:valAx>
        <c:axId val="44369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3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5209</c:v>
                </c:pt>
                <c:pt idx="1">
                  <c:v>0</c:v>
                </c:pt>
                <c:pt idx="2">
                  <c:v>5292</c:v>
                </c:pt>
                <c:pt idx="3">
                  <c:v>5217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6372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5562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5720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5607</c:v>
                </c:pt>
                <c:pt idx="36">
                  <c:v>5042</c:v>
                </c:pt>
                <c:pt idx="37">
                  <c:v>6548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6671</c:v>
                </c:pt>
                <c:pt idx="46">
                  <c:v>5632</c:v>
                </c:pt>
                <c:pt idx="47">
                  <c:v>0</c:v>
                </c:pt>
                <c:pt idx="48">
                  <c:v>0</c:v>
                </c:pt>
                <c:pt idx="49">
                  <c:v>6409</c:v>
                </c:pt>
                <c:pt idx="50">
                  <c:v>0</c:v>
                </c:pt>
                <c:pt idx="51">
                  <c:v>0</c:v>
                </c:pt>
                <c:pt idx="52">
                  <c:v>6748</c:v>
                </c:pt>
                <c:pt idx="53">
                  <c:v>5734</c:v>
                </c:pt>
                <c:pt idx="54">
                  <c:v>0</c:v>
                </c:pt>
                <c:pt idx="55">
                  <c:v>6752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E-46F8-B3BA-96999E5B09D3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0.50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7641</c:v>
                </c:pt>
                <c:pt idx="7">
                  <c:v>0</c:v>
                </c:pt>
                <c:pt idx="8">
                  <c:v>7657</c:v>
                </c:pt>
                <c:pt idx="9">
                  <c:v>0</c:v>
                </c:pt>
                <c:pt idx="10">
                  <c:v>7664</c:v>
                </c:pt>
                <c:pt idx="11">
                  <c:v>7153</c:v>
                </c:pt>
                <c:pt idx="12">
                  <c:v>7480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7157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7766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7226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7727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7521</c:v>
                </c:pt>
                <c:pt idx="40">
                  <c:v>7239</c:v>
                </c:pt>
                <c:pt idx="41">
                  <c:v>6857</c:v>
                </c:pt>
                <c:pt idx="42">
                  <c:v>6858</c:v>
                </c:pt>
                <c:pt idx="43">
                  <c:v>7448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6822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E-46F8-B3BA-96999E5B09D3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8520</c:v>
                </c:pt>
                <c:pt idx="6">
                  <c:v>0</c:v>
                </c:pt>
                <c:pt idx="7">
                  <c:v>8637</c:v>
                </c:pt>
                <c:pt idx="8">
                  <c:v>0</c:v>
                </c:pt>
                <c:pt idx="9">
                  <c:v>8055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8464</c:v>
                </c:pt>
                <c:pt idx="14">
                  <c:v>8765</c:v>
                </c:pt>
                <c:pt idx="15">
                  <c:v>7875</c:v>
                </c:pt>
                <c:pt idx="16">
                  <c:v>0</c:v>
                </c:pt>
                <c:pt idx="17">
                  <c:v>0</c:v>
                </c:pt>
                <c:pt idx="18">
                  <c:v>8089</c:v>
                </c:pt>
                <c:pt idx="19">
                  <c:v>7835</c:v>
                </c:pt>
                <c:pt idx="20">
                  <c:v>0</c:v>
                </c:pt>
                <c:pt idx="21">
                  <c:v>7995</c:v>
                </c:pt>
                <c:pt idx="22">
                  <c:v>0</c:v>
                </c:pt>
                <c:pt idx="23">
                  <c:v>8989</c:v>
                </c:pt>
                <c:pt idx="24">
                  <c:v>0</c:v>
                </c:pt>
                <c:pt idx="25">
                  <c:v>7865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8898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8063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8998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8978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FE-46F8-B3BA-96999E5B09D3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1.00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0</c:v>
                </c:pt>
                <c:pt idx="1">
                  <c:v>9738</c:v>
                </c:pt>
                <c:pt idx="2">
                  <c:v>0</c:v>
                </c:pt>
                <c:pt idx="3">
                  <c:v>0</c:v>
                </c:pt>
                <c:pt idx="4">
                  <c:v>9153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9897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9540</c:v>
                </c:pt>
                <c:pt idx="27">
                  <c:v>0</c:v>
                </c:pt>
                <c:pt idx="28">
                  <c:v>9714</c:v>
                </c:pt>
                <c:pt idx="29">
                  <c:v>9803</c:v>
                </c:pt>
                <c:pt idx="30">
                  <c:v>9422</c:v>
                </c:pt>
                <c:pt idx="31">
                  <c:v>0</c:v>
                </c:pt>
                <c:pt idx="32">
                  <c:v>0</c:v>
                </c:pt>
                <c:pt idx="33">
                  <c:v>9763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9117</c:v>
                </c:pt>
                <c:pt idx="45">
                  <c:v>0</c:v>
                </c:pt>
                <c:pt idx="46">
                  <c:v>0</c:v>
                </c:pt>
                <c:pt idx="47">
                  <c:v>9005</c:v>
                </c:pt>
                <c:pt idx="48">
                  <c:v>9379</c:v>
                </c:pt>
                <c:pt idx="49">
                  <c:v>0</c:v>
                </c:pt>
                <c:pt idx="50">
                  <c:v>9509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9879</c:v>
                </c:pt>
                <c:pt idx="55">
                  <c:v>0</c:v>
                </c:pt>
                <c:pt idx="56">
                  <c:v>9105</c:v>
                </c:pt>
                <c:pt idx="57">
                  <c:v>0</c:v>
                </c:pt>
                <c:pt idx="58">
                  <c:v>0</c:v>
                </c:pt>
                <c:pt idx="59">
                  <c:v>9289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FE-46F8-B3BA-96999E5B0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470091160"/>
        <c:axId val="470090176"/>
      </c:barChart>
      <c:dateAx>
        <c:axId val="47009116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0176"/>
        <c:crosses val="autoZero"/>
        <c:auto val="1"/>
        <c:lblOffset val="100"/>
        <c:baseTimeUnit val="days"/>
      </c:dateAx>
      <c:valAx>
        <c:axId val="4700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76-4DB1-9DEA-3F48D1A9F2CE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76-4DB1-9DEA-3F48D1A9F2CE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76-4DB1-9DEA-3F48D1A9F2CE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76-4DB1-9DEA-3F48D1A9F2CE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76-4DB1-9DEA-3F48D1A9F2CE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76-4DB1-9DEA-3F48D1A9F2CE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76-4DB1-9DEA-3F48D1A9F2CE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76-4DB1-9DEA-3F48D1A9F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77608"/>
        <c:axId val="529779248"/>
      </c:area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 of 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F-433A-B2CE-7509A3DF019F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1F-433A-B2CE-7509A3DF019F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1F-433A-B2CE-7509A3DF019F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1F-433A-B2CE-7509A3DF019F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1F-433A-B2CE-7509A3DF019F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1F-433A-B2CE-7509A3DF019F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1F-433A-B2CE-7509A3DF019F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1F-433A-B2CE-7509A3DF0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529777608"/>
        <c:axId val="529779248"/>
      </c:bar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Chart'!$H$2:$H$31</c:f>
              <c:numCache>
                <c:formatCode>"$"#,##0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9-41B0-AD56-92C526C8551D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C00000">
                <a:alpha val="46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Chart'!$J$2:$J$21</c:f>
              <c:numCache>
                <c:formatCode>"$"#,##0</c:formatCode>
                <c:ptCount val="20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9-41B0-AD56-92C526C8551D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chemeClr val="accent6">
                <a:lumMod val="50000"/>
                <a:alpha val="38000"/>
              </a:scheme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Chart'!$K$2:$K$21</c:f>
              <c:numCache>
                <c:formatCode>"$"#,##0</c:formatCode>
                <c:ptCount val="2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20304"/>
        <c:axId val="551528504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25400" cap="rnd" cmpd="dbl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Chart'!$D$2:$D$31</c:f>
              <c:numCache>
                <c:formatCode>"$"#,##0_);[Red]\("$"#,##0\)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9-41B0-AD56-92C526C8551D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Chart'!$G$2:$G$31</c:f>
              <c:numCache>
                <c:formatCode>"$"#,##0_);[Red]\("$"#,##0\)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9-41B0-AD56-92C526C8551D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bg1"/>
              </a:solidFill>
              <a:ln w="12700">
                <a:solidFill>
                  <a:schemeClr val="tx2"/>
                </a:solidFill>
              </a:ln>
              <a:effectLst/>
            </c:spPr>
          </c:marker>
          <c:dLbls>
            <c:dLbl>
              <c:idx val="1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0C9-41B0-AD56-92C526C8551D}"/>
                </c:ext>
              </c:extLst>
            </c:dLbl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[0]!Revenue</c:f>
              <c:numCache>
                <c:formatCode>"$"#,##0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520304"/>
        <c:axId val="551528504"/>
      </c:lineChart>
      <c:dateAx>
        <c:axId val="55152030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8504"/>
        <c:crosses val="autoZero"/>
        <c:auto val="1"/>
        <c:lblOffset val="100"/>
        <c:baseTimeUnit val="days"/>
        <c:majorUnit val="2"/>
        <c:majorTimeUnit val="days"/>
      </c:dateAx>
      <c:valAx>
        <c:axId val="55152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9164846575017075"/>
          <c:y val="0.95673046638400971"/>
          <c:w val="0.6167030684996585"/>
          <c:h val="4.3269533615990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23-484E-9DA5-6E418D85CF79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723-484E-9DA5-6E418D85CF7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23-484E-9DA5-6E418D85CF79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723-484E-9DA5-6E418D85CF79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23-484E-9DA5-6E418D85CF79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23-484E-9DA5-6E418D85CF79}"/>
              </c:ext>
            </c:extLst>
          </c:dPt>
          <c:val>
            <c:numRef>
              <c:f>'Gauge Chart'!$C$2:$C$7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6"/>
      </c:doughnutChart>
      <c:scatterChart>
        <c:scatterStyle val="lineMarker"/>
        <c:varyColors val="0"/>
        <c:ser>
          <c:idx val="1"/>
          <c:order val="1"/>
          <c:tx>
            <c:v>Needle</c:v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'Gauge Chart'!$E$2:$E$3</c:f>
              <c:numCache>
                <c:formatCode>General</c:formatCode>
                <c:ptCount val="2"/>
                <c:pt idx="0">
                  <c:v>0</c:v>
                </c:pt>
                <c:pt idx="1">
                  <c:v>0.80901699437494734</c:v>
                </c:pt>
              </c:numCache>
            </c:numRef>
          </c:xVal>
          <c:yVal>
            <c:numRef>
              <c:f>'Gauge Chart'!$F$2:$F$3</c:f>
              <c:numCache>
                <c:formatCode>General</c:formatCode>
                <c:ptCount val="2"/>
                <c:pt idx="0">
                  <c:v>0</c:v>
                </c:pt>
                <c:pt idx="1">
                  <c:v>0.58778525229247325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60616"/>
        <c:axId val="551552744"/>
      </c:scatterChart>
      <c:valAx>
        <c:axId val="55156061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551552744"/>
        <c:crosses val="autoZero"/>
        <c:crossBetween val="midCat"/>
      </c:valAx>
      <c:valAx>
        <c:axId val="551552744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156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Empty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'Array Percentage Grid'!arr_x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</c:numCache>
            </c:numRef>
          </c:xVal>
          <c:yVal>
            <c:numRef>
              <c:f>'Array Percentage Grid'!arr_y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1-4C60-9375-F6E3EDF6BE9F}"/>
            </c:ext>
          </c:extLst>
        </c:ser>
        <c:ser>
          <c:idx val="1"/>
          <c:order val="1"/>
          <c:tx>
            <c:v>Full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xVal>
            <c:numRef>
              <c:f>'Array Percentage Grid'!arr_xx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'Array Percentage Grid'!arr_yy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51-4C60-9375-F6E3EDF6B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17352"/>
        <c:axId val="551519648"/>
      </c:scatterChart>
      <c:valAx>
        <c:axId val="551517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1519648"/>
        <c:crosses val="autoZero"/>
        <c:crossBetween val="midCat"/>
      </c:valAx>
      <c:valAx>
        <c:axId val="551519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151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_xlchart.v1.0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_xlchart.v1.6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138A662C-CF17-45DD-A8FC-55C39E7FD70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1026522B-EF0D-4062-B8C8-CB375FBD0D7B}">
          <cx:tx>
            <cx:txData>
              <cx:f>_xlchart.v1.10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93FD6DAF-121C-47DC-BBA0-3D7737735266}">
          <cx:tx>
            <cx:txData>
              <cx:f>_xlchart.v1.4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EB22CFF7-9D8D-43AC-B4D9-A75C74A4AC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717D13BA-7D40-4654-BED7-8140E7C6A00E}">
          <cx:tx>
            <cx:txData>
              <cx:f>_xlchart.v1.8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2B962C23-A850-47BA-887E-93C12B2AF0AD}">
          <cx:tx>
            <cx:txData>
              <cx:f>_xlchart.v1.2</cx:f>
              <cx:v>Age</cx:v>
            </cx:txData>
          </cx:tx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4B7F20B4-7880-4316-B18A-59CFE0AE91C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Top Home Run Hitters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Top Home Run Hitters</a:t>
          </a:r>
        </a:p>
      </cx:txPr>
    </cx:title>
    <cx:plotArea>
      <cx:plotAreaRegion>
        <cx:series layoutId="boxWhisker" uniqueId="{6A90BDF7-0146-4618-B12B-A2D2226CC1AF}">
          <cx:tx>
            <cx:txData>
              <cx:f>_xlchart.v1.13</cx:f>
              <cx:v>HR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Home Runs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Home Runs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plotArea>
      <cx:plotAreaRegion>
        <cx:series layoutId="treemap" uniqueId="{44324807-F5B1-49E6-A3AD-D294EF8665B9}">
          <cx:tx>
            <cx:txData>
              <cx:f>_xlchart.v1.16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plotArea>
      <cx:plotAreaRegion>
        <cx:series layoutId="sunburst" uniqueId="{046C9CDD-677B-473C-9326-616E4B7D282E}">
          <cx:tx>
            <cx:txData>
              <cx:f>_xlchart.v1.19</cx:f>
              <cx:v>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_xlchart.v1.22</cx:f>
      </cx:numDim>
    </cx:data>
  </cx:chartData>
  <cx:chart>
    <cx:plotArea>
      <cx:plotAreaRegion>
        <cx:series layoutId="waterfall" uniqueId="{3F681FA6-D5C9-4D9E-B56C-21E5EAAA56FE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_xlchart.v2.26</cx:f>
      </cx:strDim>
      <cx:numDim type="val">
        <cx:f>_xlchart.v2.28</cx:f>
      </cx:numDim>
    </cx:data>
  </cx:chartData>
  <cx:chart>
    <cx:title pos="t" align="ctr" overlay="0">
      <cx:tx>
        <cx:txData>
          <cx:v>Marathon Progress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</a:t>
          </a:r>
        </a:p>
      </cx:txPr>
    </cx:title>
    <cx:plotArea>
      <cx:plotAreaRegion>
        <cx:series layoutId="funnel" uniqueId="{E9B6DA82-6379-4BE3-BDEF-6FFDE9E5141A}">
          <cx:tx>
            <cx:txData>
              <cx:f>_xlchart.v2.27</cx:f>
              <cx:v>Runners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_xlchart.v2.23</cx:f>
      </cx:strDim>
      <cx:numDim type="val">
        <cx:f>_xlchart.v2.25</cx:f>
      </cx:numDim>
    </cx:data>
  </cx:chartData>
  <cx:chart>
    <cx:title pos="t" align="ctr" overlay="0">
      <cx:tx>
        <cx:txData>
          <cx:v>Marathon Progress (%)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 (%)</a:t>
          </a:r>
        </a:p>
      </cx:txPr>
    </cx:title>
    <cx:plotArea>
      <cx:plotAreaRegion>
        <cx:series layoutId="funnel" uniqueId="{2904DFAB-F212-4A20-8B6F-03C660245308}">
          <cx:tx>
            <cx:txData>
              <cx:f>_xlchart.v2.24</cx:f>
              <cx:v>% of Runners</cx:v>
            </cx:txData>
          </cx:tx>
          <cx:dataLabels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en-US" sz="1200" b="1" i="0" u="none" strike="noStrike" kern="1200" baseline="0">
                    <a:solidFill>
                      <a:schemeClr val="bg1"/>
                    </a:solidFill>
                    <a:latin typeface="Calibri" panose="020F0502020204030204"/>
                  </a:defRPr>
                </a:pPr>
                <a:endParaRPr lang="en-US" sz="1200" b="1">
                  <a:solidFill>
                    <a:schemeClr val="bg1"/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D$16" horiz="1" max="11" page="10" val="4"/>
</file>

<file path=xl/ctrlProps/ctrlProp2.xml><?xml version="1.0" encoding="utf-8"?>
<formControlPr xmlns="http://schemas.microsoft.com/office/spreadsheetml/2009/9/main" objectType="Scroll" dx="26" fmlaLink="$D$17" horiz="1" max="12" min="1" page="10" val="11"/>
</file>

<file path=xl/ctrlProps/ctrlProp3.xml><?xml version="1.0" encoding="utf-8"?>
<formControlPr xmlns="http://schemas.microsoft.com/office/spreadsheetml/2009/9/main" objectType="Spin" dx="26" fmlaLink="$Q$1" max="5" min="1" page="10" val="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</xdr:row>
      <xdr:rowOff>49530</xdr:rowOff>
    </xdr:from>
    <xdr:to>
      <xdr:col>15</xdr:col>
      <xdr:colOff>441960</xdr:colOff>
      <xdr:row>16</xdr:row>
      <xdr:rowOff>49530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137160</xdr:colOff>
      <xdr:row>16</xdr:row>
      <xdr:rowOff>148590</xdr:rowOff>
    </xdr:from>
    <xdr:to>
      <xdr:col>15</xdr:col>
      <xdr:colOff>441960</xdr:colOff>
      <xdr:row>31</xdr:row>
      <xdr:rowOff>148590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655320</xdr:colOff>
      <xdr:row>8</xdr:row>
      <xdr:rowOff>110490</xdr:rowOff>
    </xdr:from>
    <xdr:to>
      <xdr:col>6</xdr:col>
      <xdr:colOff>350520</xdr:colOff>
      <xdr:row>23</xdr:row>
      <xdr:rowOff>110490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480060</xdr:colOff>
      <xdr:row>8</xdr:row>
      <xdr:rowOff>110490</xdr:rowOff>
    </xdr:from>
    <xdr:to>
      <xdr:col>12</xdr:col>
      <xdr:colOff>708660</xdr:colOff>
      <xdr:row>23</xdr:row>
      <xdr:rowOff>110490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76200</xdr:colOff>
      <xdr:row>8</xdr:row>
      <xdr:rowOff>95250</xdr:rowOff>
    </xdr:from>
    <xdr:to>
      <xdr:col>21</xdr:col>
      <xdr:colOff>30480</xdr:colOff>
      <xdr:row>23</xdr:row>
      <xdr:rowOff>95250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2</xdr:row>
      <xdr:rowOff>3810</xdr:rowOff>
    </xdr:from>
    <xdr:to>
      <xdr:col>11</xdr:col>
      <xdr:colOff>297180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384810"/>
              <a:ext cx="456438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304800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34475" y="38100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18</xdr:row>
      <xdr:rowOff>3810</xdr:rowOff>
    </xdr:from>
    <xdr:to>
      <xdr:col>11</xdr:col>
      <xdr:colOff>304800</xdr:colOff>
      <xdr:row>33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343281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18</xdr:row>
      <xdr:rowOff>0</xdr:rowOff>
    </xdr:from>
    <xdr:to>
      <xdr:col>19</xdr:col>
      <xdr:colOff>312420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2095" y="342900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34</xdr:row>
      <xdr:rowOff>3810</xdr:rowOff>
    </xdr:from>
    <xdr:to>
      <xdr:col>11</xdr:col>
      <xdr:colOff>304800</xdr:colOff>
      <xdr:row>49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5" y="648081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34</xdr:row>
      <xdr:rowOff>0</xdr:rowOff>
    </xdr:from>
    <xdr:to>
      <xdr:col>19</xdr:col>
      <xdr:colOff>312420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2095" y="647700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1</xdr:row>
      <xdr:rowOff>140970</xdr:rowOff>
    </xdr:from>
    <xdr:to>
      <xdr:col>17</xdr:col>
      <xdr:colOff>525780</xdr:colOff>
      <xdr:row>24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8</xdr:row>
      <xdr:rowOff>49530</xdr:rowOff>
    </xdr:from>
    <xdr:to>
      <xdr:col>6</xdr:col>
      <xdr:colOff>129540</xdr:colOff>
      <xdr:row>23</xdr:row>
      <xdr:rowOff>49530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289560</xdr:colOff>
      <xdr:row>8</xdr:row>
      <xdr:rowOff>76200</xdr:rowOff>
    </xdr:from>
    <xdr:to>
      <xdr:col>13</xdr:col>
      <xdr:colOff>266700</xdr:colOff>
      <xdr:row>23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5</xdr:row>
      <xdr:rowOff>179070</xdr:rowOff>
    </xdr:from>
    <xdr:to>
      <xdr:col>5</xdr:col>
      <xdr:colOff>15240</xdr:colOff>
      <xdr:row>20</xdr:row>
      <xdr:rowOff>179070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0</xdr:row>
      <xdr:rowOff>152400</xdr:rowOff>
    </xdr:from>
    <xdr:to>
      <xdr:col>13</xdr:col>
      <xdr:colOff>266700</xdr:colOff>
      <xdr:row>18</xdr:row>
      <xdr:rowOff>22860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160020</xdr:colOff>
      <xdr:row>18</xdr:row>
      <xdr:rowOff>95250</xdr:rowOff>
    </xdr:from>
    <xdr:to>
      <xdr:col>12</xdr:col>
      <xdr:colOff>304800</xdr:colOff>
      <xdr:row>33</xdr:row>
      <xdr:rowOff>95250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</xdr:colOff>
      <xdr:row>19</xdr:row>
      <xdr:rowOff>53340</xdr:rowOff>
    </xdr:from>
    <xdr:to>
      <xdr:col>8</xdr:col>
      <xdr:colOff>472440</xdr:colOff>
      <xdr:row>24</xdr:row>
      <xdr:rowOff>129540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4876800" y="3528060"/>
          <a:ext cx="157734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 b="1"/>
            <a:t>Housewares</a:t>
          </a:r>
        </a:p>
        <a:p>
          <a:pPr algn="r"/>
          <a:r>
            <a:rPr lang="en-US" sz="1400" b="1"/>
            <a:t>Toys &amp; Games</a:t>
          </a:r>
        </a:p>
        <a:p>
          <a:pPr algn="r"/>
          <a:r>
            <a:rPr lang="en-US" sz="1400" b="1"/>
            <a:t>Electronics</a:t>
          </a:r>
        </a:p>
        <a:p>
          <a:pPr algn="r"/>
          <a:r>
            <a:rPr lang="en-US" sz="1400" b="1"/>
            <a:t>Apparel</a:t>
          </a:r>
        </a:p>
      </xdr:txBody>
    </xdr:sp>
    <xdr:clientData/>
  </xdr:twoCellAnchor>
  <xdr:twoCellAnchor>
    <xdr:from>
      <xdr:col>7</xdr:col>
      <xdr:colOff>510540</xdr:colOff>
      <xdr:row>27</xdr:row>
      <xdr:rowOff>38100</xdr:rowOff>
    </xdr:from>
    <xdr:to>
      <xdr:col>8</xdr:col>
      <xdr:colOff>441960</xdr:colOff>
      <xdr:row>29</xdr:row>
      <xdr:rowOff>30480</xdr:rowOff>
    </xdr:to>
    <xdr:sp macro="" textlink="$F$2">
      <xdr:nvSpPr>
        <xdr:cNvPr id="31" name="TextBox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5882640" y="4975860"/>
          <a:ext cx="5410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2D3660B-784A-4F4E-9266-D740B90BAFB6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/>
            <a:t>30%</a:t>
          </a:fld>
          <a:endParaRPr lang="en-US" sz="16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</xdr:colOff>
      <xdr:row>1</xdr:row>
      <xdr:rowOff>140970</xdr:rowOff>
    </xdr:from>
    <xdr:to>
      <xdr:col>20</xdr:col>
      <xdr:colOff>339090</xdr:colOff>
      <xdr:row>16</xdr:row>
      <xdr:rowOff>140970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</xdr:colOff>
      <xdr:row>17</xdr:row>
      <xdr:rowOff>80010</xdr:rowOff>
    </xdr:from>
    <xdr:to>
      <xdr:col>20</xdr:col>
      <xdr:colOff>346710</xdr:colOff>
      <xdr:row>32</xdr:row>
      <xdr:rowOff>80010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1</xdr:row>
      <xdr:rowOff>118110</xdr:rowOff>
    </xdr:from>
    <xdr:to>
      <xdr:col>33</xdr:col>
      <xdr:colOff>355600</xdr:colOff>
      <xdr:row>27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0</xdr:row>
      <xdr:rowOff>156210</xdr:rowOff>
    </xdr:from>
    <xdr:to>
      <xdr:col>17</xdr:col>
      <xdr:colOff>68580</xdr:colOff>
      <xdr:row>28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3155" y="156210"/>
              <a:ext cx="8458200" cy="5288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0</xdr:row>
      <xdr:rowOff>34290</xdr:rowOff>
    </xdr:from>
    <xdr:to>
      <xdr:col>11</xdr:col>
      <xdr:colOff>266700</xdr:colOff>
      <xdr:row>15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0110" y="34290"/>
              <a:ext cx="454914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83820</xdr:colOff>
      <xdr:row>15</xdr:row>
      <xdr:rowOff>87630</xdr:rowOff>
    </xdr:from>
    <xdr:to>
      <xdr:col>20</xdr:col>
      <xdr:colOff>394970</xdr:colOff>
      <xdr:row>44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8370" y="2945130"/>
              <a:ext cx="8845550" cy="5528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</xdr:row>
      <xdr:rowOff>11430</xdr:rowOff>
    </xdr:from>
    <xdr:to>
      <xdr:col>14</xdr:col>
      <xdr:colOff>167640</xdr:colOff>
      <xdr:row>19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1740" y="201930"/>
              <a:ext cx="7400925" cy="3516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365760</xdr:colOff>
      <xdr:row>19</xdr:row>
      <xdr:rowOff>148590</xdr:rowOff>
    </xdr:from>
    <xdr:to>
      <xdr:col>11</xdr:col>
      <xdr:colOff>60960</xdr:colOff>
      <xdr:row>34</xdr:row>
      <xdr:rowOff>148590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9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04235" y="3768090"/>
              <a:ext cx="455295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251460</xdr:colOff>
      <xdr:row>19</xdr:row>
      <xdr:rowOff>133350</xdr:rowOff>
    </xdr:from>
    <xdr:to>
      <xdr:col>18</xdr:col>
      <xdr:colOff>556260</xdr:colOff>
      <xdr:row>34</xdr:row>
      <xdr:rowOff>133350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47685" y="375285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106680</xdr:colOff>
      <xdr:row>0</xdr:row>
      <xdr:rowOff>80010</xdr:rowOff>
    </xdr:from>
    <xdr:to>
      <xdr:col>12</xdr:col>
      <xdr:colOff>60960</xdr:colOff>
      <xdr:row>18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746760</xdr:colOff>
      <xdr:row>33</xdr:row>
      <xdr:rowOff>60960</xdr:rowOff>
    </xdr:from>
    <xdr:to>
      <xdr:col>5</xdr:col>
      <xdr:colOff>500504</xdr:colOff>
      <xdr:row>48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579120</xdr:colOff>
      <xdr:row>33</xdr:row>
      <xdr:rowOff>41910</xdr:rowOff>
    </xdr:from>
    <xdr:to>
      <xdr:col>11</xdr:col>
      <xdr:colOff>342900</xdr:colOff>
      <xdr:row>48</xdr:row>
      <xdr:rowOff>41910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133350</xdr:rowOff>
    </xdr:from>
    <xdr:to>
      <xdr:col>21</xdr:col>
      <xdr:colOff>579120</xdr:colOff>
      <xdr:row>29</xdr:row>
      <xdr:rowOff>69342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27</xdr:row>
      <xdr:rowOff>72390</xdr:rowOff>
    </xdr:from>
    <xdr:to>
      <xdr:col>13</xdr:col>
      <xdr:colOff>518160</xdr:colOff>
      <xdr:row>42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10</xdr:row>
      <xdr:rowOff>140970</xdr:rowOff>
    </xdr:from>
    <xdr:to>
      <xdr:col>24</xdr:col>
      <xdr:colOff>396240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7620</xdr:colOff>
      <xdr:row>10</xdr:row>
      <xdr:rowOff>175260</xdr:rowOff>
    </xdr:from>
    <xdr:to>
      <xdr:col>43</xdr:col>
      <xdr:colOff>243840</xdr:colOff>
      <xdr:row>35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13</xdr:row>
      <xdr:rowOff>156210</xdr:rowOff>
    </xdr:from>
    <xdr:to>
      <xdr:col>5</xdr:col>
      <xdr:colOff>121920</xdr:colOff>
      <xdr:row>28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13</xdr:row>
      <xdr:rowOff>167640</xdr:rowOff>
    </xdr:from>
    <xdr:to>
      <xdr:col>11</xdr:col>
      <xdr:colOff>220980</xdr:colOff>
      <xdr:row>28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441960</xdr:colOff>
      <xdr:row>8</xdr:row>
      <xdr:rowOff>11430</xdr:rowOff>
    </xdr:from>
    <xdr:to>
      <xdr:col>21</xdr:col>
      <xdr:colOff>266700</xdr:colOff>
      <xdr:row>27</xdr:row>
      <xdr:rowOff>51054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251460</xdr:colOff>
      <xdr:row>5</xdr:row>
      <xdr:rowOff>144780</xdr:rowOff>
    </xdr:from>
    <xdr:to>
      <xdr:col>17</xdr:col>
      <xdr:colOff>22860</xdr:colOff>
      <xdr:row>23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22</xdr:row>
      <xdr:rowOff>167640</xdr:rowOff>
    </xdr:from>
    <xdr:to>
      <xdr:col>8</xdr:col>
      <xdr:colOff>533400</xdr:colOff>
      <xdr:row>26</xdr:row>
      <xdr:rowOff>7620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/>
      </xdr:nvSpPr>
      <xdr:spPr>
        <a:xfrm>
          <a:off x="6103620" y="4191000"/>
          <a:ext cx="571500" cy="57150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243840</xdr:colOff>
      <xdr:row>4</xdr:row>
      <xdr:rowOff>38100</xdr:rowOff>
    </xdr:from>
    <xdr:to>
      <xdr:col>9</xdr:col>
      <xdr:colOff>388620</xdr:colOff>
      <xdr:row>23</xdr:row>
      <xdr:rowOff>167640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586740</xdr:colOff>
      <xdr:row>3</xdr:row>
      <xdr:rowOff>22860</xdr:rowOff>
    </xdr:from>
    <xdr:to>
      <xdr:col>10</xdr:col>
      <xdr:colOff>260059</xdr:colOff>
      <xdr:row>27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9260" y="571500"/>
          <a:ext cx="2111719" cy="438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2</xdr:row>
      <xdr:rowOff>137160</xdr:rowOff>
    </xdr:from>
    <xdr:to>
      <xdr:col>17</xdr:col>
      <xdr:colOff>369747</xdr:colOff>
      <xdr:row>26</xdr:row>
      <xdr:rowOff>156387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9520" y="502920"/>
          <a:ext cx="4408347" cy="440834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0</xdr:row>
      <xdr:rowOff>148590</xdr:rowOff>
    </xdr:from>
    <xdr:to>
      <xdr:col>21</xdr:col>
      <xdr:colOff>182880</xdr:colOff>
      <xdr:row>20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1</xdr:row>
      <xdr:rowOff>11430</xdr:rowOff>
    </xdr:from>
    <xdr:to>
      <xdr:col>16</xdr:col>
      <xdr:colOff>175260</xdr:colOff>
      <xdr:row>16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14</xdr:col>
          <xdr:colOff>514350</xdr:colOff>
          <xdr:row>16</xdr:row>
          <xdr:rowOff>28575</xdr:rowOff>
        </xdr:to>
        <xdr:sp macro="" textlink="">
          <xdr:nvSpPr>
            <xdr:cNvPr id="31755" name="Scroll Bar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14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14</xdr:col>
          <xdr:colOff>514350</xdr:colOff>
          <xdr:row>18</xdr:row>
          <xdr:rowOff>28575</xdr:rowOff>
        </xdr:to>
        <xdr:sp macro="" textlink="">
          <xdr:nvSpPr>
            <xdr:cNvPr id="31756" name="Scroll Bar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14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198120</xdr:colOff>
      <xdr:row>1</xdr:row>
      <xdr:rowOff>26670</xdr:rowOff>
    </xdr:from>
    <xdr:to>
      <xdr:col>14</xdr:col>
      <xdr:colOff>487680</xdr:colOff>
      <xdr:row>13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7</xdr:row>
      <xdr:rowOff>34290</xdr:rowOff>
    </xdr:from>
    <xdr:to>
      <xdr:col>16</xdr:col>
      <xdr:colOff>175260</xdr:colOff>
      <xdr:row>27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57150</xdr:colOff>
          <xdr:row>3</xdr:row>
          <xdr:rowOff>133350</xdr:rowOff>
        </xdr:from>
        <xdr:to>
          <xdr:col>7</xdr:col>
          <xdr:colOff>266700</xdr:colOff>
          <xdr:row>5</xdr:row>
          <xdr:rowOff>38100</xdr:rowOff>
        </xdr:to>
        <xdr:sp macro="" textlink="">
          <xdr:nvSpPr>
            <xdr:cNvPr id="36866" name="Spinner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15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426720</xdr:colOff>
      <xdr:row>12</xdr:row>
      <xdr:rowOff>83820</xdr:rowOff>
    </xdr:from>
    <xdr:to>
      <xdr:col>21</xdr:col>
      <xdr:colOff>518555</xdr:colOff>
      <xdr:row>20</xdr:row>
      <xdr:rowOff>175259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434340</xdr:colOff>
      <xdr:row>20</xdr:row>
      <xdr:rowOff>137160</xdr:rowOff>
    </xdr:from>
    <xdr:to>
      <xdr:col>21</xdr:col>
      <xdr:colOff>526175</xdr:colOff>
      <xdr:row>29</xdr:row>
      <xdr:rowOff>45719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129540</xdr:colOff>
      <xdr:row>15</xdr:row>
      <xdr:rowOff>22860</xdr:rowOff>
    </xdr:from>
    <xdr:to>
      <xdr:col>31</xdr:col>
      <xdr:colOff>525780</xdr:colOff>
      <xdr:row>28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655320</xdr:colOff>
      <xdr:row>17</xdr:row>
      <xdr:rowOff>144780</xdr:rowOff>
    </xdr:from>
    <xdr:to>
      <xdr:col>22</xdr:col>
      <xdr:colOff>190500</xdr:colOff>
      <xdr:row>23</xdr:row>
      <xdr:rowOff>167640</xdr:rowOff>
    </xdr:to>
    <xdr:sp macro="" textlink="$Y$14">
      <xdr:nvSpPr>
        <xdr:cNvPr id="6" name="TextBox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/>
      </xdr:nvSpPr>
      <xdr:spPr>
        <a:xfrm rot="16200000">
          <a:off x="3550920" y="377952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2152F48-F5FE-4C20-AF73-EDFCC0B3A72E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H</a:t>
          </a:fld>
          <a:endParaRPr lang="en-US" sz="1100"/>
        </a:p>
      </xdr:txBody>
    </xdr:sp>
    <xdr:clientData/>
  </xdr:twoCellAnchor>
  <xdr:twoCellAnchor>
    <xdr:from>
      <xdr:col>31</xdr:col>
      <xdr:colOff>533400</xdr:colOff>
      <xdr:row>17</xdr:row>
      <xdr:rowOff>175260</xdr:rowOff>
    </xdr:from>
    <xdr:to>
      <xdr:col>32</xdr:col>
      <xdr:colOff>53340</xdr:colOff>
      <xdr:row>24</xdr:row>
      <xdr:rowOff>15240</xdr:rowOff>
    </xdr:to>
    <xdr:sp macro="" textlink="$AB$14">
      <xdr:nvSpPr>
        <xdr:cNvPr id="7" name="TextBox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SpPr txBox="1"/>
      </xdr:nvSpPr>
      <xdr:spPr>
        <a:xfrm rot="5400000">
          <a:off x="10172700" y="381000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C531FDE-8B7D-48A1-9003-3986139D0E90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SB%</a:t>
          </a:fld>
          <a:endParaRPr lang="en-US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0</xdr:row>
      <xdr:rowOff>163830</xdr:rowOff>
    </xdr:from>
    <xdr:to>
      <xdr:col>22</xdr:col>
      <xdr:colOff>510540</xdr:colOff>
      <xdr:row>13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14</xdr:row>
      <xdr:rowOff>156210</xdr:rowOff>
    </xdr:from>
    <xdr:to>
      <xdr:col>22</xdr:col>
      <xdr:colOff>541020</xdr:colOff>
      <xdr:row>28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3</xdr:row>
      <xdr:rowOff>87630</xdr:rowOff>
    </xdr:from>
    <xdr:to>
      <xdr:col>5</xdr:col>
      <xdr:colOff>419100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563880</xdr:colOff>
      <xdr:row>3</xdr:row>
      <xdr:rowOff>91440</xdr:rowOff>
    </xdr:from>
    <xdr:to>
      <xdr:col>13</xdr:col>
      <xdr:colOff>259080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259079</xdr:colOff>
      <xdr:row>1</xdr:row>
      <xdr:rowOff>144780</xdr:rowOff>
    </xdr:from>
    <xdr:to>
      <xdr:col>24</xdr:col>
      <xdr:colOff>281940</xdr:colOff>
      <xdr:row>28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5946140" y="1398905"/>
          <a:ext cx="1880870" cy="1800225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  <xdr:twoCellAnchor>
    <xdr:from>
      <xdr:col>5</xdr:col>
      <xdr:colOff>769620</xdr:colOff>
      <xdr:row>4</xdr:row>
      <xdr:rowOff>72390</xdr:rowOff>
    </xdr:from>
    <xdr:to>
      <xdr:col>13</xdr:col>
      <xdr:colOff>205740</xdr:colOff>
      <xdr:row>21</xdr:row>
      <xdr:rowOff>72390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1A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3</xdr:row>
      <xdr:rowOff>3810</xdr:rowOff>
    </xdr:from>
    <xdr:to>
      <xdr:col>4</xdr:col>
      <xdr:colOff>472440</xdr:colOff>
      <xdr:row>19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3" Type="http://schemas.openxmlformats.org/officeDocument/2006/relationships/hyperlink" Target="https://en.wikipedia.org/wiki/Californi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0" Type="http://schemas.openxmlformats.org/officeDocument/2006/relationships/hyperlink" Target="https://en.wikipedia.org/wiki/Vermont" TargetMode="External"/><Relationship Id="rId29" Type="http://schemas.openxmlformats.org/officeDocument/2006/relationships/hyperlink" Target="https://en.wikipedia.org/wiki/South_Dakota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59999389629810485"/>
  </sheetPr>
  <dimension ref="A1:I22"/>
  <sheetViews>
    <sheetView showGridLines="0" topLeftCell="D1" workbookViewId="0">
      <selection activeCell="R9" sqref="R9"/>
    </sheetView>
  </sheetViews>
  <sheetFormatPr defaultRowHeight="15" x14ac:dyDescent="0.25"/>
  <cols>
    <col min="1" max="4" width="14.42578125" style="54" customWidth="1"/>
    <col min="5" max="5" width="10.85546875" style="54" customWidth="1"/>
    <col min="6" max="6" width="12" style="54" customWidth="1"/>
    <col min="7" max="7" width="12.28515625" style="54" customWidth="1"/>
    <col min="8" max="8" width="15.28515625" style="54" customWidth="1"/>
  </cols>
  <sheetData>
    <row r="1" spans="1:9" x14ac:dyDescent="0.25">
      <c r="A1" s="99" t="s">
        <v>0</v>
      </c>
      <c r="B1" s="99" t="s">
        <v>2212</v>
      </c>
      <c r="C1" s="99" t="s">
        <v>2213</v>
      </c>
      <c r="D1" s="99" t="s">
        <v>2214</v>
      </c>
      <c r="E1" s="99" t="s">
        <v>2</v>
      </c>
      <c r="F1" s="99" t="s">
        <v>2210</v>
      </c>
      <c r="G1" s="99" t="s">
        <v>2209</v>
      </c>
      <c r="H1" s="99" t="s">
        <v>2211</v>
      </c>
      <c r="I1" s="100"/>
    </row>
    <row r="2" spans="1:9" x14ac:dyDescent="0.25">
      <c r="A2" s="101" t="s">
        <v>28</v>
      </c>
      <c r="B2" s="102">
        <v>359084.54700000008</v>
      </c>
      <c r="C2" s="103">
        <v>438881.11300000007</v>
      </c>
      <c r="D2" s="102">
        <v>797965.66000000015</v>
      </c>
      <c r="E2" s="104">
        <v>568213</v>
      </c>
      <c r="F2" s="105">
        <f t="shared" ref="F2:F13" si="0">D2/E2</f>
        <v>1.4043424912840785</v>
      </c>
      <c r="G2" s="106">
        <v>1064</v>
      </c>
      <c r="H2" s="107">
        <f>G2/E2</f>
        <v>1.8725372351565345E-3</v>
      </c>
      <c r="I2" s="100"/>
    </row>
    <row r="3" spans="1:9" x14ac:dyDescent="0.25">
      <c r="A3" s="101" t="s">
        <v>29</v>
      </c>
      <c r="B3" s="102">
        <v>295945.20200000028</v>
      </c>
      <c r="C3" s="103">
        <v>308024.59800000035</v>
      </c>
      <c r="D3" s="102">
        <v>603969.80000000063</v>
      </c>
      <c r="E3" s="104">
        <v>486398</v>
      </c>
      <c r="F3" s="105">
        <f t="shared" si="0"/>
        <v>1.2417193327275207</v>
      </c>
      <c r="G3" s="106">
        <v>984</v>
      </c>
      <c r="H3" s="107">
        <f t="shared" ref="H3:H13" si="1">G3/E3</f>
        <v>2.023034634188463E-3</v>
      </c>
      <c r="I3" s="100"/>
    </row>
    <row r="4" spans="1:9" x14ac:dyDescent="0.25">
      <c r="A4" s="101" t="s">
        <v>30</v>
      </c>
      <c r="B4" s="102">
        <v>228830.43479999993</v>
      </c>
      <c r="C4" s="103">
        <v>291238.73519999994</v>
      </c>
      <c r="D4" s="102">
        <v>520069.16999999987</v>
      </c>
      <c r="E4" s="104">
        <v>459937</v>
      </c>
      <c r="F4" s="105">
        <f t="shared" si="0"/>
        <v>1.1307400143932753</v>
      </c>
      <c r="G4" s="106">
        <v>936</v>
      </c>
      <c r="H4" s="107">
        <f t="shared" si="1"/>
        <v>2.0350613236160605E-3</v>
      </c>
      <c r="I4" s="100"/>
    </row>
    <row r="5" spans="1:9" x14ac:dyDescent="0.25">
      <c r="A5" s="101" t="s">
        <v>31</v>
      </c>
      <c r="B5" s="102">
        <v>376750.6652000004</v>
      </c>
      <c r="C5" s="103">
        <v>347769.84480000031</v>
      </c>
      <c r="D5" s="102">
        <v>724520.51000000071</v>
      </c>
      <c r="E5" s="104">
        <v>481632</v>
      </c>
      <c r="F5" s="105">
        <f t="shared" si="0"/>
        <v>1.5043030986313217</v>
      </c>
      <c r="G5" s="106">
        <v>990</v>
      </c>
      <c r="H5" s="107">
        <f t="shared" si="1"/>
        <v>2.0555112617101855E-3</v>
      </c>
      <c r="I5" s="100"/>
    </row>
    <row r="6" spans="1:9" x14ac:dyDescent="0.25">
      <c r="A6" s="101" t="s">
        <v>7</v>
      </c>
      <c r="B6" s="102">
        <v>343226.54999999987</v>
      </c>
      <c r="C6" s="103">
        <v>343226.54999999987</v>
      </c>
      <c r="D6" s="102">
        <v>686453.09999999974</v>
      </c>
      <c r="E6" s="104">
        <v>478822</v>
      </c>
      <c r="F6" s="105">
        <f t="shared" si="0"/>
        <v>1.4336289894783443</v>
      </c>
      <c r="G6" s="106">
        <v>886</v>
      </c>
      <c r="H6" s="107">
        <f t="shared" si="1"/>
        <v>1.8503744606555253E-3</v>
      </c>
      <c r="I6" s="100"/>
    </row>
    <row r="7" spans="1:9" x14ac:dyDescent="0.25">
      <c r="A7" s="101" t="s">
        <v>32</v>
      </c>
      <c r="B7" s="102">
        <v>164481.34499999988</v>
      </c>
      <c r="C7" s="103">
        <v>227140.90499999988</v>
      </c>
      <c r="D7" s="102">
        <v>391622.24999999977</v>
      </c>
      <c r="E7" s="104">
        <v>332313</v>
      </c>
      <c r="F7" s="105">
        <f t="shared" si="0"/>
        <v>1.1784740590948888</v>
      </c>
      <c r="G7" s="106">
        <v>711</v>
      </c>
      <c r="H7" s="107">
        <f t="shared" si="1"/>
        <v>2.1395491599786949E-3</v>
      </c>
      <c r="I7" s="100"/>
    </row>
    <row r="8" spans="1:9" x14ac:dyDescent="0.25">
      <c r="A8" s="101" t="s">
        <v>33</v>
      </c>
      <c r="B8" s="102">
        <v>161303.88200000007</v>
      </c>
      <c r="C8" s="103">
        <v>263180.01800000016</v>
      </c>
      <c r="D8" s="102">
        <v>424483.9000000002</v>
      </c>
      <c r="E8" s="104">
        <v>289154</v>
      </c>
      <c r="F8" s="105">
        <f t="shared" si="0"/>
        <v>1.4680201553497452</v>
      </c>
      <c r="G8" s="106">
        <v>722</v>
      </c>
      <c r="H8" s="107">
        <f t="shared" si="1"/>
        <v>2.4969393471990704E-3</v>
      </c>
      <c r="I8" s="100"/>
    </row>
    <row r="9" spans="1:9" x14ac:dyDescent="0.25">
      <c r="A9" s="101" t="s">
        <v>34</v>
      </c>
      <c r="B9" s="102">
        <v>127172.62004999998</v>
      </c>
      <c r="C9" s="103">
        <v>236177.72295000002</v>
      </c>
      <c r="D9" s="102">
        <v>363350.34299999999</v>
      </c>
      <c r="E9" s="104">
        <v>224080</v>
      </c>
      <c r="F9" s="105">
        <f t="shared" si="0"/>
        <v>1.621520631024634</v>
      </c>
      <c r="G9" s="106">
        <v>558</v>
      </c>
      <c r="H9" s="107">
        <f t="shared" si="1"/>
        <v>2.4901820778293468E-3</v>
      </c>
      <c r="I9" s="100"/>
    </row>
    <row r="10" spans="1:9" x14ac:dyDescent="0.25">
      <c r="A10" s="101" t="s">
        <v>35</v>
      </c>
      <c r="B10" s="102">
        <v>111113.96519999996</v>
      </c>
      <c r="C10" s="103">
        <v>215691.81479999988</v>
      </c>
      <c r="D10" s="102">
        <v>326805.77999999985</v>
      </c>
      <c r="E10" s="104">
        <v>220951</v>
      </c>
      <c r="F10" s="105">
        <f t="shared" si="0"/>
        <v>1.4790871279152384</v>
      </c>
      <c r="G10" s="106">
        <v>464</v>
      </c>
      <c r="H10" s="107">
        <f t="shared" si="1"/>
        <v>2.1000131250820319E-3</v>
      </c>
      <c r="I10" s="100"/>
    </row>
    <row r="11" spans="1:9" x14ac:dyDescent="0.25">
      <c r="A11" s="101" t="s">
        <v>36</v>
      </c>
      <c r="B11" s="102">
        <v>174805.39439999993</v>
      </c>
      <c r="C11" s="103">
        <v>273413.56559999991</v>
      </c>
      <c r="D11" s="102">
        <v>448218.95999999985</v>
      </c>
      <c r="E11" s="104">
        <v>268924</v>
      </c>
      <c r="F11" s="105">
        <f t="shared" si="0"/>
        <v>1.6667123797057899</v>
      </c>
      <c r="G11" s="106">
        <v>508</v>
      </c>
      <c r="H11" s="107">
        <f t="shared" si="1"/>
        <v>1.8890095342922165E-3</v>
      </c>
      <c r="I11" s="100"/>
    </row>
    <row r="12" spans="1:9" x14ac:dyDescent="0.25">
      <c r="A12" s="101" t="s">
        <v>37</v>
      </c>
      <c r="B12" s="102">
        <v>210181.02259704011</v>
      </c>
      <c r="C12" s="103">
        <v>267503.11966896011</v>
      </c>
      <c r="D12" s="102">
        <v>477684.14226600021</v>
      </c>
      <c r="E12" s="104">
        <v>295562</v>
      </c>
      <c r="F12" s="105">
        <f t="shared" si="0"/>
        <v>1.616189301283657</v>
      </c>
      <c r="G12" s="106">
        <v>582</v>
      </c>
      <c r="H12" s="107">
        <f t="shared" si="1"/>
        <v>1.9691299964136122E-3</v>
      </c>
      <c r="I12" s="100"/>
    </row>
    <row r="13" spans="1:9" x14ac:dyDescent="0.25">
      <c r="A13" s="101" t="s">
        <v>38</v>
      </c>
      <c r="B13" s="102">
        <v>264672.33338202036</v>
      </c>
      <c r="C13" s="103">
        <v>310702.30440498039</v>
      </c>
      <c r="D13" s="102">
        <v>575374.63778700074</v>
      </c>
      <c r="E13" s="104">
        <v>330514</v>
      </c>
      <c r="F13" s="105">
        <f t="shared" si="0"/>
        <v>1.7408480057940079</v>
      </c>
      <c r="G13" s="106">
        <v>591</v>
      </c>
      <c r="H13" s="107">
        <f t="shared" si="1"/>
        <v>1.7881239523893089E-3</v>
      </c>
      <c r="I13" s="100"/>
    </row>
    <row r="14" spans="1:9" x14ac:dyDescent="0.25">
      <c r="A14" s="101"/>
      <c r="B14" s="101"/>
      <c r="C14" s="101"/>
      <c r="D14" s="101"/>
      <c r="E14" s="101"/>
      <c r="F14" s="101"/>
      <c r="G14" s="101"/>
      <c r="H14" s="101"/>
      <c r="I14" s="100"/>
    </row>
    <row r="15" spans="1:9" x14ac:dyDescent="0.25">
      <c r="A15" s="101"/>
      <c r="B15" s="101"/>
      <c r="C15" s="101"/>
      <c r="D15" s="101"/>
      <c r="E15" s="101"/>
      <c r="F15" s="101"/>
      <c r="G15" s="101"/>
      <c r="H15" s="101"/>
      <c r="I15" s="100"/>
    </row>
    <row r="16" spans="1:9" x14ac:dyDescent="0.25">
      <c r="A16" s="81"/>
      <c r="B16" s="81"/>
      <c r="C16" s="81"/>
      <c r="D16" s="81"/>
      <c r="E16" s="81"/>
      <c r="F16" s="81"/>
      <c r="G16" s="81"/>
      <c r="H16" s="81"/>
      <c r="I16" s="98"/>
    </row>
    <row r="17" spans="1:9" x14ac:dyDescent="0.25">
      <c r="A17" s="81"/>
      <c r="B17" s="81"/>
      <c r="C17" s="81"/>
      <c r="D17" s="81"/>
      <c r="E17" s="81"/>
      <c r="F17" s="81"/>
      <c r="G17" s="81"/>
      <c r="H17" s="81"/>
      <c r="I17" s="98"/>
    </row>
    <row r="18" spans="1:9" x14ac:dyDescent="0.25">
      <c r="A18" s="81"/>
      <c r="B18" s="81"/>
      <c r="C18" s="81"/>
      <c r="D18" s="81"/>
      <c r="E18" s="81"/>
      <c r="F18" s="81"/>
      <c r="G18" s="81"/>
      <c r="H18" s="81"/>
      <c r="I18" s="98"/>
    </row>
    <row r="19" spans="1:9" x14ac:dyDescent="0.25">
      <c r="A19" s="81"/>
      <c r="B19" s="81"/>
      <c r="C19" s="81"/>
      <c r="D19" s="81"/>
      <c r="E19" s="81"/>
      <c r="F19" s="81"/>
      <c r="G19" s="81"/>
      <c r="H19" s="81"/>
      <c r="I19" s="98"/>
    </row>
    <row r="20" spans="1:9" x14ac:dyDescent="0.25">
      <c r="A20" s="81"/>
      <c r="B20" s="81"/>
      <c r="C20" s="81"/>
      <c r="D20" s="81"/>
      <c r="E20" s="81"/>
      <c r="F20" s="81"/>
      <c r="G20" s="81"/>
      <c r="H20" s="81"/>
      <c r="I20" s="98"/>
    </row>
    <row r="21" spans="1:9" x14ac:dyDescent="0.25">
      <c r="A21" s="81"/>
      <c r="B21" s="81"/>
      <c r="C21" s="81"/>
      <c r="D21" s="81"/>
      <c r="E21" s="81"/>
      <c r="F21" s="81"/>
      <c r="G21" s="81"/>
      <c r="H21" s="81"/>
      <c r="I21" s="98"/>
    </row>
    <row r="22" spans="1:9" x14ac:dyDescent="0.25">
      <c r="A22" s="81"/>
      <c r="B22" s="81"/>
      <c r="C22" s="81"/>
      <c r="D22" s="81"/>
      <c r="E22" s="81"/>
      <c r="F22" s="81"/>
      <c r="G22" s="81"/>
      <c r="H22" s="81"/>
      <c r="I22" s="9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59999389629810485"/>
  </sheetPr>
  <dimension ref="A1:N50"/>
  <sheetViews>
    <sheetView showGridLines="0" topLeftCell="D1" workbookViewId="0">
      <selection activeCell="R7" sqref="R7"/>
    </sheetView>
  </sheetViews>
  <sheetFormatPr defaultRowHeight="15" x14ac:dyDescent="0.25"/>
  <cols>
    <col min="1" max="1" width="15.7109375" style="13" customWidth="1"/>
    <col min="2" max="2" width="13.28515625" style="16" customWidth="1"/>
    <col min="3" max="13" width="10.5703125" customWidth="1"/>
    <col min="14" max="14" width="11" style="13" customWidth="1"/>
  </cols>
  <sheetData>
    <row r="1" spans="1:14" x14ac:dyDescent="0.25">
      <c r="B1" s="121" t="s">
        <v>44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4" x14ac:dyDescent="0.2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x14ac:dyDescent="0.2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9">
        <f>SUM(B3:M3)</f>
        <v>421099</v>
      </c>
    </row>
    <row r="4" spans="1:14" x14ac:dyDescent="0.2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9">
        <f>SUM(B4:M4)</f>
        <v>350354</v>
      </c>
    </row>
    <row r="5" spans="1:14" x14ac:dyDescent="0.2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9">
        <f>SUM(B5:M5)</f>
        <v>91033</v>
      </c>
    </row>
    <row r="6" spans="1:14" x14ac:dyDescent="0.2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9">
        <f>SUM(B6:M6)</f>
        <v>164050</v>
      </c>
    </row>
    <row r="7" spans="1:14" x14ac:dyDescent="0.25">
      <c r="A7" s="14" t="s">
        <v>45</v>
      </c>
      <c r="B7" s="109">
        <f>SUM(B3:B6)</f>
        <v>86170</v>
      </c>
      <c r="C7" s="109">
        <f t="shared" ref="C7:M7" si="0">SUM(C3:C6)</f>
        <v>88618</v>
      </c>
      <c r="D7" s="109">
        <f t="shared" si="0"/>
        <v>75067</v>
      </c>
      <c r="E7" s="109">
        <f t="shared" si="0"/>
        <v>77805</v>
      </c>
      <c r="F7" s="109">
        <f t="shared" si="0"/>
        <v>77260</v>
      </c>
      <c r="G7" s="109">
        <f t="shared" si="0"/>
        <v>84694</v>
      </c>
      <c r="H7" s="109">
        <f t="shared" si="0"/>
        <v>83986</v>
      </c>
      <c r="I7" s="109">
        <f t="shared" si="0"/>
        <v>95006</v>
      </c>
      <c r="J7" s="109">
        <f t="shared" si="0"/>
        <v>95384</v>
      </c>
      <c r="K7" s="109">
        <f t="shared" si="0"/>
        <v>92403</v>
      </c>
      <c r="L7" s="109">
        <f t="shared" si="0"/>
        <v>86309</v>
      </c>
      <c r="M7" s="109">
        <f t="shared" si="0"/>
        <v>83834</v>
      </c>
    </row>
    <row r="47" spans="2:2" x14ac:dyDescent="0.25">
      <c r="B47" s="16">
        <v>30205</v>
      </c>
    </row>
    <row r="48" spans="2:2" x14ac:dyDescent="0.25">
      <c r="B48" s="16">
        <v>26587</v>
      </c>
    </row>
    <row r="49" spans="2:2" x14ac:dyDescent="0.25">
      <c r="B49" s="16">
        <v>8757</v>
      </c>
    </row>
    <row r="50" spans="2:2" x14ac:dyDescent="0.25">
      <c r="B50" s="16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</sheetPr>
  <dimension ref="A1:D1035"/>
  <sheetViews>
    <sheetView showGridLines="0" workbookViewId="0">
      <selection activeCell="N51" sqref="N51"/>
    </sheetView>
  </sheetViews>
  <sheetFormatPr defaultRowHeight="15" x14ac:dyDescent="0.25"/>
  <cols>
    <col min="1" max="1" width="18.140625" style="13" customWidth="1"/>
    <col min="2" max="3" width="15.85546875" style="13" customWidth="1"/>
    <col min="4" max="4" width="14" style="13" customWidth="1"/>
  </cols>
  <sheetData>
    <row r="1" spans="1:4" x14ac:dyDescent="0.25">
      <c r="A1" s="53" t="s">
        <v>242</v>
      </c>
      <c r="B1" s="53" t="s">
        <v>243</v>
      </c>
      <c r="C1" s="53" t="s">
        <v>244</v>
      </c>
      <c r="D1" s="53" t="s">
        <v>245</v>
      </c>
    </row>
    <row r="2" spans="1:4" x14ac:dyDescent="0.25">
      <c r="A2" s="13" t="s">
        <v>246</v>
      </c>
      <c r="B2" s="13">
        <v>74</v>
      </c>
      <c r="C2" s="13">
        <v>180</v>
      </c>
      <c r="D2" s="13">
        <v>22.99</v>
      </c>
    </row>
    <row r="3" spans="1:4" x14ac:dyDescent="0.25">
      <c r="A3" s="13" t="s">
        <v>247</v>
      </c>
      <c r="B3" s="13">
        <v>74</v>
      </c>
      <c r="C3" s="13">
        <v>215</v>
      </c>
      <c r="D3" s="13">
        <v>34.69</v>
      </c>
    </row>
    <row r="4" spans="1:4" x14ac:dyDescent="0.25">
      <c r="A4" s="13" t="s">
        <v>248</v>
      </c>
      <c r="B4" s="13">
        <v>72</v>
      </c>
      <c r="C4" s="13">
        <v>210</v>
      </c>
      <c r="D4" s="13">
        <v>30.78</v>
      </c>
    </row>
    <row r="5" spans="1:4" x14ac:dyDescent="0.25">
      <c r="A5" s="13" t="s">
        <v>249</v>
      </c>
      <c r="B5" s="13">
        <v>72</v>
      </c>
      <c r="C5" s="13">
        <v>210</v>
      </c>
      <c r="D5" s="13">
        <v>35.43</v>
      </c>
    </row>
    <row r="6" spans="1:4" x14ac:dyDescent="0.25">
      <c r="A6" s="13" t="s">
        <v>250</v>
      </c>
      <c r="B6" s="13">
        <v>73</v>
      </c>
      <c r="C6" s="13">
        <v>188</v>
      </c>
      <c r="D6" s="13">
        <v>35.71</v>
      </c>
    </row>
    <row r="7" spans="1:4" x14ac:dyDescent="0.25">
      <c r="A7" s="13" t="s">
        <v>251</v>
      </c>
      <c r="B7" s="13">
        <v>69</v>
      </c>
      <c r="C7" s="13">
        <v>176</v>
      </c>
      <c r="D7" s="13">
        <v>29.39</v>
      </c>
    </row>
    <row r="8" spans="1:4" x14ac:dyDescent="0.25">
      <c r="A8" s="13" t="s">
        <v>252</v>
      </c>
      <c r="B8" s="13">
        <v>69</v>
      </c>
      <c r="C8" s="13">
        <v>209</v>
      </c>
      <c r="D8" s="13">
        <v>30.77</v>
      </c>
    </row>
    <row r="9" spans="1:4" x14ac:dyDescent="0.25">
      <c r="A9" s="13" t="s">
        <v>253</v>
      </c>
      <c r="B9" s="13">
        <v>71</v>
      </c>
      <c r="C9" s="13">
        <v>200</v>
      </c>
      <c r="D9" s="13">
        <v>35.07</v>
      </c>
    </row>
    <row r="10" spans="1:4" x14ac:dyDescent="0.25">
      <c r="A10" s="13" t="s">
        <v>254</v>
      </c>
      <c r="B10" s="13">
        <v>76</v>
      </c>
      <c r="C10" s="13">
        <v>231</v>
      </c>
      <c r="D10" s="13">
        <v>30.19</v>
      </c>
    </row>
    <row r="11" spans="1:4" x14ac:dyDescent="0.25">
      <c r="A11" s="13" t="s">
        <v>255</v>
      </c>
      <c r="B11" s="13">
        <v>71</v>
      </c>
      <c r="C11" s="13">
        <v>180</v>
      </c>
      <c r="D11" s="13">
        <v>27.05</v>
      </c>
    </row>
    <row r="12" spans="1:4" x14ac:dyDescent="0.25">
      <c r="A12" s="13" t="s">
        <v>256</v>
      </c>
      <c r="B12" s="13">
        <v>73</v>
      </c>
      <c r="C12" s="13">
        <v>188</v>
      </c>
      <c r="D12" s="13">
        <v>23.88</v>
      </c>
    </row>
    <row r="13" spans="1:4" x14ac:dyDescent="0.25">
      <c r="A13" s="13" t="s">
        <v>257</v>
      </c>
      <c r="B13" s="13">
        <v>73</v>
      </c>
      <c r="C13" s="13">
        <v>180</v>
      </c>
      <c r="D13" s="13">
        <v>26.96</v>
      </c>
    </row>
    <row r="14" spans="1:4" x14ac:dyDescent="0.25">
      <c r="A14" s="13" t="s">
        <v>258</v>
      </c>
      <c r="B14" s="13">
        <v>74</v>
      </c>
      <c r="C14" s="13">
        <v>185</v>
      </c>
      <c r="D14" s="13">
        <v>23.29</v>
      </c>
    </row>
    <row r="15" spans="1:4" x14ac:dyDescent="0.25">
      <c r="A15" s="13" t="s">
        <v>259</v>
      </c>
      <c r="B15" s="13">
        <v>74</v>
      </c>
      <c r="C15" s="13">
        <v>160</v>
      </c>
      <c r="D15" s="13">
        <v>26.11</v>
      </c>
    </row>
    <row r="16" spans="1:4" x14ac:dyDescent="0.25">
      <c r="A16" s="13" t="s">
        <v>260</v>
      </c>
      <c r="B16" s="13">
        <v>69</v>
      </c>
      <c r="C16" s="13">
        <v>180</v>
      </c>
      <c r="D16" s="13">
        <v>27.55</v>
      </c>
    </row>
    <row r="17" spans="1:4" x14ac:dyDescent="0.25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x14ac:dyDescent="0.25">
      <c r="A18" s="13" t="s">
        <v>262</v>
      </c>
      <c r="B18" s="13">
        <v>72</v>
      </c>
      <c r="C18" s="13">
        <v>197</v>
      </c>
      <c r="D18" s="13">
        <v>30</v>
      </c>
    </row>
    <row r="19" spans="1:4" x14ac:dyDescent="0.25">
      <c r="A19" s="13" t="s">
        <v>263</v>
      </c>
      <c r="B19" s="13">
        <v>73</v>
      </c>
      <c r="C19" s="13">
        <v>189</v>
      </c>
      <c r="D19" s="13">
        <v>27.99</v>
      </c>
    </row>
    <row r="20" spans="1:4" x14ac:dyDescent="0.25">
      <c r="A20" s="13" t="s">
        <v>264</v>
      </c>
      <c r="B20" s="13">
        <v>75</v>
      </c>
      <c r="C20" s="13">
        <v>185</v>
      </c>
      <c r="D20" s="13">
        <v>22.38</v>
      </c>
    </row>
    <row r="21" spans="1:4" x14ac:dyDescent="0.25">
      <c r="A21" s="13" t="s">
        <v>265</v>
      </c>
      <c r="B21" s="13">
        <v>78</v>
      </c>
      <c r="C21" s="13">
        <v>219</v>
      </c>
      <c r="D21" s="13">
        <v>22.89</v>
      </c>
    </row>
    <row r="22" spans="1:4" x14ac:dyDescent="0.25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25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25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25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25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25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25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25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25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25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25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25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25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25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25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25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25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25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25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25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25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25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25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25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25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25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25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25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25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25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25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25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25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25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25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25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25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25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25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25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25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25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25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25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25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25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25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25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25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25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25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25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25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25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25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25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25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25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25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25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25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25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25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25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25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25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25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25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25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25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25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25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25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25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25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25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25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25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25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25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25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25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25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25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25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25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25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25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25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25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25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25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25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25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25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25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25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25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25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25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25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25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25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25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25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25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25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25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25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25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25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25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25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25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25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25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25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25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25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25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25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25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25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25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25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25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25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25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25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25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25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25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25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25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25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25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25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25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25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25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25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25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25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25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25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25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25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25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25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25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25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25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25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25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25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25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25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25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25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25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25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25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25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25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25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25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25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25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25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25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25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25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25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25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25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25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25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25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25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25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25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25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25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25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25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25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25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25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25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25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25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25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25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25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25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25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25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25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25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25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25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25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25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25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25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25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25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25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25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25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25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25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25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25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25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25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25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25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25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25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25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25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25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25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25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25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25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25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25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25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25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25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25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25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25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25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25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25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25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25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25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25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25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25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25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25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25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25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25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25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25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25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25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25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25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25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25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25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25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25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25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25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25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25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25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25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25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25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25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25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25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25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25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25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25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25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25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25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25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25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25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25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25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25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25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25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25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25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25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25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25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25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25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25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25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25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25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25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25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25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25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25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25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25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25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25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25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25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25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25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25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25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25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25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25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25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25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25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25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25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25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25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25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25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25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25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25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25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25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25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25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25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25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25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25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25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25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25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25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25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25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25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25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25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25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25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25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25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25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25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25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25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25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25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25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25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25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25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25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25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25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25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25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25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25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25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25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25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25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25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25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25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25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25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25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25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25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25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25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25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25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25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25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25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25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25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25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25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25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25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25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25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25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25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25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25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25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25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25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25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25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25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25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25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25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25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25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25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25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25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25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25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25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25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25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25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25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25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25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25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25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25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25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25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25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25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25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25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25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25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25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25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25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25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25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25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25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25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25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25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25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25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25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25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25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25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25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25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25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25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25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25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25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25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25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25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25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25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25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25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25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25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25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25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25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25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25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25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25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25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25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25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25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25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25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25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25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25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25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25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25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25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25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25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25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25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25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25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25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25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25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25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25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25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25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25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25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25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25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25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25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25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25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25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25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25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25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25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25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25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25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25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25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25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25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25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25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25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25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25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25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25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25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25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25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25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25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25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25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25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25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25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25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25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25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25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25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25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25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25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25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25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25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25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25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25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25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25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25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25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25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25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25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25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25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25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25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25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25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25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25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25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25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25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25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25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25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25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25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25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25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25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25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25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25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25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25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25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25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25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25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25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25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25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25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25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25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25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25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25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25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25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25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25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25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25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25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25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25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25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25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25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25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25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25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25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25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25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25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25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25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25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25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25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25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25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25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25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25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25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25">
      <c r="A642" s="13" t="s">
        <v>885</v>
      </c>
      <c r="B642" s="13">
        <v>72</v>
      </c>
      <c r="D642" s="13">
        <v>27.77</v>
      </c>
    </row>
    <row r="643" spans="1:4" x14ac:dyDescent="0.25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25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25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25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25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25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25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25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25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25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25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25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25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25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25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25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25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25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25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25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25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25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25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25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25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25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25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25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25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25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25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25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25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25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25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25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25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25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25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25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25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25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25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25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25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25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25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25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25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25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25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25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25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25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25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25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25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25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25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25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25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25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25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25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25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25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25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25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25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25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25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25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25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25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25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25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25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25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25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25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25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25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25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25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25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25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25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25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25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25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25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25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25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25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25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25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25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25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25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25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25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25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25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25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25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25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25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25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25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25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25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25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25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25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25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25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25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25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25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25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25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25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25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25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25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25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25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25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25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25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25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25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25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25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25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25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25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25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25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25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25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25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25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25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25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25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25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25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25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25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25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25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25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25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25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25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25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25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25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25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25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25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25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25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25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25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25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25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25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25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25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25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25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25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25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25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25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25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25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25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25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25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25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25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25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25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25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25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25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25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25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25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25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25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25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25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25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25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25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25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25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25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25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25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25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25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25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25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25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25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25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25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25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25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25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25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25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25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25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25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25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25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25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25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25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25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25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25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25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25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25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25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25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25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25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25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25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25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25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25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25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25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25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25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25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25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25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25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25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25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25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25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25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25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25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25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25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25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25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25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25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25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25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25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25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25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25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25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25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25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25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25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25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25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25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25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25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25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25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25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25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25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25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25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25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25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25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25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25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25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25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25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25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25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25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25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25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25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25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25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25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25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25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25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25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25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25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25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25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25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25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25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25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25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25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25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25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25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25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25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25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25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25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25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25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25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25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25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25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25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25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25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25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25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25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25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25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25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25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25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25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25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25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25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25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25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25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25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25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25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25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25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25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25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25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25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25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25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25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25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25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25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25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25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25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25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25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25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25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25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25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25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25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25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25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25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25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25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25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25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25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25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25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25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25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25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25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25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25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25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25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25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25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 tint="0.59999389629810485"/>
  </sheetPr>
  <dimension ref="A1:C254"/>
  <sheetViews>
    <sheetView showGridLines="0" topLeftCell="C1" workbookViewId="0">
      <selection activeCell="S11" sqref="S11"/>
    </sheetView>
  </sheetViews>
  <sheetFormatPr defaultRowHeight="15" x14ac:dyDescent="0.25"/>
  <cols>
    <col min="1" max="1" width="11.42578125" style="35" customWidth="1"/>
    <col min="2" max="2" width="10.7109375" style="30" customWidth="1"/>
    <col min="3" max="3" width="12.85546875" style="30" customWidth="1"/>
  </cols>
  <sheetData>
    <row r="1" spans="1:3" x14ac:dyDescent="0.25">
      <c r="A1" s="67" t="s">
        <v>100</v>
      </c>
      <c r="B1" s="29" t="s">
        <v>1278</v>
      </c>
      <c r="C1" s="29" t="s">
        <v>1279</v>
      </c>
    </row>
    <row r="2" spans="1:3" x14ac:dyDescent="0.25">
      <c r="A2" s="35">
        <v>42159</v>
      </c>
      <c r="B2" s="30">
        <v>555.29</v>
      </c>
      <c r="C2" s="30">
        <v>436.59</v>
      </c>
    </row>
    <row r="3" spans="1:3" x14ac:dyDescent="0.25">
      <c r="A3" s="35">
        <v>42160</v>
      </c>
      <c r="B3" s="30">
        <v>551.69000000000005</v>
      </c>
      <c r="C3" s="30">
        <v>430.78</v>
      </c>
    </row>
    <row r="4" spans="1:3" x14ac:dyDescent="0.25">
      <c r="A4" s="35">
        <v>42163</v>
      </c>
      <c r="B4" s="30">
        <v>549.53</v>
      </c>
      <c r="C4" s="30">
        <v>426.95</v>
      </c>
    </row>
    <row r="5" spans="1:3" x14ac:dyDescent="0.25">
      <c r="A5" s="35">
        <v>42164</v>
      </c>
      <c r="B5" s="30">
        <v>543.48</v>
      </c>
      <c r="C5" s="30">
        <v>423.5</v>
      </c>
    </row>
    <row r="6" spans="1:3" x14ac:dyDescent="0.25">
      <c r="A6" s="35">
        <v>42165</v>
      </c>
      <c r="B6" s="30">
        <v>542.16</v>
      </c>
      <c r="C6" s="30">
        <v>425.48</v>
      </c>
    </row>
    <row r="7" spans="1:3" x14ac:dyDescent="0.25">
      <c r="A7" s="35">
        <v>42166</v>
      </c>
      <c r="B7" s="30">
        <v>552.6</v>
      </c>
      <c r="C7" s="30">
        <v>430.77</v>
      </c>
    </row>
    <row r="8" spans="1:3" x14ac:dyDescent="0.25">
      <c r="A8" s="35">
        <v>42167</v>
      </c>
      <c r="B8" s="30">
        <v>550.04</v>
      </c>
      <c r="C8" s="30">
        <v>432.97</v>
      </c>
    </row>
    <row r="9" spans="1:3" x14ac:dyDescent="0.25">
      <c r="A9" s="35">
        <v>42170</v>
      </c>
      <c r="B9" s="30">
        <v>547.47</v>
      </c>
      <c r="C9" s="30">
        <v>429.92</v>
      </c>
    </row>
    <row r="10" spans="1:3" x14ac:dyDescent="0.25">
      <c r="A10" s="35">
        <v>42171</v>
      </c>
      <c r="B10" s="30">
        <v>543</v>
      </c>
      <c r="C10" s="30">
        <v>423.67</v>
      </c>
    </row>
    <row r="11" spans="1:3" x14ac:dyDescent="0.25">
      <c r="A11" s="35">
        <v>42172</v>
      </c>
      <c r="B11" s="30">
        <v>544.87</v>
      </c>
      <c r="C11" s="30">
        <v>427.26</v>
      </c>
    </row>
    <row r="12" spans="1:3" x14ac:dyDescent="0.25">
      <c r="A12" s="35">
        <v>42173</v>
      </c>
      <c r="B12" s="30">
        <v>546.6</v>
      </c>
      <c r="C12" s="30">
        <v>427.81</v>
      </c>
    </row>
    <row r="13" spans="1:3" x14ac:dyDescent="0.25">
      <c r="A13" s="35">
        <v>42174</v>
      </c>
      <c r="B13" s="30">
        <v>556.17999999999995</v>
      </c>
      <c r="C13" s="30">
        <v>439.7</v>
      </c>
    </row>
    <row r="14" spans="1:3" x14ac:dyDescent="0.25">
      <c r="A14" s="35">
        <v>42177</v>
      </c>
      <c r="B14" s="30">
        <v>557.52</v>
      </c>
      <c r="C14" s="30">
        <v>434.92</v>
      </c>
    </row>
    <row r="15" spans="1:3" x14ac:dyDescent="0.25">
      <c r="A15" s="35">
        <v>42178</v>
      </c>
      <c r="B15" s="30">
        <v>559.67999999999995</v>
      </c>
      <c r="C15" s="30">
        <v>436.29</v>
      </c>
    </row>
    <row r="16" spans="1:3" x14ac:dyDescent="0.25">
      <c r="A16" s="35">
        <v>42179</v>
      </c>
      <c r="B16" s="30">
        <v>563.39</v>
      </c>
      <c r="C16" s="30">
        <v>445.99</v>
      </c>
    </row>
    <row r="17" spans="1:3" x14ac:dyDescent="0.25">
      <c r="A17" s="35">
        <v>42180</v>
      </c>
      <c r="B17" s="30">
        <v>558.57000000000005</v>
      </c>
      <c r="C17" s="30">
        <v>440.84</v>
      </c>
    </row>
    <row r="18" spans="1:3" x14ac:dyDescent="0.25">
      <c r="A18" s="35">
        <v>42181</v>
      </c>
      <c r="B18" s="30">
        <v>557.95000000000005</v>
      </c>
      <c r="C18" s="30">
        <v>440.1</v>
      </c>
    </row>
    <row r="19" spans="1:3" x14ac:dyDescent="0.25">
      <c r="A19" s="35">
        <v>42184</v>
      </c>
      <c r="B19" s="30">
        <v>553.05999999999995</v>
      </c>
      <c r="C19" s="30">
        <v>438.57</v>
      </c>
    </row>
    <row r="20" spans="1:3" x14ac:dyDescent="0.25">
      <c r="A20" s="35">
        <v>42185</v>
      </c>
      <c r="B20" s="30">
        <v>541.25</v>
      </c>
      <c r="C20" s="30">
        <v>429.86</v>
      </c>
    </row>
    <row r="21" spans="1:3" x14ac:dyDescent="0.25">
      <c r="A21" s="35">
        <v>42186</v>
      </c>
      <c r="B21" s="30">
        <v>540.04</v>
      </c>
      <c r="C21" s="30">
        <v>434.09</v>
      </c>
    </row>
    <row r="22" spans="1:3" x14ac:dyDescent="0.25">
      <c r="A22" s="35">
        <v>42187</v>
      </c>
      <c r="B22" s="30">
        <v>543.29999999999995</v>
      </c>
      <c r="C22" s="30">
        <v>437.39</v>
      </c>
    </row>
    <row r="23" spans="1:3" x14ac:dyDescent="0.25">
      <c r="A23" s="35">
        <v>42191</v>
      </c>
      <c r="B23" s="30">
        <v>547.34</v>
      </c>
      <c r="C23" s="30">
        <v>437.71</v>
      </c>
    </row>
    <row r="24" spans="1:3" x14ac:dyDescent="0.25">
      <c r="A24" s="35">
        <v>42192</v>
      </c>
      <c r="B24" s="30">
        <v>545.62</v>
      </c>
      <c r="C24" s="30">
        <v>436.04</v>
      </c>
    </row>
    <row r="25" spans="1:3" x14ac:dyDescent="0.25">
      <c r="A25" s="35">
        <v>42193</v>
      </c>
      <c r="B25" s="30">
        <v>550.03</v>
      </c>
      <c r="C25" s="30">
        <v>436.72</v>
      </c>
    </row>
    <row r="26" spans="1:3" x14ac:dyDescent="0.25">
      <c r="A26" s="35">
        <v>42194</v>
      </c>
      <c r="B26" s="30">
        <v>541.70000000000005</v>
      </c>
      <c r="C26" s="30">
        <v>429.7</v>
      </c>
    </row>
    <row r="27" spans="1:3" x14ac:dyDescent="0.25">
      <c r="A27" s="35">
        <v>42195</v>
      </c>
      <c r="B27" s="30">
        <v>544.65</v>
      </c>
      <c r="C27" s="30">
        <v>434.39</v>
      </c>
    </row>
    <row r="28" spans="1:3" x14ac:dyDescent="0.25">
      <c r="A28" s="35">
        <v>42198</v>
      </c>
      <c r="B28" s="30">
        <v>556.11</v>
      </c>
      <c r="C28" s="30">
        <v>443.51</v>
      </c>
    </row>
    <row r="29" spans="1:3" x14ac:dyDescent="0.25">
      <c r="A29" s="35">
        <v>42199</v>
      </c>
      <c r="B29" s="30">
        <v>584.17999999999995</v>
      </c>
      <c r="C29" s="30">
        <v>465.57</v>
      </c>
    </row>
    <row r="30" spans="1:3" x14ac:dyDescent="0.25">
      <c r="A30" s="35">
        <v>42200</v>
      </c>
      <c r="B30" s="30">
        <v>583.96</v>
      </c>
      <c r="C30" s="30">
        <v>461.19</v>
      </c>
    </row>
    <row r="31" spans="1:3" x14ac:dyDescent="0.25">
      <c r="A31" s="35">
        <v>42201</v>
      </c>
      <c r="B31" s="30">
        <v>601.78</v>
      </c>
      <c r="C31" s="30">
        <v>475.48</v>
      </c>
    </row>
    <row r="32" spans="1:3" x14ac:dyDescent="0.25">
      <c r="A32" s="35">
        <v>42202</v>
      </c>
      <c r="B32" s="30">
        <v>699.62</v>
      </c>
      <c r="C32" s="30">
        <v>483.01</v>
      </c>
    </row>
    <row r="33" spans="1:3" x14ac:dyDescent="0.25">
      <c r="A33" s="35">
        <v>42205</v>
      </c>
      <c r="B33" s="30">
        <v>692.84</v>
      </c>
      <c r="C33" s="30">
        <v>488.1</v>
      </c>
    </row>
    <row r="34" spans="1:3" x14ac:dyDescent="0.25">
      <c r="A34" s="35">
        <v>42206</v>
      </c>
      <c r="B34" s="30">
        <v>695.35</v>
      </c>
      <c r="C34" s="30">
        <v>488</v>
      </c>
    </row>
    <row r="35" spans="1:3" x14ac:dyDescent="0.25">
      <c r="A35" s="35">
        <v>42207</v>
      </c>
      <c r="B35" s="30">
        <v>695.1</v>
      </c>
      <c r="C35" s="30">
        <v>488.27</v>
      </c>
    </row>
    <row r="36" spans="1:3" x14ac:dyDescent="0.25">
      <c r="A36" s="35">
        <v>42208</v>
      </c>
      <c r="B36" s="30">
        <v>674.73</v>
      </c>
      <c r="C36" s="30">
        <v>482.18</v>
      </c>
    </row>
    <row r="37" spans="1:3" x14ac:dyDescent="0.25">
      <c r="A37" s="35">
        <v>42209</v>
      </c>
      <c r="B37" s="30">
        <v>654.77</v>
      </c>
      <c r="C37" s="30">
        <v>530.5</v>
      </c>
    </row>
    <row r="38" spans="1:3" x14ac:dyDescent="0.25">
      <c r="A38" s="35">
        <v>42212</v>
      </c>
      <c r="B38" s="30">
        <v>658.27</v>
      </c>
      <c r="C38" s="30">
        <v>531.41</v>
      </c>
    </row>
    <row r="39" spans="1:3" x14ac:dyDescent="0.25">
      <c r="A39" s="35">
        <v>42213</v>
      </c>
      <c r="B39" s="30">
        <v>659.66</v>
      </c>
      <c r="C39" s="30">
        <v>526.03</v>
      </c>
    </row>
    <row r="40" spans="1:3" x14ac:dyDescent="0.25">
      <c r="A40" s="35">
        <v>42214</v>
      </c>
      <c r="B40" s="30">
        <v>661.43</v>
      </c>
      <c r="C40" s="30">
        <v>529</v>
      </c>
    </row>
    <row r="41" spans="1:3" x14ac:dyDescent="0.25">
      <c r="A41" s="35">
        <v>42215</v>
      </c>
      <c r="B41" s="30">
        <v>664.56</v>
      </c>
      <c r="C41" s="30">
        <v>536.76</v>
      </c>
    </row>
    <row r="42" spans="1:3" x14ac:dyDescent="0.25">
      <c r="A42" s="35">
        <v>42216</v>
      </c>
      <c r="B42" s="30">
        <v>657.5</v>
      </c>
      <c r="C42" s="30">
        <v>536.35</v>
      </c>
    </row>
    <row r="43" spans="1:3" x14ac:dyDescent="0.25">
      <c r="A43" s="35">
        <v>42219</v>
      </c>
      <c r="B43" s="30">
        <v>664.72</v>
      </c>
      <c r="C43" s="30">
        <v>534.59</v>
      </c>
    </row>
    <row r="44" spans="1:3" x14ac:dyDescent="0.25">
      <c r="A44" s="35">
        <v>42220</v>
      </c>
      <c r="B44" s="30">
        <v>661.28</v>
      </c>
      <c r="C44" s="30">
        <v>531.9</v>
      </c>
    </row>
    <row r="45" spans="1:3" x14ac:dyDescent="0.25">
      <c r="A45" s="35">
        <v>42221</v>
      </c>
      <c r="B45" s="30">
        <v>673.29</v>
      </c>
      <c r="C45" s="30">
        <v>537.01</v>
      </c>
    </row>
    <row r="46" spans="1:3" x14ac:dyDescent="0.25">
      <c r="A46" s="35">
        <v>42222</v>
      </c>
      <c r="B46" s="30">
        <v>670.15</v>
      </c>
      <c r="C46" s="30">
        <v>529.46</v>
      </c>
    </row>
    <row r="47" spans="1:3" x14ac:dyDescent="0.25">
      <c r="A47" s="35">
        <v>42223</v>
      </c>
      <c r="B47" s="30">
        <v>664.39</v>
      </c>
      <c r="C47" s="30">
        <v>522.62</v>
      </c>
    </row>
    <row r="48" spans="1:3" x14ac:dyDescent="0.25">
      <c r="A48" s="35">
        <v>42226</v>
      </c>
      <c r="B48" s="30">
        <v>663.14</v>
      </c>
      <c r="C48" s="30">
        <v>524</v>
      </c>
    </row>
    <row r="49" spans="1:3" x14ac:dyDescent="0.25">
      <c r="A49" s="35">
        <v>42227</v>
      </c>
      <c r="B49" s="30">
        <v>690.3</v>
      </c>
      <c r="C49" s="30">
        <v>527.46</v>
      </c>
    </row>
    <row r="50" spans="1:3" x14ac:dyDescent="0.25">
      <c r="A50" s="35">
        <v>42228</v>
      </c>
      <c r="B50" s="30">
        <v>691.47</v>
      </c>
      <c r="C50" s="30">
        <v>525.91</v>
      </c>
    </row>
    <row r="51" spans="1:3" x14ac:dyDescent="0.25">
      <c r="A51" s="35">
        <v>42229</v>
      </c>
      <c r="B51" s="30">
        <v>686.51</v>
      </c>
      <c r="C51" s="30">
        <v>529.66</v>
      </c>
    </row>
    <row r="52" spans="1:3" x14ac:dyDescent="0.25">
      <c r="A52" s="35">
        <v>42230</v>
      </c>
      <c r="B52" s="30">
        <v>689.37</v>
      </c>
      <c r="C52" s="30">
        <v>531.52</v>
      </c>
    </row>
    <row r="53" spans="1:3" x14ac:dyDescent="0.25">
      <c r="A53" s="35">
        <v>42233</v>
      </c>
      <c r="B53" s="30">
        <v>694.11</v>
      </c>
      <c r="C53" s="30">
        <v>535.22</v>
      </c>
    </row>
    <row r="54" spans="1:3" x14ac:dyDescent="0.25">
      <c r="A54" s="35">
        <v>42234</v>
      </c>
      <c r="B54" s="30">
        <v>688.73</v>
      </c>
      <c r="C54" s="30">
        <v>535.02</v>
      </c>
    </row>
    <row r="55" spans="1:3" x14ac:dyDescent="0.25">
      <c r="A55" s="35">
        <v>42235</v>
      </c>
      <c r="B55" s="30">
        <v>694.04</v>
      </c>
      <c r="C55" s="30">
        <v>532.91999999999996</v>
      </c>
    </row>
    <row r="56" spans="1:3" x14ac:dyDescent="0.25">
      <c r="A56" s="35">
        <v>42236</v>
      </c>
      <c r="B56" s="30">
        <v>679.48</v>
      </c>
      <c r="C56" s="30">
        <v>515.78</v>
      </c>
    </row>
    <row r="57" spans="1:3" x14ac:dyDescent="0.25">
      <c r="A57" s="35">
        <v>42237</v>
      </c>
      <c r="B57" s="30">
        <v>645.87</v>
      </c>
      <c r="C57" s="30">
        <v>496.38</v>
      </c>
    </row>
    <row r="58" spans="1:3" x14ac:dyDescent="0.25">
      <c r="A58" s="35">
        <v>42240</v>
      </c>
      <c r="B58" s="30">
        <v>620.58000000000004</v>
      </c>
      <c r="C58" s="30">
        <v>465.78</v>
      </c>
    </row>
    <row r="59" spans="1:3" x14ac:dyDescent="0.25">
      <c r="A59" s="35">
        <v>42241</v>
      </c>
      <c r="B59" s="30">
        <v>626.37</v>
      </c>
      <c r="C59" s="30">
        <v>474</v>
      </c>
    </row>
    <row r="60" spans="1:3" x14ac:dyDescent="0.25">
      <c r="A60" s="35">
        <v>42242</v>
      </c>
      <c r="B60" s="30">
        <v>659.74</v>
      </c>
      <c r="C60" s="30">
        <v>501.19</v>
      </c>
    </row>
    <row r="61" spans="1:3" x14ac:dyDescent="0.25">
      <c r="A61" s="35">
        <v>42243</v>
      </c>
      <c r="B61" s="30">
        <v>667.96</v>
      </c>
      <c r="C61" s="30">
        <v>518.37</v>
      </c>
    </row>
    <row r="62" spans="1:3" x14ac:dyDescent="0.25">
      <c r="A62" s="35">
        <v>42244</v>
      </c>
      <c r="B62" s="30">
        <v>659.69</v>
      </c>
      <c r="C62" s="30">
        <v>518.01</v>
      </c>
    </row>
    <row r="63" spans="1:3" x14ac:dyDescent="0.25">
      <c r="A63" s="35">
        <v>42247</v>
      </c>
      <c r="B63" s="30">
        <v>647.82000000000005</v>
      </c>
      <c r="C63" s="30">
        <v>512.89</v>
      </c>
    </row>
    <row r="64" spans="1:3" x14ac:dyDescent="0.25">
      <c r="A64" s="35">
        <v>42248</v>
      </c>
      <c r="B64" s="30">
        <v>629.55999999999995</v>
      </c>
      <c r="C64" s="30">
        <v>496.54</v>
      </c>
    </row>
    <row r="65" spans="1:3" x14ac:dyDescent="0.25">
      <c r="A65" s="35">
        <v>42249</v>
      </c>
      <c r="B65" s="30">
        <v>644.91</v>
      </c>
      <c r="C65" s="30">
        <v>510.55</v>
      </c>
    </row>
    <row r="66" spans="1:3" x14ac:dyDescent="0.25">
      <c r="A66" s="35">
        <v>42250</v>
      </c>
      <c r="B66" s="30">
        <v>637.04999999999995</v>
      </c>
      <c r="C66" s="30">
        <v>504.72</v>
      </c>
    </row>
    <row r="67" spans="1:3" x14ac:dyDescent="0.25">
      <c r="A67" s="35">
        <v>42251</v>
      </c>
      <c r="B67" s="30">
        <v>628.96</v>
      </c>
      <c r="C67" s="30">
        <v>499</v>
      </c>
    </row>
    <row r="68" spans="1:3" x14ac:dyDescent="0.25">
      <c r="A68" s="35">
        <v>42255</v>
      </c>
      <c r="B68" s="30">
        <v>643.88</v>
      </c>
      <c r="C68" s="30">
        <v>517.54</v>
      </c>
    </row>
    <row r="69" spans="1:3" x14ac:dyDescent="0.25">
      <c r="A69" s="35">
        <v>42256</v>
      </c>
      <c r="B69" s="30">
        <v>643.41</v>
      </c>
      <c r="C69" s="30">
        <v>516.89</v>
      </c>
    </row>
    <row r="70" spans="1:3" x14ac:dyDescent="0.25">
      <c r="A70" s="35">
        <v>42257</v>
      </c>
      <c r="B70" s="30">
        <v>651.08000000000004</v>
      </c>
      <c r="C70" s="30">
        <v>522.24</v>
      </c>
    </row>
    <row r="71" spans="1:3" x14ac:dyDescent="0.25">
      <c r="A71" s="35">
        <v>42258</v>
      </c>
      <c r="B71" s="30">
        <v>655.29999999999995</v>
      </c>
      <c r="C71" s="30">
        <v>529.44000000000005</v>
      </c>
    </row>
    <row r="72" spans="1:3" x14ac:dyDescent="0.25">
      <c r="A72" s="35">
        <v>42261</v>
      </c>
      <c r="B72" s="30">
        <v>652.47</v>
      </c>
      <c r="C72" s="30">
        <v>521.38</v>
      </c>
    </row>
    <row r="73" spans="1:3" x14ac:dyDescent="0.25">
      <c r="A73" s="35">
        <v>42262</v>
      </c>
      <c r="B73" s="30">
        <v>665.07</v>
      </c>
      <c r="C73" s="30">
        <v>522.37</v>
      </c>
    </row>
    <row r="74" spans="1:3" x14ac:dyDescent="0.25">
      <c r="A74" s="35">
        <v>42263</v>
      </c>
      <c r="B74" s="30">
        <v>665.52</v>
      </c>
      <c r="C74" s="30">
        <v>527.24</v>
      </c>
    </row>
    <row r="75" spans="1:3" x14ac:dyDescent="0.25">
      <c r="A75" s="35">
        <v>42264</v>
      </c>
      <c r="B75" s="30">
        <v>671.67</v>
      </c>
      <c r="C75" s="30">
        <v>538.87</v>
      </c>
    </row>
    <row r="76" spans="1:3" x14ac:dyDescent="0.25">
      <c r="A76" s="35">
        <v>42265</v>
      </c>
      <c r="B76" s="30">
        <v>660.92</v>
      </c>
      <c r="C76" s="30">
        <v>540.26</v>
      </c>
    </row>
    <row r="77" spans="1:3" x14ac:dyDescent="0.25">
      <c r="A77" s="35">
        <v>42268</v>
      </c>
      <c r="B77" s="30">
        <v>666.98</v>
      </c>
      <c r="C77" s="30">
        <v>548.39</v>
      </c>
    </row>
    <row r="78" spans="1:3" x14ac:dyDescent="0.25">
      <c r="A78" s="35">
        <v>42269</v>
      </c>
      <c r="B78" s="30">
        <v>653.20000000000005</v>
      </c>
      <c r="C78" s="30">
        <v>538.4</v>
      </c>
    </row>
    <row r="79" spans="1:3" x14ac:dyDescent="0.25">
      <c r="A79" s="35">
        <v>42270</v>
      </c>
      <c r="B79" s="30">
        <v>653.29</v>
      </c>
      <c r="C79" s="30">
        <v>536.07000000000005</v>
      </c>
    </row>
    <row r="80" spans="1:3" x14ac:dyDescent="0.25">
      <c r="A80" s="35">
        <v>42271</v>
      </c>
      <c r="B80" s="30">
        <v>654.91</v>
      </c>
      <c r="C80" s="30">
        <v>533.75</v>
      </c>
    </row>
    <row r="81" spans="1:3" x14ac:dyDescent="0.25">
      <c r="A81" s="35">
        <v>42272</v>
      </c>
      <c r="B81" s="30">
        <v>640.15</v>
      </c>
      <c r="C81" s="30">
        <v>524.25</v>
      </c>
    </row>
    <row r="82" spans="1:3" x14ac:dyDescent="0.25">
      <c r="A82" s="35">
        <v>42275</v>
      </c>
      <c r="B82" s="30">
        <v>624.25</v>
      </c>
      <c r="C82" s="30">
        <v>504.06</v>
      </c>
    </row>
    <row r="83" spans="1:3" x14ac:dyDescent="0.25">
      <c r="A83" s="35">
        <v>42276</v>
      </c>
      <c r="B83" s="30">
        <v>622.61</v>
      </c>
      <c r="C83" s="30">
        <v>496.07</v>
      </c>
    </row>
    <row r="84" spans="1:3" x14ac:dyDescent="0.25">
      <c r="A84" s="35">
        <v>42277</v>
      </c>
      <c r="B84" s="30">
        <v>637.20000000000005</v>
      </c>
      <c r="C84" s="30">
        <v>511.67</v>
      </c>
    </row>
    <row r="85" spans="1:3" x14ac:dyDescent="0.25">
      <c r="A85" s="35">
        <v>42278</v>
      </c>
      <c r="B85" s="30">
        <v>642</v>
      </c>
      <c r="C85" s="30">
        <v>520.72</v>
      </c>
    </row>
    <row r="86" spans="1:3" x14ac:dyDescent="0.25">
      <c r="A86" s="35">
        <v>42279</v>
      </c>
      <c r="B86" s="30">
        <v>656.99</v>
      </c>
      <c r="C86" s="30">
        <v>532.54</v>
      </c>
    </row>
    <row r="87" spans="1:3" x14ac:dyDescent="0.25">
      <c r="A87" s="35">
        <v>42282</v>
      </c>
      <c r="B87" s="30">
        <v>671.68</v>
      </c>
      <c r="C87" s="30">
        <v>543.67999999999995</v>
      </c>
    </row>
    <row r="88" spans="1:3" x14ac:dyDescent="0.25">
      <c r="A88" s="35">
        <v>42283</v>
      </c>
      <c r="B88" s="30">
        <v>671.64</v>
      </c>
      <c r="C88" s="30">
        <v>537.48</v>
      </c>
    </row>
    <row r="89" spans="1:3" x14ac:dyDescent="0.25">
      <c r="A89" s="35">
        <v>42284</v>
      </c>
      <c r="B89" s="30">
        <v>670</v>
      </c>
      <c r="C89" s="30">
        <v>541.66</v>
      </c>
    </row>
    <row r="90" spans="1:3" x14ac:dyDescent="0.25">
      <c r="A90" s="35">
        <v>42285</v>
      </c>
      <c r="B90" s="30">
        <v>667</v>
      </c>
      <c r="C90" s="30">
        <v>533.16</v>
      </c>
    </row>
    <row r="91" spans="1:3" x14ac:dyDescent="0.25">
      <c r="A91" s="35">
        <v>42286</v>
      </c>
      <c r="B91" s="30">
        <v>671.24</v>
      </c>
      <c r="C91" s="30">
        <v>539.79999999999995</v>
      </c>
    </row>
    <row r="92" spans="1:3" x14ac:dyDescent="0.25">
      <c r="A92" s="35">
        <v>42289</v>
      </c>
      <c r="B92" s="30">
        <v>676.43</v>
      </c>
      <c r="C92" s="30">
        <v>550.19000000000005</v>
      </c>
    </row>
    <row r="93" spans="1:3" x14ac:dyDescent="0.25">
      <c r="A93" s="35">
        <v>42290</v>
      </c>
      <c r="B93" s="30">
        <v>683.17</v>
      </c>
      <c r="C93" s="30">
        <v>548.9</v>
      </c>
    </row>
    <row r="94" spans="1:3" x14ac:dyDescent="0.25">
      <c r="A94" s="35">
        <v>42291</v>
      </c>
      <c r="B94" s="30">
        <v>680.41</v>
      </c>
      <c r="C94" s="30">
        <v>544.83000000000004</v>
      </c>
    </row>
    <row r="95" spans="1:3" x14ac:dyDescent="0.25">
      <c r="A95" s="35">
        <v>42292</v>
      </c>
      <c r="B95" s="30">
        <v>693.17</v>
      </c>
      <c r="C95" s="30">
        <v>562.36</v>
      </c>
    </row>
    <row r="96" spans="1:3" x14ac:dyDescent="0.25">
      <c r="A96" s="35">
        <v>42293</v>
      </c>
      <c r="B96" s="30">
        <v>695.32</v>
      </c>
      <c r="C96" s="30">
        <v>570.73</v>
      </c>
    </row>
    <row r="97" spans="1:3" x14ac:dyDescent="0.25">
      <c r="A97" s="35">
        <v>42296</v>
      </c>
      <c r="B97" s="30">
        <v>699.95</v>
      </c>
      <c r="C97" s="30">
        <v>573.15</v>
      </c>
    </row>
    <row r="98" spans="1:3" x14ac:dyDescent="0.25">
      <c r="A98" s="35">
        <v>42297</v>
      </c>
      <c r="B98" s="30">
        <v>680</v>
      </c>
      <c r="C98" s="30">
        <v>560.81010000000003</v>
      </c>
    </row>
    <row r="99" spans="1:3" x14ac:dyDescent="0.25">
      <c r="A99" s="35">
        <v>42298</v>
      </c>
      <c r="B99" s="30">
        <v>671.8</v>
      </c>
      <c r="C99" s="30">
        <v>555.77</v>
      </c>
    </row>
    <row r="100" spans="1:3" x14ac:dyDescent="0.25">
      <c r="A100" s="35">
        <v>42299</v>
      </c>
      <c r="B100" s="30">
        <v>681.14</v>
      </c>
      <c r="C100" s="30">
        <v>563.91</v>
      </c>
    </row>
    <row r="101" spans="1:3" x14ac:dyDescent="0.25">
      <c r="A101" s="35">
        <v>42300</v>
      </c>
      <c r="B101" s="30">
        <v>719.33</v>
      </c>
      <c r="C101" s="30">
        <v>599.03</v>
      </c>
    </row>
    <row r="102" spans="1:3" x14ac:dyDescent="0.25">
      <c r="A102" s="35">
        <v>42303</v>
      </c>
      <c r="B102" s="30">
        <v>731.12</v>
      </c>
      <c r="C102" s="30">
        <v>608.61</v>
      </c>
    </row>
    <row r="103" spans="1:3" x14ac:dyDescent="0.25">
      <c r="A103" s="35">
        <v>42304</v>
      </c>
      <c r="B103" s="30">
        <v>732.82</v>
      </c>
      <c r="C103" s="30">
        <v>610.48</v>
      </c>
    </row>
    <row r="104" spans="1:3" x14ac:dyDescent="0.25">
      <c r="A104" s="35">
        <v>42305</v>
      </c>
      <c r="B104" s="30">
        <v>736.92</v>
      </c>
      <c r="C104" s="30">
        <v>617.1</v>
      </c>
    </row>
    <row r="105" spans="1:3" x14ac:dyDescent="0.25">
      <c r="A105" s="35">
        <v>42306</v>
      </c>
      <c r="B105" s="30">
        <v>744.85</v>
      </c>
      <c r="C105" s="30">
        <v>626.54999999999995</v>
      </c>
    </row>
    <row r="106" spans="1:3" x14ac:dyDescent="0.25">
      <c r="A106" s="35">
        <v>42307</v>
      </c>
      <c r="B106" s="30">
        <v>737.39</v>
      </c>
      <c r="C106" s="30">
        <v>625.9</v>
      </c>
    </row>
    <row r="107" spans="1:3" x14ac:dyDescent="0.25">
      <c r="A107" s="35">
        <v>42310</v>
      </c>
      <c r="B107" s="30">
        <v>747.74</v>
      </c>
      <c r="C107" s="30">
        <v>628.35</v>
      </c>
    </row>
    <row r="108" spans="1:3" x14ac:dyDescent="0.25">
      <c r="A108" s="35">
        <v>42311</v>
      </c>
      <c r="B108" s="30">
        <v>748.82</v>
      </c>
      <c r="C108" s="30">
        <v>625.30999999999995</v>
      </c>
    </row>
    <row r="109" spans="1:3" x14ac:dyDescent="0.25">
      <c r="A109" s="35">
        <v>42312</v>
      </c>
      <c r="B109" s="30">
        <v>755.28</v>
      </c>
      <c r="C109" s="30">
        <v>640.95000000000005</v>
      </c>
    </row>
    <row r="110" spans="1:3" x14ac:dyDescent="0.25">
      <c r="A110" s="35">
        <v>42313</v>
      </c>
      <c r="B110" s="30">
        <v>760.67</v>
      </c>
      <c r="C110" s="30">
        <v>655.65</v>
      </c>
    </row>
    <row r="111" spans="1:3" x14ac:dyDescent="0.25">
      <c r="A111" s="35">
        <v>42314</v>
      </c>
      <c r="B111" s="30">
        <v>761.6</v>
      </c>
      <c r="C111" s="30">
        <v>659.37</v>
      </c>
    </row>
    <row r="112" spans="1:3" x14ac:dyDescent="0.25">
      <c r="A112" s="35">
        <v>42317</v>
      </c>
      <c r="B112" s="30">
        <v>754.77</v>
      </c>
      <c r="C112" s="30">
        <v>655.49</v>
      </c>
    </row>
    <row r="113" spans="1:3" x14ac:dyDescent="0.25">
      <c r="A113" s="35">
        <v>42318</v>
      </c>
      <c r="B113" s="30">
        <v>758.26</v>
      </c>
      <c r="C113" s="30">
        <v>659.68</v>
      </c>
    </row>
    <row r="114" spans="1:3" x14ac:dyDescent="0.25">
      <c r="A114" s="35">
        <v>42319</v>
      </c>
      <c r="B114" s="30">
        <v>765.25</v>
      </c>
      <c r="C114" s="30">
        <v>673.86</v>
      </c>
    </row>
    <row r="115" spans="1:3" x14ac:dyDescent="0.25">
      <c r="A115" s="35">
        <v>42320</v>
      </c>
      <c r="B115" s="30">
        <v>756.37</v>
      </c>
      <c r="C115" s="30">
        <v>665.6</v>
      </c>
    </row>
    <row r="116" spans="1:3" x14ac:dyDescent="0.25">
      <c r="A116" s="35">
        <v>42321</v>
      </c>
      <c r="B116" s="30">
        <v>740.07</v>
      </c>
      <c r="C116" s="30">
        <v>642.35</v>
      </c>
    </row>
    <row r="117" spans="1:3" x14ac:dyDescent="0.25">
      <c r="A117" s="35">
        <v>42324</v>
      </c>
      <c r="B117" s="30">
        <v>750.42</v>
      </c>
      <c r="C117" s="30">
        <v>647.80999999999995</v>
      </c>
    </row>
    <row r="118" spans="1:3" x14ac:dyDescent="0.25">
      <c r="A118" s="35">
        <v>42325</v>
      </c>
      <c r="B118" s="30">
        <v>745.98</v>
      </c>
      <c r="C118" s="30">
        <v>643.29999999999995</v>
      </c>
    </row>
    <row r="119" spans="1:3" x14ac:dyDescent="0.25">
      <c r="A119" s="35">
        <v>42326</v>
      </c>
      <c r="B119" s="30">
        <v>760.01</v>
      </c>
      <c r="C119" s="30">
        <v>663.54</v>
      </c>
    </row>
    <row r="120" spans="1:3" x14ac:dyDescent="0.25">
      <c r="A120" s="35">
        <v>42327</v>
      </c>
      <c r="B120" s="30">
        <v>759.52</v>
      </c>
      <c r="C120" s="30">
        <v>661.27</v>
      </c>
    </row>
    <row r="121" spans="1:3" x14ac:dyDescent="0.25">
      <c r="A121" s="35">
        <v>42328</v>
      </c>
      <c r="B121" s="30">
        <v>777</v>
      </c>
      <c r="C121" s="30">
        <v>668.45</v>
      </c>
    </row>
    <row r="122" spans="1:3" x14ac:dyDescent="0.25">
      <c r="A122" s="35">
        <v>42331</v>
      </c>
      <c r="B122" s="30">
        <v>776.7</v>
      </c>
      <c r="C122" s="30">
        <v>678.99</v>
      </c>
    </row>
    <row r="123" spans="1:3" x14ac:dyDescent="0.25">
      <c r="A123" s="35">
        <v>42332</v>
      </c>
      <c r="B123" s="30">
        <v>769.63</v>
      </c>
      <c r="C123" s="30">
        <v>671.15</v>
      </c>
    </row>
    <row r="124" spans="1:3" x14ac:dyDescent="0.25">
      <c r="A124" s="35">
        <v>42333</v>
      </c>
      <c r="B124" s="30">
        <v>769.26</v>
      </c>
      <c r="C124" s="30">
        <v>675.34</v>
      </c>
    </row>
    <row r="125" spans="1:3" x14ac:dyDescent="0.25">
      <c r="A125" s="35">
        <v>42335</v>
      </c>
      <c r="B125" s="30">
        <v>771.97</v>
      </c>
      <c r="C125" s="30">
        <v>673.26</v>
      </c>
    </row>
    <row r="126" spans="1:3" x14ac:dyDescent="0.25">
      <c r="A126" s="35">
        <v>42338</v>
      </c>
      <c r="B126" s="30">
        <v>762.85</v>
      </c>
      <c r="C126" s="30">
        <v>664.8</v>
      </c>
    </row>
    <row r="127" spans="1:3" x14ac:dyDescent="0.25">
      <c r="A127" s="35">
        <v>42339</v>
      </c>
      <c r="B127" s="30">
        <v>783.79</v>
      </c>
      <c r="C127" s="30">
        <v>679.06</v>
      </c>
    </row>
    <row r="128" spans="1:3" x14ac:dyDescent="0.25">
      <c r="A128" s="35">
        <v>42340</v>
      </c>
      <c r="B128" s="30">
        <v>777.85</v>
      </c>
      <c r="C128" s="30">
        <v>676.01</v>
      </c>
    </row>
    <row r="129" spans="1:3" x14ac:dyDescent="0.25">
      <c r="A129" s="35">
        <v>42341</v>
      </c>
      <c r="B129" s="30">
        <v>768.2</v>
      </c>
      <c r="C129" s="30">
        <v>666.25</v>
      </c>
    </row>
    <row r="130" spans="1:3" x14ac:dyDescent="0.25">
      <c r="A130" s="35">
        <v>42342</v>
      </c>
      <c r="B130" s="30">
        <v>779.21</v>
      </c>
      <c r="C130" s="30">
        <v>672.64</v>
      </c>
    </row>
    <row r="131" spans="1:3" x14ac:dyDescent="0.25">
      <c r="A131" s="35">
        <v>42345</v>
      </c>
      <c r="B131" s="30">
        <v>772.99</v>
      </c>
      <c r="C131" s="30">
        <v>669.83</v>
      </c>
    </row>
    <row r="132" spans="1:3" x14ac:dyDescent="0.25">
      <c r="A132" s="35">
        <v>42346</v>
      </c>
      <c r="B132" s="30">
        <v>775.14</v>
      </c>
      <c r="C132" s="30">
        <v>677.33</v>
      </c>
    </row>
    <row r="133" spans="1:3" x14ac:dyDescent="0.25">
      <c r="A133" s="35">
        <v>42347</v>
      </c>
      <c r="B133" s="30">
        <v>762.55</v>
      </c>
      <c r="C133" s="30">
        <v>664.79</v>
      </c>
    </row>
    <row r="134" spans="1:3" x14ac:dyDescent="0.25">
      <c r="A134" s="35">
        <v>42348</v>
      </c>
      <c r="B134" s="30">
        <v>760.04</v>
      </c>
      <c r="C134" s="30">
        <v>662.32</v>
      </c>
    </row>
    <row r="135" spans="1:3" x14ac:dyDescent="0.25">
      <c r="A135" s="35">
        <v>42349</v>
      </c>
      <c r="B135" s="30">
        <v>750.42</v>
      </c>
      <c r="C135" s="30">
        <v>640.15</v>
      </c>
    </row>
    <row r="136" spans="1:3" x14ac:dyDescent="0.25">
      <c r="A136" s="35">
        <v>42352</v>
      </c>
      <c r="B136" s="30">
        <v>762.54</v>
      </c>
      <c r="C136" s="30">
        <v>657.91</v>
      </c>
    </row>
    <row r="137" spans="1:3" x14ac:dyDescent="0.25">
      <c r="A137" s="35">
        <v>42353</v>
      </c>
      <c r="B137" s="30">
        <v>760.09</v>
      </c>
      <c r="C137" s="30">
        <v>658.64</v>
      </c>
    </row>
    <row r="138" spans="1:3" x14ac:dyDescent="0.25">
      <c r="A138" s="35">
        <v>42354</v>
      </c>
      <c r="B138" s="30">
        <v>776.59</v>
      </c>
      <c r="C138" s="30">
        <v>675.77</v>
      </c>
    </row>
    <row r="139" spans="1:3" x14ac:dyDescent="0.25">
      <c r="A139" s="35">
        <v>42355</v>
      </c>
      <c r="B139" s="30">
        <v>769.83</v>
      </c>
      <c r="C139" s="30">
        <v>670.65</v>
      </c>
    </row>
    <row r="140" spans="1:3" x14ac:dyDescent="0.25">
      <c r="A140" s="35">
        <v>42356</v>
      </c>
      <c r="B140" s="30">
        <v>756.85</v>
      </c>
      <c r="C140" s="30">
        <v>664.74</v>
      </c>
    </row>
    <row r="141" spans="1:3" x14ac:dyDescent="0.25">
      <c r="A141" s="35">
        <v>42359</v>
      </c>
      <c r="B141" s="30">
        <v>760.8</v>
      </c>
      <c r="C141" s="30">
        <v>664.51</v>
      </c>
    </row>
    <row r="142" spans="1:3" x14ac:dyDescent="0.25">
      <c r="A142" s="35">
        <v>42360</v>
      </c>
      <c r="B142" s="30">
        <v>767.13</v>
      </c>
      <c r="C142" s="30">
        <v>663.15</v>
      </c>
    </row>
    <row r="143" spans="1:3" x14ac:dyDescent="0.25">
      <c r="A143" s="35">
        <v>42361</v>
      </c>
      <c r="B143" s="30">
        <v>768.51</v>
      </c>
      <c r="C143" s="30">
        <v>663.54</v>
      </c>
    </row>
    <row r="144" spans="1:3" x14ac:dyDescent="0.25">
      <c r="A144" s="35">
        <v>42362</v>
      </c>
      <c r="B144" s="30">
        <v>765.84</v>
      </c>
      <c r="C144" s="30">
        <v>662.79</v>
      </c>
    </row>
    <row r="145" spans="1:3" x14ac:dyDescent="0.25">
      <c r="A145" s="35">
        <v>42366</v>
      </c>
      <c r="B145" s="30">
        <v>782.24</v>
      </c>
      <c r="C145" s="30">
        <v>675.25</v>
      </c>
    </row>
    <row r="146" spans="1:3" x14ac:dyDescent="0.25">
      <c r="A146" s="35">
        <v>42367</v>
      </c>
      <c r="B146" s="30">
        <v>793.96</v>
      </c>
      <c r="C146" s="30">
        <v>693.97</v>
      </c>
    </row>
    <row r="147" spans="1:3" x14ac:dyDescent="0.25">
      <c r="A147" s="35">
        <v>42368</v>
      </c>
      <c r="B147" s="30">
        <v>790.3</v>
      </c>
      <c r="C147" s="30">
        <v>689.07</v>
      </c>
    </row>
    <row r="148" spans="1:3" x14ac:dyDescent="0.25">
      <c r="A148" s="35">
        <v>42369</v>
      </c>
      <c r="B148" s="30">
        <v>778.01</v>
      </c>
      <c r="C148" s="30">
        <v>675.89</v>
      </c>
    </row>
    <row r="149" spans="1:3" x14ac:dyDescent="0.25">
      <c r="A149" s="35">
        <v>42373</v>
      </c>
      <c r="B149" s="30">
        <v>758.03369999999995</v>
      </c>
      <c r="C149" s="30">
        <v>636.25</v>
      </c>
    </row>
    <row r="150" spans="1:3" x14ac:dyDescent="0.25">
      <c r="A150" s="35">
        <v>42374</v>
      </c>
      <c r="B150" s="30">
        <v>761.53</v>
      </c>
      <c r="C150" s="30">
        <v>633.79</v>
      </c>
    </row>
    <row r="151" spans="1:3" x14ac:dyDescent="0.25">
      <c r="A151" s="35">
        <v>42375</v>
      </c>
      <c r="B151" s="30">
        <v>759.33</v>
      </c>
      <c r="C151" s="30">
        <v>632.65</v>
      </c>
    </row>
    <row r="152" spans="1:3" x14ac:dyDescent="0.25">
      <c r="A152" s="35">
        <v>42376</v>
      </c>
      <c r="B152" s="30">
        <v>741</v>
      </c>
      <c r="C152" s="30">
        <v>607.94000000000005</v>
      </c>
    </row>
    <row r="153" spans="1:3" x14ac:dyDescent="0.25">
      <c r="A153" s="35">
        <v>42377</v>
      </c>
      <c r="B153" s="30">
        <v>730.91</v>
      </c>
      <c r="C153" s="30">
        <v>607.04999999999995</v>
      </c>
    </row>
    <row r="154" spans="1:3" x14ac:dyDescent="0.25">
      <c r="A154" s="35">
        <v>42380</v>
      </c>
      <c r="B154" s="30">
        <v>733.07</v>
      </c>
      <c r="C154" s="30">
        <v>617.74</v>
      </c>
    </row>
    <row r="155" spans="1:3" x14ac:dyDescent="0.25">
      <c r="A155" s="35">
        <v>42381</v>
      </c>
      <c r="B155" s="30">
        <v>745.34</v>
      </c>
      <c r="C155" s="30">
        <v>617.89</v>
      </c>
    </row>
    <row r="156" spans="1:3" x14ac:dyDescent="0.25">
      <c r="A156" s="35">
        <v>42382</v>
      </c>
      <c r="B156" s="30">
        <v>719.57</v>
      </c>
      <c r="C156" s="30">
        <v>581.80999999999995</v>
      </c>
    </row>
    <row r="157" spans="1:3" x14ac:dyDescent="0.25">
      <c r="A157" s="35">
        <v>42383</v>
      </c>
      <c r="B157" s="30">
        <v>731.39</v>
      </c>
      <c r="C157" s="30">
        <v>593</v>
      </c>
    </row>
    <row r="158" spans="1:3" x14ac:dyDescent="0.25">
      <c r="A158" s="35">
        <v>42384</v>
      </c>
      <c r="B158" s="30">
        <v>711.18</v>
      </c>
      <c r="C158" s="30">
        <v>569.71</v>
      </c>
    </row>
    <row r="159" spans="1:3" x14ac:dyDescent="0.25">
      <c r="A159" s="35">
        <v>42388</v>
      </c>
      <c r="B159" s="30">
        <v>719.08</v>
      </c>
      <c r="C159" s="30">
        <v>574.48</v>
      </c>
    </row>
    <row r="160" spans="1:3" x14ac:dyDescent="0.25">
      <c r="A160" s="35">
        <v>42389</v>
      </c>
      <c r="B160" s="30">
        <v>718.56</v>
      </c>
      <c r="C160" s="30">
        <v>571.77</v>
      </c>
    </row>
    <row r="161" spans="1:3" x14ac:dyDescent="0.25">
      <c r="A161" s="35">
        <v>42390</v>
      </c>
      <c r="B161" s="30">
        <v>726.67</v>
      </c>
      <c r="C161" s="30">
        <v>575.02</v>
      </c>
    </row>
    <row r="162" spans="1:3" x14ac:dyDescent="0.25">
      <c r="A162" s="35">
        <v>42391</v>
      </c>
      <c r="B162" s="30">
        <v>745.46</v>
      </c>
      <c r="C162" s="30">
        <v>596.38</v>
      </c>
    </row>
    <row r="163" spans="1:3" x14ac:dyDescent="0.25">
      <c r="A163" s="35">
        <v>42394</v>
      </c>
      <c r="B163" s="30">
        <v>733.62</v>
      </c>
      <c r="C163" s="30">
        <v>596.53</v>
      </c>
    </row>
    <row r="164" spans="1:3" x14ac:dyDescent="0.25">
      <c r="A164" s="35">
        <v>42395</v>
      </c>
      <c r="B164" s="30">
        <v>733.79</v>
      </c>
      <c r="C164" s="30">
        <v>601.25</v>
      </c>
    </row>
    <row r="165" spans="1:3" x14ac:dyDescent="0.25">
      <c r="A165" s="35">
        <v>42396</v>
      </c>
      <c r="B165" s="30">
        <v>717.58</v>
      </c>
      <c r="C165" s="30">
        <v>583.35</v>
      </c>
    </row>
    <row r="166" spans="1:3" x14ac:dyDescent="0.25">
      <c r="A166" s="35">
        <v>42397</v>
      </c>
      <c r="B166" s="30">
        <v>748.3</v>
      </c>
      <c r="C166" s="30">
        <v>635.35</v>
      </c>
    </row>
    <row r="167" spans="1:3" x14ac:dyDescent="0.25">
      <c r="A167" s="35">
        <v>42398</v>
      </c>
      <c r="B167" s="30">
        <v>761.35</v>
      </c>
      <c r="C167" s="30">
        <v>587</v>
      </c>
    </row>
    <row r="168" spans="1:3" x14ac:dyDescent="0.25">
      <c r="A168" s="35">
        <v>42401</v>
      </c>
      <c r="B168" s="30">
        <v>770.77</v>
      </c>
      <c r="C168" s="30">
        <v>574.80999999999995</v>
      </c>
    </row>
    <row r="169" spans="1:3" x14ac:dyDescent="0.25">
      <c r="A169" s="35">
        <v>42402</v>
      </c>
      <c r="B169" s="30">
        <v>780.91</v>
      </c>
      <c r="C169" s="30">
        <v>552.1</v>
      </c>
    </row>
    <row r="170" spans="1:3" x14ac:dyDescent="0.25">
      <c r="A170" s="35">
        <v>42403</v>
      </c>
      <c r="B170" s="30">
        <v>749.38</v>
      </c>
      <c r="C170" s="30">
        <v>531.07000000000005</v>
      </c>
    </row>
    <row r="171" spans="1:3" x14ac:dyDescent="0.25">
      <c r="A171" s="35">
        <v>42404</v>
      </c>
      <c r="B171" s="30">
        <v>730.03</v>
      </c>
      <c r="C171" s="30">
        <v>536.26</v>
      </c>
    </row>
    <row r="172" spans="1:3" x14ac:dyDescent="0.25">
      <c r="A172" s="35">
        <v>42405</v>
      </c>
      <c r="B172" s="30">
        <v>703.76</v>
      </c>
      <c r="C172" s="30">
        <v>502.13</v>
      </c>
    </row>
    <row r="173" spans="1:3" x14ac:dyDescent="0.25">
      <c r="A173" s="35">
        <v>42408</v>
      </c>
      <c r="B173" s="30">
        <v>704.16</v>
      </c>
      <c r="C173" s="30">
        <v>488.1</v>
      </c>
    </row>
    <row r="174" spans="1:3" x14ac:dyDescent="0.25">
      <c r="A174" s="35">
        <v>42409</v>
      </c>
      <c r="B174" s="30">
        <v>701.02</v>
      </c>
      <c r="C174" s="30">
        <v>482.07</v>
      </c>
    </row>
    <row r="175" spans="1:3" x14ac:dyDescent="0.25">
      <c r="A175" s="35">
        <v>42410</v>
      </c>
      <c r="B175" s="30">
        <v>706.85</v>
      </c>
      <c r="C175" s="30">
        <v>490.48</v>
      </c>
    </row>
    <row r="176" spans="1:3" x14ac:dyDescent="0.25">
      <c r="A176" s="35">
        <v>42411</v>
      </c>
      <c r="B176" s="30">
        <v>706.36</v>
      </c>
      <c r="C176" s="30">
        <v>503.82</v>
      </c>
    </row>
    <row r="177" spans="1:3" x14ac:dyDescent="0.25">
      <c r="A177" s="35">
        <v>42412</v>
      </c>
      <c r="B177" s="30">
        <v>706.89</v>
      </c>
      <c r="C177" s="30">
        <v>507.08</v>
      </c>
    </row>
    <row r="178" spans="1:3" x14ac:dyDescent="0.25">
      <c r="A178" s="35">
        <v>42416</v>
      </c>
      <c r="B178" s="30">
        <v>717.64</v>
      </c>
      <c r="C178" s="30">
        <v>521.1</v>
      </c>
    </row>
    <row r="179" spans="1:3" x14ac:dyDescent="0.25">
      <c r="A179" s="35">
        <v>42417</v>
      </c>
      <c r="B179" s="30">
        <v>731.97</v>
      </c>
      <c r="C179" s="30">
        <v>534.1</v>
      </c>
    </row>
    <row r="180" spans="1:3" x14ac:dyDescent="0.25">
      <c r="A180" s="35">
        <v>42418</v>
      </c>
      <c r="B180" s="30">
        <v>717.51</v>
      </c>
      <c r="C180" s="30">
        <v>525</v>
      </c>
    </row>
    <row r="181" spans="1:3" x14ac:dyDescent="0.25">
      <c r="A181" s="35">
        <v>42419</v>
      </c>
      <c r="B181" s="30">
        <v>722.11</v>
      </c>
      <c r="C181" s="30">
        <v>534.9</v>
      </c>
    </row>
    <row r="182" spans="1:3" x14ac:dyDescent="0.25">
      <c r="A182" s="35">
        <v>42422</v>
      </c>
      <c r="B182" s="30">
        <v>729.05</v>
      </c>
      <c r="C182" s="30">
        <v>559.5</v>
      </c>
    </row>
    <row r="183" spans="1:3" x14ac:dyDescent="0.25">
      <c r="A183" s="35">
        <v>42423</v>
      </c>
      <c r="B183" s="30">
        <v>717.29</v>
      </c>
      <c r="C183" s="30">
        <v>552.94000000000005</v>
      </c>
    </row>
    <row r="184" spans="1:3" x14ac:dyDescent="0.25">
      <c r="A184" s="35">
        <v>42424</v>
      </c>
      <c r="B184" s="30">
        <v>720.9</v>
      </c>
      <c r="C184" s="30">
        <v>554.04</v>
      </c>
    </row>
    <row r="185" spans="1:3" x14ac:dyDescent="0.25">
      <c r="A185" s="35">
        <v>42425</v>
      </c>
      <c r="B185" s="30">
        <v>729.12</v>
      </c>
      <c r="C185" s="30">
        <v>555.29999999999995</v>
      </c>
    </row>
    <row r="186" spans="1:3" x14ac:dyDescent="0.25">
      <c r="A186" s="35">
        <v>42426</v>
      </c>
      <c r="B186" s="30">
        <v>724.86</v>
      </c>
      <c r="C186" s="30">
        <v>555.23</v>
      </c>
    </row>
    <row r="187" spans="1:3" x14ac:dyDescent="0.25">
      <c r="A187" s="35">
        <v>42429</v>
      </c>
      <c r="B187" s="30">
        <v>717.22</v>
      </c>
      <c r="C187" s="30">
        <v>552.52</v>
      </c>
    </row>
    <row r="188" spans="1:3" x14ac:dyDescent="0.25">
      <c r="A188" s="35">
        <v>42430</v>
      </c>
      <c r="B188" s="30">
        <v>742.17</v>
      </c>
      <c r="C188" s="30">
        <v>579.04</v>
      </c>
    </row>
    <row r="189" spans="1:3" x14ac:dyDescent="0.25">
      <c r="A189" s="35">
        <v>42431</v>
      </c>
      <c r="B189" s="30">
        <v>739.48</v>
      </c>
      <c r="C189" s="30">
        <v>580.21</v>
      </c>
    </row>
    <row r="190" spans="1:3" x14ac:dyDescent="0.25">
      <c r="A190" s="35">
        <v>42432</v>
      </c>
      <c r="B190" s="30">
        <v>731.59</v>
      </c>
      <c r="C190" s="30">
        <v>577.49</v>
      </c>
    </row>
    <row r="191" spans="1:3" x14ac:dyDescent="0.25">
      <c r="A191" s="35">
        <v>42433</v>
      </c>
      <c r="B191" s="30">
        <v>730.22</v>
      </c>
      <c r="C191" s="30">
        <v>575.14</v>
      </c>
    </row>
    <row r="192" spans="1:3" x14ac:dyDescent="0.25">
      <c r="A192" s="35">
        <v>42436</v>
      </c>
      <c r="B192" s="30">
        <v>712.8</v>
      </c>
      <c r="C192" s="30">
        <v>562.79999999999995</v>
      </c>
    </row>
    <row r="193" spans="1:3" x14ac:dyDescent="0.25">
      <c r="A193" s="35">
        <v>42437</v>
      </c>
      <c r="B193" s="30">
        <v>713.53</v>
      </c>
      <c r="C193" s="30">
        <v>560.26</v>
      </c>
    </row>
    <row r="194" spans="1:3" x14ac:dyDescent="0.25">
      <c r="A194" s="35">
        <v>42438</v>
      </c>
      <c r="B194" s="30">
        <v>725.41</v>
      </c>
      <c r="C194" s="30">
        <v>559.47</v>
      </c>
    </row>
    <row r="195" spans="1:3" x14ac:dyDescent="0.25">
      <c r="A195" s="35">
        <v>42439</v>
      </c>
      <c r="B195" s="30">
        <v>732.17</v>
      </c>
      <c r="C195" s="30">
        <v>558.92999999999995</v>
      </c>
    </row>
    <row r="196" spans="1:3" x14ac:dyDescent="0.25">
      <c r="A196" s="35">
        <v>42440</v>
      </c>
      <c r="B196" s="30">
        <v>744.87</v>
      </c>
      <c r="C196" s="30">
        <v>569.61</v>
      </c>
    </row>
    <row r="197" spans="1:3" x14ac:dyDescent="0.25">
      <c r="A197" s="35">
        <v>42443</v>
      </c>
      <c r="B197" s="30">
        <v>750.24</v>
      </c>
      <c r="C197" s="30">
        <v>573.37</v>
      </c>
    </row>
    <row r="198" spans="1:3" x14ac:dyDescent="0.25">
      <c r="A198" s="35">
        <v>42444</v>
      </c>
      <c r="B198" s="30">
        <v>750.57</v>
      </c>
      <c r="C198" s="30">
        <v>577.02</v>
      </c>
    </row>
    <row r="199" spans="1:3" x14ac:dyDescent="0.25">
      <c r="A199" s="35">
        <v>42445</v>
      </c>
      <c r="B199" s="30">
        <v>757.36</v>
      </c>
      <c r="C199" s="30">
        <v>574.27</v>
      </c>
    </row>
    <row r="200" spans="1:3" x14ac:dyDescent="0.25">
      <c r="A200" s="35">
        <v>42446</v>
      </c>
      <c r="B200" s="30">
        <v>758.48</v>
      </c>
      <c r="C200" s="30">
        <v>559.44000000000005</v>
      </c>
    </row>
    <row r="201" spans="1:3" x14ac:dyDescent="0.25">
      <c r="A201" s="35">
        <v>42447</v>
      </c>
      <c r="B201" s="30">
        <v>755.41</v>
      </c>
      <c r="C201" s="30">
        <v>552.08000000000004</v>
      </c>
    </row>
    <row r="202" spans="1:3" x14ac:dyDescent="0.25">
      <c r="A202" s="35">
        <v>42450</v>
      </c>
      <c r="B202" s="30">
        <v>762.16</v>
      </c>
      <c r="C202" s="30">
        <v>553.98</v>
      </c>
    </row>
    <row r="203" spans="1:3" x14ac:dyDescent="0.25">
      <c r="A203" s="35">
        <v>42451</v>
      </c>
      <c r="B203" s="30">
        <v>760.05</v>
      </c>
      <c r="C203" s="30">
        <v>560.48</v>
      </c>
    </row>
    <row r="204" spans="1:3" x14ac:dyDescent="0.25">
      <c r="A204" s="35">
        <v>42452</v>
      </c>
      <c r="B204" s="30">
        <v>757.56</v>
      </c>
      <c r="C204" s="30">
        <v>569.63</v>
      </c>
    </row>
    <row r="205" spans="1:3" x14ac:dyDescent="0.25">
      <c r="A205" s="35">
        <v>42453</v>
      </c>
      <c r="B205" s="30">
        <v>754.84</v>
      </c>
      <c r="C205" s="30">
        <v>582.95000000000005</v>
      </c>
    </row>
    <row r="206" spans="1:3" x14ac:dyDescent="0.25">
      <c r="A206" s="35">
        <v>42457</v>
      </c>
      <c r="B206" s="30">
        <v>753.28</v>
      </c>
      <c r="C206" s="30">
        <v>579.87</v>
      </c>
    </row>
    <row r="207" spans="1:3" x14ac:dyDescent="0.25">
      <c r="A207" s="35">
        <v>42458</v>
      </c>
      <c r="B207" s="30">
        <v>765.89</v>
      </c>
      <c r="C207" s="30">
        <v>593.86</v>
      </c>
    </row>
    <row r="208" spans="1:3" x14ac:dyDescent="0.25">
      <c r="A208" s="35">
        <v>42459</v>
      </c>
      <c r="B208" s="30">
        <v>768.34</v>
      </c>
      <c r="C208" s="30">
        <v>598.69000000000005</v>
      </c>
    </row>
    <row r="209" spans="1:3" x14ac:dyDescent="0.25">
      <c r="A209" s="35">
        <v>42460</v>
      </c>
      <c r="B209" s="30">
        <v>762.9</v>
      </c>
      <c r="C209" s="30">
        <v>593.64</v>
      </c>
    </row>
    <row r="210" spans="1:3" x14ac:dyDescent="0.25">
      <c r="A210" s="35">
        <v>42461</v>
      </c>
      <c r="B210" s="30">
        <v>769.67</v>
      </c>
      <c r="C210" s="30">
        <v>598.5</v>
      </c>
    </row>
    <row r="211" spans="1:3" x14ac:dyDescent="0.25">
      <c r="A211" s="35">
        <v>42464</v>
      </c>
      <c r="B211" s="30">
        <v>765.12</v>
      </c>
      <c r="C211" s="30">
        <v>593.19000000000005</v>
      </c>
    </row>
    <row r="212" spans="1:3" x14ac:dyDescent="0.25">
      <c r="A212" s="35">
        <v>42465</v>
      </c>
      <c r="B212" s="30">
        <v>758.57</v>
      </c>
      <c r="C212" s="30">
        <v>586.14</v>
      </c>
    </row>
    <row r="213" spans="1:3" x14ac:dyDescent="0.25">
      <c r="A213" s="35">
        <v>42466</v>
      </c>
      <c r="B213" s="30">
        <v>768.07</v>
      </c>
      <c r="C213" s="30">
        <v>602.08000000000004</v>
      </c>
    </row>
    <row r="214" spans="1:3" x14ac:dyDescent="0.25">
      <c r="A214" s="35">
        <v>42467</v>
      </c>
      <c r="B214" s="30">
        <v>760.12</v>
      </c>
      <c r="C214" s="30">
        <v>591.42999999999995</v>
      </c>
    </row>
    <row r="215" spans="1:3" x14ac:dyDescent="0.25">
      <c r="A215" s="35">
        <v>42468</v>
      </c>
      <c r="B215" s="30">
        <v>759.47</v>
      </c>
      <c r="C215" s="30">
        <v>594.6</v>
      </c>
    </row>
    <row r="216" spans="1:3" x14ac:dyDescent="0.25">
      <c r="A216" s="35">
        <v>42471</v>
      </c>
      <c r="B216" s="30">
        <v>757.54</v>
      </c>
      <c r="C216" s="30">
        <v>595.92999999999995</v>
      </c>
    </row>
    <row r="217" spans="1:3" x14ac:dyDescent="0.25">
      <c r="A217" s="35">
        <v>42472</v>
      </c>
      <c r="B217" s="30">
        <v>764.32</v>
      </c>
      <c r="C217" s="30">
        <v>603.16999999999996</v>
      </c>
    </row>
    <row r="218" spans="1:3" x14ac:dyDescent="0.25">
      <c r="A218" s="35">
        <v>42473</v>
      </c>
      <c r="B218" s="30">
        <v>771.91</v>
      </c>
      <c r="C218" s="30">
        <v>614.82000000000005</v>
      </c>
    </row>
    <row r="219" spans="1:3" x14ac:dyDescent="0.25">
      <c r="A219" s="35">
        <v>42474</v>
      </c>
      <c r="B219" s="30">
        <v>775.39</v>
      </c>
      <c r="C219" s="30">
        <v>620.75</v>
      </c>
    </row>
    <row r="220" spans="1:3" x14ac:dyDescent="0.25">
      <c r="A220" s="35">
        <v>42475</v>
      </c>
      <c r="B220" s="30">
        <v>780</v>
      </c>
      <c r="C220" s="30">
        <v>625.89</v>
      </c>
    </row>
    <row r="221" spans="1:3" x14ac:dyDescent="0.25">
      <c r="A221" s="35">
        <v>42478</v>
      </c>
      <c r="B221" s="30">
        <v>787.68</v>
      </c>
      <c r="C221" s="30">
        <v>635.35</v>
      </c>
    </row>
    <row r="222" spans="1:3" x14ac:dyDescent="0.25">
      <c r="A222" s="35">
        <v>42479</v>
      </c>
      <c r="B222" s="30">
        <v>776.25</v>
      </c>
      <c r="C222" s="30">
        <v>627.9</v>
      </c>
    </row>
    <row r="223" spans="1:3" x14ac:dyDescent="0.25">
      <c r="A223" s="35">
        <v>42480</v>
      </c>
      <c r="B223" s="30">
        <v>774.92</v>
      </c>
      <c r="C223" s="30">
        <v>632.99</v>
      </c>
    </row>
    <row r="224" spans="1:3" x14ac:dyDescent="0.25">
      <c r="A224" s="35">
        <v>42481</v>
      </c>
      <c r="B224" s="30">
        <v>780</v>
      </c>
      <c r="C224" s="30">
        <v>631</v>
      </c>
    </row>
    <row r="225" spans="1:3" x14ac:dyDescent="0.25">
      <c r="A225" s="35">
        <v>42482</v>
      </c>
      <c r="B225" s="30">
        <v>737.42</v>
      </c>
      <c r="C225" s="30">
        <v>620.5</v>
      </c>
    </row>
    <row r="226" spans="1:3" x14ac:dyDescent="0.25">
      <c r="A226" s="35">
        <v>42485</v>
      </c>
      <c r="B226" s="30">
        <v>742.21</v>
      </c>
      <c r="C226" s="30">
        <v>626.20000000000005</v>
      </c>
    </row>
    <row r="227" spans="1:3" x14ac:dyDescent="0.25">
      <c r="A227" s="35">
        <v>42486</v>
      </c>
      <c r="B227" s="30">
        <v>725.37</v>
      </c>
      <c r="C227" s="30">
        <v>616.88</v>
      </c>
    </row>
    <row r="228" spans="1:3" x14ac:dyDescent="0.25">
      <c r="A228" s="35">
        <v>42487</v>
      </c>
      <c r="B228" s="30">
        <v>721.46</v>
      </c>
      <c r="C228" s="30">
        <v>606.57000000000005</v>
      </c>
    </row>
    <row r="229" spans="1:3" x14ac:dyDescent="0.25">
      <c r="A229" s="35">
        <v>42488</v>
      </c>
      <c r="B229" s="30">
        <v>705.06</v>
      </c>
      <c r="C229" s="30">
        <v>602</v>
      </c>
    </row>
    <row r="230" spans="1:3" x14ac:dyDescent="0.25">
      <c r="A230" s="35">
        <v>42489</v>
      </c>
      <c r="B230" s="30">
        <v>707.88</v>
      </c>
      <c r="C230" s="30">
        <v>659.59</v>
      </c>
    </row>
    <row r="231" spans="1:3" x14ac:dyDescent="0.25">
      <c r="A231" s="35">
        <v>42492</v>
      </c>
      <c r="B231" s="30">
        <v>714.41</v>
      </c>
      <c r="C231" s="30">
        <v>683.85</v>
      </c>
    </row>
    <row r="232" spans="1:3" x14ac:dyDescent="0.25">
      <c r="A232" s="35">
        <v>42493</v>
      </c>
      <c r="B232" s="30">
        <v>708.39</v>
      </c>
      <c r="C232" s="30">
        <v>671.32</v>
      </c>
    </row>
    <row r="233" spans="1:3" x14ac:dyDescent="0.25">
      <c r="A233" s="35">
        <v>42494</v>
      </c>
      <c r="B233" s="30">
        <v>711.37</v>
      </c>
      <c r="C233" s="30">
        <v>670.9</v>
      </c>
    </row>
    <row r="234" spans="1:3" x14ac:dyDescent="0.25">
      <c r="A234" s="35">
        <v>42495</v>
      </c>
      <c r="B234" s="30">
        <v>714.71</v>
      </c>
      <c r="C234" s="30">
        <v>659.09</v>
      </c>
    </row>
    <row r="235" spans="1:3" x14ac:dyDescent="0.25">
      <c r="A235" s="35">
        <v>42496</v>
      </c>
      <c r="B235" s="30">
        <v>725.18</v>
      </c>
      <c r="C235" s="30">
        <v>673.95</v>
      </c>
    </row>
    <row r="236" spans="1:3" x14ac:dyDescent="0.25">
      <c r="A236" s="35">
        <v>42499</v>
      </c>
      <c r="B236" s="30">
        <v>729.13</v>
      </c>
      <c r="C236" s="30">
        <v>679.75</v>
      </c>
    </row>
    <row r="237" spans="1:3" x14ac:dyDescent="0.25">
      <c r="A237" s="35">
        <v>42500</v>
      </c>
      <c r="B237" s="30">
        <v>739.38</v>
      </c>
      <c r="C237" s="30">
        <v>703.245</v>
      </c>
    </row>
    <row r="238" spans="1:3" x14ac:dyDescent="0.25">
      <c r="A238" s="35">
        <v>42501</v>
      </c>
      <c r="B238" s="30">
        <v>730.55</v>
      </c>
      <c r="C238" s="30">
        <v>713.23</v>
      </c>
    </row>
    <row r="239" spans="1:3" x14ac:dyDescent="0.25">
      <c r="A239" s="35">
        <v>42502</v>
      </c>
      <c r="B239" s="30">
        <v>728.07</v>
      </c>
      <c r="C239" s="30">
        <v>717.93</v>
      </c>
    </row>
    <row r="240" spans="1:3" x14ac:dyDescent="0.25">
      <c r="A240" s="35">
        <v>42503</v>
      </c>
      <c r="B240" s="30">
        <v>724.83</v>
      </c>
      <c r="C240" s="30">
        <v>710.22</v>
      </c>
    </row>
    <row r="241" spans="1:3" x14ac:dyDescent="0.25">
      <c r="A241" s="35">
        <v>42506</v>
      </c>
      <c r="B241" s="30">
        <v>730.3</v>
      </c>
      <c r="C241" s="30">
        <v>710.66</v>
      </c>
    </row>
    <row r="242" spans="1:3" x14ac:dyDescent="0.25">
      <c r="A242" s="35">
        <v>42507</v>
      </c>
      <c r="B242" s="30">
        <v>720.19</v>
      </c>
      <c r="C242" s="30">
        <v>695.27</v>
      </c>
    </row>
    <row r="243" spans="1:3" x14ac:dyDescent="0.25">
      <c r="A243" s="35">
        <v>42508</v>
      </c>
      <c r="B243" s="30">
        <v>721.78</v>
      </c>
      <c r="C243" s="30">
        <v>697.45</v>
      </c>
    </row>
    <row r="244" spans="1:3" x14ac:dyDescent="0.25">
      <c r="A244" s="35">
        <v>42509</v>
      </c>
      <c r="B244" s="30">
        <v>715.31</v>
      </c>
      <c r="C244" s="30">
        <v>698.52</v>
      </c>
    </row>
    <row r="245" spans="1:3" x14ac:dyDescent="0.25">
      <c r="A245" s="35">
        <v>42510</v>
      </c>
      <c r="B245" s="30">
        <v>721.71</v>
      </c>
      <c r="C245" s="30">
        <v>702.8</v>
      </c>
    </row>
    <row r="246" spans="1:3" x14ac:dyDescent="0.25">
      <c r="A246" s="35">
        <v>42513</v>
      </c>
      <c r="B246" s="30">
        <v>717.24</v>
      </c>
      <c r="C246" s="30">
        <v>696.75</v>
      </c>
    </row>
    <row r="247" spans="1:3" x14ac:dyDescent="0.25">
      <c r="A247" s="35">
        <v>42514</v>
      </c>
      <c r="B247" s="30">
        <v>733.03</v>
      </c>
      <c r="C247" s="30">
        <v>704.2</v>
      </c>
    </row>
    <row r="248" spans="1:3" x14ac:dyDescent="0.25">
      <c r="A248" s="35">
        <v>42515</v>
      </c>
      <c r="B248" s="30">
        <v>738.1</v>
      </c>
      <c r="C248" s="30">
        <v>708.35</v>
      </c>
    </row>
    <row r="249" spans="1:3" x14ac:dyDescent="0.25">
      <c r="A249" s="35">
        <v>42516</v>
      </c>
      <c r="B249" s="30">
        <v>736.93</v>
      </c>
      <c r="C249" s="30">
        <v>714.91</v>
      </c>
    </row>
    <row r="250" spans="1:3" x14ac:dyDescent="0.25">
      <c r="A250" s="35">
        <v>42517</v>
      </c>
      <c r="B250" s="30">
        <v>747.6</v>
      </c>
      <c r="C250" s="30">
        <v>712.24</v>
      </c>
    </row>
    <row r="251" spans="1:3" x14ac:dyDescent="0.25">
      <c r="A251" s="35">
        <v>42521</v>
      </c>
      <c r="B251" s="30">
        <v>748.85</v>
      </c>
      <c r="C251" s="30">
        <v>722.79</v>
      </c>
    </row>
    <row r="252" spans="1:3" x14ac:dyDescent="0.25">
      <c r="A252" s="35">
        <v>42522</v>
      </c>
      <c r="B252" s="30">
        <v>748.46</v>
      </c>
      <c r="C252" s="30">
        <v>719.44</v>
      </c>
    </row>
    <row r="253" spans="1:3" x14ac:dyDescent="0.25">
      <c r="A253" s="35">
        <v>42523</v>
      </c>
      <c r="B253" s="30">
        <v>744.27</v>
      </c>
      <c r="C253" s="30">
        <v>728.24</v>
      </c>
    </row>
    <row r="254" spans="1:3" x14ac:dyDescent="0.25">
      <c r="A254" s="35">
        <v>42524</v>
      </c>
      <c r="B254" s="30">
        <v>735.86</v>
      </c>
      <c r="C254" s="30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</sheetPr>
  <dimension ref="A1:N7"/>
  <sheetViews>
    <sheetView showGridLines="0" workbookViewId="0">
      <selection activeCell="N26" sqref="N26"/>
    </sheetView>
  </sheetViews>
  <sheetFormatPr defaultRowHeight="15" x14ac:dyDescent="0.25"/>
  <cols>
    <col min="1" max="1" width="14" style="13" customWidth="1"/>
    <col min="2" max="5" width="12" style="30" customWidth="1"/>
    <col min="11" max="11" width="9.7109375" customWidth="1"/>
    <col min="12" max="12" width="10.42578125" customWidth="1"/>
    <col min="13" max="13" width="11.28515625" customWidth="1"/>
  </cols>
  <sheetData>
    <row r="1" spans="1:14" x14ac:dyDescent="0.25">
      <c r="B1" s="121" t="s">
        <v>44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3"/>
    </row>
    <row r="2" spans="1:14" x14ac:dyDescent="0.2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10" t="s">
        <v>45</v>
      </c>
    </row>
    <row r="3" spans="1:14" x14ac:dyDescent="0.2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9">
        <f>SUM(B3:M3)</f>
        <v>421099</v>
      </c>
    </row>
    <row r="4" spans="1:14" x14ac:dyDescent="0.2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9">
        <f>SUM(B4:M4)</f>
        <v>350354</v>
      </c>
    </row>
    <row r="5" spans="1:14" x14ac:dyDescent="0.2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9">
        <f>SUM(B5:M5)</f>
        <v>91033</v>
      </c>
    </row>
    <row r="6" spans="1:14" x14ac:dyDescent="0.2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9">
        <f>SUM(B6:M6)</f>
        <v>164050</v>
      </c>
    </row>
    <row r="7" spans="1:14" x14ac:dyDescent="0.25">
      <c r="A7" s="108" t="s">
        <v>45</v>
      </c>
      <c r="B7" s="109">
        <f>SUM(B3:B6)</f>
        <v>86170</v>
      </c>
      <c r="C7" s="109">
        <f t="shared" ref="C7:M7" si="0">SUM(C3:C6)</f>
        <v>88618</v>
      </c>
      <c r="D7" s="109">
        <f t="shared" si="0"/>
        <v>75067</v>
      </c>
      <c r="E7" s="109">
        <f t="shared" si="0"/>
        <v>77805</v>
      </c>
      <c r="F7" s="109">
        <f t="shared" si="0"/>
        <v>77260</v>
      </c>
      <c r="G7" s="109">
        <f t="shared" si="0"/>
        <v>84694</v>
      </c>
      <c r="H7" s="109">
        <f t="shared" si="0"/>
        <v>83986</v>
      </c>
      <c r="I7" s="109">
        <f t="shared" si="0"/>
        <v>95006</v>
      </c>
      <c r="J7" s="109">
        <f t="shared" si="0"/>
        <v>95384</v>
      </c>
      <c r="K7" s="109">
        <f t="shared" si="0"/>
        <v>92403</v>
      </c>
      <c r="L7" s="109">
        <f t="shared" si="0"/>
        <v>86309</v>
      </c>
      <c r="M7" s="109">
        <f t="shared" si="0"/>
        <v>83834</v>
      </c>
      <c r="N7" s="13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5" tint="0.59999389629810485"/>
  </sheetPr>
  <dimension ref="A1:F22"/>
  <sheetViews>
    <sheetView showGridLines="0" workbookViewId="0">
      <selection activeCell="E25" sqref="E25"/>
    </sheetView>
  </sheetViews>
  <sheetFormatPr defaultRowHeight="15" x14ac:dyDescent="0.25"/>
  <cols>
    <col min="1" max="1" width="15.28515625" customWidth="1"/>
    <col min="2" max="2" width="10.140625" customWidth="1"/>
    <col min="3" max="3" width="10.28515625" customWidth="1"/>
    <col min="4" max="4" width="10.42578125" customWidth="1"/>
    <col min="5" max="5" width="12.140625" customWidth="1"/>
    <col min="6" max="6" width="11.28515625" style="13" customWidth="1"/>
  </cols>
  <sheetData>
    <row r="1" spans="1:6" x14ac:dyDescent="0.25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25">
      <c r="A2" s="13" t="s">
        <v>236</v>
      </c>
      <c r="B2" s="30">
        <v>35000</v>
      </c>
      <c r="C2" s="30">
        <v>118000</v>
      </c>
      <c r="D2" s="30">
        <f>E2-C2</f>
        <v>282000</v>
      </c>
      <c r="E2" s="30">
        <v>400000</v>
      </c>
      <c r="F2" s="41">
        <f>C2/E2</f>
        <v>0.29499999999999998</v>
      </c>
    </row>
    <row r="3" spans="1:6" x14ac:dyDescent="0.25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25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25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25">
      <c r="A9" s="13"/>
      <c r="B9" s="13"/>
      <c r="C9" s="13"/>
    </row>
    <row r="11" spans="1:6" x14ac:dyDescent="0.25">
      <c r="B11" s="30"/>
      <c r="C11" s="30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5" tint="0.59999389629810485"/>
  </sheetPr>
  <dimension ref="A1:M481"/>
  <sheetViews>
    <sheetView showGridLines="0" zoomScaleNormal="100" workbookViewId="0">
      <pane xSplit="1" ySplit="1" topLeftCell="R5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5" x14ac:dyDescent="0.25"/>
  <cols>
    <col min="1" max="1" width="10.5703125" style="13" customWidth="1"/>
    <col min="2" max="2" width="21.42578125" style="13" customWidth="1"/>
    <col min="3" max="3" width="10.85546875" style="13" customWidth="1"/>
    <col min="4" max="4" width="10" style="13" customWidth="1"/>
    <col min="5" max="6" width="8.85546875" style="13"/>
    <col min="7" max="7" width="12.85546875" style="13" customWidth="1"/>
    <col min="8" max="12" width="8.85546875" style="13"/>
    <col min="13" max="13" width="15.42578125" style="30" customWidth="1"/>
  </cols>
  <sheetData>
    <row r="1" spans="1:13" x14ac:dyDescent="0.25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x14ac:dyDescent="0.25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x14ac:dyDescent="0.25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x14ac:dyDescent="0.25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x14ac:dyDescent="0.25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x14ac:dyDescent="0.25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x14ac:dyDescent="0.25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x14ac:dyDescent="0.25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x14ac:dyDescent="0.25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x14ac:dyDescent="0.25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x14ac:dyDescent="0.25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x14ac:dyDescent="0.25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x14ac:dyDescent="0.25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x14ac:dyDescent="0.25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x14ac:dyDescent="0.25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x14ac:dyDescent="0.25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x14ac:dyDescent="0.25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x14ac:dyDescent="0.25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x14ac:dyDescent="0.25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x14ac:dyDescent="0.25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x14ac:dyDescent="0.25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x14ac:dyDescent="0.25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x14ac:dyDescent="0.25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x14ac:dyDescent="0.25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25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25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25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25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25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25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25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25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25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25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25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25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25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25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25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25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25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25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25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25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25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25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25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25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25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25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25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25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25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25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25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25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25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25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25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25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25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25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25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25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25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25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25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25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25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25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25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25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25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25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25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25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25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25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25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25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25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25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25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25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25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25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25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25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25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25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25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25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25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25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25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25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25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25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25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25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25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25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25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25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25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25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25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25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25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25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25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25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25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25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25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25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25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25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25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25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25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25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25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25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25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25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25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25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25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25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25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25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25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25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25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25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25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25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25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25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25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25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25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25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25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25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25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25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25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25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25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25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25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25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25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25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25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25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25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25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25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25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25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25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25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25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25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25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25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25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25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25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25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25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25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25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25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25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25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25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25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25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25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25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25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25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25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25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25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25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25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25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25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25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25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25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25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25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25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25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25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25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25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25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25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25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25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25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25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25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25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25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25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25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25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25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25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25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25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25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25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25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25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25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25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25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25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25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25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25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25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25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25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25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25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25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25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25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25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25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25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25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25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25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25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25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25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25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25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25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25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25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25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25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25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25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25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25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25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25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25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25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25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25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25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25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25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25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25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25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25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25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25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25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25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25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25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25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25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25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25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25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25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25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25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25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25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25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25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25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25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25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25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25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25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25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25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25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25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25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25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25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25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25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25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25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25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25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25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25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25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25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25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25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25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25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25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25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25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25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25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25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25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25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25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25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25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25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25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25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25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25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25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25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25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25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25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25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25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25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25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25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25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25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25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25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25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25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25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25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25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25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25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25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25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25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25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25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25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25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25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25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25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25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25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25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25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25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25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25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25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25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25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25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25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25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25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25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25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25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25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25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25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25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25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25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25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25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25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25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25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25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25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25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25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25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25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25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25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25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25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25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25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25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25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25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25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25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25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25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25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25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25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25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25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25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25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25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25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25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25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25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25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25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25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25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25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25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25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25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25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25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25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25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25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25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25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25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25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25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25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25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25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25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25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25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25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25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25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25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25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25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25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25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25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25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25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25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25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25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25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25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25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25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25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25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25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25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25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25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25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25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25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25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25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25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25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25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25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25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25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5" tint="0.59999389629810485"/>
  </sheetPr>
  <dimension ref="A1:C48"/>
  <sheetViews>
    <sheetView showGridLines="0" topLeftCell="A22" workbookViewId="0">
      <selection activeCell="E1" sqref="E1"/>
    </sheetView>
  </sheetViews>
  <sheetFormatPr defaultRowHeight="15" x14ac:dyDescent="0.25"/>
  <cols>
    <col min="1" max="1" width="8.85546875" style="13"/>
    <col min="2" max="2" width="15.85546875" style="13" customWidth="1"/>
    <col min="3" max="3" width="8.85546875" style="13"/>
  </cols>
  <sheetData>
    <row r="1" spans="1:3" x14ac:dyDescent="0.25">
      <c r="A1" s="27" t="s">
        <v>105</v>
      </c>
      <c r="B1" s="27" t="s">
        <v>103</v>
      </c>
      <c r="C1" s="27" t="s">
        <v>104</v>
      </c>
    </row>
    <row r="2" spans="1:3" x14ac:dyDescent="0.25">
      <c r="A2" s="13">
        <v>2012</v>
      </c>
      <c r="B2" s="13" t="s">
        <v>106</v>
      </c>
      <c r="C2" s="13">
        <v>33</v>
      </c>
    </row>
    <row r="3" spans="1:3" x14ac:dyDescent="0.25">
      <c r="A3" s="13">
        <v>2013</v>
      </c>
      <c r="B3" s="13" t="s">
        <v>106</v>
      </c>
      <c r="C3" s="13">
        <v>53</v>
      </c>
    </row>
    <row r="4" spans="1:3" x14ac:dyDescent="0.25">
      <c r="A4" s="13">
        <v>2014</v>
      </c>
      <c r="B4" s="13" t="s">
        <v>106</v>
      </c>
      <c r="C4" s="13">
        <v>26</v>
      </c>
    </row>
    <row r="5" spans="1:3" x14ac:dyDescent="0.25">
      <c r="A5" s="13">
        <v>2015</v>
      </c>
      <c r="B5" s="13" t="s">
        <v>106</v>
      </c>
      <c r="C5" s="13">
        <v>47</v>
      </c>
    </row>
    <row r="6" spans="1:3" x14ac:dyDescent="0.25">
      <c r="A6" s="13">
        <v>2011</v>
      </c>
      <c r="B6" s="13" t="s">
        <v>107</v>
      </c>
      <c r="C6" s="13">
        <v>29</v>
      </c>
    </row>
    <row r="7" spans="1:3" x14ac:dyDescent="0.25">
      <c r="A7" s="13">
        <v>2012</v>
      </c>
      <c r="B7" s="13" t="s">
        <v>107</v>
      </c>
      <c r="C7" s="13">
        <v>24</v>
      </c>
    </row>
    <row r="8" spans="1:3" x14ac:dyDescent="0.25">
      <c r="A8" s="13">
        <v>2013</v>
      </c>
      <c r="B8" s="13" t="s">
        <v>107</v>
      </c>
      <c r="C8" s="13">
        <v>27</v>
      </c>
    </row>
    <row r="9" spans="1:3" x14ac:dyDescent="0.25">
      <c r="A9" s="13">
        <v>2014</v>
      </c>
      <c r="B9" s="13" t="s">
        <v>107</v>
      </c>
      <c r="C9" s="13">
        <v>40</v>
      </c>
    </row>
    <row r="10" spans="1:3" x14ac:dyDescent="0.25">
      <c r="A10" s="13">
        <v>2015</v>
      </c>
      <c r="B10" s="13" t="s">
        <v>107</v>
      </c>
      <c r="C10" s="13">
        <v>44</v>
      </c>
    </row>
    <row r="11" spans="1:3" x14ac:dyDescent="0.25">
      <c r="A11" s="13">
        <v>2012</v>
      </c>
      <c r="B11" s="13" t="s">
        <v>109</v>
      </c>
      <c r="C11" s="13">
        <v>22</v>
      </c>
    </row>
    <row r="12" spans="1:3" x14ac:dyDescent="0.25">
      <c r="A12" s="13">
        <v>2013</v>
      </c>
      <c r="B12" s="13" t="s">
        <v>109</v>
      </c>
      <c r="C12" s="13">
        <v>20</v>
      </c>
    </row>
    <row r="13" spans="1:3" x14ac:dyDescent="0.25">
      <c r="A13" s="13">
        <v>2014</v>
      </c>
      <c r="B13" s="13" t="s">
        <v>109</v>
      </c>
      <c r="C13" s="13">
        <v>13</v>
      </c>
    </row>
    <row r="14" spans="1:3" x14ac:dyDescent="0.25">
      <c r="A14" s="13">
        <v>2015</v>
      </c>
      <c r="B14" s="13" t="s">
        <v>109</v>
      </c>
      <c r="C14" s="13">
        <v>42</v>
      </c>
    </row>
    <row r="15" spans="1:3" x14ac:dyDescent="0.25">
      <c r="A15" s="13">
        <v>2012</v>
      </c>
      <c r="B15" s="13" t="s">
        <v>110</v>
      </c>
      <c r="C15" s="13">
        <v>9</v>
      </c>
    </row>
    <row r="16" spans="1:3" x14ac:dyDescent="0.25">
      <c r="A16" s="13">
        <v>2013</v>
      </c>
      <c r="B16" s="13" t="s">
        <v>110</v>
      </c>
      <c r="C16" s="13">
        <v>24</v>
      </c>
    </row>
    <row r="17" spans="1:3" x14ac:dyDescent="0.25">
      <c r="A17" s="13">
        <v>2014</v>
      </c>
      <c r="B17" s="13" t="s">
        <v>110</v>
      </c>
      <c r="C17" s="13">
        <v>29</v>
      </c>
    </row>
    <row r="18" spans="1:3" x14ac:dyDescent="0.25">
      <c r="A18" s="13">
        <v>2015</v>
      </c>
      <c r="B18" s="13" t="s">
        <v>110</v>
      </c>
      <c r="C18" s="13">
        <v>41</v>
      </c>
    </row>
    <row r="19" spans="1:3" x14ac:dyDescent="0.25">
      <c r="A19" s="13">
        <v>2011</v>
      </c>
      <c r="B19" s="13" t="s">
        <v>111</v>
      </c>
      <c r="C19" s="13">
        <v>5</v>
      </c>
    </row>
    <row r="20" spans="1:3" x14ac:dyDescent="0.25">
      <c r="A20" s="13">
        <v>2012</v>
      </c>
      <c r="B20" s="13" t="s">
        <v>111</v>
      </c>
      <c r="C20" s="13">
        <v>30</v>
      </c>
    </row>
    <row r="21" spans="1:3" x14ac:dyDescent="0.25">
      <c r="A21" s="13">
        <v>2013</v>
      </c>
      <c r="B21" s="13" t="s">
        <v>111</v>
      </c>
      <c r="C21" s="13">
        <v>27</v>
      </c>
    </row>
    <row r="22" spans="1:3" x14ac:dyDescent="0.25">
      <c r="A22" s="13">
        <v>2014</v>
      </c>
      <c r="B22" s="13" t="s">
        <v>111</v>
      </c>
      <c r="C22" s="13">
        <v>36</v>
      </c>
    </row>
    <row r="23" spans="1:3" x14ac:dyDescent="0.25">
      <c r="A23" s="13">
        <v>2015</v>
      </c>
      <c r="B23" s="13" t="s">
        <v>111</v>
      </c>
      <c r="C23" s="13">
        <v>41</v>
      </c>
    </row>
    <row r="24" spans="1:3" x14ac:dyDescent="0.25">
      <c r="A24" s="13">
        <v>2011</v>
      </c>
      <c r="B24" s="13" t="s">
        <v>112</v>
      </c>
      <c r="C24" s="13">
        <v>43</v>
      </c>
    </row>
    <row r="25" spans="1:3" x14ac:dyDescent="0.25">
      <c r="A25" s="13">
        <v>2012</v>
      </c>
      <c r="B25" s="13" t="s">
        <v>112</v>
      </c>
      <c r="C25" s="13">
        <v>27</v>
      </c>
    </row>
    <row r="26" spans="1:3" x14ac:dyDescent="0.25">
      <c r="A26" s="13">
        <v>2013</v>
      </c>
      <c r="B26" s="13" t="s">
        <v>112</v>
      </c>
      <c r="C26" s="13">
        <v>28</v>
      </c>
    </row>
    <row r="27" spans="1:3" x14ac:dyDescent="0.25">
      <c r="A27" s="13">
        <v>2014</v>
      </c>
      <c r="B27" s="13" t="s">
        <v>112</v>
      </c>
      <c r="C27" s="13">
        <v>35</v>
      </c>
    </row>
    <row r="28" spans="1:3" x14ac:dyDescent="0.25">
      <c r="A28" s="13">
        <v>2015</v>
      </c>
      <c r="B28" s="13" t="s">
        <v>112</v>
      </c>
      <c r="C28" s="13">
        <v>40</v>
      </c>
    </row>
    <row r="29" spans="1:3" x14ac:dyDescent="0.25">
      <c r="A29" s="13">
        <v>2011</v>
      </c>
      <c r="B29" s="13" t="s">
        <v>113</v>
      </c>
      <c r="C29" s="13">
        <v>37</v>
      </c>
    </row>
    <row r="30" spans="1:3" x14ac:dyDescent="0.25">
      <c r="A30" s="13">
        <v>2012</v>
      </c>
      <c r="B30" s="13" t="s">
        <v>113</v>
      </c>
      <c r="C30" s="13">
        <v>30</v>
      </c>
    </row>
    <row r="31" spans="1:3" x14ac:dyDescent="0.25">
      <c r="A31" s="13">
        <v>2013</v>
      </c>
      <c r="B31" s="13" t="s">
        <v>113</v>
      </c>
      <c r="C31" s="13">
        <v>17</v>
      </c>
    </row>
    <row r="32" spans="1:3" x14ac:dyDescent="0.25">
      <c r="A32" s="13">
        <v>2014</v>
      </c>
      <c r="B32" s="13" t="s">
        <v>113</v>
      </c>
      <c r="C32" s="13">
        <v>28</v>
      </c>
    </row>
    <row r="33" spans="1:3" x14ac:dyDescent="0.25">
      <c r="A33" s="13">
        <v>2015</v>
      </c>
      <c r="B33" s="13" t="s">
        <v>113</v>
      </c>
      <c r="C33" s="13">
        <v>40</v>
      </c>
    </row>
    <row r="34" spans="1:3" x14ac:dyDescent="0.25">
      <c r="A34" s="13">
        <v>2011</v>
      </c>
      <c r="B34" s="13" t="s">
        <v>114</v>
      </c>
      <c r="C34" s="13">
        <v>26</v>
      </c>
    </row>
    <row r="35" spans="1:3" x14ac:dyDescent="0.25">
      <c r="A35" s="13">
        <v>2012</v>
      </c>
      <c r="B35" s="13" t="s">
        <v>114</v>
      </c>
      <c r="C35" s="13">
        <v>22</v>
      </c>
    </row>
    <row r="36" spans="1:3" x14ac:dyDescent="0.25">
      <c r="A36" s="13">
        <v>2013</v>
      </c>
      <c r="B36" s="13" t="s">
        <v>114</v>
      </c>
      <c r="C36" s="13">
        <v>26</v>
      </c>
    </row>
    <row r="37" spans="1:3" x14ac:dyDescent="0.25">
      <c r="A37" s="13">
        <v>2014</v>
      </c>
      <c r="B37" s="13" t="s">
        <v>114</v>
      </c>
      <c r="C37" s="13">
        <v>11</v>
      </c>
    </row>
    <row r="38" spans="1:3" x14ac:dyDescent="0.25">
      <c r="A38" s="13">
        <v>2015</v>
      </c>
      <c r="B38" s="13" t="s">
        <v>114</v>
      </c>
      <c r="C38" s="13">
        <v>40</v>
      </c>
    </row>
    <row r="39" spans="1:3" x14ac:dyDescent="0.25">
      <c r="A39" s="13">
        <v>2011</v>
      </c>
      <c r="B39" s="13" t="s">
        <v>115</v>
      </c>
      <c r="C39" s="13">
        <v>17</v>
      </c>
    </row>
    <row r="40" spans="1:3" x14ac:dyDescent="0.25">
      <c r="A40" s="13">
        <v>2012</v>
      </c>
      <c r="B40" s="13" t="s">
        <v>115</v>
      </c>
      <c r="C40" s="13">
        <v>42</v>
      </c>
    </row>
    <row r="41" spans="1:3" x14ac:dyDescent="0.25">
      <c r="A41" s="13">
        <v>2013</v>
      </c>
      <c r="B41" s="13" t="s">
        <v>115</v>
      </c>
      <c r="C41" s="13">
        <v>36</v>
      </c>
    </row>
    <row r="42" spans="1:3" x14ac:dyDescent="0.25">
      <c r="A42" s="13">
        <v>2014</v>
      </c>
      <c r="B42" s="13" t="s">
        <v>115</v>
      </c>
      <c r="C42" s="13">
        <v>34</v>
      </c>
    </row>
    <row r="43" spans="1:3" x14ac:dyDescent="0.25">
      <c r="A43" s="13">
        <v>2015</v>
      </c>
      <c r="B43" s="13" t="s">
        <v>115</v>
      </c>
      <c r="C43" s="13">
        <v>39</v>
      </c>
    </row>
    <row r="44" spans="1:3" x14ac:dyDescent="0.25">
      <c r="A44" s="13">
        <v>2011</v>
      </c>
      <c r="B44" s="13" t="s">
        <v>240</v>
      </c>
      <c r="C44" s="13">
        <v>14</v>
      </c>
    </row>
    <row r="45" spans="1:3" x14ac:dyDescent="0.25">
      <c r="A45" s="13">
        <v>2012</v>
      </c>
      <c r="B45" s="13" t="s">
        <v>240</v>
      </c>
      <c r="C45" s="13">
        <v>12</v>
      </c>
    </row>
    <row r="46" spans="1:3" x14ac:dyDescent="0.25">
      <c r="A46" s="13">
        <v>2013</v>
      </c>
      <c r="B46" s="13" t="s">
        <v>240</v>
      </c>
      <c r="C46" s="13">
        <v>10</v>
      </c>
    </row>
    <row r="47" spans="1:3" x14ac:dyDescent="0.25">
      <c r="A47" s="13">
        <v>2014</v>
      </c>
      <c r="B47" s="13" t="s">
        <v>240</v>
      </c>
      <c r="C47" s="13">
        <v>75</v>
      </c>
    </row>
    <row r="48" spans="1:3" x14ac:dyDescent="0.25">
      <c r="A48" s="13">
        <v>2015</v>
      </c>
      <c r="B48" s="13" t="s">
        <v>240</v>
      </c>
      <c r="C48" s="13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</sheetPr>
  <dimension ref="A1:F27"/>
  <sheetViews>
    <sheetView showGridLines="0" workbookViewId="0">
      <selection activeCell="F33" sqref="F33"/>
    </sheetView>
  </sheetViews>
  <sheetFormatPr defaultRowHeight="15" x14ac:dyDescent="0.25"/>
  <cols>
    <col min="1" max="1" width="15.28515625" style="13" customWidth="1"/>
    <col min="2" max="2" width="14.5703125" style="13" customWidth="1"/>
    <col min="3" max="3" width="24.7109375" style="13" customWidth="1"/>
    <col min="4" max="5" width="12.5703125" style="13" customWidth="1"/>
  </cols>
  <sheetData>
    <row r="1" spans="1:5" x14ac:dyDescent="0.25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5" x14ac:dyDescent="0.25">
      <c r="A2" s="13" t="s">
        <v>39</v>
      </c>
      <c r="B2" s="13" t="s">
        <v>137</v>
      </c>
      <c r="C2" s="13" t="s">
        <v>141</v>
      </c>
      <c r="D2" s="16">
        <v>4645</v>
      </c>
      <c r="E2" s="16"/>
    </row>
    <row r="3" spans="1:5" x14ac:dyDescent="0.25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5" x14ac:dyDescent="0.25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5" x14ac:dyDescent="0.25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5" x14ac:dyDescent="0.25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5" x14ac:dyDescent="0.25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5" x14ac:dyDescent="0.25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5" x14ac:dyDescent="0.25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5" x14ac:dyDescent="0.25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5" x14ac:dyDescent="0.25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5" x14ac:dyDescent="0.25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5" x14ac:dyDescent="0.25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5" x14ac:dyDescent="0.25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7" spans="1:6" x14ac:dyDescent="0.25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x14ac:dyDescent="0.25">
      <c r="A18" s="13" t="s">
        <v>19</v>
      </c>
      <c r="B18" s="13" t="s">
        <v>58</v>
      </c>
      <c r="C18" s="13" t="s">
        <v>74</v>
      </c>
      <c r="F18" s="13">
        <v>1</v>
      </c>
    </row>
    <row r="19" spans="1:6" x14ac:dyDescent="0.25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x14ac:dyDescent="0.25">
      <c r="A20" s="13" t="s">
        <v>19</v>
      </c>
      <c r="B20" s="13" t="s">
        <v>73</v>
      </c>
      <c r="C20" s="13" t="s">
        <v>77</v>
      </c>
      <c r="F20" s="13">
        <v>1</v>
      </c>
    </row>
    <row r="21" spans="1:6" x14ac:dyDescent="0.25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x14ac:dyDescent="0.25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25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25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25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25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25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</sheetPr>
  <dimension ref="A1:C35"/>
  <sheetViews>
    <sheetView showGridLines="0" tabSelected="1" topLeftCell="B1" workbookViewId="0">
      <selection activeCell="O37" sqref="O37"/>
    </sheetView>
  </sheetViews>
  <sheetFormatPr defaultRowHeight="15" x14ac:dyDescent="0.25"/>
  <cols>
    <col min="1" max="1" width="20.28515625" style="13" customWidth="1"/>
    <col min="2" max="2" width="11.7109375" style="39" customWidth="1"/>
    <col min="3" max="3" width="13.5703125" customWidth="1"/>
    <col min="6" max="6" width="8.85546875" customWidth="1"/>
  </cols>
  <sheetData>
    <row r="1" spans="1:2" x14ac:dyDescent="0.25">
      <c r="A1" s="27" t="s">
        <v>54</v>
      </c>
      <c r="B1" s="61">
        <v>100000</v>
      </c>
    </row>
    <row r="2" spans="1:2" x14ac:dyDescent="0.25">
      <c r="A2" s="17" t="s">
        <v>56</v>
      </c>
      <c r="B2" s="39">
        <v>-30000</v>
      </c>
    </row>
    <row r="3" spans="1:2" x14ac:dyDescent="0.25">
      <c r="A3" s="17" t="s">
        <v>63</v>
      </c>
      <c r="B3" s="39">
        <v>8000</v>
      </c>
    </row>
    <row r="4" spans="1:2" x14ac:dyDescent="0.25">
      <c r="A4" s="27" t="s">
        <v>57</v>
      </c>
      <c r="B4" s="61">
        <f>SUM(B1:B3)</f>
        <v>78000</v>
      </c>
    </row>
    <row r="5" spans="1:2" x14ac:dyDescent="0.25">
      <c r="A5" s="17" t="s">
        <v>58</v>
      </c>
      <c r="B5" s="39">
        <v>-10000</v>
      </c>
    </row>
    <row r="6" spans="1:2" x14ac:dyDescent="0.25">
      <c r="A6" s="17" t="s">
        <v>59</v>
      </c>
      <c r="B6" s="39">
        <v>-4500</v>
      </c>
    </row>
    <row r="7" spans="1:2" x14ac:dyDescent="0.25">
      <c r="A7" s="17" t="s">
        <v>55</v>
      </c>
      <c r="B7" s="39">
        <v>-24000</v>
      </c>
    </row>
    <row r="8" spans="1:2" x14ac:dyDescent="0.25">
      <c r="A8" s="17" t="s">
        <v>60</v>
      </c>
      <c r="B8" s="39">
        <v>-6800</v>
      </c>
    </row>
    <row r="9" spans="1:2" x14ac:dyDescent="0.25">
      <c r="A9" s="27" t="s">
        <v>61</v>
      </c>
      <c r="B9" s="61">
        <f>SUM(B4:B8)</f>
        <v>32700</v>
      </c>
    </row>
    <row r="10" spans="1:2" x14ac:dyDescent="0.25">
      <c r="A10" s="17" t="s">
        <v>62</v>
      </c>
      <c r="B10" s="39">
        <v>4500</v>
      </c>
    </row>
    <row r="11" spans="1:2" x14ac:dyDescent="0.25">
      <c r="A11" s="17" t="s">
        <v>64</v>
      </c>
      <c r="B11" s="39">
        <v>-2000</v>
      </c>
    </row>
    <row r="12" spans="1:2" x14ac:dyDescent="0.25">
      <c r="A12" s="17" t="s">
        <v>65</v>
      </c>
      <c r="B12" s="39">
        <v>-9000</v>
      </c>
    </row>
    <row r="13" spans="1:2" x14ac:dyDescent="0.25">
      <c r="A13" s="27" t="s">
        <v>66</v>
      </c>
      <c r="B13" s="61">
        <f>SUM(B9:B12)</f>
        <v>26200</v>
      </c>
    </row>
    <row r="21" spans="1:3" x14ac:dyDescent="0.25">
      <c r="A21" s="27" t="s">
        <v>93</v>
      </c>
      <c r="B21" s="62" t="s">
        <v>2189</v>
      </c>
      <c r="C21" s="63" t="s">
        <v>2190</v>
      </c>
    </row>
    <row r="22" spans="1:3" x14ac:dyDescent="0.25">
      <c r="A22" s="13" t="s">
        <v>2204</v>
      </c>
      <c r="B22" s="20">
        <v>100000</v>
      </c>
      <c r="C22" s="21">
        <v>1</v>
      </c>
    </row>
    <row r="23" spans="1:3" x14ac:dyDescent="0.25">
      <c r="A23" s="13" t="s">
        <v>90</v>
      </c>
      <c r="B23" s="20">
        <v>98500</v>
      </c>
      <c r="C23" s="19">
        <f>B23/$B$22</f>
        <v>0.98499999999999999</v>
      </c>
    </row>
    <row r="24" spans="1:3" x14ac:dyDescent="0.25">
      <c r="A24" s="13" t="s">
        <v>91</v>
      </c>
      <c r="B24" s="20">
        <v>88000</v>
      </c>
      <c r="C24" s="19">
        <f>B24/$B$22</f>
        <v>0.88</v>
      </c>
    </row>
    <row r="25" spans="1:3" x14ac:dyDescent="0.25">
      <c r="A25" s="13" t="s">
        <v>92</v>
      </c>
      <c r="B25" s="20">
        <v>79000</v>
      </c>
      <c r="C25" s="19">
        <f>B25/$B$22</f>
        <v>0.79</v>
      </c>
    </row>
    <row r="26" spans="1:3" x14ac:dyDescent="0.25">
      <c r="A26" s="13" t="s">
        <v>89</v>
      </c>
      <c r="B26" s="20">
        <v>52000</v>
      </c>
      <c r="C26" s="19">
        <f>B26/$B$22</f>
        <v>0.52</v>
      </c>
    </row>
    <row r="27" spans="1:3" x14ac:dyDescent="0.25">
      <c r="A27" s="13" t="s">
        <v>2205</v>
      </c>
      <c r="B27" s="20">
        <v>50400</v>
      </c>
      <c r="C27" s="19">
        <f>B27/$B$22</f>
        <v>0.504</v>
      </c>
    </row>
    <row r="31" spans="1:3" x14ac:dyDescent="0.25">
      <c r="B31" s="20"/>
      <c r="C31" s="21"/>
    </row>
    <row r="32" spans="1:3" x14ac:dyDescent="0.25">
      <c r="B32" s="20"/>
      <c r="C32" s="19"/>
    </row>
    <row r="33" spans="2:3" x14ac:dyDescent="0.25">
      <c r="B33" s="20"/>
      <c r="C33" s="19"/>
    </row>
    <row r="34" spans="2:3" x14ac:dyDescent="0.25">
      <c r="B34" s="20"/>
      <c r="C34" s="19"/>
    </row>
    <row r="35" spans="2:3" x14ac:dyDescent="0.25">
      <c r="B35" s="20"/>
      <c r="C35" s="1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</sheetPr>
  <dimension ref="A1:M31"/>
  <sheetViews>
    <sheetView showGridLines="0" workbookViewId="0">
      <selection activeCell="C9" sqref="C9"/>
    </sheetView>
  </sheetViews>
  <sheetFormatPr defaultRowHeight="15" x14ac:dyDescent="0.25"/>
  <cols>
    <col min="1" max="1" width="25.85546875" style="13" customWidth="1"/>
    <col min="2" max="2" width="11.85546875" style="13" customWidth="1"/>
    <col min="3" max="3" width="16.85546875" style="13" customWidth="1"/>
    <col min="4" max="4" width="13.5703125" customWidth="1"/>
    <col min="5" max="5" width="12.28515625" customWidth="1"/>
    <col min="6" max="6" width="14.140625" customWidth="1"/>
    <col min="7" max="7" width="10.7109375" customWidth="1"/>
    <col min="8" max="13" width="11.28515625" customWidth="1"/>
  </cols>
  <sheetData>
    <row r="1" spans="1:7" x14ac:dyDescent="0.25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7" x14ac:dyDescent="0.25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7" x14ac:dyDescent="0.25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7" x14ac:dyDescent="0.25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7" x14ac:dyDescent="0.25">
      <c r="A6" s="54"/>
      <c r="B6" s="54"/>
      <c r="C6" s="54"/>
    </row>
    <row r="7" spans="1:7" x14ac:dyDescent="0.25">
      <c r="A7" s="54"/>
      <c r="B7" s="54"/>
      <c r="C7" s="54"/>
    </row>
    <row r="8" spans="1:7" x14ac:dyDescent="0.25">
      <c r="A8" s="54"/>
      <c r="B8" s="54"/>
      <c r="C8" s="54"/>
    </row>
    <row r="9" spans="1:7" x14ac:dyDescent="0.25">
      <c r="A9" s="54"/>
      <c r="B9" s="54"/>
      <c r="C9" s="54"/>
    </row>
    <row r="10" spans="1:7" x14ac:dyDescent="0.25">
      <c r="A10" s="54"/>
      <c r="B10" s="54"/>
      <c r="C10" s="54"/>
    </row>
    <row r="11" spans="1:7" x14ac:dyDescent="0.25">
      <c r="A11" s="54"/>
      <c r="B11" s="54"/>
      <c r="C11" s="54"/>
    </row>
    <row r="12" spans="1:7" x14ac:dyDescent="0.25">
      <c r="A12" s="54"/>
      <c r="B12" s="54"/>
      <c r="C12" s="54"/>
    </row>
    <row r="13" spans="1:7" x14ac:dyDescent="0.25">
      <c r="A13" s="54"/>
      <c r="B13" s="54"/>
      <c r="C13" s="54"/>
    </row>
    <row r="14" spans="1:7" x14ac:dyDescent="0.25">
      <c r="A14" s="54"/>
      <c r="B14" s="54"/>
      <c r="C14" s="54"/>
    </row>
    <row r="15" spans="1:7" x14ac:dyDescent="0.25">
      <c r="A15" s="54"/>
      <c r="B15" s="54"/>
      <c r="C15" s="54"/>
    </row>
    <row r="16" spans="1:7" x14ac:dyDescent="0.25">
      <c r="A16" s="54"/>
      <c r="B16" s="54"/>
      <c r="C16" s="54"/>
    </row>
    <row r="17" spans="1:13" x14ac:dyDescent="0.25">
      <c r="A17" s="54"/>
      <c r="B17" s="54"/>
      <c r="C17" s="54"/>
    </row>
    <row r="18" spans="1:13" x14ac:dyDescent="0.25">
      <c r="A18" s="54"/>
      <c r="B18" s="54"/>
      <c r="C18" s="54"/>
    </row>
    <row r="21" spans="1:13" x14ac:dyDescent="0.25">
      <c r="A21" s="17" t="s">
        <v>2192</v>
      </c>
      <c r="B21" s="27" t="s">
        <v>3</v>
      </c>
      <c r="C21" s="27" t="s">
        <v>4</v>
      </c>
      <c r="D21" s="27" t="s">
        <v>5</v>
      </c>
      <c r="E21" s="27" t="s">
        <v>6</v>
      </c>
      <c r="F21" s="27" t="s">
        <v>7</v>
      </c>
      <c r="G21" s="27" t="s">
        <v>8</v>
      </c>
      <c r="H21" s="27" t="s">
        <v>9</v>
      </c>
      <c r="I21" s="27" t="s">
        <v>10</v>
      </c>
      <c r="J21" s="27" t="s">
        <v>11</v>
      </c>
      <c r="K21" s="27" t="s">
        <v>12</v>
      </c>
      <c r="L21" s="27" t="s">
        <v>13</v>
      </c>
      <c r="M21" s="27" t="s">
        <v>14</v>
      </c>
    </row>
    <row r="22" spans="1:13" x14ac:dyDescent="0.25">
      <c r="A22" s="14" t="s">
        <v>130</v>
      </c>
      <c r="B22" s="13">
        <v>24</v>
      </c>
      <c r="C22" s="13">
        <v>28</v>
      </c>
      <c r="D22" s="13">
        <v>24</v>
      </c>
      <c r="E22" s="13">
        <v>20</v>
      </c>
      <c r="F22" s="13">
        <v>18</v>
      </c>
      <c r="G22" s="13">
        <v>15</v>
      </c>
      <c r="H22" s="13">
        <v>12</v>
      </c>
      <c r="I22" s="13">
        <v>14</v>
      </c>
      <c r="J22" s="13">
        <v>16</v>
      </c>
      <c r="K22" s="13">
        <v>21</v>
      </c>
      <c r="L22" s="13">
        <v>28</v>
      </c>
      <c r="M22" s="13">
        <v>30</v>
      </c>
    </row>
    <row r="23" spans="1:13" x14ac:dyDescent="0.25">
      <c r="A23" s="14" t="s">
        <v>131</v>
      </c>
      <c r="B23" s="13">
        <v>125</v>
      </c>
      <c r="C23" s="13">
        <v>110</v>
      </c>
      <c r="D23" s="13">
        <v>95</v>
      </c>
      <c r="E23" s="13">
        <v>88</v>
      </c>
      <c r="F23" s="13">
        <v>85</v>
      </c>
      <c r="G23" s="13">
        <v>74</v>
      </c>
      <c r="H23" s="13">
        <v>70</v>
      </c>
      <c r="I23" s="13">
        <v>70</v>
      </c>
      <c r="J23" s="13">
        <v>72</v>
      </c>
      <c r="K23" s="13">
        <v>85</v>
      </c>
      <c r="L23" s="13">
        <v>104</v>
      </c>
      <c r="M23" s="13">
        <v>118</v>
      </c>
    </row>
    <row r="24" spans="1:13" x14ac:dyDescent="0.25">
      <c r="A24" s="14" t="s">
        <v>132</v>
      </c>
      <c r="B24" s="13">
        <v>28</v>
      </c>
      <c r="C24" s="13">
        <v>23</v>
      </c>
      <c r="D24" s="13">
        <v>24</v>
      </c>
      <c r="E24" s="13">
        <v>30</v>
      </c>
      <c r="F24" s="13">
        <v>38</v>
      </c>
      <c r="G24" s="13">
        <v>45</v>
      </c>
      <c r="H24" s="13">
        <v>48</v>
      </c>
      <c r="I24" s="13">
        <v>55</v>
      </c>
      <c r="J24" s="13">
        <v>75</v>
      </c>
      <c r="K24" s="13">
        <v>82</v>
      </c>
      <c r="L24" s="13">
        <v>56</v>
      </c>
      <c r="M24" s="13">
        <v>30</v>
      </c>
    </row>
    <row r="25" spans="1:13" x14ac:dyDescent="0.25">
      <c r="A25" s="14" t="s">
        <v>133</v>
      </c>
      <c r="B25" s="13">
        <v>2</v>
      </c>
      <c r="C25" s="13">
        <v>4</v>
      </c>
      <c r="D25" s="13">
        <v>8</v>
      </c>
      <c r="E25" s="13">
        <v>12</v>
      </c>
      <c r="F25" s="13">
        <v>18</v>
      </c>
      <c r="G25" s="13">
        <v>28</v>
      </c>
      <c r="H25" s="13">
        <v>30</v>
      </c>
      <c r="I25" s="13">
        <v>27</v>
      </c>
      <c r="J25" s="13">
        <v>22</v>
      </c>
      <c r="K25" s="13">
        <v>12</v>
      </c>
      <c r="L25" s="13">
        <v>6</v>
      </c>
      <c r="M25" s="13">
        <v>3</v>
      </c>
    </row>
    <row r="27" spans="1:13" x14ac:dyDescent="0.25">
      <c r="A27" s="17" t="s">
        <v>2220</v>
      </c>
      <c r="B27" s="27" t="s">
        <v>3</v>
      </c>
      <c r="C27" s="27" t="s">
        <v>4</v>
      </c>
      <c r="D27" s="27" t="s">
        <v>5</v>
      </c>
      <c r="E27" s="27" t="s">
        <v>6</v>
      </c>
      <c r="F27" s="27" t="s">
        <v>7</v>
      </c>
      <c r="G27" s="27" t="s">
        <v>8</v>
      </c>
      <c r="H27" s="27" t="s">
        <v>9</v>
      </c>
      <c r="I27" s="27" t="s">
        <v>10</v>
      </c>
      <c r="J27" s="27" t="s">
        <v>11</v>
      </c>
      <c r="K27" s="27" t="s">
        <v>12</v>
      </c>
      <c r="L27" s="27" t="s">
        <v>13</v>
      </c>
      <c r="M27" s="27" t="s">
        <v>14</v>
      </c>
    </row>
    <row r="28" spans="1:13" x14ac:dyDescent="0.25">
      <c r="A28" s="14" t="s">
        <v>130</v>
      </c>
      <c r="B28" s="28">
        <f>1+(B22-MIN($B22:$M22))*99/(MAX($B22:$M22)-MIN($B22:$M22))</f>
        <v>67</v>
      </c>
      <c r="C28" s="28">
        <f t="shared" ref="C28:M28" si="0">1+(C22-MIN($B22:$M22))*99/(MAX($B22:$M22)-MIN($B22:$M22))</f>
        <v>89</v>
      </c>
      <c r="D28" s="28">
        <f t="shared" si="0"/>
        <v>67</v>
      </c>
      <c r="E28" s="28">
        <f t="shared" si="0"/>
        <v>45</v>
      </c>
      <c r="F28" s="28">
        <f t="shared" si="0"/>
        <v>34</v>
      </c>
      <c r="G28" s="28">
        <f t="shared" si="0"/>
        <v>17.5</v>
      </c>
      <c r="H28" s="28">
        <f t="shared" si="0"/>
        <v>1</v>
      </c>
      <c r="I28" s="28">
        <f t="shared" si="0"/>
        <v>12</v>
      </c>
      <c r="J28" s="28">
        <f t="shared" si="0"/>
        <v>23</v>
      </c>
      <c r="K28" s="28">
        <f t="shared" si="0"/>
        <v>50.5</v>
      </c>
      <c r="L28" s="28">
        <f t="shared" si="0"/>
        <v>89</v>
      </c>
      <c r="M28" s="28">
        <f t="shared" si="0"/>
        <v>100</v>
      </c>
    </row>
    <row r="29" spans="1:13" x14ac:dyDescent="0.25">
      <c r="A29" s="14" t="s">
        <v>131</v>
      </c>
      <c r="B29" s="28">
        <f t="shared" ref="B29:M31" si="1">1+(B23-MIN($B23:$M23))*99/(MAX($B23:$M23)-MIN($B23:$M23))</f>
        <v>100</v>
      </c>
      <c r="C29" s="28">
        <f t="shared" si="1"/>
        <v>73</v>
      </c>
      <c r="D29" s="28">
        <f t="shared" si="1"/>
        <v>46</v>
      </c>
      <c r="E29" s="28">
        <f t="shared" si="1"/>
        <v>33.4</v>
      </c>
      <c r="F29" s="28">
        <f t="shared" si="1"/>
        <v>28</v>
      </c>
      <c r="G29" s="28">
        <f t="shared" si="1"/>
        <v>8.1999999999999993</v>
      </c>
      <c r="H29" s="28">
        <f t="shared" si="1"/>
        <v>1</v>
      </c>
      <c r="I29" s="28">
        <f t="shared" si="1"/>
        <v>1</v>
      </c>
      <c r="J29" s="28">
        <f t="shared" si="1"/>
        <v>4.5999999999999996</v>
      </c>
      <c r="K29" s="28">
        <f t="shared" si="1"/>
        <v>28</v>
      </c>
      <c r="L29" s="28">
        <f t="shared" si="1"/>
        <v>62.2</v>
      </c>
      <c r="M29" s="28">
        <f t="shared" si="1"/>
        <v>87.4</v>
      </c>
    </row>
    <row r="30" spans="1:13" x14ac:dyDescent="0.25">
      <c r="A30" s="14" t="s">
        <v>132</v>
      </c>
      <c r="B30" s="28">
        <f t="shared" si="1"/>
        <v>9.3898305084745761</v>
      </c>
      <c r="C30" s="28">
        <f t="shared" si="1"/>
        <v>1</v>
      </c>
      <c r="D30" s="28">
        <f t="shared" si="1"/>
        <v>2.6779661016949152</v>
      </c>
      <c r="E30" s="28">
        <f t="shared" si="1"/>
        <v>12.745762711864407</v>
      </c>
      <c r="F30" s="28">
        <f t="shared" si="1"/>
        <v>26.16949152542373</v>
      </c>
      <c r="G30" s="28">
        <f t="shared" si="1"/>
        <v>37.915254237288138</v>
      </c>
      <c r="H30" s="28">
        <f t="shared" si="1"/>
        <v>42.949152542372879</v>
      </c>
      <c r="I30" s="28">
        <f t="shared" si="1"/>
        <v>54.694915254237287</v>
      </c>
      <c r="J30" s="28">
        <f t="shared" si="1"/>
        <v>88.254237288135599</v>
      </c>
      <c r="K30" s="28">
        <f t="shared" si="1"/>
        <v>100</v>
      </c>
      <c r="L30" s="28">
        <f t="shared" si="1"/>
        <v>56.372881355932201</v>
      </c>
      <c r="M30" s="28">
        <f t="shared" si="1"/>
        <v>12.745762711864407</v>
      </c>
    </row>
    <row r="31" spans="1:13" x14ac:dyDescent="0.25">
      <c r="A31" s="14" t="s">
        <v>133</v>
      </c>
      <c r="B31" s="28">
        <f t="shared" si="1"/>
        <v>1</v>
      </c>
      <c r="C31" s="28">
        <f t="shared" si="1"/>
        <v>8.0714285714285712</v>
      </c>
      <c r="D31" s="28">
        <f t="shared" si="1"/>
        <v>22.214285714285715</v>
      </c>
      <c r="E31" s="28">
        <f t="shared" si="1"/>
        <v>36.357142857142854</v>
      </c>
      <c r="F31" s="28">
        <f t="shared" si="1"/>
        <v>57.571428571428569</v>
      </c>
      <c r="G31" s="28">
        <f t="shared" si="1"/>
        <v>92.928571428571431</v>
      </c>
      <c r="H31" s="28">
        <f t="shared" si="1"/>
        <v>100</v>
      </c>
      <c r="I31" s="28">
        <f t="shared" si="1"/>
        <v>89.392857142857139</v>
      </c>
      <c r="J31" s="28">
        <f t="shared" si="1"/>
        <v>71.714285714285708</v>
      </c>
      <c r="K31" s="28">
        <f t="shared" si="1"/>
        <v>36.357142857142854</v>
      </c>
      <c r="L31" s="28">
        <f t="shared" si="1"/>
        <v>15.142857142857142</v>
      </c>
      <c r="M31" s="28">
        <f t="shared" si="1"/>
        <v>4.5357142857142856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RowHeight="15" x14ac:dyDescent="0.25"/>
  <cols>
    <col min="1" max="1" width="8.85546875" style="13"/>
    <col min="2" max="2" width="12" style="13" customWidth="1"/>
    <col min="3" max="3" width="13.7109375" style="16" customWidth="1"/>
    <col min="4" max="7" width="8.85546875" style="13"/>
  </cols>
  <sheetData>
    <row r="1" spans="1:7" x14ac:dyDescent="0.25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x14ac:dyDescent="0.25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x14ac:dyDescent="0.25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x14ac:dyDescent="0.25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x14ac:dyDescent="0.25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x14ac:dyDescent="0.25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x14ac:dyDescent="0.25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x14ac:dyDescent="0.25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x14ac:dyDescent="0.25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x14ac:dyDescent="0.25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x14ac:dyDescent="0.25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x14ac:dyDescent="0.25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x14ac:dyDescent="0.25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x14ac:dyDescent="0.25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x14ac:dyDescent="0.25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x14ac:dyDescent="0.25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x14ac:dyDescent="0.25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x14ac:dyDescent="0.25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x14ac:dyDescent="0.25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x14ac:dyDescent="0.25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x14ac:dyDescent="0.25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x14ac:dyDescent="0.25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25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25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25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25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25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25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25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25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25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25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25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25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25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25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25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5" tint="0.59999389629810485"/>
  </sheetPr>
  <dimension ref="A2:N26"/>
  <sheetViews>
    <sheetView showGridLines="0" workbookViewId="0">
      <selection activeCell="P5" sqref="P5"/>
    </sheetView>
  </sheetViews>
  <sheetFormatPr defaultRowHeight="15" x14ac:dyDescent="0.25"/>
  <cols>
    <col min="1" max="1" width="4.5703125" customWidth="1"/>
    <col min="2" max="2" width="14.42578125" customWidth="1"/>
    <col min="3" max="14" width="10.5703125" customWidth="1"/>
  </cols>
  <sheetData>
    <row r="2" spans="1:14" ht="20.25" customHeight="1" thickBot="1" x14ac:dyDescent="0.3">
      <c r="C2" s="122" t="s">
        <v>27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1:14" ht="15.75" thickBot="1" x14ac:dyDescent="0.3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1:14" ht="18" customHeight="1" thickBot="1" x14ac:dyDescent="0.3">
      <c r="A4" s="57"/>
      <c r="B4" s="74" t="s">
        <v>25</v>
      </c>
      <c r="C4" s="111">
        <v>23</v>
      </c>
      <c r="D4" s="111">
        <v>27</v>
      </c>
      <c r="E4" s="111">
        <v>34</v>
      </c>
      <c r="F4" s="111">
        <v>44</v>
      </c>
      <c r="G4" s="111">
        <v>56</v>
      </c>
      <c r="H4" s="111">
        <v>63</v>
      </c>
      <c r="I4" s="111">
        <v>65</v>
      </c>
      <c r="J4" s="111">
        <v>64</v>
      </c>
      <c r="K4" s="111">
        <v>55</v>
      </c>
      <c r="L4" s="111">
        <v>40</v>
      </c>
      <c r="M4" s="111">
        <v>28</v>
      </c>
      <c r="N4" s="111">
        <v>25</v>
      </c>
    </row>
    <row r="5" spans="1:14" ht="18" customHeight="1" thickBot="1" x14ac:dyDescent="0.3">
      <c r="A5" s="57"/>
      <c r="B5" s="75" t="s">
        <v>19</v>
      </c>
      <c r="C5" s="111">
        <v>36</v>
      </c>
      <c r="D5" s="111">
        <v>39</v>
      </c>
      <c r="E5" s="111">
        <v>45</v>
      </c>
      <c r="F5" s="111">
        <v>56</v>
      </c>
      <c r="G5" s="111">
        <v>66</v>
      </c>
      <c r="H5" s="111">
        <v>76</v>
      </c>
      <c r="I5" s="111">
        <v>81</v>
      </c>
      <c r="J5" s="111">
        <v>80</v>
      </c>
      <c r="K5" s="111">
        <v>72</v>
      </c>
      <c r="L5" s="111">
        <v>61</v>
      </c>
      <c r="M5" s="111">
        <v>51</v>
      </c>
      <c r="N5" s="111">
        <v>41</v>
      </c>
    </row>
    <row r="6" spans="1:14" ht="18" customHeight="1" thickBot="1" x14ac:dyDescent="0.3">
      <c r="A6" s="57"/>
      <c r="B6" s="75" t="s">
        <v>70</v>
      </c>
      <c r="C6" s="111">
        <v>39</v>
      </c>
      <c r="D6" s="111">
        <v>42</v>
      </c>
      <c r="E6" s="111">
        <v>50</v>
      </c>
      <c r="F6" s="111">
        <v>60</v>
      </c>
      <c r="G6" s="111">
        <v>71</v>
      </c>
      <c r="H6" s="111">
        <v>79</v>
      </c>
      <c r="I6" s="111">
        <v>85</v>
      </c>
      <c r="J6" s="111">
        <v>83</v>
      </c>
      <c r="K6" s="111">
        <v>76</v>
      </c>
      <c r="L6" s="111">
        <v>65</v>
      </c>
      <c r="M6" s="111">
        <v>54</v>
      </c>
      <c r="N6" s="111">
        <v>44</v>
      </c>
    </row>
    <row r="7" spans="1:14" ht="18" customHeight="1" thickBot="1" x14ac:dyDescent="0.3">
      <c r="A7" s="57"/>
      <c r="B7" s="75" t="s">
        <v>23</v>
      </c>
      <c r="C7" s="111">
        <v>57</v>
      </c>
      <c r="D7" s="111">
        <v>61</v>
      </c>
      <c r="E7" s="111">
        <v>69</v>
      </c>
      <c r="F7" s="111">
        <v>77</v>
      </c>
      <c r="G7" s="111">
        <v>84</v>
      </c>
      <c r="H7" s="111">
        <v>91</v>
      </c>
      <c r="I7" s="111">
        <v>95</v>
      </c>
      <c r="J7" s="111">
        <v>96</v>
      </c>
      <c r="K7" s="111">
        <v>89</v>
      </c>
      <c r="L7" s="111">
        <v>80</v>
      </c>
      <c r="M7" s="111">
        <v>68</v>
      </c>
      <c r="N7" s="111">
        <v>58</v>
      </c>
    </row>
    <row r="8" spans="1:14" ht="18" customHeight="1" thickBot="1" x14ac:dyDescent="0.3">
      <c r="A8" s="57"/>
      <c r="B8" s="75" t="s">
        <v>26</v>
      </c>
      <c r="C8" s="111">
        <v>67</v>
      </c>
      <c r="D8" s="111">
        <v>71</v>
      </c>
      <c r="E8" s="111">
        <v>77</v>
      </c>
      <c r="F8" s="111">
        <v>85</v>
      </c>
      <c r="G8" s="111">
        <v>95</v>
      </c>
      <c r="H8" s="111">
        <v>104</v>
      </c>
      <c r="I8" s="111">
        <v>106</v>
      </c>
      <c r="J8" s="111">
        <v>104</v>
      </c>
      <c r="K8" s="111">
        <v>100</v>
      </c>
      <c r="L8" s="111">
        <v>89</v>
      </c>
      <c r="M8" s="111">
        <v>76</v>
      </c>
      <c r="N8" s="111">
        <v>66</v>
      </c>
    </row>
    <row r="9" spans="1:14" ht="18" customHeight="1" thickBot="1" x14ac:dyDescent="0.3">
      <c r="A9" s="57"/>
      <c r="B9" s="75" t="s">
        <v>22</v>
      </c>
      <c r="C9" s="111">
        <v>76</v>
      </c>
      <c r="D9" s="111">
        <v>78</v>
      </c>
      <c r="E9" s="111">
        <v>80</v>
      </c>
      <c r="F9" s="111">
        <v>83</v>
      </c>
      <c r="G9" s="111">
        <v>87</v>
      </c>
      <c r="H9" s="111">
        <v>89</v>
      </c>
      <c r="I9" s="111">
        <v>91</v>
      </c>
      <c r="J9" s="111">
        <v>91</v>
      </c>
      <c r="K9" s="111">
        <v>89</v>
      </c>
      <c r="L9" s="111">
        <v>86</v>
      </c>
      <c r="M9" s="111">
        <v>82</v>
      </c>
      <c r="N9" s="111">
        <v>78</v>
      </c>
    </row>
    <row r="10" spans="1:14" ht="18" customHeight="1" thickBot="1" x14ac:dyDescent="0.3">
      <c r="A10" s="57"/>
      <c r="B10" s="75" t="s">
        <v>2231</v>
      </c>
      <c r="C10" s="111">
        <v>77</v>
      </c>
      <c r="D10" s="111">
        <v>78</v>
      </c>
      <c r="E10" s="111">
        <v>76</v>
      </c>
      <c r="F10" s="111">
        <v>72</v>
      </c>
      <c r="G10" s="111">
        <v>67</v>
      </c>
      <c r="H10" s="111">
        <v>64</v>
      </c>
      <c r="I10" s="111">
        <v>62</v>
      </c>
      <c r="J10" s="111">
        <v>63</v>
      </c>
      <c r="K10" s="111">
        <v>65</v>
      </c>
      <c r="L10" s="111">
        <v>69</v>
      </c>
      <c r="M10" s="111">
        <v>72</v>
      </c>
      <c r="N10" s="111">
        <v>75</v>
      </c>
    </row>
    <row r="11" spans="1:14" ht="18" customHeight="1" thickBot="1" x14ac:dyDescent="0.3">
      <c r="A11" s="57"/>
      <c r="B11" s="75" t="s">
        <v>2230</v>
      </c>
      <c r="C11" s="111">
        <v>84</v>
      </c>
      <c r="D11" s="111">
        <v>81</v>
      </c>
      <c r="E11" s="111">
        <v>78</v>
      </c>
      <c r="F11" s="111">
        <v>71</v>
      </c>
      <c r="G11" s="111">
        <v>65</v>
      </c>
      <c r="H11" s="111">
        <v>59</v>
      </c>
      <c r="I11" s="111">
        <v>58</v>
      </c>
      <c r="J11" s="111">
        <v>61</v>
      </c>
      <c r="K11" s="111">
        <v>64</v>
      </c>
      <c r="L11" s="111">
        <v>70</v>
      </c>
      <c r="M11" s="111">
        <v>76</v>
      </c>
      <c r="N11" s="111">
        <v>81</v>
      </c>
    </row>
    <row r="12" spans="1:14" ht="18" customHeight="1" thickBot="1" x14ac:dyDescent="0.3">
      <c r="A12" s="57"/>
      <c r="B12" s="75" t="s">
        <v>47</v>
      </c>
      <c r="C12" s="111">
        <v>75</v>
      </c>
      <c r="D12" s="111">
        <v>73</v>
      </c>
      <c r="E12" s="111">
        <v>72</v>
      </c>
      <c r="F12" s="111">
        <v>66</v>
      </c>
      <c r="G12" s="111">
        <v>61</v>
      </c>
      <c r="H12" s="111">
        <v>55</v>
      </c>
      <c r="I12" s="111">
        <v>49</v>
      </c>
      <c r="J12" s="111">
        <v>57</v>
      </c>
      <c r="K12" s="111">
        <v>61</v>
      </c>
      <c r="L12" s="111">
        <v>64</v>
      </c>
      <c r="M12" s="111">
        <v>70</v>
      </c>
      <c r="N12" s="111">
        <v>74</v>
      </c>
    </row>
    <row r="13" spans="1:14" ht="18" customHeight="1" thickBot="1" x14ac:dyDescent="0.3">
      <c r="A13" s="57"/>
      <c r="B13" s="75" t="s">
        <v>46</v>
      </c>
      <c r="C13" s="111">
        <v>74</v>
      </c>
      <c r="D13" s="111">
        <v>70</v>
      </c>
      <c r="E13" s="111">
        <v>68</v>
      </c>
      <c r="F13" s="111">
        <v>63</v>
      </c>
      <c r="G13" s="111">
        <v>57</v>
      </c>
      <c r="H13" s="111">
        <v>49</v>
      </c>
      <c r="I13" s="111">
        <v>44</v>
      </c>
      <c r="J13" s="111">
        <v>49</v>
      </c>
      <c r="K13" s="111">
        <v>55</v>
      </c>
      <c r="L13" s="111">
        <v>59</v>
      </c>
      <c r="M13" s="111">
        <v>62</v>
      </c>
      <c r="N13" s="111">
        <v>64</v>
      </c>
    </row>
    <row r="15" spans="1:14" x14ac:dyDescent="0.25">
      <c r="C15" s="123" t="s">
        <v>27</v>
      </c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</row>
    <row r="16" spans="1:14" x14ac:dyDescent="0.25">
      <c r="B16" s="54"/>
      <c r="C16" s="54" t="s">
        <v>3</v>
      </c>
      <c r="D16" s="54" t="s">
        <v>4</v>
      </c>
      <c r="E16" s="54" t="s">
        <v>5</v>
      </c>
      <c r="F16" s="54" t="s">
        <v>6</v>
      </c>
      <c r="G16" s="54" t="s">
        <v>7</v>
      </c>
      <c r="H16" s="54" t="s">
        <v>8</v>
      </c>
      <c r="I16" s="54" t="s">
        <v>9</v>
      </c>
      <c r="J16" s="54" t="s">
        <v>10</v>
      </c>
      <c r="K16" s="54" t="s">
        <v>11</v>
      </c>
      <c r="L16" s="54" t="s">
        <v>12</v>
      </c>
      <c r="M16" s="54" t="s">
        <v>13</v>
      </c>
      <c r="N16" s="54" t="s">
        <v>14</v>
      </c>
    </row>
    <row r="17" spans="2:14" x14ac:dyDescent="0.25">
      <c r="B17" s="54" t="s">
        <v>25</v>
      </c>
      <c r="C17" s="54">
        <v>23</v>
      </c>
      <c r="D17" s="54">
        <v>27</v>
      </c>
      <c r="E17" s="54">
        <v>34</v>
      </c>
      <c r="F17" s="54">
        <v>44</v>
      </c>
      <c r="G17" s="54">
        <v>56</v>
      </c>
      <c r="H17" s="54">
        <v>63</v>
      </c>
      <c r="I17" s="54">
        <v>65</v>
      </c>
      <c r="J17" s="54">
        <v>64</v>
      </c>
      <c r="K17" s="54">
        <v>55</v>
      </c>
      <c r="L17" s="54">
        <v>40</v>
      </c>
      <c r="M17" s="54">
        <v>28</v>
      </c>
      <c r="N17" s="54">
        <v>25</v>
      </c>
    </row>
    <row r="18" spans="2:14" x14ac:dyDescent="0.25">
      <c r="B18" s="54" t="s">
        <v>19</v>
      </c>
      <c r="C18" s="54">
        <v>36</v>
      </c>
      <c r="D18" s="54">
        <v>39</v>
      </c>
      <c r="E18" s="54">
        <v>45</v>
      </c>
      <c r="F18" s="54">
        <v>56</v>
      </c>
      <c r="G18" s="54">
        <v>66</v>
      </c>
      <c r="H18" s="54">
        <v>76</v>
      </c>
      <c r="I18" s="54">
        <v>81</v>
      </c>
      <c r="J18" s="54">
        <v>80</v>
      </c>
      <c r="K18" s="54">
        <v>72</v>
      </c>
      <c r="L18" s="54">
        <v>61</v>
      </c>
      <c r="M18" s="54">
        <v>51</v>
      </c>
      <c r="N18" s="54">
        <v>41</v>
      </c>
    </row>
    <row r="19" spans="2:14" x14ac:dyDescent="0.25">
      <c r="B19" s="54" t="s">
        <v>70</v>
      </c>
      <c r="C19" s="54">
        <v>39</v>
      </c>
      <c r="D19" s="54">
        <v>42</v>
      </c>
      <c r="E19" s="54">
        <v>50</v>
      </c>
      <c r="F19" s="54">
        <v>60</v>
      </c>
      <c r="G19" s="54">
        <v>71</v>
      </c>
      <c r="H19" s="54">
        <v>79</v>
      </c>
      <c r="I19" s="54">
        <v>85</v>
      </c>
      <c r="J19" s="54">
        <v>83</v>
      </c>
      <c r="K19" s="54">
        <v>76</v>
      </c>
      <c r="L19" s="54">
        <v>65</v>
      </c>
      <c r="M19" s="54">
        <v>54</v>
      </c>
      <c r="N19" s="54">
        <v>44</v>
      </c>
    </row>
    <row r="20" spans="2:14" x14ac:dyDescent="0.25">
      <c r="B20" s="54" t="s">
        <v>23</v>
      </c>
      <c r="C20" s="54">
        <v>57</v>
      </c>
      <c r="D20" s="54">
        <v>61</v>
      </c>
      <c r="E20" s="54">
        <v>69</v>
      </c>
      <c r="F20" s="54">
        <v>77</v>
      </c>
      <c r="G20" s="54">
        <v>84</v>
      </c>
      <c r="H20" s="54">
        <v>91</v>
      </c>
      <c r="I20" s="54">
        <v>95</v>
      </c>
      <c r="J20" s="54">
        <v>96</v>
      </c>
      <c r="K20" s="54">
        <v>89</v>
      </c>
      <c r="L20" s="54">
        <v>80</v>
      </c>
      <c r="M20" s="54">
        <v>68</v>
      </c>
      <c r="N20" s="54">
        <v>58</v>
      </c>
    </row>
    <row r="21" spans="2:14" x14ac:dyDescent="0.25">
      <c r="B21" s="54" t="s">
        <v>26</v>
      </c>
      <c r="C21" s="54">
        <v>67</v>
      </c>
      <c r="D21" s="54">
        <v>71</v>
      </c>
      <c r="E21" s="54">
        <v>77</v>
      </c>
      <c r="F21" s="54">
        <v>85</v>
      </c>
      <c r="G21" s="54">
        <v>95</v>
      </c>
      <c r="H21" s="54">
        <v>104</v>
      </c>
      <c r="I21" s="54">
        <v>106</v>
      </c>
      <c r="J21" s="54">
        <v>104</v>
      </c>
      <c r="K21" s="54">
        <v>100</v>
      </c>
      <c r="L21" s="54">
        <v>89</v>
      </c>
      <c r="M21" s="54">
        <v>76</v>
      </c>
      <c r="N21" s="54">
        <v>66</v>
      </c>
    </row>
    <row r="22" spans="2:14" x14ac:dyDescent="0.25">
      <c r="B22" s="54" t="s">
        <v>22</v>
      </c>
      <c r="C22" s="54">
        <v>76</v>
      </c>
      <c r="D22" s="54">
        <v>78</v>
      </c>
      <c r="E22" s="54">
        <v>80</v>
      </c>
      <c r="F22" s="54">
        <v>83</v>
      </c>
      <c r="G22" s="54">
        <v>87</v>
      </c>
      <c r="H22" s="54">
        <v>89</v>
      </c>
      <c r="I22" s="54">
        <v>91</v>
      </c>
      <c r="J22" s="54">
        <v>91</v>
      </c>
      <c r="K22" s="54">
        <v>89</v>
      </c>
      <c r="L22" s="54">
        <v>86</v>
      </c>
      <c r="M22" s="54">
        <v>82</v>
      </c>
      <c r="N22" s="54">
        <v>78</v>
      </c>
    </row>
    <row r="23" spans="2:14" x14ac:dyDescent="0.25">
      <c r="B23" s="54" t="s">
        <v>47</v>
      </c>
      <c r="C23" s="54">
        <v>75</v>
      </c>
      <c r="D23" s="54">
        <v>73</v>
      </c>
      <c r="E23" s="54">
        <v>72</v>
      </c>
      <c r="F23" s="54">
        <v>66</v>
      </c>
      <c r="G23" s="54">
        <v>61</v>
      </c>
      <c r="H23" s="54">
        <v>55</v>
      </c>
      <c r="I23" s="54">
        <v>49</v>
      </c>
      <c r="J23" s="54">
        <v>57</v>
      </c>
      <c r="K23" s="54">
        <v>61</v>
      </c>
      <c r="L23" s="54">
        <v>64</v>
      </c>
      <c r="M23" s="54">
        <v>70</v>
      </c>
      <c r="N23" s="54">
        <v>74</v>
      </c>
    </row>
    <row r="24" spans="2:14" x14ac:dyDescent="0.25">
      <c r="B24" s="54" t="s">
        <v>46</v>
      </c>
      <c r="C24" s="54">
        <v>74</v>
      </c>
      <c r="D24" s="54">
        <v>70</v>
      </c>
      <c r="E24" s="54">
        <v>68</v>
      </c>
      <c r="F24" s="54">
        <v>63</v>
      </c>
      <c r="G24" s="54">
        <v>57</v>
      </c>
      <c r="H24" s="54">
        <v>49</v>
      </c>
      <c r="I24" s="54">
        <v>44</v>
      </c>
      <c r="J24" s="54">
        <v>49</v>
      </c>
      <c r="K24" s="54">
        <v>55</v>
      </c>
      <c r="L24" s="54">
        <v>59</v>
      </c>
      <c r="M24" s="54">
        <v>62</v>
      </c>
      <c r="N24" s="54">
        <v>64</v>
      </c>
    </row>
    <row r="25" spans="2:14" x14ac:dyDescent="0.25">
      <c r="B25" s="54" t="s">
        <v>2230</v>
      </c>
      <c r="C25" s="54">
        <v>84</v>
      </c>
      <c r="D25" s="54">
        <v>81</v>
      </c>
      <c r="E25" s="54">
        <v>78</v>
      </c>
      <c r="F25" s="54">
        <v>71</v>
      </c>
      <c r="G25" s="54">
        <v>65</v>
      </c>
      <c r="H25" s="54">
        <v>59</v>
      </c>
      <c r="I25" s="54">
        <v>58</v>
      </c>
      <c r="J25" s="54">
        <v>61</v>
      </c>
      <c r="K25" s="54">
        <v>64</v>
      </c>
      <c r="L25" s="54">
        <v>70</v>
      </c>
      <c r="M25" s="54">
        <v>76</v>
      </c>
      <c r="N25" s="54">
        <v>81</v>
      </c>
    </row>
    <row r="26" spans="2:14" x14ac:dyDescent="0.25">
      <c r="B26" s="54" t="s">
        <v>2231</v>
      </c>
      <c r="C26" s="54">
        <v>77</v>
      </c>
      <c r="D26" s="54">
        <v>78</v>
      </c>
      <c r="E26" s="54">
        <v>76</v>
      </c>
      <c r="F26" s="54">
        <v>72</v>
      </c>
      <c r="G26" s="54">
        <v>67</v>
      </c>
      <c r="H26" s="54">
        <v>64</v>
      </c>
      <c r="I26" s="54">
        <v>62</v>
      </c>
      <c r="J26" s="54">
        <v>63</v>
      </c>
      <c r="K26" s="54">
        <v>65</v>
      </c>
      <c r="L26" s="54">
        <v>69</v>
      </c>
      <c r="M26" s="54">
        <v>72</v>
      </c>
      <c r="N26" s="54">
        <v>75</v>
      </c>
    </row>
  </sheetData>
  <mergeCells count="2">
    <mergeCell ref="C2:N2"/>
    <mergeCell ref="C15:N15"/>
  </mergeCells>
  <conditionalFormatting sqref="C4:N13">
    <cfRule type="colorScale" priority="5">
      <colorScale>
        <cfvo type="min"/>
        <cfvo type="percentile" val="50"/>
        <cfvo type="max"/>
        <color theme="3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5" tint="0.59999389629810485"/>
  </sheetPr>
  <dimension ref="A1:Y10"/>
  <sheetViews>
    <sheetView showGridLines="0" topLeftCell="D7" workbookViewId="0">
      <selection activeCell="AA10" sqref="AA10"/>
    </sheetView>
  </sheetViews>
  <sheetFormatPr defaultRowHeight="15" x14ac:dyDescent="0.25"/>
  <cols>
    <col min="1" max="1" width="13" customWidth="1"/>
    <col min="2" max="25" width="6.7109375" style="13" customWidth="1"/>
  </cols>
  <sheetData>
    <row r="1" spans="1:25" ht="4.9000000000000004" customHeight="1" x14ac:dyDescent="0.25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00000000000001" customHeight="1" x14ac:dyDescent="0.25">
      <c r="B2" s="124" t="s">
        <v>123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s="24" customFormat="1" x14ac:dyDescent="0.25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" customHeight="1" x14ac:dyDescent="0.25">
      <c r="A4" s="76" t="s">
        <v>116</v>
      </c>
      <c r="B4" s="112">
        <v>19</v>
      </c>
      <c r="C4" s="112">
        <v>12</v>
      </c>
      <c r="D4" s="112">
        <v>31</v>
      </c>
      <c r="E4" s="112">
        <v>14</v>
      </c>
      <c r="F4" s="112">
        <v>4</v>
      </c>
      <c r="G4" s="112">
        <v>2</v>
      </c>
      <c r="H4" s="112">
        <v>13</v>
      </c>
      <c r="I4" s="112">
        <v>14</v>
      </c>
      <c r="J4" s="112">
        <v>16</v>
      </c>
      <c r="K4" s="112">
        <v>31</v>
      </c>
      <c r="L4" s="112">
        <v>17</v>
      </c>
      <c r="M4" s="112">
        <v>23</v>
      </c>
      <c r="N4" s="112">
        <v>49</v>
      </c>
      <c r="O4" s="112">
        <v>34</v>
      </c>
      <c r="P4" s="112">
        <v>39</v>
      </c>
      <c r="Q4" s="112">
        <v>62</v>
      </c>
      <c r="R4" s="112">
        <v>24</v>
      </c>
      <c r="S4" s="112">
        <v>46</v>
      </c>
      <c r="T4" s="112">
        <v>34</v>
      </c>
      <c r="U4" s="112">
        <v>18</v>
      </c>
      <c r="V4" s="112">
        <v>22</v>
      </c>
      <c r="W4" s="112">
        <v>28</v>
      </c>
      <c r="X4" s="112">
        <v>5</v>
      </c>
      <c r="Y4" s="112">
        <v>17</v>
      </c>
    </row>
    <row r="5" spans="1:25" ht="24.6" customHeight="1" x14ac:dyDescent="0.25">
      <c r="A5" s="76" t="s">
        <v>117</v>
      </c>
      <c r="B5" s="112">
        <v>14</v>
      </c>
      <c r="C5" s="112">
        <v>8</v>
      </c>
      <c r="D5" s="112">
        <v>7</v>
      </c>
      <c r="E5" s="112">
        <v>4</v>
      </c>
      <c r="F5" s="112">
        <v>0</v>
      </c>
      <c r="G5" s="112">
        <v>2</v>
      </c>
      <c r="H5" s="112">
        <v>22</v>
      </c>
      <c r="I5" s="112">
        <v>33</v>
      </c>
      <c r="J5" s="112">
        <v>81</v>
      </c>
      <c r="K5" s="112">
        <v>76</v>
      </c>
      <c r="L5" s="112">
        <v>40</v>
      </c>
      <c r="M5" s="112">
        <v>49</v>
      </c>
      <c r="N5" s="112">
        <v>62</v>
      </c>
      <c r="O5" s="112">
        <v>37</v>
      </c>
      <c r="P5" s="112">
        <v>52</v>
      </c>
      <c r="Q5" s="112">
        <v>71</v>
      </c>
      <c r="R5" s="112">
        <v>58</v>
      </c>
      <c r="S5" s="112">
        <v>60</v>
      </c>
      <c r="T5" s="112">
        <v>60</v>
      </c>
      <c r="U5" s="112">
        <v>25</v>
      </c>
      <c r="V5" s="112">
        <v>21</v>
      </c>
      <c r="W5" s="112">
        <v>34</v>
      </c>
      <c r="X5" s="112">
        <v>18</v>
      </c>
      <c r="Y5" s="112">
        <v>11</v>
      </c>
    </row>
    <row r="6" spans="1:25" ht="24.6" customHeight="1" x14ac:dyDescent="0.25">
      <c r="A6" s="76" t="s">
        <v>118</v>
      </c>
      <c r="B6" s="112">
        <v>9</v>
      </c>
      <c r="C6" s="112">
        <v>9</v>
      </c>
      <c r="D6" s="112">
        <v>1</v>
      </c>
      <c r="E6" s="112">
        <v>5</v>
      </c>
      <c r="F6" s="112">
        <v>0</v>
      </c>
      <c r="G6" s="112">
        <v>5</v>
      </c>
      <c r="H6" s="112">
        <v>25</v>
      </c>
      <c r="I6" s="112">
        <v>31</v>
      </c>
      <c r="J6" s="112">
        <v>80</v>
      </c>
      <c r="K6" s="112">
        <v>80</v>
      </c>
      <c r="L6" s="112">
        <v>36</v>
      </c>
      <c r="M6" s="112">
        <v>50</v>
      </c>
      <c r="N6" s="112">
        <v>81</v>
      </c>
      <c r="O6" s="112">
        <v>44</v>
      </c>
      <c r="P6" s="112">
        <v>58</v>
      </c>
      <c r="Q6" s="112">
        <v>61</v>
      </c>
      <c r="R6" s="112">
        <v>50</v>
      </c>
      <c r="S6" s="112">
        <v>81</v>
      </c>
      <c r="T6" s="112">
        <v>77</v>
      </c>
      <c r="U6" s="112">
        <v>29</v>
      </c>
      <c r="V6" s="112">
        <v>22</v>
      </c>
      <c r="W6" s="112">
        <v>30</v>
      </c>
      <c r="X6" s="112">
        <v>12</v>
      </c>
      <c r="Y6" s="112">
        <v>7</v>
      </c>
    </row>
    <row r="7" spans="1:25" ht="24.6" customHeight="1" x14ac:dyDescent="0.25">
      <c r="A7" s="76" t="s">
        <v>119</v>
      </c>
      <c r="B7" s="112">
        <v>5</v>
      </c>
      <c r="C7" s="112">
        <v>10</v>
      </c>
      <c r="D7" s="112">
        <v>7</v>
      </c>
      <c r="E7" s="112">
        <v>3</v>
      </c>
      <c r="F7" s="112">
        <v>2</v>
      </c>
      <c r="G7" s="112">
        <v>5</v>
      </c>
      <c r="H7" s="112">
        <v>20</v>
      </c>
      <c r="I7" s="112">
        <v>43</v>
      </c>
      <c r="J7" s="112">
        <v>92</v>
      </c>
      <c r="K7" s="112">
        <v>85</v>
      </c>
      <c r="L7" s="112">
        <v>49</v>
      </c>
      <c r="M7" s="112">
        <v>46</v>
      </c>
      <c r="N7" s="112">
        <v>82</v>
      </c>
      <c r="O7" s="112">
        <v>49</v>
      </c>
      <c r="P7" s="112">
        <v>54</v>
      </c>
      <c r="Q7" s="112">
        <v>59</v>
      </c>
      <c r="R7" s="112">
        <v>45</v>
      </c>
      <c r="S7" s="112">
        <v>73</v>
      </c>
      <c r="T7" s="112">
        <v>84</v>
      </c>
      <c r="U7" s="112">
        <v>28</v>
      </c>
      <c r="V7" s="112">
        <v>42</v>
      </c>
      <c r="W7" s="112">
        <v>34</v>
      </c>
      <c r="X7" s="112">
        <v>18</v>
      </c>
      <c r="Y7" s="112">
        <v>14</v>
      </c>
    </row>
    <row r="8" spans="1:25" ht="24.6" customHeight="1" x14ac:dyDescent="0.25">
      <c r="A8" s="76" t="s">
        <v>120</v>
      </c>
      <c r="B8" s="112">
        <v>10</v>
      </c>
      <c r="C8" s="112">
        <v>9</v>
      </c>
      <c r="D8" s="112">
        <v>6</v>
      </c>
      <c r="E8" s="112">
        <v>3</v>
      </c>
      <c r="F8" s="112">
        <v>2</v>
      </c>
      <c r="G8" s="112">
        <v>6</v>
      </c>
      <c r="H8" s="112">
        <v>21</v>
      </c>
      <c r="I8" s="112">
        <v>35</v>
      </c>
      <c r="J8" s="112">
        <v>82</v>
      </c>
      <c r="K8" s="112">
        <v>90</v>
      </c>
      <c r="L8" s="112">
        <v>48</v>
      </c>
      <c r="M8" s="112">
        <v>67</v>
      </c>
      <c r="N8" s="112">
        <v>61</v>
      </c>
      <c r="O8" s="112">
        <v>36</v>
      </c>
      <c r="P8" s="112">
        <v>67</v>
      </c>
      <c r="Q8" s="112">
        <v>80</v>
      </c>
      <c r="R8" s="112">
        <v>57</v>
      </c>
      <c r="S8" s="112">
        <v>70</v>
      </c>
      <c r="T8" s="112">
        <v>73</v>
      </c>
      <c r="U8" s="112">
        <v>29</v>
      </c>
      <c r="V8" s="112">
        <v>40</v>
      </c>
      <c r="W8" s="112">
        <v>37</v>
      </c>
      <c r="X8" s="112">
        <v>18</v>
      </c>
      <c r="Y8" s="112">
        <v>10</v>
      </c>
    </row>
    <row r="9" spans="1:25" ht="24.6" customHeight="1" x14ac:dyDescent="0.25">
      <c r="A9" s="76" t="s">
        <v>121</v>
      </c>
      <c r="B9" s="112">
        <v>10</v>
      </c>
      <c r="C9" s="112">
        <v>14</v>
      </c>
      <c r="D9" s="112">
        <v>17</v>
      </c>
      <c r="E9" s="112">
        <v>3</v>
      </c>
      <c r="F9" s="112">
        <v>0</v>
      </c>
      <c r="G9" s="112">
        <v>4</v>
      </c>
      <c r="H9" s="112">
        <v>25</v>
      </c>
      <c r="I9" s="112">
        <v>46</v>
      </c>
      <c r="J9" s="112">
        <v>80</v>
      </c>
      <c r="K9" s="112">
        <v>91</v>
      </c>
      <c r="L9" s="112">
        <v>44</v>
      </c>
      <c r="M9" s="112">
        <v>57</v>
      </c>
      <c r="N9" s="112">
        <v>66</v>
      </c>
      <c r="O9" s="112">
        <v>58</v>
      </c>
      <c r="P9" s="112">
        <v>70</v>
      </c>
      <c r="Q9" s="112">
        <v>101</v>
      </c>
      <c r="R9" s="112">
        <v>57</v>
      </c>
      <c r="S9" s="112">
        <v>76</v>
      </c>
      <c r="T9" s="112">
        <v>72</v>
      </c>
      <c r="U9" s="112">
        <v>44</v>
      </c>
      <c r="V9" s="112">
        <v>35</v>
      </c>
      <c r="W9" s="112">
        <v>30</v>
      </c>
      <c r="X9" s="112">
        <v>24</v>
      </c>
      <c r="Y9" s="112">
        <v>28</v>
      </c>
    </row>
    <row r="10" spans="1:25" ht="24.6" customHeight="1" x14ac:dyDescent="0.25">
      <c r="A10" s="76" t="s">
        <v>122</v>
      </c>
      <c r="B10" s="112">
        <v>17</v>
      </c>
      <c r="C10" s="112">
        <v>17</v>
      </c>
      <c r="D10" s="112">
        <v>23</v>
      </c>
      <c r="E10" s="112">
        <v>13</v>
      </c>
      <c r="F10" s="112">
        <v>1</v>
      </c>
      <c r="G10" s="112">
        <v>9</v>
      </c>
      <c r="H10" s="112">
        <v>13</v>
      </c>
      <c r="I10" s="112">
        <v>14</v>
      </c>
      <c r="J10" s="112">
        <v>31</v>
      </c>
      <c r="K10" s="112">
        <v>38</v>
      </c>
      <c r="L10" s="112">
        <v>35</v>
      </c>
      <c r="M10" s="112">
        <v>49</v>
      </c>
      <c r="N10" s="112">
        <v>58</v>
      </c>
      <c r="O10" s="112">
        <v>46</v>
      </c>
      <c r="P10" s="112">
        <v>39</v>
      </c>
      <c r="Q10" s="112">
        <v>64</v>
      </c>
      <c r="R10" s="112">
        <v>32</v>
      </c>
      <c r="S10" s="112">
        <v>31</v>
      </c>
      <c r="T10" s="112">
        <v>50</v>
      </c>
      <c r="U10" s="112">
        <v>24</v>
      </c>
      <c r="V10" s="112">
        <v>39</v>
      </c>
      <c r="W10" s="112">
        <v>32</v>
      </c>
      <c r="X10" s="112">
        <v>19</v>
      </c>
      <c r="Y10" s="112">
        <v>24</v>
      </c>
    </row>
  </sheetData>
  <mergeCells count="1">
    <mergeCell ref="B2:Y2"/>
  </mergeCells>
  <conditionalFormatting sqref="B4:Y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5" tint="0.59999389629810485"/>
  </sheetPr>
  <dimension ref="A1:C52"/>
  <sheetViews>
    <sheetView showGridLines="0" workbookViewId="0">
      <selection activeCell="E10" sqref="E10"/>
    </sheetView>
  </sheetViews>
  <sheetFormatPr defaultRowHeight="15" x14ac:dyDescent="0.25"/>
  <cols>
    <col min="1" max="1" width="21.28515625" style="13" customWidth="1"/>
    <col min="2" max="2" width="19.28515625" style="30" customWidth="1"/>
    <col min="3" max="3" width="19.5703125" style="16" customWidth="1"/>
  </cols>
  <sheetData>
    <row r="1" spans="1:3" x14ac:dyDescent="0.25">
      <c r="A1" s="27" t="s">
        <v>2130</v>
      </c>
      <c r="B1" s="29" t="s">
        <v>2182</v>
      </c>
      <c r="C1" s="53" t="s">
        <v>2131</v>
      </c>
    </row>
    <row r="2" spans="1:3" x14ac:dyDescent="0.25">
      <c r="A2" s="13" t="s">
        <v>2153</v>
      </c>
      <c r="B2" s="30">
        <v>41415</v>
      </c>
      <c r="C2" s="16">
        <v>4833722</v>
      </c>
    </row>
    <row r="3" spans="1:3" x14ac:dyDescent="0.25">
      <c r="A3" s="13" t="s">
        <v>2177</v>
      </c>
      <c r="B3" s="30">
        <v>70005</v>
      </c>
      <c r="C3" s="16">
        <v>735132</v>
      </c>
    </row>
    <row r="4" spans="1:3" x14ac:dyDescent="0.25">
      <c r="A4" s="13" t="s">
        <v>2145</v>
      </c>
      <c r="B4" s="30">
        <v>46709</v>
      </c>
      <c r="C4" s="16">
        <v>6626624</v>
      </c>
    </row>
    <row r="5" spans="1:3" x14ac:dyDescent="0.25">
      <c r="A5" s="13" t="s">
        <v>2162</v>
      </c>
      <c r="B5" s="30">
        <v>38758</v>
      </c>
      <c r="C5" s="16">
        <v>2959373</v>
      </c>
    </row>
    <row r="6" spans="1:3" x14ac:dyDescent="0.25">
      <c r="A6" s="13" t="s">
        <v>2132</v>
      </c>
      <c r="B6" s="30">
        <v>67458</v>
      </c>
      <c r="C6" s="16">
        <v>38332521</v>
      </c>
    </row>
    <row r="7" spans="1:3" x14ac:dyDescent="0.25">
      <c r="A7" s="13" t="s">
        <v>2152</v>
      </c>
      <c r="B7" s="30">
        <v>55387</v>
      </c>
      <c r="C7" s="16">
        <v>5268367</v>
      </c>
    </row>
    <row r="8" spans="1:3" x14ac:dyDescent="0.25">
      <c r="A8" s="13" t="s">
        <v>2159</v>
      </c>
      <c r="B8" s="30">
        <v>65753</v>
      </c>
      <c r="C8" s="16">
        <v>3596080</v>
      </c>
    </row>
    <row r="9" spans="1:3" x14ac:dyDescent="0.25">
      <c r="A9" s="13" t="s">
        <v>2175</v>
      </c>
      <c r="B9" s="30">
        <v>57954</v>
      </c>
      <c r="C9" s="16">
        <v>925749</v>
      </c>
    </row>
    <row r="10" spans="1:3" x14ac:dyDescent="0.25">
      <c r="A10" s="13" t="s">
        <v>2179</v>
      </c>
      <c r="B10" s="30">
        <v>65124</v>
      </c>
      <c r="C10" s="16">
        <v>646449</v>
      </c>
    </row>
    <row r="11" spans="1:3" x14ac:dyDescent="0.25">
      <c r="A11" s="13" t="s">
        <v>2134</v>
      </c>
      <c r="B11" s="30">
        <v>44299</v>
      </c>
      <c r="C11" s="16">
        <v>19552860</v>
      </c>
    </row>
    <row r="12" spans="1:3" x14ac:dyDescent="0.25">
      <c r="A12" s="13" t="s">
        <v>2138</v>
      </c>
      <c r="B12" s="30">
        <v>46007</v>
      </c>
      <c r="C12" s="16">
        <v>9992167</v>
      </c>
    </row>
    <row r="13" spans="1:3" x14ac:dyDescent="0.25">
      <c r="A13" s="13" t="s">
        <v>2170</v>
      </c>
      <c r="B13" s="30">
        <v>62814</v>
      </c>
      <c r="C13" s="16">
        <v>1404054</v>
      </c>
    </row>
    <row r="14" spans="1:3" x14ac:dyDescent="0.25">
      <c r="A14" s="13" t="s">
        <v>2169</v>
      </c>
      <c r="B14" s="30">
        <v>43341</v>
      </c>
      <c r="C14" s="16">
        <v>1612136</v>
      </c>
    </row>
    <row r="15" spans="1:3" x14ac:dyDescent="0.25">
      <c r="A15" s="13" t="s">
        <v>2135</v>
      </c>
      <c r="B15" s="30">
        <v>53234</v>
      </c>
      <c r="C15" s="16">
        <v>12882135</v>
      </c>
    </row>
    <row r="16" spans="1:3" x14ac:dyDescent="0.25">
      <c r="A16" s="13" t="s">
        <v>2146</v>
      </c>
      <c r="B16" s="30">
        <v>46438</v>
      </c>
      <c r="C16" s="16">
        <v>6570902</v>
      </c>
    </row>
    <row r="17" spans="1:3" x14ac:dyDescent="0.25">
      <c r="A17" s="13" t="s">
        <v>2160</v>
      </c>
      <c r="B17" s="30">
        <v>49427</v>
      </c>
      <c r="C17" s="16">
        <v>3090416</v>
      </c>
    </row>
    <row r="18" spans="1:3" x14ac:dyDescent="0.25">
      <c r="A18" s="13" t="s">
        <v>2164</v>
      </c>
      <c r="B18" s="30">
        <v>48964</v>
      </c>
      <c r="C18" s="16">
        <v>2893957</v>
      </c>
    </row>
    <row r="19" spans="1:3" x14ac:dyDescent="0.25">
      <c r="A19" s="13" t="s">
        <v>2156</v>
      </c>
      <c r="B19" s="30">
        <v>41141</v>
      </c>
      <c r="C19" s="16">
        <v>4395295</v>
      </c>
    </row>
    <row r="20" spans="1:3" x14ac:dyDescent="0.25">
      <c r="A20" s="13" t="s">
        <v>2155</v>
      </c>
      <c r="B20" s="30">
        <v>41734</v>
      </c>
      <c r="C20" s="16">
        <v>4625470</v>
      </c>
    </row>
    <row r="21" spans="1:3" x14ac:dyDescent="0.25">
      <c r="A21" s="13" t="s">
        <v>2171</v>
      </c>
      <c r="B21" s="30">
        <v>46033</v>
      </c>
      <c r="C21" s="16">
        <v>1328302</v>
      </c>
    </row>
    <row r="22" spans="1:3" x14ac:dyDescent="0.25">
      <c r="A22" s="13" t="s">
        <v>2149</v>
      </c>
      <c r="B22" s="30">
        <v>70004</v>
      </c>
      <c r="C22" s="16">
        <v>5928814</v>
      </c>
    </row>
    <row r="23" spans="1:3" x14ac:dyDescent="0.25">
      <c r="A23" s="13" t="s">
        <v>2144</v>
      </c>
      <c r="B23" s="30">
        <v>64859</v>
      </c>
      <c r="C23" s="16">
        <v>6692824</v>
      </c>
    </row>
    <row r="24" spans="1:3" x14ac:dyDescent="0.25">
      <c r="A24" s="13" t="s">
        <v>2139</v>
      </c>
      <c r="B24" s="30">
        <v>45981</v>
      </c>
      <c r="C24" s="16">
        <v>9895622</v>
      </c>
    </row>
    <row r="25" spans="1:3" x14ac:dyDescent="0.25">
      <c r="A25" s="13" t="s">
        <v>2151</v>
      </c>
      <c r="B25" s="30">
        <v>61814</v>
      </c>
      <c r="C25" s="16">
        <v>5420380</v>
      </c>
    </row>
    <row r="26" spans="1:3" x14ac:dyDescent="0.25">
      <c r="A26" s="13" t="s">
        <v>2161</v>
      </c>
      <c r="B26" s="30">
        <v>36919</v>
      </c>
      <c r="C26" s="16">
        <v>2991207</v>
      </c>
    </row>
    <row r="27" spans="1:3" x14ac:dyDescent="0.25">
      <c r="A27" s="13" t="s">
        <v>2148</v>
      </c>
      <c r="B27" s="30">
        <v>45247</v>
      </c>
      <c r="C27" s="16">
        <v>6044171</v>
      </c>
    </row>
    <row r="28" spans="1:3" x14ac:dyDescent="0.25">
      <c r="A28" s="13" t="s">
        <v>2174</v>
      </c>
      <c r="B28" s="30">
        <v>44222</v>
      </c>
      <c r="C28" s="16">
        <v>1015165</v>
      </c>
    </row>
    <row r="29" spans="1:3" x14ac:dyDescent="0.25">
      <c r="A29" s="13" t="s">
        <v>2167</v>
      </c>
      <c r="B29" s="30">
        <v>50296</v>
      </c>
      <c r="C29" s="16">
        <v>1868516</v>
      </c>
    </row>
    <row r="30" spans="1:3" x14ac:dyDescent="0.25">
      <c r="A30" s="13" t="s">
        <v>2165</v>
      </c>
      <c r="B30" s="30">
        <v>48927</v>
      </c>
      <c r="C30" s="16">
        <v>2790136</v>
      </c>
    </row>
    <row r="31" spans="1:3" x14ac:dyDescent="0.25">
      <c r="A31" s="13" t="s">
        <v>2172</v>
      </c>
      <c r="B31" s="30">
        <v>64712</v>
      </c>
      <c r="C31" s="16">
        <v>1323459</v>
      </c>
    </row>
    <row r="32" spans="1:3" x14ac:dyDescent="0.25">
      <c r="A32" s="13" t="s">
        <v>2141</v>
      </c>
      <c r="B32" s="30">
        <v>60287</v>
      </c>
      <c r="C32" s="16">
        <v>8899339</v>
      </c>
    </row>
    <row r="33" spans="1:3" x14ac:dyDescent="0.25">
      <c r="A33" s="13" t="s">
        <v>2166</v>
      </c>
      <c r="B33" s="30">
        <v>41963</v>
      </c>
      <c r="C33" s="16">
        <v>2085287</v>
      </c>
    </row>
    <row r="34" spans="1:3" x14ac:dyDescent="0.25">
      <c r="A34" s="13" t="s">
        <v>70</v>
      </c>
      <c r="B34" s="30">
        <v>55246</v>
      </c>
      <c r="C34" s="16">
        <v>19651127</v>
      </c>
    </row>
    <row r="35" spans="1:3" x14ac:dyDescent="0.25">
      <c r="A35" s="13" t="s">
        <v>2140</v>
      </c>
      <c r="B35" s="30">
        <v>43916</v>
      </c>
      <c r="C35" s="16">
        <v>9848060</v>
      </c>
    </row>
    <row r="36" spans="1:3" x14ac:dyDescent="0.25">
      <c r="A36" s="13" t="s">
        <v>2178</v>
      </c>
      <c r="B36" s="30">
        <v>51704</v>
      </c>
      <c r="C36" s="16">
        <v>723393</v>
      </c>
    </row>
    <row r="37" spans="1:3" x14ac:dyDescent="0.25">
      <c r="A37" s="13" t="s">
        <v>2137</v>
      </c>
      <c r="B37" s="30">
        <v>45749</v>
      </c>
      <c r="C37" s="16">
        <v>11570808</v>
      </c>
    </row>
    <row r="38" spans="1:3" x14ac:dyDescent="0.25">
      <c r="A38" s="13" t="s">
        <v>2158</v>
      </c>
      <c r="B38" s="30">
        <v>43225</v>
      </c>
      <c r="C38" s="16">
        <v>3850568</v>
      </c>
    </row>
    <row r="39" spans="1:3" x14ac:dyDescent="0.25">
      <c r="A39" s="13" t="s">
        <v>2157</v>
      </c>
      <c r="B39" s="30">
        <v>46816</v>
      </c>
      <c r="C39" s="16">
        <v>3930065</v>
      </c>
    </row>
    <row r="40" spans="1:3" x14ac:dyDescent="0.25">
      <c r="A40" s="13" t="s">
        <v>2136</v>
      </c>
      <c r="B40" s="30">
        <v>50228</v>
      </c>
      <c r="C40" s="16">
        <v>12773801</v>
      </c>
    </row>
    <row r="41" spans="1:3" x14ac:dyDescent="0.25">
      <c r="A41" s="13" t="s">
        <v>2173</v>
      </c>
      <c r="B41" s="30">
        <v>53636</v>
      </c>
      <c r="C41" s="16">
        <v>1051511</v>
      </c>
    </row>
    <row r="42" spans="1:3" x14ac:dyDescent="0.25">
      <c r="A42" s="13" t="s">
        <v>2154</v>
      </c>
      <c r="B42" s="30">
        <v>42367</v>
      </c>
      <c r="C42" s="16">
        <v>4774839</v>
      </c>
    </row>
    <row r="43" spans="1:3" x14ac:dyDescent="0.25">
      <c r="A43" s="13" t="s">
        <v>2176</v>
      </c>
      <c r="B43" s="30">
        <v>48321</v>
      </c>
      <c r="C43" s="16">
        <v>844877</v>
      </c>
    </row>
    <row r="44" spans="1:3" x14ac:dyDescent="0.25">
      <c r="A44" s="13" t="s">
        <v>2147</v>
      </c>
      <c r="B44" s="30">
        <v>41693</v>
      </c>
      <c r="C44" s="16">
        <v>6495978</v>
      </c>
    </row>
    <row r="45" spans="1:3" x14ac:dyDescent="0.25">
      <c r="A45" s="13" t="s">
        <v>2133</v>
      </c>
      <c r="B45" s="30">
        <v>49392</v>
      </c>
      <c r="C45" s="16">
        <v>26448193</v>
      </c>
    </row>
    <row r="46" spans="1:3" x14ac:dyDescent="0.25">
      <c r="A46" s="13" t="s">
        <v>2163</v>
      </c>
      <c r="B46" s="30">
        <v>55869</v>
      </c>
      <c r="C46" s="16">
        <v>2900872</v>
      </c>
    </row>
    <row r="47" spans="1:3" x14ac:dyDescent="0.25">
      <c r="A47" s="13" t="s">
        <v>2180</v>
      </c>
      <c r="B47" s="30">
        <v>52776</v>
      </c>
      <c r="C47" s="16">
        <v>626630</v>
      </c>
    </row>
    <row r="48" spans="1:3" x14ac:dyDescent="0.25">
      <c r="A48" s="13" t="s">
        <v>2142</v>
      </c>
      <c r="B48" s="30">
        <v>62881</v>
      </c>
      <c r="C48" s="16">
        <v>8260405</v>
      </c>
    </row>
    <row r="49" spans="1:3" x14ac:dyDescent="0.25">
      <c r="A49" s="13" t="s">
        <v>2143</v>
      </c>
      <c r="B49" s="30">
        <v>57835</v>
      </c>
      <c r="C49" s="16">
        <v>6971406</v>
      </c>
    </row>
    <row r="50" spans="1:3" x14ac:dyDescent="0.25">
      <c r="A50" s="13" t="s">
        <v>2168</v>
      </c>
      <c r="B50" s="30">
        <v>38482</v>
      </c>
      <c r="C50" s="16">
        <v>1854304</v>
      </c>
    </row>
    <row r="51" spans="1:3" x14ac:dyDescent="0.25">
      <c r="A51" s="13" t="s">
        <v>2150</v>
      </c>
      <c r="B51" s="30">
        <v>50395</v>
      </c>
      <c r="C51" s="16">
        <v>5742713</v>
      </c>
    </row>
    <row r="52" spans="1:3" x14ac:dyDescent="0.25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5" tint="0.59999389629810485"/>
  </sheetPr>
  <dimension ref="A1:H13"/>
  <sheetViews>
    <sheetView showGridLines="0" workbookViewId="0">
      <selection activeCell="K3" sqref="K3"/>
    </sheetView>
  </sheetViews>
  <sheetFormatPr defaultRowHeight="15" x14ac:dyDescent="0.25"/>
  <cols>
    <col min="1" max="4" width="14.42578125" style="54" customWidth="1"/>
    <col min="5" max="5" width="10.85546875" style="54" customWidth="1"/>
    <col min="6" max="6" width="12" style="54" customWidth="1"/>
    <col min="7" max="7" width="12.28515625" style="54" customWidth="1"/>
    <col min="8" max="8" width="15.28515625" style="54" customWidth="1"/>
    <col min="10" max="10" width="8.85546875" customWidth="1"/>
  </cols>
  <sheetData>
    <row r="1" spans="1:8" x14ac:dyDescent="0.25">
      <c r="A1" s="90" t="s">
        <v>0</v>
      </c>
      <c r="B1" s="90" t="s">
        <v>2212</v>
      </c>
      <c r="C1" s="90" t="s">
        <v>2213</v>
      </c>
      <c r="D1" s="90" t="s">
        <v>2214</v>
      </c>
      <c r="E1" s="90" t="s">
        <v>2</v>
      </c>
      <c r="F1" s="90" t="s">
        <v>2210</v>
      </c>
      <c r="G1" s="90" t="s">
        <v>2209</v>
      </c>
      <c r="H1" s="90" t="s">
        <v>2211</v>
      </c>
    </row>
    <row r="2" spans="1:8" ht="15.75" thickBot="1" x14ac:dyDescent="0.3">
      <c r="A2" s="81" t="s">
        <v>28</v>
      </c>
      <c r="B2" s="87">
        <v>359084.54700000008</v>
      </c>
      <c r="C2" s="37">
        <v>438881.11300000007</v>
      </c>
      <c r="D2" s="87">
        <v>797965.66000000015</v>
      </c>
      <c r="E2" s="88">
        <v>568213</v>
      </c>
      <c r="F2" s="84">
        <f t="shared" ref="F2:F13" si="0">D2/E2</f>
        <v>1.4043424912840785</v>
      </c>
      <c r="G2" s="89">
        <v>1064</v>
      </c>
      <c r="H2" s="86">
        <f>G2/E2</f>
        <v>1.8725372351565345E-3</v>
      </c>
    </row>
    <row r="3" spans="1:8" ht="15.75" thickBot="1" x14ac:dyDescent="0.3">
      <c r="A3" s="81" t="s">
        <v>29</v>
      </c>
      <c r="B3" s="82">
        <v>295945.20200000028</v>
      </c>
      <c r="C3" s="37">
        <v>308024.59800000035</v>
      </c>
      <c r="D3" s="82">
        <v>603969.80000000063</v>
      </c>
      <c r="E3" s="83">
        <v>486398</v>
      </c>
      <c r="F3" s="84">
        <f t="shared" si="0"/>
        <v>1.2417193327275207</v>
      </c>
      <c r="G3" s="85">
        <v>984</v>
      </c>
      <c r="H3" s="86">
        <f t="shared" ref="H3:H13" si="1">G3/E3</f>
        <v>2.023034634188463E-3</v>
      </c>
    </row>
    <row r="4" spans="1:8" ht="15.75" thickBot="1" x14ac:dyDescent="0.3">
      <c r="A4" s="81" t="s">
        <v>30</v>
      </c>
      <c r="B4" s="82">
        <v>228830.43479999993</v>
      </c>
      <c r="C4" s="37">
        <v>291238.73519999994</v>
      </c>
      <c r="D4" s="82">
        <v>520069.16999999987</v>
      </c>
      <c r="E4" s="83">
        <v>459937</v>
      </c>
      <c r="F4" s="84">
        <f t="shared" si="0"/>
        <v>1.1307400143932753</v>
      </c>
      <c r="G4" s="85">
        <v>936</v>
      </c>
      <c r="H4" s="86">
        <f t="shared" si="1"/>
        <v>2.0350613236160605E-3</v>
      </c>
    </row>
    <row r="5" spans="1:8" ht="15.75" thickBot="1" x14ac:dyDescent="0.3">
      <c r="A5" s="81" t="s">
        <v>31</v>
      </c>
      <c r="B5" s="82">
        <v>376750.6652000004</v>
      </c>
      <c r="C5" s="37">
        <v>347769.84480000031</v>
      </c>
      <c r="D5" s="82">
        <v>724520.51000000071</v>
      </c>
      <c r="E5" s="83">
        <v>481632</v>
      </c>
      <c r="F5" s="84">
        <f t="shared" si="0"/>
        <v>1.5043030986313217</v>
      </c>
      <c r="G5" s="85">
        <v>990</v>
      </c>
      <c r="H5" s="86">
        <f t="shared" si="1"/>
        <v>2.0555112617101855E-3</v>
      </c>
    </row>
    <row r="6" spans="1:8" ht="15.75" thickBot="1" x14ac:dyDescent="0.3">
      <c r="A6" s="81" t="s">
        <v>7</v>
      </c>
      <c r="B6" s="82">
        <v>343226.54999999987</v>
      </c>
      <c r="C6" s="37">
        <v>343226.54999999987</v>
      </c>
      <c r="D6" s="82">
        <v>686453.09999999974</v>
      </c>
      <c r="E6" s="83">
        <v>478822</v>
      </c>
      <c r="F6" s="84">
        <f t="shared" si="0"/>
        <v>1.4336289894783443</v>
      </c>
      <c r="G6" s="85">
        <v>886</v>
      </c>
      <c r="H6" s="86">
        <f t="shared" si="1"/>
        <v>1.8503744606555253E-3</v>
      </c>
    </row>
    <row r="7" spans="1:8" ht="15.75" thickBot="1" x14ac:dyDescent="0.3">
      <c r="A7" s="81" t="s">
        <v>32</v>
      </c>
      <c r="B7" s="82">
        <v>164481.34499999988</v>
      </c>
      <c r="C7" s="37">
        <v>227140.90499999988</v>
      </c>
      <c r="D7" s="82">
        <v>391622.24999999977</v>
      </c>
      <c r="E7" s="83">
        <v>332313</v>
      </c>
      <c r="F7" s="84">
        <f t="shared" si="0"/>
        <v>1.1784740590948888</v>
      </c>
      <c r="G7" s="85">
        <v>711</v>
      </c>
      <c r="H7" s="86">
        <f t="shared" si="1"/>
        <v>2.1395491599786949E-3</v>
      </c>
    </row>
    <row r="8" spans="1:8" ht="15.75" thickBot="1" x14ac:dyDescent="0.3">
      <c r="A8" s="81" t="s">
        <v>33</v>
      </c>
      <c r="B8" s="82">
        <v>161303.88200000007</v>
      </c>
      <c r="C8" s="37">
        <v>263180.01800000016</v>
      </c>
      <c r="D8" s="82">
        <v>424483.9000000002</v>
      </c>
      <c r="E8" s="83">
        <v>289154</v>
      </c>
      <c r="F8" s="84">
        <f t="shared" si="0"/>
        <v>1.4680201553497452</v>
      </c>
      <c r="G8" s="85">
        <v>722</v>
      </c>
      <c r="H8" s="86">
        <f t="shared" si="1"/>
        <v>2.4969393471990704E-3</v>
      </c>
    </row>
    <row r="9" spans="1:8" ht="15.75" thickBot="1" x14ac:dyDescent="0.3">
      <c r="A9" s="81" t="s">
        <v>34</v>
      </c>
      <c r="B9" s="82">
        <v>127172.62004999998</v>
      </c>
      <c r="C9" s="37">
        <v>236177.72295000002</v>
      </c>
      <c r="D9" s="82">
        <v>363350.34299999999</v>
      </c>
      <c r="E9" s="83">
        <v>224080</v>
      </c>
      <c r="F9" s="84">
        <f t="shared" si="0"/>
        <v>1.621520631024634</v>
      </c>
      <c r="G9" s="85">
        <v>558</v>
      </c>
      <c r="H9" s="86">
        <f t="shared" si="1"/>
        <v>2.4901820778293468E-3</v>
      </c>
    </row>
    <row r="10" spans="1:8" ht="15.75" thickBot="1" x14ac:dyDescent="0.3">
      <c r="A10" s="81" t="s">
        <v>35</v>
      </c>
      <c r="B10" s="82">
        <v>111113.96519999996</v>
      </c>
      <c r="C10" s="37">
        <v>215691.81479999988</v>
      </c>
      <c r="D10" s="82">
        <v>326805.77999999985</v>
      </c>
      <c r="E10" s="83">
        <v>220951</v>
      </c>
      <c r="F10" s="84">
        <f t="shared" si="0"/>
        <v>1.4790871279152384</v>
      </c>
      <c r="G10" s="85">
        <v>464</v>
      </c>
      <c r="H10" s="86">
        <f t="shared" si="1"/>
        <v>2.1000131250820319E-3</v>
      </c>
    </row>
    <row r="11" spans="1:8" ht="15.75" thickBot="1" x14ac:dyDescent="0.3">
      <c r="A11" s="81" t="s">
        <v>36</v>
      </c>
      <c r="B11" s="82">
        <v>174805.39439999993</v>
      </c>
      <c r="C11" s="37">
        <v>273413.56559999991</v>
      </c>
      <c r="D11" s="82">
        <v>448218.95999999985</v>
      </c>
      <c r="E11" s="83">
        <v>268924</v>
      </c>
      <c r="F11" s="84">
        <f t="shared" si="0"/>
        <v>1.6667123797057899</v>
      </c>
      <c r="G11" s="85">
        <v>508</v>
      </c>
      <c r="H11" s="86">
        <f t="shared" si="1"/>
        <v>1.8890095342922165E-3</v>
      </c>
    </row>
    <row r="12" spans="1:8" ht="15.75" thickBot="1" x14ac:dyDescent="0.3">
      <c r="A12" s="81" t="s">
        <v>37</v>
      </c>
      <c r="B12" s="82">
        <v>210181.02259704011</v>
      </c>
      <c r="C12" s="37">
        <v>267503.11966896011</v>
      </c>
      <c r="D12" s="82">
        <v>477684.14226600021</v>
      </c>
      <c r="E12" s="83">
        <v>295562</v>
      </c>
      <c r="F12" s="84">
        <f t="shared" si="0"/>
        <v>1.616189301283657</v>
      </c>
      <c r="G12" s="85">
        <v>582</v>
      </c>
      <c r="H12" s="86">
        <f t="shared" si="1"/>
        <v>1.9691299964136122E-3</v>
      </c>
    </row>
    <row r="13" spans="1:8" ht="15.75" thickBot="1" x14ac:dyDescent="0.3">
      <c r="A13" s="81" t="s">
        <v>38</v>
      </c>
      <c r="B13" s="82">
        <v>264672.33338202036</v>
      </c>
      <c r="C13" s="37">
        <v>310702.30440498039</v>
      </c>
      <c r="D13" s="82">
        <v>575374.63778700074</v>
      </c>
      <c r="E13" s="83">
        <v>330514</v>
      </c>
      <c r="F13" s="84">
        <f t="shared" si="0"/>
        <v>1.7408480057940079</v>
      </c>
      <c r="G13" s="85">
        <v>591</v>
      </c>
      <c r="H13" s="86">
        <f t="shared" si="1"/>
        <v>1.7881239523893089E-3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5" tint="0.59999389629810485"/>
  </sheetPr>
  <dimension ref="B1:N13"/>
  <sheetViews>
    <sheetView showGridLines="0" workbookViewId="0">
      <selection activeCell="M21" sqref="M21"/>
    </sheetView>
  </sheetViews>
  <sheetFormatPr defaultRowHeight="15" x14ac:dyDescent="0.25"/>
  <cols>
    <col min="1" max="1" width="5.28515625" customWidth="1"/>
    <col min="2" max="2" width="14.140625" customWidth="1"/>
  </cols>
  <sheetData>
    <row r="1" spans="2:14" ht="18" customHeight="1" x14ac:dyDescent="0.25"/>
    <row r="2" spans="2:14" ht="16.5" thickBot="1" x14ac:dyDescent="0.3">
      <c r="C2" s="122" t="s">
        <v>27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2:14" ht="15.75" thickBot="1" x14ac:dyDescent="0.3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ht="15.75" thickBot="1" x14ac:dyDescent="0.3">
      <c r="B4" s="74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ht="15.75" thickBot="1" x14ac:dyDescent="0.3">
      <c r="B5" s="75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ht="15.75" thickBot="1" x14ac:dyDescent="0.3">
      <c r="B6" s="75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ht="15.75" thickBot="1" x14ac:dyDescent="0.3">
      <c r="B7" s="75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ht="15.75" thickBot="1" x14ac:dyDescent="0.3">
      <c r="B8" s="75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ht="15.75" thickBot="1" x14ac:dyDescent="0.3">
      <c r="B9" s="75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ht="15.75" thickBot="1" x14ac:dyDescent="0.3">
      <c r="B10" s="75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ht="15.75" thickBot="1" x14ac:dyDescent="0.3">
      <c r="B11" s="75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ht="15.75" thickBot="1" x14ac:dyDescent="0.3">
      <c r="B12" s="75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ht="15.75" thickBot="1" x14ac:dyDescent="0.3">
      <c r="B13" s="75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00000000-0003-0000-1000-000000000000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Sparklines!C4:N4</xm:f>
              <xm:sqref>O4</xm:sqref>
            </x14:sparkline>
            <x14:sparkline>
              <xm:f>Sparklines!C5:N5</xm:f>
              <xm:sqref>O5</xm:sqref>
            </x14:sparkline>
            <x14:sparkline>
              <xm:f>Sparklines!C6:N6</xm:f>
              <xm:sqref>O6</xm:sqref>
            </x14:sparkline>
            <x14:sparkline>
              <xm:f>Sparklines!C7:N7</xm:f>
              <xm:sqref>O7</xm:sqref>
            </x14:sparkline>
            <x14:sparkline>
              <xm:f>Sparklines!C8:N8</xm:f>
              <xm:sqref>O8</xm:sqref>
            </x14:sparkline>
            <x14:sparkline>
              <xm:f>Sparklines!C9:N9</xm:f>
              <xm:sqref>O9</xm:sqref>
            </x14:sparkline>
            <x14:sparkline>
              <xm:f>Sparklines!C10:N10</xm:f>
              <xm:sqref>O10</xm:sqref>
            </x14:sparkline>
            <x14:sparkline>
              <xm:f>Sparklines!C11:N11</xm:f>
              <xm:sqref>O11</xm:sqref>
            </x14:sparkline>
            <x14:sparkline>
              <xm:f>Sparklines!C12:N12</xm:f>
              <xm:sqref>O12</xm:sqref>
            </x14:sparkline>
            <x14:sparkline>
              <xm:f>Sparklines!C13:N13</xm:f>
              <xm:sqref>O13</xm:sqref>
            </x14:sparkline>
          </x14:sparklines>
        </x14:sparklineGroup>
      </x14:sparklineGroup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9" tint="0.59999389629810485"/>
  </sheetPr>
  <dimension ref="A1:D2"/>
  <sheetViews>
    <sheetView showGridLines="0" workbookViewId="0">
      <selection activeCell="C11" sqref="C11"/>
    </sheetView>
  </sheetViews>
  <sheetFormatPr defaultRowHeight="15" x14ac:dyDescent="0.25"/>
  <cols>
    <col min="1" max="1" width="12.5703125" customWidth="1"/>
    <col min="2" max="2" width="12.85546875" style="30" customWidth="1"/>
    <col min="3" max="3" width="14.28515625" style="30" customWidth="1"/>
    <col min="4" max="4" width="13.42578125" style="13" customWidth="1"/>
    <col min="5" max="5" width="9.7109375" customWidth="1"/>
  </cols>
  <sheetData>
    <row r="1" spans="1:4" x14ac:dyDescent="0.25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25">
      <c r="A2" s="59">
        <v>6682</v>
      </c>
      <c r="B2" s="30">
        <v>10000</v>
      </c>
      <c r="C2" s="30">
        <f>IF(A2&gt;B2,0,B2-A2)</f>
        <v>3318</v>
      </c>
      <c r="D2" s="58">
        <f>A2/B2</f>
        <v>0.66820000000000002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9" tint="0.59999389629810485"/>
  </sheetPr>
  <dimension ref="A1:C91"/>
  <sheetViews>
    <sheetView showGridLines="0" topLeftCell="B1" workbookViewId="0">
      <selection activeCell="M22" sqref="M22"/>
    </sheetView>
  </sheetViews>
  <sheetFormatPr defaultRowHeight="15" x14ac:dyDescent="0.25"/>
  <cols>
    <col min="1" max="1" width="8.85546875" style="35"/>
    <col min="2" max="2" width="12.42578125" style="30" customWidth="1"/>
  </cols>
  <sheetData>
    <row r="1" spans="1:3" x14ac:dyDescent="0.25">
      <c r="A1" s="67" t="s">
        <v>100</v>
      </c>
      <c r="B1" s="27" t="s">
        <v>234</v>
      </c>
      <c r="C1" t="s">
        <v>2221</v>
      </c>
    </row>
    <row r="2" spans="1:3" x14ac:dyDescent="0.25">
      <c r="A2" s="35">
        <v>42370</v>
      </c>
      <c r="B2" s="37">
        <v>10880.507306313757</v>
      </c>
      <c r="C2">
        <v>0</v>
      </c>
    </row>
    <row r="3" spans="1:3" x14ac:dyDescent="0.25">
      <c r="A3" s="35">
        <v>42371</v>
      </c>
      <c r="B3" s="37">
        <v>8771.8178476242992</v>
      </c>
      <c r="C3">
        <v>0</v>
      </c>
    </row>
    <row r="4" spans="1:3" x14ac:dyDescent="0.25">
      <c r="A4" s="35">
        <v>42372</v>
      </c>
      <c r="B4" s="37">
        <v>12651.337193272677</v>
      </c>
      <c r="C4">
        <v>0</v>
      </c>
    </row>
    <row r="5" spans="1:3" x14ac:dyDescent="0.25">
      <c r="A5" s="35">
        <v>42373</v>
      </c>
      <c r="B5" s="37">
        <v>9272.5071225071206</v>
      </c>
      <c r="C5">
        <v>0</v>
      </c>
    </row>
    <row r="6" spans="1:3" x14ac:dyDescent="0.25">
      <c r="A6" s="35">
        <v>42374</v>
      </c>
      <c r="B6" s="37">
        <v>9822.9804245933283</v>
      </c>
      <c r="C6">
        <v>0</v>
      </c>
    </row>
    <row r="7" spans="1:3" x14ac:dyDescent="0.25">
      <c r="A7" s="35">
        <v>42375</v>
      </c>
      <c r="B7" s="37">
        <v>7387.2392243359982</v>
      </c>
      <c r="C7">
        <v>0</v>
      </c>
    </row>
    <row r="8" spans="1:3" x14ac:dyDescent="0.25">
      <c r="A8" s="35">
        <v>42376</v>
      </c>
      <c r="B8" s="37">
        <v>6862.3058542413382</v>
      </c>
      <c r="C8">
        <v>0</v>
      </c>
    </row>
    <row r="9" spans="1:3" x14ac:dyDescent="0.25">
      <c r="A9" s="35">
        <v>42377</v>
      </c>
      <c r="B9" s="37">
        <v>10476.642771804063</v>
      </c>
      <c r="C9">
        <v>0</v>
      </c>
    </row>
    <row r="10" spans="1:3" x14ac:dyDescent="0.25">
      <c r="A10" s="35">
        <v>42378</v>
      </c>
      <c r="B10" s="37">
        <v>7546.424960941089</v>
      </c>
      <c r="C10">
        <v>0</v>
      </c>
    </row>
    <row r="11" spans="1:3" x14ac:dyDescent="0.25">
      <c r="A11" s="35">
        <v>42379</v>
      </c>
      <c r="B11" s="37">
        <v>14394.853414208252</v>
      </c>
      <c r="C11">
        <v>0</v>
      </c>
    </row>
    <row r="12" spans="1:3" x14ac:dyDescent="0.25">
      <c r="A12" s="35">
        <v>42380</v>
      </c>
      <c r="B12" s="37">
        <v>9548.3457402812219</v>
      </c>
      <c r="C12">
        <v>0</v>
      </c>
    </row>
    <row r="13" spans="1:3" x14ac:dyDescent="0.25">
      <c r="A13" s="35">
        <v>42381</v>
      </c>
      <c r="B13" s="37">
        <v>11278.788714272585</v>
      </c>
      <c r="C13">
        <v>0</v>
      </c>
    </row>
    <row r="14" spans="1:3" x14ac:dyDescent="0.25">
      <c r="A14" s="35">
        <v>42382</v>
      </c>
      <c r="B14" s="37">
        <v>6252.6835768771261</v>
      </c>
      <c r="C14">
        <v>0</v>
      </c>
    </row>
    <row r="15" spans="1:3" x14ac:dyDescent="0.25">
      <c r="A15" s="35">
        <v>42383</v>
      </c>
      <c r="B15" s="37">
        <v>6819.2261740648837</v>
      </c>
      <c r="C15">
        <v>0</v>
      </c>
    </row>
    <row r="16" spans="1:3" x14ac:dyDescent="0.25">
      <c r="A16" s="35">
        <v>42384</v>
      </c>
      <c r="B16" s="37">
        <v>8519.1434610789456</v>
      </c>
      <c r="C16">
        <v>0</v>
      </c>
    </row>
    <row r="17" spans="1:3" x14ac:dyDescent="0.25">
      <c r="A17" s="35">
        <v>42385</v>
      </c>
      <c r="B17" s="37">
        <v>6991.6276077566399</v>
      </c>
      <c r="C17">
        <v>0</v>
      </c>
    </row>
    <row r="18" spans="1:3" x14ac:dyDescent="0.25">
      <c r="A18" s="80">
        <v>42386</v>
      </c>
      <c r="B18" s="37">
        <v>15776.693318628804</v>
      </c>
      <c r="C18">
        <v>1</v>
      </c>
    </row>
    <row r="19" spans="1:3" x14ac:dyDescent="0.25">
      <c r="A19" s="80">
        <v>42387</v>
      </c>
      <c r="B19" s="37">
        <v>12594.949912691845</v>
      </c>
      <c r="C19">
        <v>1</v>
      </c>
    </row>
    <row r="20" spans="1:3" x14ac:dyDescent="0.25">
      <c r="A20" s="80">
        <v>42388</v>
      </c>
      <c r="B20" s="37">
        <v>13533.995037220844</v>
      </c>
      <c r="C20">
        <v>1</v>
      </c>
    </row>
    <row r="21" spans="1:3" x14ac:dyDescent="0.25">
      <c r="A21" s="35">
        <v>42389</v>
      </c>
      <c r="B21" s="37">
        <v>6202.0218729896151</v>
      </c>
      <c r="C21">
        <v>0</v>
      </c>
    </row>
    <row r="22" spans="1:3" x14ac:dyDescent="0.25">
      <c r="A22" s="35">
        <v>42390</v>
      </c>
      <c r="B22" s="37">
        <v>7276.789817112397</v>
      </c>
      <c r="C22">
        <v>0</v>
      </c>
    </row>
    <row r="23" spans="1:3" x14ac:dyDescent="0.25">
      <c r="A23" s="35">
        <v>42391</v>
      </c>
      <c r="B23" s="37">
        <v>7485.1438286922166</v>
      </c>
      <c r="C23">
        <v>0</v>
      </c>
    </row>
    <row r="24" spans="1:3" x14ac:dyDescent="0.25">
      <c r="A24" s="35">
        <v>42392</v>
      </c>
      <c r="B24" s="37">
        <v>6076.1051373954588</v>
      </c>
      <c r="C24">
        <v>0</v>
      </c>
    </row>
    <row r="25" spans="1:3" x14ac:dyDescent="0.25">
      <c r="A25" s="50">
        <v>42393</v>
      </c>
      <c r="B25" s="37">
        <v>8231.4860766473666</v>
      </c>
      <c r="C25">
        <v>0</v>
      </c>
    </row>
    <row r="26" spans="1:3" x14ac:dyDescent="0.25">
      <c r="A26" s="50">
        <v>42394</v>
      </c>
      <c r="B26" s="37">
        <v>6658.6986490212284</v>
      </c>
      <c r="C26">
        <v>0</v>
      </c>
    </row>
    <row r="27" spans="1:3" x14ac:dyDescent="0.25">
      <c r="A27" s="50">
        <v>42395</v>
      </c>
      <c r="B27" s="37">
        <v>5948.2951934564817</v>
      </c>
      <c r="C27">
        <v>0</v>
      </c>
    </row>
    <row r="28" spans="1:3" x14ac:dyDescent="0.25">
      <c r="A28" s="50">
        <v>42396</v>
      </c>
      <c r="B28" s="37">
        <v>5973.5823913243266</v>
      </c>
      <c r="C28">
        <v>0</v>
      </c>
    </row>
    <row r="29" spans="1:3" x14ac:dyDescent="0.25">
      <c r="A29" s="80">
        <v>42397</v>
      </c>
      <c r="B29" s="37">
        <v>8780.8335630916281</v>
      </c>
      <c r="C29">
        <v>1</v>
      </c>
    </row>
    <row r="30" spans="1:3" x14ac:dyDescent="0.25">
      <c r="A30" s="80">
        <v>42398</v>
      </c>
      <c r="B30" s="37">
        <v>11448.869589192169</v>
      </c>
      <c r="C30">
        <v>1</v>
      </c>
    </row>
    <row r="31" spans="1:3" x14ac:dyDescent="0.25">
      <c r="A31" s="80">
        <v>42399</v>
      </c>
      <c r="B31" s="37">
        <v>10013.652237845785</v>
      </c>
      <c r="C31">
        <v>1</v>
      </c>
    </row>
    <row r="32" spans="1:3" x14ac:dyDescent="0.25">
      <c r="A32" s="80">
        <v>42400</v>
      </c>
      <c r="B32" s="37">
        <v>9972.4749563459245</v>
      </c>
      <c r="C32">
        <v>1</v>
      </c>
    </row>
    <row r="33" spans="1:3" x14ac:dyDescent="0.25">
      <c r="A33" s="80">
        <v>42401</v>
      </c>
      <c r="B33" s="37">
        <v>10631.577979965077</v>
      </c>
      <c r="C33">
        <v>1</v>
      </c>
    </row>
    <row r="34" spans="1:3" x14ac:dyDescent="0.25">
      <c r="A34" s="80">
        <v>42402</v>
      </c>
      <c r="B34" s="37">
        <v>9662.9997242900463</v>
      </c>
      <c r="C34">
        <v>1</v>
      </c>
    </row>
    <row r="35" spans="1:3" x14ac:dyDescent="0.25">
      <c r="A35" s="35">
        <v>42403</v>
      </c>
      <c r="B35" s="37">
        <v>8893.7551695616203</v>
      </c>
      <c r="C35">
        <v>0</v>
      </c>
    </row>
    <row r="36" spans="1:3" x14ac:dyDescent="0.25">
      <c r="A36" s="35">
        <v>42404</v>
      </c>
      <c r="B36" s="37">
        <v>7366.9561621174525</v>
      </c>
      <c r="C36">
        <v>0</v>
      </c>
    </row>
    <row r="37" spans="1:3" x14ac:dyDescent="0.25">
      <c r="A37" s="35">
        <v>42405</v>
      </c>
      <c r="B37" s="37">
        <v>9330.9024905799088</v>
      </c>
      <c r="C37">
        <v>0</v>
      </c>
    </row>
    <row r="38" spans="1:3" x14ac:dyDescent="0.25">
      <c r="A38" s="35">
        <v>42406</v>
      </c>
      <c r="B38" s="37">
        <v>8930.0891462181771</v>
      </c>
      <c r="C38">
        <v>0</v>
      </c>
    </row>
    <row r="39" spans="1:3" x14ac:dyDescent="0.25">
      <c r="A39" s="35">
        <v>42407</v>
      </c>
      <c r="B39" s="37">
        <v>7770.1773734031804</v>
      </c>
      <c r="C39">
        <v>0</v>
      </c>
    </row>
    <row r="40" spans="1:3" x14ac:dyDescent="0.25">
      <c r="A40" s="35">
        <v>42408</v>
      </c>
      <c r="B40" s="37">
        <v>7581.5871702968452</v>
      </c>
      <c r="C40">
        <v>0</v>
      </c>
    </row>
    <row r="41" spans="1:3" x14ac:dyDescent="0.25">
      <c r="A41" s="35">
        <v>42409</v>
      </c>
      <c r="B41" s="37">
        <v>8524.1200257329274</v>
      </c>
      <c r="C41">
        <v>0</v>
      </c>
    </row>
    <row r="42" spans="1:3" x14ac:dyDescent="0.25">
      <c r="A42" s="35">
        <v>42410</v>
      </c>
      <c r="B42" s="37">
        <v>11476.128113224886</v>
      </c>
      <c r="C42">
        <v>0</v>
      </c>
    </row>
    <row r="43" spans="1:3" x14ac:dyDescent="0.25">
      <c r="A43" s="35">
        <v>42411</v>
      </c>
      <c r="B43" s="37">
        <v>8303.7910118555283</v>
      </c>
      <c r="C43">
        <v>0</v>
      </c>
    </row>
    <row r="44" spans="1:3" x14ac:dyDescent="0.25">
      <c r="A44" s="35">
        <v>42412</v>
      </c>
      <c r="B44" s="37">
        <v>14349.98621450234</v>
      </c>
      <c r="C44">
        <v>0</v>
      </c>
    </row>
    <row r="45" spans="1:3" x14ac:dyDescent="0.25">
      <c r="A45" s="35">
        <v>42413</v>
      </c>
      <c r="B45" s="37">
        <v>10032.634868118739</v>
      </c>
      <c r="C45">
        <v>0</v>
      </c>
    </row>
    <row r="46" spans="1:3" x14ac:dyDescent="0.25">
      <c r="A46" s="35">
        <v>42414</v>
      </c>
      <c r="B46" s="37">
        <v>13213.537358698646</v>
      </c>
      <c r="C46">
        <v>0</v>
      </c>
    </row>
    <row r="47" spans="1:3" x14ac:dyDescent="0.25">
      <c r="A47" s="35">
        <v>42415</v>
      </c>
      <c r="B47" s="37">
        <v>7451.4199062586149</v>
      </c>
      <c r="C47">
        <v>0</v>
      </c>
    </row>
    <row r="48" spans="1:3" x14ac:dyDescent="0.25">
      <c r="A48" s="35">
        <v>42416</v>
      </c>
      <c r="B48" s="37">
        <v>9743.208344821247</v>
      </c>
      <c r="C48">
        <v>0</v>
      </c>
    </row>
    <row r="49" spans="1:3" x14ac:dyDescent="0.25">
      <c r="A49" s="50">
        <v>42417</v>
      </c>
      <c r="B49" s="37">
        <v>8597.7253928866849</v>
      </c>
      <c r="C49">
        <v>0</v>
      </c>
    </row>
    <row r="50" spans="1:3" x14ac:dyDescent="0.25">
      <c r="A50" s="50">
        <v>42418</v>
      </c>
      <c r="B50" s="37">
        <v>8472.8701406120763</v>
      </c>
      <c r="C50">
        <v>0</v>
      </c>
    </row>
    <row r="51" spans="1:3" x14ac:dyDescent="0.25">
      <c r="A51" s="80">
        <v>42419</v>
      </c>
      <c r="B51" s="37">
        <v>12469.740832644056</v>
      </c>
      <c r="C51">
        <v>1</v>
      </c>
    </row>
    <row r="52" spans="1:3" x14ac:dyDescent="0.25">
      <c r="A52" s="80">
        <v>42420</v>
      </c>
      <c r="B52" s="37">
        <v>13180.438378825475</v>
      </c>
      <c r="C52">
        <v>1</v>
      </c>
    </row>
    <row r="53" spans="1:3" x14ac:dyDescent="0.25">
      <c r="A53" s="80">
        <v>42421</v>
      </c>
      <c r="B53" s="37">
        <v>12978.91278375149</v>
      </c>
      <c r="C53">
        <v>1</v>
      </c>
    </row>
    <row r="54" spans="1:3" x14ac:dyDescent="0.25">
      <c r="A54" s="80">
        <v>42422</v>
      </c>
      <c r="B54" s="37">
        <v>12389.88603988604</v>
      </c>
      <c r="C54">
        <v>1</v>
      </c>
    </row>
    <row r="55" spans="1:3" x14ac:dyDescent="0.25">
      <c r="A55" s="80">
        <v>42423</v>
      </c>
      <c r="B55" s="37">
        <v>13144.669607572831</v>
      </c>
      <c r="C55">
        <v>1</v>
      </c>
    </row>
    <row r="56" spans="1:3" x14ac:dyDescent="0.25">
      <c r="A56" s="80">
        <v>42424</v>
      </c>
      <c r="B56" s="37">
        <v>5656.575682382133</v>
      </c>
      <c r="C56">
        <v>1</v>
      </c>
    </row>
    <row r="57" spans="1:3" x14ac:dyDescent="0.25">
      <c r="A57" s="80">
        <v>42425</v>
      </c>
      <c r="B57" s="37">
        <v>7138.7280580828956</v>
      </c>
      <c r="C57">
        <v>1</v>
      </c>
    </row>
    <row r="58" spans="1:3" x14ac:dyDescent="0.25">
      <c r="A58" s="80">
        <v>42426</v>
      </c>
      <c r="B58" s="37">
        <v>9987.3678889807907</v>
      </c>
      <c r="C58">
        <v>1</v>
      </c>
    </row>
    <row r="59" spans="1:3" x14ac:dyDescent="0.25">
      <c r="A59" s="80">
        <v>42427</v>
      </c>
      <c r="B59" s="37">
        <v>9013.569524859844</v>
      </c>
      <c r="C59">
        <v>1</v>
      </c>
    </row>
    <row r="60" spans="1:3" x14ac:dyDescent="0.25">
      <c r="A60" s="80">
        <v>42428</v>
      </c>
      <c r="B60" s="37">
        <v>17179.735318444997</v>
      </c>
      <c r="C60">
        <v>1</v>
      </c>
    </row>
    <row r="61" spans="1:3" x14ac:dyDescent="0.25">
      <c r="A61" s="80">
        <v>42429</v>
      </c>
      <c r="B61" s="37">
        <v>11870.889624115431</v>
      </c>
      <c r="C61">
        <v>1</v>
      </c>
    </row>
    <row r="62" spans="1:3" x14ac:dyDescent="0.25">
      <c r="A62" s="80">
        <v>42430</v>
      </c>
      <c r="B62" s="37">
        <v>11394.187115154857</v>
      </c>
      <c r="C62">
        <v>1</v>
      </c>
    </row>
    <row r="63" spans="1:3" x14ac:dyDescent="0.25">
      <c r="A63" s="35">
        <v>42431</v>
      </c>
      <c r="B63" s="37">
        <v>6068.7804429739926</v>
      </c>
      <c r="C63">
        <v>0</v>
      </c>
    </row>
    <row r="64" spans="1:3" x14ac:dyDescent="0.25">
      <c r="A64" s="35">
        <v>42432</v>
      </c>
      <c r="B64" s="37">
        <v>7827.7180406212665</v>
      </c>
      <c r="C64">
        <v>0</v>
      </c>
    </row>
    <row r="65" spans="1:3" x14ac:dyDescent="0.25">
      <c r="A65" s="35">
        <v>42433</v>
      </c>
      <c r="B65" s="37">
        <v>10591.590846429557</v>
      </c>
      <c r="C65">
        <v>0</v>
      </c>
    </row>
    <row r="66" spans="1:3" x14ac:dyDescent="0.25">
      <c r="A66" s="35">
        <v>42434</v>
      </c>
      <c r="B66" s="37">
        <v>9915.1916184174243</v>
      </c>
      <c r="C66">
        <v>0</v>
      </c>
    </row>
    <row r="67" spans="1:3" x14ac:dyDescent="0.25">
      <c r="A67" s="80">
        <v>42435</v>
      </c>
      <c r="B67" s="37">
        <v>19142.44095211837</v>
      </c>
      <c r="C67">
        <v>1</v>
      </c>
    </row>
    <row r="68" spans="1:3" x14ac:dyDescent="0.25">
      <c r="A68" s="80">
        <v>42436</v>
      </c>
      <c r="B68" s="37">
        <v>18073.18720705817</v>
      </c>
      <c r="C68">
        <v>1</v>
      </c>
    </row>
    <row r="69" spans="1:3" x14ac:dyDescent="0.25">
      <c r="A69" s="80">
        <v>42437</v>
      </c>
      <c r="B69" s="37">
        <v>14942.326072971233</v>
      </c>
      <c r="C69">
        <v>1</v>
      </c>
    </row>
    <row r="70" spans="1:3" x14ac:dyDescent="0.25">
      <c r="A70" s="35">
        <v>42438</v>
      </c>
      <c r="B70" s="37">
        <v>7468.5552798456019</v>
      </c>
      <c r="C70">
        <v>0</v>
      </c>
    </row>
    <row r="71" spans="1:3" x14ac:dyDescent="0.25">
      <c r="A71" s="35">
        <v>42439</v>
      </c>
      <c r="B71" s="37">
        <v>11640.566124437091</v>
      </c>
      <c r="C71">
        <v>0</v>
      </c>
    </row>
    <row r="72" spans="1:3" x14ac:dyDescent="0.25">
      <c r="A72" s="35">
        <v>42440</v>
      </c>
      <c r="B72" s="37">
        <v>13562.204760591858</v>
      </c>
      <c r="C72">
        <v>0</v>
      </c>
    </row>
    <row r="73" spans="1:3" x14ac:dyDescent="0.25">
      <c r="A73" s="35">
        <v>42441</v>
      </c>
      <c r="B73" s="37">
        <v>10909.31899641577</v>
      </c>
      <c r="C73">
        <v>0</v>
      </c>
    </row>
    <row r="74" spans="1:3" x14ac:dyDescent="0.25">
      <c r="A74" s="35">
        <v>42442</v>
      </c>
      <c r="B74" s="37">
        <v>15724.574947155592</v>
      </c>
      <c r="C74">
        <v>0</v>
      </c>
    </row>
    <row r="75" spans="1:3" x14ac:dyDescent="0.25">
      <c r="A75" s="35">
        <v>42443</v>
      </c>
      <c r="B75" s="37">
        <v>11017.728149986215</v>
      </c>
      <c r="C75">
        <v>0</v>
      </c>
    </row>
    <row r="76" spans="1:3" x14ac:dyDescent="0.25">
      <c r="A76" s="35">
        <v>42444</v>
      </c>
      <c r="B76" s="37">
        <v>11703.67613270839</v>
      </c>
      <c r="C76">
        <v>0</v>
      </c>
    </row>
    <row r="77" spans="1:3" x14ac:dyDescent="0.25">
      <c r="A77" s="35">
        <v>42445</v>
      </c>
      <c r="B77" s="37">
        <v>13983.259810679167</v>
      </c>
      <c r="C77">
        <v>0</v>
      </c>
    </row>
    <row r="78" spans="1:3" x14ac:dyDescent="0.25">
      <c r="A78" s="35">
        <v>42446</v>
      </c>
      <c r="B78" s="37">
        <v>11522.291149710507</v>
      </c>
      <c r="C78">
        <v>0</v>
      </c>
    </row>
    <row r="79" spans="1:3" x14ac:dyDescent="0.25">
      <c r="A79" s="35">
        <v>42447</v>
      </c>
      <c r="B79" s="37">
        <v>12578.05808289679</v>
      </c>
      <c r="C79">
        <v>0</v>
      </c>
    </row>
    <row r="80" spans="1:3" x14ac:dyDescent="0.25">
      <c r="A80" s="35">
        <v>42448</v>
      </c>
      <c r="B80" s="37">
        <v>12319.157246576604</v>
      </c>
      <c r="C80">
        <v>0</v>
      </c>
    </row>
    <row r="81" spans="1:3" x14ac:dyDescent="0.25">
      <c r="A81" s="80">
        <v>42449</v>
      </c>
      <c r="B81" s="37">
        <v>23465.439757375239</v>
      </c>
      <c r="C81">
        <v>1</v>
      </c>
    </row>
    <row r="82" spans="1:3" x14ac:dyDescent="0.25">
      <c r="A82" s="80">
        <v>42450</v>
      </c>
      <c r="B82" s="37">
        <v>19958.018564470174</v>
      </c>
      <c r="C82">
        <v>1</v>
      </c>
    </row>
    <row r="83" spans="1:3" x14ac:dyDescent="0.25">
      <c r="A83" s="80">
        <v>42451</v>
      </c>
      <c r="B83" s="37">
        <v>16884.6107894495</v>
      </c>
      <c r="C83">
        <v>1</v>
      </c>
    </row>
    <row r="84" spans="1:3" x14ac:dyDescent="0.25">
      <c r="A84" s="80">
        <v>42452</v>
      </c>
      <c r="B84" s="37">
        <v>18745.657568238217</v>
      </c>
      <c r="C84">
        <v>1</v>
      </c>
    </row>
    <row r="85" spans="1:3" x14ac:dyDescent="0.25">
      <c r="A85" s="80">
        <v>42453</v>
      </c>
      <c r="B85" s="37">
        <v>16713.220292252547</v>
      </c>
      <c r="C85">
        <v>1</v>
      </c>
    </row>
    <row r="86" spans="1:3" x14ac:dyDescent="0.25">
      <c r="A86" s="35">
        <v>42454</v>
      </c>
      <c r="B86" s="30">
        <v>7348.7776858744592</v>
      </c>
      <c r="C86">
        <v>0</v>
      </c>
    </row>
    <row r="87" spans="1:3" x14ac:dyDescent="0.25">
      <c r="A87" s="35">
        <v>42455</v>
      </c>
      <c r="B87" s="30">
        <v>5941.319731642312</v>
      </c>
      <c r="C87">
        <v>0</v>
      </c>
    </row>
    <row r="88" spans="1:3" x14ac:dyDescent="0.25">
      <c r="A88" s="35">
        <v>42456</v>
      </c>
      <c r="B88" s="30">
        <v>7767.3191802224064</v>
      </c>
      <c r="C88">
        <v>0</v>
      </c>
    </row>
    <row r="89" spans="1:3" x14ac:dyDescent="0.25">
      <c r="A89" s="35">
        <v>42457</v>
      </c>
      <c r="B89" s="30">
        <v>8210.155316606928</v>
      </c>
      <c r="C89">
        <v>0</v>
      </c>
    </row>
    <row r="90" spans="1:3" x14ac:dyDescent="0.25">
      <c r="A90" s="35">
        <v>42458</v>
      </c>
      <c r="B90" s="30">
        <v>6357.4487639003764</v>
      </c>
      <c r="C90">
        <v>0</v>
      </c>
    </row>
    <row r="91" spans="1:3" x14ac:dyDescent="0.25">
      <c r="A91" s="35">
        <v>42459</v>
      </c>
      <c r="B91" s="30">
        <v>8336.0628618693117</v>
      </c>
      <c r="C91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9" tint="0.59999389629810485"/>
  </sheetPr>
  <dimension ref="A1:B29"/>
  <sheetViews>
    <sheetView showGridLines="0" workbookViewId="0">
      <selection activeCell="B29" sqref="B29"/>
    </sheetView>
  </sheetViews>
  <sheetFormatPr defaultRowHeight="15" x14ac:dyDescent="0.25"/>
  <cols>
    <col min="1" max="1" width="11.7109375" style="35" customWidth="1"/>
    <col min="2" max="2" width="14.140625" style="13" customWidth="1"/>
  </cols>
  <sheetData>
    <row r="1" spans="1:2" x14ac:dyDescent="0.25">
      <c r="A1" s="67" t="s">
        <v>100</v>
      </c>
      <c r="B1" s="27" t="s">
        <v>2222</v>
      </c>
    </row>
    <row r="2" spans="1:2" x14ac:dyDescent="0.25">
      <c r="A2" s="35">
        <v>42461</v>
      </c>
      <c r="B2" s="13">
        <v>88</v>
      </c>
    </row>
    <row r="3" spans="1:2" x14ac:dyDescent="0.25">
      <c r="A3" s="35">
        <v>42462</v>
      </c>
      <c r="B3" s="54">
        <v>88</v>
      </c>
    </row>
    <row r="4" spans="1:2" x14ac:dyDescent="0.25">
      <c r="A4" s="35">
        <v>42463</v>
      </c>
      <c r="B4" s="54">
        <v>81</v>
      </c>
    </row>
    <row r="5" spans="1:2" x14ac:dyDescent="0.25">
      <c r="A5" s="35">
        <v>42464</v>
      </c>
      <c r="B5" s="54">
        <v>82</v>
      </c>
    </row>
    <row r="6" spans="1:2" x14ac:dyDescent="0.25">
      <c r="A6" s="35">
        <v>42465</v>
      </c>
      <c r="B6" s="54">
        <v>77</v>
      </c>
    </row>
    <row r="7" spans="1:2" x14ac:dyDescent="0.25">
      <c r="A7" s="35">
        <v>42466</v>
      </c>
      <c r="B7" s="54">
        <v>80</v>
      </c>
    </row>
    <row r="8" spans="1:2" x14ac:dyDescent="0.25">
      <c r="A8" s="35">
        <v>42467</v>
      </c>
      <c r="B8" s="54">
        <v>75</v>
      </c>
    </row>
    <row r="9" spans="1:2" x14ac:dyDescent="0.25">
      <c r="A9" s="35">
        <v>42468</v>
      </c>
      <c r="B9" s="54">
        <v>77</v>
      </c>
    </row>
    <row r="10" spans="1:2" x14ac:dyDescent="0.25">
      <c r="A10" s="35">
        <v>42469</v>
      </c>
      <c r="B10" s="54">
        <v>75</v>
      </c>
    </row>
    <row r="11" spans="1:2" x14ac:dyDescent="0.25">
      <c r="A11" s="35">
        <v>42470</v>
      </c>
      <c r="B11" s="54">
        <v>80</v>
      </c>
    </row>
    <row r="12" spans="1:2" x14ac:dyDescent="0.25">
      <c r="A12" s="35">
        <v>42471</v>
      </c>
      <c r="B12" s="54">
        <v>88</v>
      </c>
    </row>
    <row r="13" spans="1:2" x14ac:dyDescent="0.25">
      <c r="A13" s="35">
        <v>42472</v>
      </c>
      <c r="B13" s="54">
        <v>79</v>
      </c>
    </row>
    <row r="14" spans="1:2" x14ac:dyDescent="0.25">
      <c r="A14" s="35">
        <v>42473</v>
      </c>
      <c r="B14" s="54">
        <v>85</v>
      </c>
    </row>
    <row r="15" spans="1:2" x14ac:dyDescent="0.25">
      <c r="A15" s="35">
        <v>42474</v>
      </c>
      <c r="B15" s="54">
        <v>84</v>
      </c>
    </row>
    <row r="16" spans="1:2" x14ac:dyDescent="0.25">
      <c r="A16" s="35">
        <v>42475</v>
      </c>
      <c r="B16" s="54">
        <v>86</v>
      </c>
    </row>
    <row r="17" spans="1:2" x14ac:dyDescent="0.25">
      <c r="A17" s="35">
        <v>42476</v>
      </c>
      <c r="B17" s="54">
        <v>76</v>
      </c>
    </row>
    <row r="18" spans="1:2" x14ac:dyDescent="0.25">
      <c r="A18" s="35">
        <v>42477</v>
      </c>
      <c r="B18" s="54">
        <v>77</v>
      </c>
    </row>
    <row r="19" spans="1:2" x14ac:dyDescent="0.25">
      <c r="A19" s="35">
        <v>42478</v>
      </c>
      <c r="B19" s="54">
        <v>85</v>
      </c>
    </row>
    <row r="20" spans="1:2" x14ac:dyDescent="0.25">
      <c r="A20" s="35">
        <v>42479</v>
      </c>
      <c r="B20" s="54">
        <v>80</v>
      </c>
    </row>
    <row r="21" spans="1:2" x14ac:dyDescent="0.25">
      <c r="A21" s="35">
        <v>42480</v>
      </c>
      <c r="B21" s="54">
        <v>76</v>
      </c>
    </row>
    <row r="22" spans="1:2" x14ac:dyDescent="0.25">
      <c r="A22" s="35">
        <v>42481</v>
      </c>
      <c r="B22" s="54">
        <v>74</v>
      </c>
    </row>
    <row r="23" spans="1:2" x14ac:dyDescent="0.25">
      <c r="A23" s="35">
        <v>42482</v>
      </c>
      <c r="B23" s="54">
        <v>79</v>
      </c>
    </row>
    <row r="24" spans="1:2" x14ac:dyDescent="0.25">
      <c r="A24" s="35">
        <v>42483</v>
      </c>
      <c r="B24" s="54">
        <v>82</v>
      </c>
    </row>
    <row r="25" spans="1:2" x14ac:dyDescent="0.25">
      <c r="A25" s="35">
        <v>42484</v>
      </c>
      <c r="B25" s="54">
        <v>83</v>
      </c>
    </row>
    <row r="26" spans="1:2" x14ac:dyDescent="0.25">
      <c r="A26" s="35">
        <v>42485</v>
      </c>
      <c r="B26" s="54">
        <v>87</v>
      </c>
    </row>
    <row r="27" spans="1:2" x14ac:dyDescent="0.25">
      <c r="A27" s="35">
        <v>42486</v>
      </c>
      <c r="B27" s="54">
        <v>74</v>
      </c>
    </row>
    <row r="28" spans="1:2" x14ac:dyDescent="0.25">
      <c r="A28" s="35">
        <v>42487</v>
      </c>
      <c r="B28" s="13">
        <v>78</v>
      </c>
    </row>
    <row r="29" spans="1:2" x14ac:dyDescent="0.25">
      <c r="A29" s="35">
        <v>42488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9" tint="0.59999389629810485"/>
  </sheetPr>
  <dimension ref="A1:F19"/>
  <sheetViews>
    <sheetView showGridLines="0" workbookViewId="0">
      <selection activeCell="C22" sqref="C22"/>
    </sheetView>
  </sheetViews>
  <sheetFormatPr defaultColWidth="9.140625" defaultRowHeight="15" x14ac:dyDescent="0.25"/>
  <cols>
    <col min="1" max="1" width="6.42578125" style="1" customWidth="1"/>
    <col min="2" max="2" width="11.7109375" style="1" customWidth="1"/>
    <col min="3" max="3" width="13.140625" style="1" customWidth="1"/>
    <col min="4" max="4" width="13" style="1" customWidth="1"/>
    <col min="5" max="5" width="11.42578125" style="1" customWidth="1"/>
    <col min="6" max="16384" width="9.140625" style="1"/>
  </cols>
  <sheetData>
    <row r="1" spans="1:6" x14ac:dyDescent="0.25">
      <c r="B1" s="2"/>
      <c r="C1" s="2"/>
      <c r="D1" s="2"/>
    </row>
    <row r="2" spans="1:6" ht="15.75" thickBot="1" x14ac:dyDescent="0.3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6.5" thickTop="1" thickBot="1" x14ac:dyDescent="0.3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6.5" thickTop="1" thickBot="1" x14ac:dyDescent="0.3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6.5" thickTop="1" thickBot="1" x14ac:dyDescent="0.3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6.5" thickTop="1" thickBot="1" x14ac:dyDescent="0.3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6.5" thickTop="1" thickBot="1" x14ac:dyDescent="0.3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6.5" thickTop="1" thickBot="1" x14ac:dyDescent="0.3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6.5" thickTop="1" thickBot="1" x14ac:dyDescent="0.3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6.5" thickTop="1" thickBot="1" x14ac:dyDescent="0.3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6.5" thickTop="1" thickBot="1" x14ac:dyDescent="0.3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6.5" thickTop="1" thickBot="1" x14ac:dyDescent="0.3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6.5" thickTop="1" thickBot="1" x14ac:dyDescent="0.3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6.5" thickTop="1" thickBot="1" x14ac:dyDescent="0.3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6.5" thickTop="1" thickBot="1" x14ac:dyDescent="0.3">
      <c r="B15" s="8"/>
      <c r="C15" s="8"/>
      <c r="D15" s="8"/>
    </row>
    <row r="16" spans="1:6" ht="17.25" thickTop="1" thickBot="1" x14ac:dyDescent="0.3">
      <c r="B16" s="10"/>
      <c r="C16" s="11" t="s">
        <v>16</v>
      </c>
      <c r="D16" s="12">
        <v>4</v>
      </c>
      <c r="F16" s="9" t="s">
        <v>15</v>
      </c>
    </row>
    <row r="17" spans="1:6" ht="17.25" thickTop="1" thickBot="1" x14ac:dyDescent="0.3">
      <c r="A17" s="6"/>
      <c r="C17" s="11" t="s">
        <v>17</v>
      </c>
      <c r="D17" s="12">
        <v>11</v>
      </c>
    </row>
    <row r="18" spans="1:6" ht="17.25" thickTop="1" thickBot="1" x14ac:dyDescent="0.3">
      <c r="A18" s="6"/>
      <c r="C18" s="11" t="s">
        <v>2199</v>
      </c>
      <c r="D18" s="12">
        <f>IF(D17+D16&lt;=12,D16,12-D17)</f>
        <v>1</v>
      </c>
      <c r="F18" s="9" t="s">
        <v>18</v>
      </c>
    </row>
    <row r="19" spans="1:6" ht="15.75" thickTop="1" x14ac:dyDescent="0.25">
      <c r="C19"/>
      <c r="D19"/>
      <c r="F19" s="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55" r:id="rId4" name="Scroll Bar 11">
              <controlPr defaultSize="0" autoPict="0">
                <anchor moveWithCells="1">
                  <from>
                    <xdr:col>6</xdr:col>
                    <xdr:colOff>0</xdr:colOff>
                    <xdr:row>15</xdr:row>
                    <xdr:rowOff>0</xdr:rowOff>
                  </from>
                  <to>
                    <xdr:col>14</xdr:col>
                    <xdr:colOff>514350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5" name="Scroll Bar 12">
              <controlPr defaultSize="0" autoPict="0">
                <anchor moveWithCells="1">
                  <from>
                    <xdr:col>6</xdr:col>
                    <xdr:colOff>0</xdr:colOff>
                    <xdr:row>17</xdr:row>
                    <xdr:rowOff>0</xdr:rowOff>
                  </from>
                  <to>
                    <xdr:col>14</xdr:col>
                    <xdr:colOff>514350</xdr:colOff>
                    <xdr:row>18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9" tint="0.59999389629810485"/>
  </sheetPr>
  <dimension ref="A1:S106"/>
  <sheetViews>
    <sheetView showGridLines="0" workbookViewId="0">
      <selection activeCell="L5" sqref="L5"/>
    </sheetView>
  </sheetViews>
  <sheetFormatPr defaultRowHeight="15" x14ac:dyDescent="0.25"/>
  <cols>
    <col min="1" max="1" width="8.85546875" style="54"/>
    <col min="2" max="2" width="14.28515625" style="54" customWidth="1"/>
    <col min="3" max="3" width="11.5703125" style="54" customWidth="1"/>
    <col min="4" max="4" width="12.28515625" style="54" customWidth="1"/>
    <col min="7" max="7" width="9.7109375" customWidth="1"/>
    <col min="9" max="9" width="11.28515625" customWidth="1"/>
    <col min="10" max="10" width="12.28515625" customWidth="1"/>
  </cols>
  <sheetData>
    <row r="1" spans="1:19" x14ac:dyDescent="0.25">
      <c r="A1" s="27" t="s">
        <v>102</v>
      </c>
      <c r="B1" s="27" t="s">
        <v>2200</v>
      </c>
      <c r="C1" s="27" t="s">
        <v>2186</v>
      </c>
      <c r="D1" s="27" t="s">
        <v>2187</v>
      </c>
      <c r="F1" s="55" t="s">
        <v>2184</v>
      </c>
      <c r="Q1">
        <v>3</v>
      </c>
      <c r="R1">
        <v>1</v>
      </c>
      <c r="S1" s="54">
        <v>1994</v>
      </c>
    </row>
    <row r="2" spans="1:19" x14ac:dyDescent="0.25">
      <c r="A2" s="54">
        <v>1994</v>
      </c>
      <c r="B2" s="54" t="s">
        <v>2206</v>
      </c>
      <c r="C2" s="54">
        <v>4</v>
      </c>
      <c r="D2" s="54">
        <v>0</v>
      </c>
      <c r="F2" s="55" t="s">
        <v>2185</v>
      </c>
      <c r="R2">
        <v>2</v>
      </c>
      <c r="S2" s="54">
        <v>1999</v>
      </c>
    </row>
    <row r="3" spans="1:19" x14ac:dyDescent="0.25">
      <c r="A3" s="54">
        <v>1994</v>
      </c>
      <c r="B3" s="54">
        <v>2</v>
      </c>
      <c r="C3" s="54">
        <v>11</v>
      </c>
      <c r="D3" s="54">
        <v>1</v>
      </c>
      <c r="R3">
        <v>3</v>
      </c>
      <c r="S3" s="54">
        <v>2004</v>
      </c>
    </row>
    <row r="4" spans="1:19" x14ac:dyDescent="0.25">
      <c r="A4" s="54">
        <v>1994</v>
      </c>
      <c r="B4" s="54">
        <v>3</v>
      </c>
      <c r="C4" s="54">
        <v>12</v>
      </c>
      <c r="D4" s="54">
        <v>2</v>
      </c>
      <c r="F4" s="73"/>
      <c r="G4" s="108"/>
      <c r="R4">
        <v>4</v>
      </c>
      <c r="S4" s="54">
        <v>2011</v>
      </c>
    </row>
    <row r="5" spans="1:19" x14ac:dyDescent="0.25">
      <c r="A5" s="54">
        <v>1994</v>
      </c>
      <c r="B5" s="54">
        <v>4</v>
      </c>
      <c r="C5" s="54">
        <v>25</v>
      </c>
      <c r="D5" s="54">
        <v>10</v>
      </c>
      <c r="F5" s="73" t="s">
        <v>2223</v>
      </c>
      <c r="G5" s="113">
        <f>VLOOKUP(Q1,$R$1:$S$5,2,0)</f>
        <v>2004</v>
      </c>
      <c r="R5">
        <v>5</v>
      </c>
      <c r="S5" s="54">
        <v>2014</v>
      </c>
    </row>
    <row r="6" spans="1:19" x14ac:dyDescent="0.25">
      <c r="A6" s="54">
        <v>1994</v>
      </c>
      <c r="B6" s="54">
        <v>5</v>
      </c>
      <c r="C6" s="54">
        <v>29</v>
      </c>
      <c r="D6" s="54">
        <v>11</v>
      </c>
    </row>
    <row r="7" spans="1:19" x14ac:dyDescent="0.25">
      <c r="A7" s="54">
        <v>1994</v>
      </c>
      <c r="B7" s="54">
        <v>6</v>
      </c>
      <c r="C7" s="54">
        <v>49</v>
      </c>
      <c r="D7" s="54">
        <v>20</v>
      </c>
    </row>
    <row r="8" spans="1:19" x14ac:dyDescent="0.25">
      <c r="A8" s="54">
        <v>1994</v>
      </c>
      <c r="B8" s="54">
        <v>7</v>
      </c>
      <c r="C8" s="54">
        <v>53</v>
      </c>
      <c r="D8" s="54">
        <v>23</v>
      </c>
    </row>
    <row r="9" spans="1:19" x14ac:dyDescent="0.25">
      <c r="A9" s="54">
        <v>1994</v>
      </c>
      <c r="B9" s="54">
        <v>8</v>
      </c>
      <c r="C9" s="54">
        <v>63</v>
      </c>
      <c r="D9" s="54">
        <v>37</v>
      </c>
    </row>
    <row r="10" spans="1:19" x14ac:dyDescent="0.25">
      <c r="A10" s="54">
        <v>1994</v>
      </c>
      <c r="B10" s="54">
        <v>9</v>
      </c>
      <c r="C10" s="54">
        <v>67</v>
      </c>
      <c r="D10" s="54">
        <v>40</v>
      </c>
    </row>
    <row r="11" spans="1:19" x14ac:dyDescent="0.25">
      <c r="A11" s="54">
        <v>1994</v>
      </c>
      <c r="B11" s="54">
        <v>10</v>
      </c>
      <c r="C11" s="54">
        <v>70</v>
      </c>
      <c r="D11" s="54">
        <v>54</v>
      </c>
    </row>
    <row r="12" spans="1:19" x14ac:dyDescent="0.25">
      <c r="A12" s="54">
        <v>1994</v>
      </c>
      <c r="B12" s="54" t="s">
        <v>2208</v>
      </c>
      <c r="C12" s="54">
        <v>69</v>
      </c>
      <c r="D12" s="54">
        <v>58</v>
      </c>
    </row>
    <row r="13" spans="1:19" x14ac:dyDescent="0.25">
      <c r="A13" s="54">
        <v>1994</v>
      </c>
      <c r="B13" s="54">
        <v>12</v>
      </c>
      <c r="C13" s="54">
        <v>68</v>
      </c>
      <c r="D13" s="54">
        <v>60</v>
      </c>
    </row>
    <row r="14" spans="1:19" x14ac:dyDescent="0.25">
      <c r="A14" s="54">
        <v>1994</v>
      </c>
      <c r="B14" s="54">
        <v>13</v>
      </c>
      <c r="C14" s="54">
        <v>58</v>
      </c>
      <c r="D14" s="54">
        <v>65</v>
      </c>
    </row>
    <row r="15" spans="1:19" x14ac:dyDescent="0.25">
      <c r="A15" s="54">
        <v>1994</v>
      </c>
      <c r="B15" s="54">
        <v>14</v>
      </c>
      <c r="C15" s="54">
        <v>50</v>
      </c>
      <c r="D15" s="54">
        <v>65</v>
      </c>
    </row>
    <row r="16" spans="1:19" x14ac:dyDescent="0.25">
      <c r="A16" s="54">
        <v>1994</v>
      </c>
      <c r="B16" s="54">
        <v>15</v>
      </c>
      <c r="C16" s="54">
        <v>34</v>
      </c>
      <c r="D16" s="54">
        <v>64</v>
      </c>
    </row>
    <row r="17" spans="1:10" x14ac:dyDescent="0.25">
      <c r="A17" s="54">
        <v>1994</v>
      </c>
      <c r="B17" s="54">
        <v>16</v>
      </c>
      <c r="C17" s="54">
        <v>31</v>
      </c>
      <c r="D17" s="54">
        <v>60</v>
      </c>
    </row>
    <row r="18" spans="1:10" x14ac:dyDescent="0.25">
      <c r="A18" s="54">
        <v>1994</v>
      </c>
      <c r="B18" s="54">
        <v>17</v>
      </c>
      <c r="C18" s="54">
        <v>16</v>
      </c>
      <c r="D18" s="54">
        <v>46</v>
      </c>
    </row>
    <row r="19" spans="1:10" x14ac:dyDescent="0.25">
      <c r="A19" s="54">
        <v>1994</v>
      </c>
      <c r="B19" s="54">
        <v>18</v>
      </c>
      <c r="C19" s="54">
        <v>14</v>
      </c>
      <c r="D19" s="54">
        <v>43</v>
      </c>
    </row>
    <row r="20" spans="1:10" x14ac:dyDescent="0.25">
      <c r="A20" s="54">
        <v>1994</v>
      </c>
      <c r="B20" s="54">
        <v>19</v>
      </c>
      <c r="C20" s="54">
        <v>7</v>
      </c>
      <c r="D20" s="54">
        <v>36</v>
      </c>
    </row>
    <row r="21" spans="1:10" x14ac:dyDescent="0.25">
      <c r="A21" s="54">
        <v>1994</v>
      </c>
      <c r="B21" s="54">
        <v>20</v>
      </c>
      <c r="C21" s="54">
        <v>4</v>
      </c>
      <c r="D21" s="54">
        <v>30</v>
      </c>
    </row>
    <row r="22" spans="1:10" x14ac:dyDescent="0.25">
      <c r="A22" s="54">
        <v>1994</v>
      </c>
      <c r="B22" s="54" t="s">
        <v>2207</v>
      </c>
      <c r="C22" s="54">
        <v>1</v>
      </c>
      <c r="D22" s="54">
        <v>10</v>
      </c>
    </row>
    <row r="23" spans="1:10" x14ac:dyDescent="0.25">
      <c r="A23" s="54">
        <v>1999</v>
      </c>
      <c r="B23" s="54" t="s">
        <v>2206</v>
      </c>
      <c r="C23" s="54">
        <v>9</v>
      </c>
      <c r="D23" s="54">
        <v>2</v>
      </c>
    </row>
    <row r="24" spans="1:10" x14ac:dyDescent="0.25">
      <c r="A24" s="54">
        <v>1999</v>
      </c>
      <c r="B24" s="54">
        <v>2</v>
      </c>
      <c r="C24" s="54">
        <v>20</v>
      </c>
      <c r="D24" s="54">
        <v>3</v>
      </c>
    </row>
    <row r="25" spans="1:10" x14ac:dyDescent="0.25">
      <c r="A25" s="54">
        <v>1999</v>
      </c>
      <c r="B25" s="54">
        <v>3</v>
      </c>
      <c r="C25" s="54">
        <v>23</v>
      </c>
      <c r="D25" s="54">
        <v>4</v>
      </c>
      <c r="F25" s="54"/>
      <c r="G25" s="54"/>
      <c r="H25" s="54"/>
      <c r="I25" s="54"/>
    </row>
    <row r="26" spans="1:10" x14ac:dyDescent="0.25">
      <c r="A26" s="54">
        <v>1999</v>
      </c>
      <c r="B26" s="54">
        <v>4</v>
      </c>
      <c r="C26" s="54">
        <v>38</v>
      </c>
      <c r="D26" s="54">
        <v>16</v>
      </c>
      <c r="F26" s="54"/>
      <c r="G26" s="54"/>
      <c r="H26" s="54"/>
      <c r="I26" s="54"/>
    </row>
    <row r="27" spans="1:10" x14ac:dyDescent="0.25">
      <c r="A27" s="54">
        <v>1999</v>
      </c>
      <c r="B27" s="54">
        <v>5</v>
      </c>
      <c r="C27" s="54">
        <v>45</v>
      </c>
      <c r="D27" s="54">
        <v>19</v>
      </c>
      <c r="F27" s="54"/>
      <c r="G27" s="54"/>
      <c r="H27" s="54"/>
      <c r="I27" s="54"/>
    </row>
    <row r="28" spans="1:10" x14ac:dyDescent="0.25">
      <c r="A28" s="54">
        <v>1999</v>
      </c>
      <c r="B28" s="54">
        <v>6</v>
      </c>
      <c r="C28" s="54">
        <v>58</v>
      </c>
      <c r="D28" s="54">
        <v>30</v>
      </c>
      <c r="F28" s="54"/>
      <c r="G28" s="54"/>
      <c r="H28" s="54"/>
      <c r="I28" s="54"/>
    </row>
    <row r="29" spans="1:10" x14ac:dyDescent="0.25">
      <c r="A29" s="54">
        <v>1999</v>
      </c>
      <c r="B29" s="54">
        <v>7</v>
      </c>
      <c r="C29" s="54">
        <v>61</v>
      </c>
      <c r="D29" s="54">
        <v>36</v>
      </c>
      <c r="F29" s="54"/>
      <c r="G29" s="54"/>
      <c r="H29" s="54"/>
      <c r="I29" s="54"/>
    </row>
    <row r="30" spans="1:10" x14ac:dyDescent="0.25">
      <c r="A30" s="54">
        <v>1999</v>
      </c>
      <c r="B30" s="54">
        <v>8</v>
      </c>
      <c r="C30" s="54">
        <v>69</v>
      </c>
      <c r="D30" s="54">
        <v>56</v>
      </c>
      <c r="F30" s="54"/>
      <c r="G30" s="54"/>
      <c r="H30" s="54"/>
      <c r="I30" s="54"/>
    </row>
    <row r="31" spans="1:10" x14ac:dyDescent="0.25">
      <c r="A31" s="54">
        <v>1999</v>
      </c>
      <c r="B31" s="54">
        <v>9</v>
      </c>
      <c r="C31" s="54">
        <v>72</v>
      </c>
      <c r="D31" s="54">
        <v>57</v>
      </c>
      <c r="F31" s="54"/>
      <c r="G31" s="54"/>
      <c r="H31" s="54"/>
      <c r="I31" s="54"/>
    </row>
    <row r="32" spans="1:10" x14ac:dyDescent="0.25">
      <c r="A32" s="54">
        <v>1999</v>
      </c>
      <c r="B32" s="54">
        <v>10</v>
      </c>
      <c r="C32" s="54">
        <v>68</v>
      </c>
      <c r="D32" s="54">
        <v>54</v>
      </c>
      <c r="F32" s="54"/>
      <c r="G32" s="27" t="s">
        <v>102</v>
      </c>
      <c r="H32" s="27" t="s">
        <v>2200</v>
      </c>
      <c r="I32" s="27" t="s">
        <v>2186</v>
      </c>
      <c r="J32" s="27" t="s">
        <v>2187</v>
      </c>
    </row>
    <row r="33" spans="1:10" x14ac:dyDescent="0.25">
      <c r="A33" s="54">
        <v>1999</v>
      </c>
      <c r="B33" s="54" t="s">
        <v>2208</v>
      </c>
      <c r="C33" s="54">
        <v>65</v>
      </c>
      <c r="D33" s="54">
        <v>57</v>
      </c>
      <c r="F33" s="54"/>
      <c r="G33" s="54">
        <f>$G$5</f>
        <v>2004</v>
      </c>
      <c r="H33" s="54" t="s">
        <v>2206</v>
      </c>
      <c r="I33" s="54">
        <f>SUMIFS($C:$C,$A:$A,$G33,$B:$B,$H33)</f>
        <v>15</v>
      </c>
      <c r="J33" s="54">
        <f>SUMIFS($D:$D,$A:$A,$G33,$B:$B,$H33)</f>
        <v>1</v>
      </c>
    </row>
    <row r="34" spans="1:10" x14ac:dyDescent="0.25">
      <c r="A34" s="54">
        <v>1999</v>
      </c>
      <c r="B34" s="54">
        <v>12</v>
      </c>
      <c r="C34" s="54">
        <v>63</v>
      </c>
      <c r="D34" s="54">
        <v>60</v>
      </c>
      <c r="F34" s="54"/>
      <c r="G34" s="54">
        <f t="shared" ref="G34:G53" si="0">$G$5</f>
        <v>2004</v>
      </c>
      <c r="H34" s="54">
        <v>2</v>
      </c>
      <c r="I34" s="54">
        <f t="shared" ref="I34:I53" si="1">SUMIFS($C:$C,$A:$A,$G34,$B:$B,$H34)</f>
        <v>28</v>
      </c>
      <c r="J34" s="54">
        <f t="shared" ref="J34:J53" si="2">SUMIFS($D:$D,$A:$A,$G34,$B:$B,$H34)</f>
        <v>5</v>
      </c>
    </row>
    <row r="35" spans="1:10" x14ac:dyDescent="0.25">
      <c r="A35" s="54">
        <v>1999</v>
      </c>
      <c r="B35" s="54">
        <v>13</v>
      </c>
      <c r="C35" s="54">
        <v>44</v>
      </c>
      <c r="D35" s="54">
        <v>66</v>
      </c>
      <c r="F35" s="54"/>
      <c r="G35" s="54">
        <f t="shared" si="0"/>
        <v>2004</v>
      </c>
      <c r="H35" s="54">
        <v>3</v>
      </c>
      <c r="I35" s="54">
        <f t="shared" si="1"/>
        <v>31</v>
      </c>
      <c r="J35" s="54">
        <f t="shared" si="2"/>
        <v>7</v>
      </c>
    </row>
    <row r="36" spans="1:10" x14ac:dyDescent="0.25">
      <c r="A36" s="54">
        <v>1999</v>
      </c>
      <c r="B36" s="54">
        <v>14</v>
      </c>
      <c r="C36" s="54">
        <v>39</v>
      </c>
      <c r="D36" s="54">
        <v>63</v>
      </c>
      <c r="F36" s="54"/>
      <c r="G36" s="54">
        <f t="shared" si="0"/>
        <v>2004</v>
      </c>
      <c r="H36" s="54">
        <v>4</v>
      </c>
      <c r="I36" s="54">
        <f t="shared" si="1"/>
        <v>50</v>
      </c>
      <c r="J36" s="54">
        <f t="shared" si="2"/>
        <v>16</v>
      </c>
    </row>
    <row r="37" spans="1:10" x14ac:dyDescent="0.25">
      <c r="A37" s="54">
        <v>1999</v>
      </c>
      <c r="B37" s="54">
        <v>15</v>
      </c>
      <c r="C37" s="54">
        <v>27</v>
      </c>
      <c r="D37" s="54">
        <v>52</v>
      </c>
      <c r="F37" s="54"/>
      <c r="G37" s="54">
        <f t="shared" si="0"/>
        <v>2004</v>
      </c>
      <c r="H37" s="54">
        <v>5</v>
      </c>
      <c r="I37" s="54">
        <f t="shared" si="1"/>
        <v>59</v>
      </c>
      <c r="J37" s="54">
        <f t="shared" si="2"/>
        <v>15</v>
      </c>
    </row>
    <row r="38" spans="1:10" x14ac:dyDescent="0.25">
      <c r="A38" s="54">
        <v>1999</v>
      </c>
      <c r="B38" s="54">
        <v>16</v>
      </c>
      <c r="C38" s="54">
        <v>21</v>
      </c>
      <c r="D38" s="54">
        <v>47</v>
      </c>
      <c r="F38" s="54"/>
      <c r="G38" s="54">
        <f t="shared" si="0"/>
        <v>2004</v>
      </c>
      <c r="H38" s="54">
        <v>6</v>
      </c>
      <c r="I38" s="54">
        <f t="shared" si="1"/>
        <v>62</v>
      </c>
      <c r="J38" s="54">
        <f t="shared" si="2"/>
        <v>27</v>
      </c>
    </row>
    <row r="39" spans="1:10" x14ac:dyDescent="0.25">
      <c r="A39" s="54">
        <v>1999</v>
      </c>
      <c r="B39" s="54">
        <v>17</v>
      </c>
      <c r="C39" s="54">
        <v>8</v>
      </c>
      <c r="D39" s="54">
        <v>31</v>
      </c>
      <c r="F39" s="54"/>
      <c r="G39" s="54">
        <f t="shared" si="0"/>
        <v>2004</v>
      </c>
      <c r="H39" s="54">
        <v>7</v>
      </c>
      <c r="I39" s="54">
        <f t="shared" si="1"/>
        <v>63</v>
      </c>
      <c r="J39" s="54">
        <f t="shared" si="2"/>
        <v>36</v>
      </c>
    </row>
    <row r="40" spans="1:10" x14ac:dyDescent="0.25">
      <c r="A40" s="54">
        <v>1999</v>
      </c>
      <c r="B40" s="54">
        <v>18</v>
      </c>
      <c r="C40" s="54">
        <v>6</v>
      </c>
      <c r="D40" s="54">
        <v>29</v>
      </c>
      <c r="F40" s="54"/>
      <c r="G40" s="54">
        <f t="shared" si="0"/>
        <v>2004</v>
      </c>
      <c r="H40" s="54">
        <v>8</v>
      </c>
      <c r="I40" s="54">
        <f t="shared" si="1"/>
        <v>67</v>
      </c>
      <c r="J40" s="54">
        <f t="shared" si="2"/>
        <v>54</v>
      </c>
    </row>
    <row r="41" spans="1:10" x14ac:dyDescent="0.25">
      <c r="A41" s="54">
        <v>1999</v>
      </c>
      <c r="B41" s="54">
        <v>19</v>
      </c>
      <c r="C41" s="54">
        <v>2</v>
      </c>
      <c r="D41" s="54">
        <v>26</v>
      </c>
      <c r="F41" s="54"/>
      <c r="G41" s="54">
        <f t="shared" si="0"/>
        <v>2004</v>
      </c>
      <c r="H41" s="54">
        <v>9</v>
      </c>
      <c r="I41" s="54">
        <f t="shared" si="1"/>
        <v>66</v>
      </c>
      <c r="J41" s="54">
        <f t="shared" si="2"/>
        <v>61</v>
      </c>
    </row>
    <row r="42" spans="1:10" x14ac:dyDescent="0.25">
      <c r="A42" s="54">
        <v>1999</v>
      </c>
      <c r="B42" s="54">
        <v>20</v>
      </c>
      <c r="C42" s="54">
        <v>1</v>
      </c>
      <c r="D42" s="54">
        <v>20</v>
      </c>
      <c r="F42" s="54"/>
      <c r="G42" s="54">
        <f t="shared" si="0"/>
        <v>2004</v>
      </c>
      <c r="H42" s="54">
        <v>10</v>
      </c>
      <c r="I42" s="54">
        <f t="shared" si="1"/>
        <v>63</v>
      </c>
      <c r="J42" s="54">
        <f t="shared" si="2"/>
        <v>72</v>
      </c>
    </row>
    <row r="43" spans="1:10" x14ac:dyDescent="0.25">
      <c r="A43" s="54">
        <v>1999</v>
      </c>
      <c r="B43" s="54" t="s">
        <v>2207</v>
      </c>
      <c r="C43" s="54">
        <v>0</v>
      </c>
      <c r="D43" s="54">
        <v>8</v>
      </c>
      <c r="F43" s="54"/>
      <c r="G43" s="54">
        <f t="shared" si="0"/>
        <v>2004</v>
      </c>
      <c r="H43" s="54" t="s">
        <v>2208</v>
      </c>
      <c r="I43" s="54">
        <f t="shared" si="1"/>
        <v>63</v>
      </c>
      <c r="J43" s="54">
        <f t="shared" si="2"/>
        <v>71</v>
      </c>
    </row>
    <row r="44" spans="1:10" x14ac:dyDescent="0.25">
      <c r="A44" s="54">
        <v>2004</v>
      </c>
      <c r="B44" s="54" t="s">
        <v>2206</v>
      </c>
      <c r="C44" s="54">
        <v>15</v>
      </c>
      <c r="D44" s="54">
        <v>1</v>
      </c>
      <c r="F44" s="54"/>
      <c r="G44" s="54">
        <f t="shared" si="0"/>
        <v>2004</v>
      </c>
      <c r="H44" s="54">
        <v>12</v>
      </c>
      <c r="I44" s="54">
        <f t="shared" si="1"/>
        <v>62</v>
      </c>
      <c r="J44" s="54">
        <f t="shared" si="2"/>
        <v>70</v>
      </c>
    </row>
    <row r="45" spans="1:10" x14ac:dyDescent="0.25">
      <c r="A45" s="54">
        <v>2004</v>
      </c>
      <c r="B45" s="54">
        <v>2</v>
      </c>
      <c r="C45" s="54">
        <v>28</v>
      </c>
      <c r="D45" s="54">
        <v>5</v>
      </c>
      <c r="G45" s="54">
        <f t="shared" si="0"/>
        <v>2004</v>
      </c>
      <c r="H45" s="54">
        <v>13</v>
      </c>
      <c r="I45" s="54">
        <f t="shared" si="1"/>
        <v>40</v>
      </c>
      <c r="J45" s="54">
        <f t="shared" si="2"/>
        <v>59</v>
      </c>
    </row>
    <row r="46" spans="1:10" x14ac:dyDescent="0.25">
      <c r="A46" s="54">
        <v>2004</v>
      </c>
      <c r="B46" s="54">
        <v>3</v>
      </c>
      <c r="C46" s="54">
        <v>31</v>
      </c>
      <c r="D46" s="54">
        <v>7</v>
      </c>
      <c r="G46" s="54">
        <f t="shared" si="0"/>
        <v>2004</v>
      </c>
      <c r="H46" s="54">
        <v>14</v>
      </c>
      <c r="I46" s="54">
        <f t="shared" si="1"/>
        <v>27</v>
      </c>
      <c r="J46" s="54">
        <f t="shared" si="2"/>
        <v>58</v>
      </c>
    </row>
    <row r="47" spans="1:10" x14ac:dyDescent="0.25">
      <c r="A47" s="54">
        <v>2004</v>
      </c>
      <c r="B47" s="54">
        <v>4</v>
      </c>
      <c r="C47" s="54">
        <v>50</v>
      </c>
      <c r="D47" s="54">
        <v>16</v>
      </c>
      <c r="G47" s="54">
        <f t="shared" si="0"/>
        <v>2004</v>
      </c>
      <c r="H47" s="54">
        <v>15</v>
      </c>
      <c r="I47" s="54">
        <f t="shared" si="1"/>
        <v>15</v>
      </c>
      <c r="J47" s="54">
        <f t="shared" si="2"/>
        <v>50</v>
      </c>
    </row>
    <row r="48" spans="1:10" x14ac:dyDescent="0.25">
      <c r="A48" s="54">
        <v>2004</v>
      </c>
      <c r="B48" s="54">
        <v>5</v>
      </c>
      <c r="C48" s="54">
        <v>59</v>
      </c>
      <c r="D48" s="54">
        <v>15</v>
      </c>
      <c r="G48" s="54">
        <f t="shared" si="0"/>
        <v>2004</v>
      </c>
      <c r="H48" s="54">
        <v>16</v>
      </c>
      <c r="I48" s="54">
        <f t="shared" si="1"/>
        <v>14</v>
      </c>
      <c r="J48" s="54">
        <f t="shared" si="2"/>
        <v>46</v>
      </c>
    </row>
    <row r="49" spans="1:10" x14ac:dyDescent="0.25">
      <c r="A49" s="54">
        <v>2004</v>
      </c>
      <c r="B49" s="54">
        <v>6</v>
      </c>
      <c r="C49" s="54">
        <v>62</v>
      </c>
      <c r="D49" s="54">
        <v>27</v>
      </c>
      <c r="G49" s="54">
        <f t="shared" si="0"/>
        <v>2004</v>
      </c>
      <c r="H49" s="54">
        <v>17</v>
      </c>
      <c r="I49" s="54">
        <f t="shared" si="1"/>
        <v>8</v>
      </c>
      <c r="J49" s="54">
        <f t="shared" si="2"/>
        <v>32</v>
      </c>
    </row>
    <row r="50" spans="1:10" x14ac:dyDescent="0.25">
      <c r="A50" s="54">
        <v>2004</v>
      </c>
      <c r="B50" s="54">
        <v>7</v>
      </c>
      <c r="C50" s="54">
        <v>63</v>
      </c>
      <c r="D50" s="54">
        <v>36</v>
      </c>
      <c r="G50" s="54">
        <f t="shared" si="0"/>
        <v>2004</v>
      </c>
      <c r="H50" s="54">
        <v>18</v>
      </c>
      <c r="I50" s="54">
        <f t="shared" si="1"/>
        <v>5</v>
      </c>
      <c r="J50" s="54">
        <f t="shared" si="2"/>
        <v>27</v>
      </c>
    </row>
    <row r="51" spans="1:10" x14ac:dyDescent="0.25">
      <c r="A51" s="54">
        <v>2004</v>
      </c>
      <c r="B51" s="54">
        <v>8</v>
      </c>
      <c r="C51" s="54">
        <v>67</v>
      </c>
      <c r="D51" s="54">
        <v>54</v>
      </c>
      <c r="G51" s="54">
        <f t="shared" si="0"/>
        <v>2004</v>
      </c>
      <c r="H51" s="54">
        <v>19</v>
      </c>
      <c r="I51" s="54">
        <f t="shared" si="1"/>
        <v>2</v>
      </c>
      <c r="J51" s="54">
        <f t="shared" si="2"/>
        <v>14</v>
      </c>
    </row>
    <row r="52" spans="1:10" x14ac:dyDescent="0.25">
      <c r="A52" s="54">
        <v>2004</v>
      </c>
      <c r="B52" s="54">
        <v>9</v>
      </c>
      <c r="C52" s="54">
        <v>66</v>
      </c>
      <c r="D52" s="54">
        <v>61</v>
      </c>
      <c r="G52" s="54">
        <f t="shared" si="0"/>
        <v>2004</v>
      </c>
      <c r="H52" s="54">
        <v>20</v>
      </c>
      <c r="I52" s="54">
        <f t="shared" si="1"/>
        <v>1</v>
      </c>
      <c r="J52" s="54">
        <f t="shared" si="2"/>
        <v>11</v>
      </c>
    </row>
    <row r="53" spans="1:10" x14ac:dyDescent="0.25">
      <c r="A53" s="54">
        <v>2004</v>
      </c>
      <c r="B53" s="54">
        <v>10</v>
      </c>
      <c r="C53" s="54">
        <v>63</v>
      </c>
      <c r="D53" s="54">
        <v>72</v>
      </c>
      <c r="G53" s="54">
        <f t="shared" si="0"/>
        <v>2004</v>
      </c>
      <c r="H53" s="54" t="s">
        <v>2207</v>
      </c>
      <c r="I53" s="54">
        <f t="shared" si="1"/>
        <v>0</v>
      </c>
      <c r="J53" s="54">
        <f t="shared" si="2"/>
        <v>8</v>
      </c>
    </row>
    <row r="54" spans="1:10" x14ac:dyDescent="0.25">
      <c r="A54" s="54">
        <v>2004</v>
      </c>
      <c r="B54" s="54" t="s">
        <v>2208</v>
      </c>
      <c r="C54" s="54">
        <v>63</v>
      </c>
      <c r="D54" s="54">
        <v>71</v>
      </c>
    </row>
    <row r="55" spans="1:10" x14ac:dyDescent="0.25">
      <c r="A55" s="54">
        <v>2004</v>
      </c>
      <c r="B55" s="54">
        <v>12</v>
      </c>
      <c r="C55" s="54">
        <v>62</v>
      </c>
      <c r="D55" s="54">
        <v>70</v>
      </c>
    </row>
    <row r="56" spans="1:10" x14ac:dyDescent="0.25">
      <c r="A56" s="54">
        <v>2004</v>
      </c>
      <c r="B56" s="54">
        <v>13</v>
      </c>
      <c r="C56" s="54">
        <v>40</v>
      </c>
      <c r="D56" s="54">
        <v>59</v>
      </c>
    </row>
    <row r="57" spans="1:10" x14ac:dyDescent="0.25">
      <c r="A57" s="54">
        <v>2004</v>
      </c>
      <c r="B57" s="54">
        <v>14</v>
      </c>
      <c r="C57" s="54">
        <v>27</v>
      </c>
      <c r="D57" s="54">
        <v>58</v>
      </c>
    </row>
    <row r="58" spans="1:10" x14ac:dyDescent="0.25">
      <c r="A58" s="54">
        <v>2004</v>
      </c>
      <c r="B58" s="54">
        <v>15</v>
      </c>
      <c r="C58" s="54">
        <v>15</v>
      </c>
      <c r="D58" s="54">
        <v>50</v>
      </c>
    </row>
    <row r="59" spans="1:10" x14ac:dyDescent="0.25">
      <c r="A59" s="54">
        <v>2004</v>
      </c>
      <c r="B59" s="54">
        <v>16</v>
      </c>
      <c r="C59" s="54">
        <v>14</v>
      </c>
      <c r="D59" s="54">
        <v>46</v>
      </c>
    </row>
    <row r="60" spans="1:10" x14ac:dyDescent="0.25">
      <c r="A60" s="54">
        <v>2004</v>
      </c>
      <c r="B60" s="54">
        <v>17</v>
      </c>
      <c r="C60" s="54">
        <v>8</v>
      </c>
      <c r="D60" s="54">
        <v>32</v>
      </c>
    </row>
    <row r="61" spans="1:10" x14ac:dyDescent="0.25">
      <c r="A61" s="54">
        <v>2004</v>
      </c>
      <c r="B61" s="54">
        <v>18</v>
      </c>
      <c r="C61" s="54">
        <v>5</v>
      </c>
      <c r="D61" s="54">
        <v>27</v>
      </c>
    </row>
    <row r="62" spans="1:10" x14ac:dyDescent="0.25">
      <c r="A62" s="54">
        <v>2004</v>
      </c>
      <c r="B62" s="54">
        <v>19</v>
      </c>
      <c r="C62" s="54">
        <v>2</v>
      </c>
      <c r="D62" s="54">
        <v>14</v>
      </c>
    </row>
    <row r="63" spans="1:10" x14ac:dyDescent="0.25">
      <c r="A63" s="54">
        <v>2004</v>
      </c>
      <c r="B63" s="54">
        <v>20</v>
      </c>
      <c r="C63" s="54">
        <v>1</v>
      </c>
      <c r="D63" s="54">
        <v>11</v>
      </c>
    </row>
    <row r="64" spans="1:10" x14ac:dyDescent="0.25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25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25">
      <c r="A66" s="54">
        <v>2011</v>
      </c>
      <c r="B66" s="54">
        <v>2</v>
      </c>
      <c r="C66" s="54">
        <v>30</v>
      </c>
      <c r="D66" s="54">
        <v>1</v>
      </c>
    </row>
    <row r="67" spans="1:4" x14ac:dyDescent="0.25">
      <c r="A67" s="54">
        <v>2011</v>
      </c>
      <c r="B67" s="54">
        <v>3</v>
      </c>
      <c r="C67" s="54">
        <v>31</v>
      </c>
      <c r="D67" s="54">
        <v>2</v>
      </c>
    </row>
    <row r="68" spans="1:4" x14ac:dyDescent="0.25">
      <c r="A68" s="54">
        <v>2011</v>
      </c>
      <c r="B68" s="54">
        <v>4</v>
      </c>
      <c r="C68" s="54">
        <v>49</v>
      </c>
      <c r="D68" s="54">
        <v>6</v>
      </c>
    </row>
    <row r="69" spans="1:4" x14ac:dyDescent="0.25">
      <c r="A69" s="54">
        <v>2011</v>
      </c>
      <c r="B69" s="54">
        <v>5</v>
      </c>
      <c r="C69" s="54">
        <v>59</v>
      </c>
      <c r="D69" s="54">
        <v>9</v>
      </c>
    </row>
    <row r="70" spans="1:4" x14ac:dyDescent="0.25">
      <c r="A70" s="54">
        <v>2011</v>
      </c>
      <c r="B70" s="54">
        <v>6</v>
      </c>
      <c r="C70" s="54">
        <v>62</v>
      </c>
      <c r="D70" s="54">
        <v>19</v>
      </c>
    </row>
    <row r="71" spans="1:4" x14ac:dyDescent="0.25">
      <c r="A71" s="54">
        <v>2011</v>
      </c>
      <c r="B71" s="54">
        <v>7</v>
      </c>
      <c r="C71" s="54">
        <v>60</v>
      </c>
      <c r="D71" s="54">
        <v>21</v>
      </c>
    </row>
    <row r="72" spans="1:4" x14ac:dyDescent="0.25">
      <c r="A72" s="54">
        <v>2011</v>
      </c>
      <c r="B72" s="54">
        <v>8</v>
      </c>
      <c r="C72" s="54">
        <v>64</v>
      </c>
      <c r="D72" s="54">
        <v>37</v>
      </c>
    </row>
    <row r="73" spans="1:4" x14ac:dyDescent="0.25">
      <c r="A73" s="54">
        <v>2011</v>
      </c>
      <c r="B73" s="54">
        <v>9</v>
      </c>
      <c r="C73" s="54">
        <v>63</v>
      </c>
      <c r="D73" s="54">
        <v>42</v>
      </c>
    </row>
    <row r="74" spans="1:4" x14ac:dyDescent="0.25">
      <c r="A74" s="54">
        <v>2011</v>
      </c>
      <c r="B74" s="54">
        <v>10</v>
      </c>
      <c r="C74" s="54">
        <v>60</v>
      </c>
      <c r="D74" s="54">
        <v>49</v>
      </c>
    </row>
    <row r="75" spans="1:4" x14ac:dyDescent="0.25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25">
      <c r="A76" s="54">
        <v>2011</v>
      </c>
      <c r="B76" s="54">
        <v>12</v>
      </c>
      <c r="C76" s="54">
        <v>54</v>
      </c>
      <c r="D76" s="54">
        <v>51</v>
      </c>
    </row>
    <row r="77" spans="1:4" x14ac:dyDescent="0.25">
      <c r="A77" s="54">
        <v>2011</v>
      </c>
      <c r="B77" s="54">
        <v>13</v>
      </c>
      <c r="C77" s="54">
        <v>36</v>
      </c>
      <c r="D77" s="54">
        <v>63</v>
      </c>
    </row>
    <row r="78" spans="1:4" x14ac:dyDescent="0.25">
      <c r="A78" s="54">
        <v>2011</v>
      </c>
      <c r="B78" s="54">
        <v>14</v>
      </c>
      <c r="C78" s="54">
        <v>35</v>
      </c>
      <c r="D78" s="54">
        <v>64</v>
      </c>
    </row>
    <row r="79" spans="1:4" x14ac:dyDescent="0.25">
      <c r="A79" s="54">
        <v>2011</v>
      </c>
      <c r="B79" s="54">
        <v>15</v>
      </c>
      <c r="C79" s="54">
        <v>21</v>
      </c>
      <c r="D79" s="54">
        <v>60</v>
      </c>
    </row>
    <row r="80" spans="1:4" x14ac:dyDescent="0.25">
      <c r="A80" s="54">
        <v>2011</v>
      </c>
      <c r="B80" s="54">
        <v>16</v>
      </c>
      <c r="C80" s="54">
        <v>16</v>
      </c>
      <c r="D80" s="54">
        <v>59</v>
      </c>
    </row>
    <row r="81" spans="1:4" x14ac:dyDescent="0.25">
      <c r="A81" s="54">
        <v>2011</v>
      </c>
      <c r="B81" s="54">
        <v>17</v>
      </c>
      <c r="C81" s="54">
        <v>8</v>
      </c>
      <c r="D81" s="54">
        <v>56</v>
      </c>
    </row>
    <row r="82" spans="1:4" x14ac:dyDescent="0.25">
      <c r="A82" s="54">
        <v>2011</v>
      </c>
      <c r="B82" s="54">
        <v>18</v>
      </c>
      <c r="C82" s="54">
        <v>7</v>
      </c>
      <c r="D82" s="54">
        <v>56</v>
      </c>
    </row>
    <row r="83" spans="1:4" x14ac:dyDescent="0.25">
      <c r="A83" s="54">
        <v>2011</v>
      </c>
      <c r="B83" s="54">
        <v>19</v>
      </c>
      <c r="C83" s="54">
        <v>5</v>
      </c>
      <c r="D83" s="54">
        <v>43</v>
      </c>
    </row>
    <row r="84" spans="1:4" x14ac:dyDescent="0.25">
      <c r="A84" s="54">
        <v>2011</v>
      </c>
      <c r="B84" s="54">
        <v>20</v>
      </c>
      <c r="C84" s="54">
        <v>3</v>
      </c>
      <c r="D84" s="54">
        <v>31</v>
      </c>
    </row>
    <row r="85" spans="1:4" x14ac:dyDescent="0.25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25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25">
      <c r="A87" s="54">
        <v>2014</v>
      </c>
      <c r="B87" s="54">
        <v>2</v>
      </c>
      <c r="C87" s="54">
        <v>45</v>
      </c>
      <c r="D87" s="54">
        <v>2</v>
      </c>
    </row>
    <row r="88" spans="1:4" x14ac:dyDescent="0.25">
      <c r="A88" s="54">
        <v>2014</v>
      </c>
      <c r="B88" s="54">
        <v>3</v>
      </c>
      <c r="C88" s="54">
        <v>49</v>
      </c>
      <c r="D88" s="54">
        <v>3</v>
      </c>
    </row>
    <row r="89" spans="1:4" x14ac:dyDescent="0.25">
      <c r="A89" s="54">
        <v>2014</v>
      </c>
      <c r="B89" s="54">
        <v>4</v>
      </c>
      <c r="C89" s="54">
        <v>57</v>
      </c>
      <c r="D89" s="54">
        <v>9</v>
      </c>
    </row>
    <row r="90" spans="1:4" x14ac:dyDescent="0.25">
      <c r="A90" s="54">
        <v>2014</v>
      </c>
      <c r="B90" s="54">
        <v>5</v>
      </c>
      <c r="C90" s="54">
        <v>58</v>
      </c>
      <c r="D90" s="54">
        <v>10</v>
      </c>
    </row>
    <row r="91" spans="1:4" x14ac:dyDescent="0.25">
      <c r="A91" s="54">
        <v>2014</v>
      </c>
      <c r="B91" s="54">
        <v>6</v>
      </c>
      <c r="C91" s="54">
        <v>60</v>
      </c>
      <c r="D91" s="54">
        <v>17</v>
      </c>
    </row>
    <row r="92" spans="1:4" x14ac:dyDescent="0.25">
      <c r="A92" s="54">
        <v>2014</v>
      </c>
      <c r="B92" s="54">
        <v>7</v>
      </c>
      <c r="C92" s="54">
        <v>61</v>
      </c>
      <c r="D92" s="54">
        <v>20</v>
      </c>
    </row>
    <row r="93" spans="1:4" x14ac:dyDescent="0.25">
      <c r="A93" s="54">
        <v>2014</v>
      </c>
      <c r="B93" s="54">
        <v>8</v>
      </c>
      <c r="C93" s="54">
        <v>67</v>
      </c>
      <c r="D93" s="54">
        <v>33</v>
      </c>
    </row>
    <row r="94" spans="1:4" x14ac:dyDescent="0.25">
      <c r="A94" s="54">
        <v>2014</v>
      </c>
      <c r="B94" s="54">
        <v>9</v>
      </c>
      <c r="C94" s="54">
        <v>64</v>
      </c>
      <c r="D94" s="54">
        <v>38</v>
      </c>
    </row>
    <row r="95" spans="1:4" x14ac:dyDescent="0.25">
      <c r="A95" s="54">
        <v>2014</v>
      </c>
      <c r="B95" s="54">
        <v>10</v>
      </c>
      <c r="C95" s="54">
        <v>51</v>
      </c>
      <c r="D95" s="54">
        <v>45</v>
      </c>
    </row>
    <row r="96" spans="1:4" x14ac:dyDescent="0.25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25">
      <c r="A97" s="54">
        <v>2014</v>
      </c>
      <c r="B97" s="54">
        <v>12</v>
      </c>
      <c r="C97" s="54">
        <v>48</v>
      </c>
      <c r="D97" s="54">
        <v>47</v>
      </c>
    </row>
    <row r="98" spans="1:4" x14ac:dyDescent="0.25">
      <c r="A98" s="54">
        <v>2014</v>
      </c>
      <c r="B98" s="54">
        <v>13</v>
      </c>
      <c r="C98" s="54">
        <v>31</v>
      </c>
      <c r="D98" s="54">
        <v>59</v>
      </c>
    </row>
    <row r="99" spans="1:4" x14ac:dyDescent="0.25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25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25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25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25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25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25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25">
      <c r="A106" s="54">
        <v>2014</v>
      </c>
      <c r="B106" s="54" t="s">
        <v>2207</v>
      </c>
      <c r="C106" s="54">
        <v>0</v>
      </c>
      <c r="D106" s="54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6" r:id="rId3" name="Spinner 2">
              <controlPr defaultSize="0" autoPict="0">
                <anchor moveWithCells="1" sizeWithCells="1">
                  <from>
                    <xdr:col>7</xdr:col>
                    <xdr:colOff>57150</xdr:colOff>
                    <xdr:row>3</xdr:row>
                    <xdr:rowOff>133350</xdr:rowOff>
                  </from>
                  <to>
                    <xdr:col>7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9" tint="0.59999389629810485"/>
  </sheetPr>
  <dimension ref="A1:AI2686"/>
  <sheetViews>
    <sheetView showGridLines="0" topLeftCell="Q1" workbookViewId="0">
      <selection activeCell="AJ11" sqref="AJ11"/>
    </sheetView>
  </sheetViews>
  <sheetFormatPr defaultRowHeight="15" outlineLevelCol="1" x14ac:dyDescent="0.25"/>
  <cols>
    <col min="1" max="1" width="19" style="13" hidden="1" customWidth="1" outlineLevel="1"/>
    <col min="2" max="2" width="10.5703125" style="13" hidden="1" customWidth="1" outlineLevel="1"/>
    <col min="3" max="3" width="12.28515625" style="13" hidden="1" customWidth="1" outlineLevel="1"/>
    <col min="4" max="4" width="9.85546875" style="13" hidden="1" customWidth="1" outlineLevel="1"/>
    <col min="5" max="5" width="7.28515625" style="13" hidden="1" customWidth="1" outlineLevel="1"/>
    <col min="6" max="6" width="7.42578125" style="13" hidden="1" customWidth="1" outlineLevel="1"/>
    <col min="7" max="7" width="8.85546875" style="13" hidden="1" customWidth="1" outlineLevel="1"/>
    <col min="8" max="8" width="7.42578125" style="13" hidden="1" customWidth="1" outlineLevel="1"/>
    <col min="9" max="9" width="7.28515625" style="13" hidden="1" customWidth="1" outlineLevel="1"/>
    <col min="10" max="10" width="8" style="13" hidden="1" customWidth="1" outlineLevel="1"/>
    <col min="11" max="11" width="6.28515625" style="13" hidden="1" customWidth="1" outlineLevel="1"/>
    <col min="12" max="12" width="6.7109375" style="13" hidden="1" customWidth="1" outlineLevel="1"/>
    <col min="13" max="13" width="9.7109375" style="13" hidden="1" customWidth="1" outlineLevel="1"/>
    <col min="14" max="14" width="8" style="13" hidden="1" customWidth="1" outlineLevel="1"/>
    <col min="15" max="15" width="8.85546875" style="13" hidden="1" customWidth="1" outlineLevel="1"/>
    <col min="16" max="16" width="8.5703125" style="13" hidden="1" customWidth="1" outlineLevel="1"/>
    <col min="17" max="17" width="8.85546875" collapsed="1"/>
    <col min="19" max="19" width="10.28515625" customWidth="1"/>
    <col min="20" max="20" width="9.42578125" customWidth="1"/>
    <col min="21" max="21" width="11.28515625" customWidth="1"/>
    <col min="22" max="22" width="10" customWidth="1"/>
    <col min="23" max="23" width="10.140625" customWidth="1"/>
    <col min="24" max="24" width="9.5703125" customWidth="1"/>
    <col min="25" max="25" width="10.140625" customWidth="1"/>
    <col min="26" max="26" width="11.28515625" customWidth="1"/>
    <col min="28" max="28" width="9.7109375" customWidth="1"/>
    <col min="29" max="29" width="10" customWidth="1"/>
    <col min="30" max="30" width="9.7109375" customWidth="1"/>
    <col min="32" max="32" width="10.28515625" customWidth="1"/>
    <col min="34" max="35" width="8.85546875" hidden="1" customWidth="1"/>
  </cols>
  <sheetData>
    <row r="1" spans="1:35" ht="16.899999999999999" customHeight="1" x14ac:dyDescent="0.25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45" customHeight="1" x14ac:dyDescent="0.25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5" t="s">
        <v>1609</v>
      </c>
      <c r="T2" s="125"/>
      <c r="AH2" s="26" t="s">
        <v>1286</v>
      </c>
      <c r="AI2" s="23" t="s">
        <v>1364</v>
      </c>
    </row>
    <row r="3" spans="1:35" ht="15.75" thickBot="1" x14ac:dyDescent="0.3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ht="15.75" thickBot="1" x14ac:dyDescent="0.3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6" t="s">
        <v>1286</v>
      </c>
      <c r="T4" s="96" t="s">
        <v>1287</v>
      </c>
      <c r="U4" s="96" t="s">
        <v>2215</v>
      </c>
      <c r="V4" s="96" t="s">
        <v>137</v>
      </c>
      <c r="W4" s="96" t="s">
        <v>1288</v>
      </c>
      <c r="X4" s="96" t="s">
        <v>1289</v>
      </c>
      <c r="Y4" s="96" t="s">
        <v>104</v>
      </c>
      <c r="Z4" s="96" t="s">
        <v>1290</v>
      </c>
      <c r="AA4" s="96" t="s">
        <v>1291</v>
      </c>
      <c r="AB4" s="96" t="s">
        <v>1292</v>
      </c>
      <c r="AC4" s="96" t="s">
        <v>2216</v>
      </c>
      <c r="AD4" s="96" t="s">
        <v>1293</v>
      </c>
      <c r="AE4" s="96" t="s">
        <v>2217</v>
      </c>
      <c r="AF4" s="96" t="s">
        <v>2218</v>
      </c>
      <c r="AG4" s="14"/>
      <c r="AH4" s="26" t="s">
        <v>2215</v>
      </c>
      <c r="AI4" s="23" t="s">
        <v>1482</v>
      </c>
    </row>
    <row r="5" spans="1:35" ht="15.75" thickBot="1" x14ac:dyDescent="0.3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7">
        <v>2010</v>
      </c>
      <c r="S5" s="114">
        <f>SUMIFS($F:$F,$A:$A,$S$2,$B:$B,$R5)</f>
        <v>242</v>
      </c>
      <c r="T5" s="114">
        <f>SUMIFS($H:$H,$A:$A,$S$2,$B:$B,$R5)</f>
        <v>52</v>
      </c>
      <c r="U5" s="116">
        <f>IFERROR(T5/S5,"-")</f>
        <v>0.21487603305785125</v>
      </c>
      <c r="V5" s="114">
        <f>SUMIFS($G:$G,$A:$A,$S$2,$B:$B,$R5)</f>
        <v>34</v>
      </c>
      <c r="W5" s="114">
        <f>SUMIFS($I:$I,$A:$A,$S$2,$B:$B,$R5)</f>
        <v>10</v>
      </c>
      <c r="X5" s="114">
        <f>SUMIFS(J:J,$A:$A,$S$2,$B:$B,$R5)</f>
        <v>0</v>
      </c>
      <c r="Y5" s="114">
        <f t="shared" ref="Y5:AB5" si="0">SUMIFS(K:K,$A:$A,$S$2,$B:$B,$R5)</f>
        <v>8</v>
      </c>
      <c r="Z5" s="118">
        <f t="shared" si="0"/>
        <v>20</v>
      </c>
      <c r="AA5" s="114">
        <f t="shared" si="0"/>
        <v>1</v>
      </c>
      <c r="AB5" s="114">
        <f t="shared" si="0"/>
        <v>5</v>
      </c>
      <c r="AC5" s="115">
        <f>IFERROR(AA5/(AA5+AB5),"-")</f>
        <v>0.16666666666666666</v>
      </c>
      <c r="AD5" s="114">
        <f>SUMIFS($O:$O,$A:$A,$S$2,$B:$B,$R5)</f>
        <v>34</v>
      </c>
      <c r="AE5" s="114">
        <f>SUMIFS($P:$P,$A:$A,$S$2,$B:$B,$R5)</f>
        <v>62</v>
      </c>
      <c r="AF5" s="117">
        <f>IFERROR(AE5/AD5,"-")</f>
        <v>1.8235294117647058</v>
      </c>
      <c r="AH5" s="26" t="s">
        <v>137</v>
      </c>
      <c r="AI5" s="23" t="s">
        <v>1565</v>
      </c>
    </row>
    <row r="6" spans="1:35" ht="15.75" thickBot="1" x14ac:dyDescent="0.3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7">
        <v>2011</v>
      </c>
      <c r="S6" s="114">
        <f t="shared" ref="S6:S10" si="1">SUMIFS($F:$F,$A:$A,$S$2,$B:$B,$R6)</f>
        <v>611</v>
      </c>
      <c r="T6" s="114">
        <f t="shared" ref="T6:T10" si="2">SUMIFS($H:$H,$A:$A,$S$2,$B:$B,$R6)</f>
        <v>185</v>
      </c>
      <c r="U6" s="116">
        <f t="shared" ref="U6:U12" si="3">IFERROR(T6/S6,"-")</f>
        <v>0.30278232405891981</v>
      </c>
      <c r="V6" s="114">
        <f t="shared" ref="V6:V10" si="4">SUMIFS($G:$G,$A:$A,$S$2,$B:$B,$R6)</f>
        <v>101</v>
      </c>
      <c r="W6" s="114">
        <f t="shared" ref="W6:W10" si="5">SUMIFS($I:$I,$A:$A,$S$2,$B:$B,$R6)</f>
        <v>45</v>
      </c>
      <c r="X6" s="114">
        <f t="shared" ref="X6:X10" si="6">SUMIFS(J:J,$A:$A,$S$2,$B:$B,$R6)</f>
        <v>4</v>
      </c>
      <c r="Y6" s="114">
        <f t="shared" ref="Y6:Y10" si="7">SUMIFS(K:K,$A:$A,$S$2,$B:$B,$R6)</f>
        <v>23</v>
      </c>
      <c r="Z6" s="118">
        <f t="shared" ref="Z6:Z10" si="8">SUMIFS(L:L,$A:$A,$S$2,$B:$B,$R6)</f>
        <v>87</v>
      </c>
      <c r="AA6" s="114">
        <f t="shared" ref="AA6:AA10" si="9">SUMIFS(M:M,$A:$A,$S$2,$B:$B,$R6)</f>
        <v>17</v>
      </c>
      <c r="AB6" s="114">
        <f t="shared" ref="AB6:AB10" si="10">SUMIFS(N:N,$A:$A,$S$2,$B:$B,$R6)</f>
        <v>8</v>
      </c>
      <c r="AC6" s="115">
        <f t="shared" ref="AC6:AC12" si="11">IFERROR(AA6/(AA6+AB6),"-")</f>
        <v>0.68</v>
      </c>
      <c r="AD6" s="114">
        <f t="shared" ref="AD6:AD10" si="12">SUMIFS($O:$O,$A:$A,$S$2,$B:$B,$R6)</f>
        <v>67</v>
      </c>
      <c r="AE6" s="114">
        <f t="shared" ref="AE6:AE10" si="13">SUMIFS($P:$P,$A:$A,$S$2,$B:$B,$R6)</f>
        <v>139</v>
      </c>
      <c r="AF6" s="117">
        <f t="shared" ref="AF6:AF12" si="14">IFERROR(AE6/AD6,"-")</f>
        <v>2.0746268656716418</v>
      </c>
      <c r="AH6" s="26" t="s">
        <v>1288</v>
      </c>
      <c r="AI6" s="23" t="s">
        <v>1300</v>
      </c>
    </row>
    <row r="7" spans="1:35" ht="15.75" thickBot="1" x14ac:dyDescent="0.3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7">
        <v>2012</v>
      </c>
      <c r="S7" s="114">
        <f t="shared" si="1"/>
        <v>642</v>
      </c>
      <c r="T7" s="114">
        <f t="shared" si="2"/>
        <v>189</v>
      </c>
      <c r="U7" s="116">
        <f t="shared" si="3"/>
        <v>0.29439252336448596</v>
      </c>
      <c r="V7" s="114">
        <f t="shared" si="4"/>
        <v>93</v>
      </c>
      <c r="W7" s="114">
        <f t="shared" si="5"/>
        <v>51</v>
      </c>
      <c r="X7" s="114">
        <f t="shared" si="6"/>
        <v>5</v>
      </c>
      <c r="Y7" s="114">
        <f t="shared" si="7"/>
        <v>14</v>
      </c>
      <c r="Z7" s="118">
        <f t="shared" si="8"/>
        <v>72</v>
      </c>
      <c r="AA7" s="114">
        <f t="shared" si="9"/>
        <v>10</v>
      </c>
      <c r="AB7" s="114">
        <f t="shared" si="10"/>
        <v>5</v>
      </c>
      <c r="AC7" s="115">
        <f t="shared" si="11"/>
        <v>0.66666666666666663</v>
      </c>
      <c r="AD7" s="114">
        <f t="shared" si="12"/>
        <v>73</v>
      </c>
      <c r="AE7" s="114">
        <f t="shared" si="13"/>
        <v>140</v>
      </c>
      <c r="AF7" s="117">
        <f t="shared" si="14"/>
        <v>1.9178082191780821</v>
      </c>
      <c r="AH7" s="26" t="s">
        <v>1289</v>
      </c>
      <c r="AI7" s="23" t="s">
        <v>1469</v>
      </c>
    </row>
    <row r="8" spans="1:35" ht="15.75" thickBot="1" x14ac:dyDescent="0.3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7">
        <v>2013</v>
      </c>
      <c r="S8" s="114">
        <f t="shared" si="1"/>
        <v>633</v>
      </c>
      <c r="T8" s="114">
        <f t="shared" si="2"/>
        <v>168</v>
      </c>
      <c r="U8" s="116">
        <f t="shared" si="3"/>
        <v>0.26540284360189575</v>
      </c>
      <c r="V8" s="114">
        <f t="shared" si="4"/>
        <v>90</v>
      </c>
      <c r="W8" s="114">
        <f t="shared" si="5"/>
        <v>27</v>
      </c>
      <c r="X8" s="114">
        <f t="shared" si="6"/>
        <v>6</v>
      </c>
      <c r="Y8" s="114">
        <f t="shared" si="7"/>
        <v>20</v>
      </c>
      <c r="Z8" s="118">
        <f t="shared" si="8"/>
        <v>81</v>
      </c>
      <c r="AA8" s="114">
        <f t="shared" si="9"/>
        <v>11</v>
      </c>
      <c r="AB8" s="114">
        <f t="shared" si="10"/>
        <v>3</v>
      </c>
      <c r="AC8" s="115">
        <f t="shared" si="11"/>
        <v>0.7857142857142857</v>
      </c>
      <c r="AD8" s="114">
        <f t="shared" si="12"/>
        <v>52</v>
      </c>
      <c r="AE8" s="114">
        <f t="shared" si="13"/>
        <v>141</v>
      </c>
      <c r="AF8" s="117">
        <f t="shared" si="14"/>
        <v>2.7115384615384617</v>
      </c>
      <c r="AH8" s="26" t="s">
        <v>104</v>
      </c>
      <c r="AI8" s="23" t="s">
        <v>113</v>
      </c>
    </row>
    <row r="9" spans="1:35" ht="15.75" thickBot="1" x14ac:dyDescent="0.3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7">
        <v>2014</v>
      </c>
      <c r="S9" s="114">
        <f t="shared" si="1"/>
        <v>563</v>
      </c>
      <c r="T9" s="114">
        <f t="shared" si="2"/>
        <v>150</v>
      </c>
      <c r="U9" s="116">
        <f t="shared" si="3"/>
        <v>0.26642984014209592</v>
      </c>
      <c r="V9" s="114">
        <f t="shared" si="4"/>
        <v>87</v>
      </c>
      <c r="W9" s="114">
        <f t="shared" si="5"/>
        <v>34</v>
      </c>
      <c r="X9" s="114">
        <f t="shared" si="6"/>
        <v>1</v>
      </c>
      <c r="Y9" s="114">
        <f t="shared" si="7"/>
        <v>19</v>
      </c>
      <c r="Z9" s="118">
        <f t="shared" si="8"/>
        <v>74</v>
      </c>
      <c r="AA9" s="114">
        <f t="shared" si="9"/>
        <v>12</v>
      </c>
      <c r="AB9" s="114">
        <f t="shared" si="10"/>
        <v>3</v>
      </c>
      <c r="AC9" s="115">
        <f t="shared" si="11"/>
        <v>0.8</v>
      </c>
      <c r="AD9" s="114">
        <f t="shared" si="12"/>
        <v>65</v>
      </c>
      <c r="AE9" s="114">
        <f t="shared" si="13"/>
        <v>126</v>
      </c>
      <c r="AF9" s="117">
        <f t="shared" si="14"/>
        <v>1.9384615384615385</v>
      </c>
      <c r="AH9" s="26" t="s">
        <v>1290</v>
      </c>
      <c r="AI9" s="23" t="s">
        <v>1549</v>
      </c>
    </row>
    <row r="10" spans="1:35" ht="15.75" thickBot="1" x14ac:dyDescent="0.3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7">
        <v>2015</v>
      </c>
      <c r="S10" s="114">
        <f t="shared" si="1"/>
        <v>354</v>
      </c>
      <c r="T10" s="114">
        <f t="shared" si="2"/>
        <v>96</v>
      </c>
      <c r="U10" s="116">
        <f t="shared" si="3"/>
        <v>0.2711864406779661</v>
      </c>
      <c r="V10" s="114">
        <f t="shared" si="4"/>
        <v>40</v>
      </c>
      <c r="W10" s="114">
        <f t="shared" si="5"/>
        <v>18</v>
      </c>
      <c r="X10" s="114">
        <f t="shared" si="6"/>
        <v>0</v>
      </c>
      <c r="Y10" s="114">
        <f t="shared" si="7"/>
        <v>13</v>
      </c>
      <c r="Z10" s="118">
        <f t="shared" si="8"/>
        <v>48</v>
      </c>
      <c r="AA10" s="114">
        <f t="shared" si="9"/>
        <v>2</v>
      </c>
      <c r="AB10" s="114">
        <f t="shared" si="10"/>
        <v>5</v>
      </c>
      <c r="AC10" s="115">
        <f t="shared" si="11"/>
        <v>0.2857142857142857</v>
      </c>
      <c r="AD10" s="114">
        <f t="shared" si="12"/>
        <v>49</v>
      </c>
      <c r="AE10" s="114">
        <f t="shared" si="13"/>
        <v>92</v>
      </c>
      <c r="AF10" s="117">
        <f t="shared" si="14"/>
        <v>1.8775510204081634</v>
      </c>
      <c r="AH10" s="26" t="s">
        <v>1291</v>
      </c>
      <c r="AI10" s="23" t="s">
        <v>1654</v>
      </c>
    </row>
    <row r="11" spans="1:35" ht="5.45" customHeight="1" thickBo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149999999999999" customHeight="1" thickBot="1" x14ac:dyDescent="0.3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5" t="s">
        <v>2219</v>
      </c>
      <c r="S12" s="91">
        <f>SUM(S5:S10)</f>
        <v>3045</v>
      </c>
      <c r="T12" s="91">
        <f>SUM(T5:T10)</f>
        <v>840</v>
      </c>
      <c r="U12" s="92">
        <f t="shared" si="3"/>
        <v>0.27586206896551724</v>
      </c>
      <c r="V12" s="91">
        <f t="shared" ref="V12:AB12" si="15">SUM(V5:V10)</f>
        <v>445</v>
      </c>
      <c r="W12" s="91">
        <f t="shared" si="15"/>
        <v>185</v>
      </c>
      <c r="X12" s="91">
        <f t="shared" si="15"/>
        <v>16</v>
      </c>
      <c r="Y12" s="91">
        <f t="shared" si="15"/>
        <v>97</v>
      </c>
      <c r="Z12" s="91">
        <f t="shared" si="15"/>
        <v>382</v>
      </c>
      <c r="AA12" s="91">
        <f t="shared" si="15"/>
        <v>53</v>
      </c>
      <c r="AB12" s="91">
        <f t="shared" si="15"/>
        <v>29</v>
      </c>
      <c r="AC12" s="93">
        <f t="shared" si="11"/>
        <v>0.64634146341463417</v>
      </c>
      <c r="AD12" s="91">
        <f>SUM(AD5:AD10)</f>
        <v>340</v>
      </c>
      <c r="AE12" s="91">
        <f>SUM(AE5:AE10)</f>
        <v>700</v>
      </c>
      <c r="AF12" s="94">
        <f t="shared" si="14"/>
        <v>2.0588235294117645</v>
      </c>
      <c r="AH12" s="26" t="s">
        <v>2216</v>
      </c>
      <c r="AI12" s="23" t="s">
        <v>1490</v>
      </c>
    </row>
    <row r="13" spans="1:35" x14ac:dyDescent="0.25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x14ac:dyDescent="0.25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X14" s="73" t="s">
        <v>2224</v>
      </c>
      <c r="Y14" s="119" t="s">
        <v>1287</v>
      </c>
      <c r="AA14" s="73" t="s">
        <v>2225</v>
      </c>
      <c r="AB14" s="119" t="s">
        <v>2216</v>
      </c>
      <c r="AH14" s="26" t="s">
        <v>2217</v>
      </c>
      <c r="AI14" s="23" t="s">
        <v>1553</v>
      </c>
    </row>
    <row r="15" spans="1:35" x14ac:dyDescent="0.25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6" t="s">
        <v>2218</v>
      </c>
      <c r="AI15" s="23" t="s">
        <v>1725</v>
      </c>
    </row>
    <row r="16" spans="1:35" x14ac:dyDescent="0.25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I16" s="23" t="s">
        <v>1576</v>
      </c>
    </row>
    <row r="17" spans="1:35" x14ac:dyDescent="0.25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I17" s="23" t="s">
        <v>1367</v>
      </c>
    </row>
    <row r="18" spans="1:35" x14ac:dyDescent="0.25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23" t="s">
        <v>1597</v>
      </c>
    </row>
    <row r="19" spans="1:35" x14ac:dyDescent="0.25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23" t="s">
        <v>1777</v>
      </c>
    </row>
    <row r="20" spans="1:35" x14ac:dyDescent="0.25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23" t="s">
        <v>1591</v>
      </c>
    </row>
    <row r="21" spans="1:35" x14ac:dyDescent="0.25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23" t="s">
        <v>1596</v>
      </c>
    </row>
    <row r="22" spans="1:35" x14ac:dyDescent="0.25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23" t="s">
        <v>1430</v>
      </c>
    </row>
    <row r="23" spans="1:35" x14ac:dyDescent="0.25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25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25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25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25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25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25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25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25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25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25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25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25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25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25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25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25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25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25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25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25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25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25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25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25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25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25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25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25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25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25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25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25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25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25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25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25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25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25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25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25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25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25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25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25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25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25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25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25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25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25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25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25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25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25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25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25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25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25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25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25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25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25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25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25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25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25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25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25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25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25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25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25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25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25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25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25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25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25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25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25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25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25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25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25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25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25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25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25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25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25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25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25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25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25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25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25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25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25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25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25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25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25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25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25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25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25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25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25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25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25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25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25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25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25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25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25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25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25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25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25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25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25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25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25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25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25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25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25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25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25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25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25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25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25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25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25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25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25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25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25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25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25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25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25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25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25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25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25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25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25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25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25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25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25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25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25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25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25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25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25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25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25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25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25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25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25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25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25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25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25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25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25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25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25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25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25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25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25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25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25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25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25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25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25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25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25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25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25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25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25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25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25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25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25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25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25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25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25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25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25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25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25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25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25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25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25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25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25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25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25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25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25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25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25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25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25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25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25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25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25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25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25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25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25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25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25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25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25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25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25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25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25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25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25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25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25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25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25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25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25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25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25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25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25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25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25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25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25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25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25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25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25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25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25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25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25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25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25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25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25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25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25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25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25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25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25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25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25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25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25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25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25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25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25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25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25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25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25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25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25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25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25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25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25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25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25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25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25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25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25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25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25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25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25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25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25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25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25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25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25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25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25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25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25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25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25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25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25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25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25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25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25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25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25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25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25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25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25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25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25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25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25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25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25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25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25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25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25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25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25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25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25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25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25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25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25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25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25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25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25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25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25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25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25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25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25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25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25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25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25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25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25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25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25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25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25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25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25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25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25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25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25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25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25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25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25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25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25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25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25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25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25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25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25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25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25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25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25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25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25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25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25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25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25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25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25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25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25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25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25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25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25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25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25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25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25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25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25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25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25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25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25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25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25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25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25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25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25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25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25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25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25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25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25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25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25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25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25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25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25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25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25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25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25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25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25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25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25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25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25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25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25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25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25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25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25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25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25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25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25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25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25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25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25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25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25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25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25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25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25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25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25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25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25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25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25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25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25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25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25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25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25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25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25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25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25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25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25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25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25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25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25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25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25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25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25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25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25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25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25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25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25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25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25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25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25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25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25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25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25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25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25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25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25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25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25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25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25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25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25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25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25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25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25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25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25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25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25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25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25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25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25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25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25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25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25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25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25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25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25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25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25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25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25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25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25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25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25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25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25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25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25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25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25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25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25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25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25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25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25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25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25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25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25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25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25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25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25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25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25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25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25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25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25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25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25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25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25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25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25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25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25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25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25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25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25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25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25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25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25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25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25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25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25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25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25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25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25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25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25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25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25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25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25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25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25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25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25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25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25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25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25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25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25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25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25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25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25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25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25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25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25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25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25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25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25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25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25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25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25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25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25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25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25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25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25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25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25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25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25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25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25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25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25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25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25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25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25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25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25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25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25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25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25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25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25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25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25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25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25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25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25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25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25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25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25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25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25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25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25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25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25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25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25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25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25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25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25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25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25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25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25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25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25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25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25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25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25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25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25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25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25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25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25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25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25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25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25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25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25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25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25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25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25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25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25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25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25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25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25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25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25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25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25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25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25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25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25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25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25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25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25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25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25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25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25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25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25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25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25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25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25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25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25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25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25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25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25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25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25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25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25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25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25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25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25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25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25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25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25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25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25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25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25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25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25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25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25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25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25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25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25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25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25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25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25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25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25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25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25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25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25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25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25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25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25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25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25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25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25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25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25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25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25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25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25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25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25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25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25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25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25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25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25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25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25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25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25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25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25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25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25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25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25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25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25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25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25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25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25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25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25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25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25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25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25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25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25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25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25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25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25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25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25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25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25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25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25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25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25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25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25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25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25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25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25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25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25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25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25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25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25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25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25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25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25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25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25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25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25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25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25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25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25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25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25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25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25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25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25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25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25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25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25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25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25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25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25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25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25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25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25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25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25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25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25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25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25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25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25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25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25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25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25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25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25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25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25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25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25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25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25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25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25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25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25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25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25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25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25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25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25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25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25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25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25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25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25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25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25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25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25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25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25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25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25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25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25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25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25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25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25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25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25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25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25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25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25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25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25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25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25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25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25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25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25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25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25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25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25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25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25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25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25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25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25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25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25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25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25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25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25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25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25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25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25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25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25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25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25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25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25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25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25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25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25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25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25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25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25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25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25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25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25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25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25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25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25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25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25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25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25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25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25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25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25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25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25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25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25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25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25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25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25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25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25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25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25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25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25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25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25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25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25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25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25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25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25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25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25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25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25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25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25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25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25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25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25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25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25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25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25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25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25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25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25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25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25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25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25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25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25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25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25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25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25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25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25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25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25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25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25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25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25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25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25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25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25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25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25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25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25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25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25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25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25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25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25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25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25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25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25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25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25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25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25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25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25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25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25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25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25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25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25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25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25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25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25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25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25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25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25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25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25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25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25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25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25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25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25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25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25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25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25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25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25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25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25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25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25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25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25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25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25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25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25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25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25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25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25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25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25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25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25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25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25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25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25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25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25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25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25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25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25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25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25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25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25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25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25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25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25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25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25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25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25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25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25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25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25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25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25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25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25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25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25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25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25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25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25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25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25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25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25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25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25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25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25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25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25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25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25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25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25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25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25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25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25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25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25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25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25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25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25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25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25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25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25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25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25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25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25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25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25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25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25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25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25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25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25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25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25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25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25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25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25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25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25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25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25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25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25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25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25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25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25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25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25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25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25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25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25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25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25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25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25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25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25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25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25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25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25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25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25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25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25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25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25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25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25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25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25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25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25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25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25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25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25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25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25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25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25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25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25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25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25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25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25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25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25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25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25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25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25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25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25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25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25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25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25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25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25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25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25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25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25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25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25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25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25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25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25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25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25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25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25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25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25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25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25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25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25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25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25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25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25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25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25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25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25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25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25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25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25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25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25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25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25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25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25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25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25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25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25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25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25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25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25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25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25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25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25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25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25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25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25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25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25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25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25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25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25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25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25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25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25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25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25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25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25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25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25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25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25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25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25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25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25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25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25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25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25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25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25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25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25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25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25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25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25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25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25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25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25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25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25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25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25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25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25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25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25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25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25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25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25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25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25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25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25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25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25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25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25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25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25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25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25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25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25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25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25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25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25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25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25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25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25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25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25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25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25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25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25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25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25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25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25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25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25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25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25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25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25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25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25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25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25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25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25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25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25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25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25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25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25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25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25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25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25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25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25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25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25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25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25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25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25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25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25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25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25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25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25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25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25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25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25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25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25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25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25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25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25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25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25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25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25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25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25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25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25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25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25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25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25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25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25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25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25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25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25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25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25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25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25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25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25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25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25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25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25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25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25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25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25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25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25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25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25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25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25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25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25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25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25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25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25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25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25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25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25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25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25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25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25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25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25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25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25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25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25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25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25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25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25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25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25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25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25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25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25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25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25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25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25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25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25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25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25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25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25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25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25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25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25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25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25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25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25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25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25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25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25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25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25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25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25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25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25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25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25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25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25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25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25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25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25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25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25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25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25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25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25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25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25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25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25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25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25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25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25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25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25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25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25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25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25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25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25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25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25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25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25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25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25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25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25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25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25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25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25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25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25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25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25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25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25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25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25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25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25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25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25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25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25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25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25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25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25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25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25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25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25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25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25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25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25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25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25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25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25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25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25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25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25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25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25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25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25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25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25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25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25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25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25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25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25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25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25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25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25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25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25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25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25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25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25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25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25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25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25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25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25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25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25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25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25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25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25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25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25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25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25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25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25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25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25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25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25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25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25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25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25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25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25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25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25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25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25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25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25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25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25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25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25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25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25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25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25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25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25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25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25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25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25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25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25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25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25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25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25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25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25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25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25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25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25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25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25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25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25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25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25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25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25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25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25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25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25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25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25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25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25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25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25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25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25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25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25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25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25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25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25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25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25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25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25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25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25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25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25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25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25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25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25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25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25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25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25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25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25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25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25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25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25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25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25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25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25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25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25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25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25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25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25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25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25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25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25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25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25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25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25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25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25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25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25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25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25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25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25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25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25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25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25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25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25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25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25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25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25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25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25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25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25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25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25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25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25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25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25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25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25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25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25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25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25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25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25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25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25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25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25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25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25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25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25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25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25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25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25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25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25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25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25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25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25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25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25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25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25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25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25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25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25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25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25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25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25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25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25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25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25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25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25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25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25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25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25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25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25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25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25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25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25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25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25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25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25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25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25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25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25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25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25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25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25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25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25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25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25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25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25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25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25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25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25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25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25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25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25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25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25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25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25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25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25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25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25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25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25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25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25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25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25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25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25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25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25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25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25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25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25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25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25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25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25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25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25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25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25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25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25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25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25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25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25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25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25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25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25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25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25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25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25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25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25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25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25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25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25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25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25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25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25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25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25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25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25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25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25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25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25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25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25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25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25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25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25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25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25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25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25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25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25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25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25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25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25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25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25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25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25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25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25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25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25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25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25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25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25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25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25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25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25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25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25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25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25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25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25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25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25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25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25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25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25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25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25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25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25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25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25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25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25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25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25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25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25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25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25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25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25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25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25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25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25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25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25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25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25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25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25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25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25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25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25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25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25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25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25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25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25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25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25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25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25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25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25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25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25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25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25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25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25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25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25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25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25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25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25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25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25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25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25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25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25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25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25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25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25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25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25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25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25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25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25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25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25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25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25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25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25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25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25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25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25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25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25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25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25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25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25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25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25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25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25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25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25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25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25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25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25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25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25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25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25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25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25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25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25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25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25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25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25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25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25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25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25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25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25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25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25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25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25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25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25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25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25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25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25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25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25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25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25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25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25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25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25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25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25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25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25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25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25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25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25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25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25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25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25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25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25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25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25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25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25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25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25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25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25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25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25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25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25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25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25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25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25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25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25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25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25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25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25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25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25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25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25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25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25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25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25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25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25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25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25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25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25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25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25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25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25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25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25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25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25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25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25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25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25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25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25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25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25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25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25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25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25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25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25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25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25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25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25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25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25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25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25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25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25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25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25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25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25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25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25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25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25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25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25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25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25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25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25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25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25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25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25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25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25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25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25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25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25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25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25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25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25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25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25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25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25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25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25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25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25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25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25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25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25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25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25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25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25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25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25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25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25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25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25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25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25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25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25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25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25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25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25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25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25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25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25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25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25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25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25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25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25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25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25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25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25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25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25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25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25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25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25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25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25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25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25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25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25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25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25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25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25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25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25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25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25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25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25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25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25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25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25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25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25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25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25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25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25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25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25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25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25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25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25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25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25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25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25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25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25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25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25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25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25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25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25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25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25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25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25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25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25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25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25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25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25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25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25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25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25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25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25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25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25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25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25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25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25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25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25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25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25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25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25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25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25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25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25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25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25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25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25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25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25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25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25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25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25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25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25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25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25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25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25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25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25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25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25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25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25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25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25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25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25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25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25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25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25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25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25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25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25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25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25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25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25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25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25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25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25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25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25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25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25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25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25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25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25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25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25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25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25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25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25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25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25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25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25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25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25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25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25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25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25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25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25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25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25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25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25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25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25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25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25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25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25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25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25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25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25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25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25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25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25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25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25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25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25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25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25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25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25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25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25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25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25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25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25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25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25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25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25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25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25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25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25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25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25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25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25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25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25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25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25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25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25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25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25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25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25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25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25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25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25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25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25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25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25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25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25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25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25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25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25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25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25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25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25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25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25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25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25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25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25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25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25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25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25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25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25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25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25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25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25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25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25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25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25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25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25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25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25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25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25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25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25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25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25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25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25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25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25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25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25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25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25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25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25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25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25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25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25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25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25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25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25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25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25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25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25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25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25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25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25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25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25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25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25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25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25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25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25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25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25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25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25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25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25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25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25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25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25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25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25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25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25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25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25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25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25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25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25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25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25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25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25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25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25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25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25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25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25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25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25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25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25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25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25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25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25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25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25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25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25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25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25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25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25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25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25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25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25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25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25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25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25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25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25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25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25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25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25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25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25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25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25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25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25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25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25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25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25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25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25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25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25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25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25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25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25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25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25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25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25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25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25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25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25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25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25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25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25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25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25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25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25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25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25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25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25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25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25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25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25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25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25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25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25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25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25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25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25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25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25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25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25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25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25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25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25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25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25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25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25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25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25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25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25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25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25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25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25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25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25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25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conditionalFormatting sqref="U5:U10">
    <cfRule type="colorScale" priority="3">
      <colorScale>
        <cfvo type="min"/>
        <cfvo type="max"/>
        <color theme="3" tint="0.79998168889431442"/>
        <color rgb="FF63BE7B"/>
      </colorScale>
    </cfRule>
  </conditionalFormatting>
  <conditionalFormatting sqref="Z5:Z10">
    <cfRule type="colorScale" priority="2">
      <colorScale>
        <cfvo type="min"/>
        <cfvo type="max"/>
        <color theme="3" tint="0.79998168889431442"/>
        <color rgb="FF63BE7B"/>
      </colorScale>
    </cfRule>
  </conditionalFormatting>
  <conditionalFormatting sqref="AF5:AF10">
    <cfRule type="colorScale" priority="1">
      <colorScale>
        <cfvo type="min"/>
        <cfvo type="max"/>
        <color rgb="FF63BE7B"/>
        <color theme="3" tint="0.79998168889431442"/>
      </colorScale>
    </cfRule>
  </conditionalFormatting>
  <dataValidations count="2">
    <dataValidation type="list" allowBlank="1" showInputMessage="1" showErrorMessage="1" sqref="S2:T2" xr:uid="{00000000-0002-0000-1600-000000000000}">
      <formula1>$AI$2:$AI$100</formula1>
    </dataValidation>
    <dataValidation type="list" allowBlank="1" showInputMessage="1" showErrorMessage="1" sqref="Y14 AB14" xr:uid="{00000000-0002-0000-1600-000001000000}">
      <formula1>$AH$2:$AH$15</formula1>
    </dataValidation>
  </dataValidation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9" tint="0.59999389629810485"/>
  </sheetPr>
  <dimension ref="A1:G61"/>
  <sheetViews>
    <sheetView showGridLines="0" workbookViewId="0">
      <selection activeCell="A2" sqref="A2"/>
    </sheetView>
  </sheetViews>
  <sheetFormatPr defaultRowHeight="15" x14ac:dyDescent="0.25"/>
  <cols>
    <col min="1" max="1" width="9.7109375" style="35" customWidth="1"/>
    <col min="2" max="2" width="9.28515625" style="16" customWidth="1"/>
    <col min="3" max="3" width="13.7109375" style="54" customWidth="1"/>
    <col min="8" max="8" width="4.28515625" customWidth="1"/>
    <col min="9" max="9" width="5.28515625" customWidth="1"/>
  </cols>
  <sheetData>
    <row r="1" spans="1:7" x14ac:dyDescent="0.25">
      <c r="A1" s="67" t="s">
        <v>100</v>
      </c>
      <c r="B1" s="53" t="s">
        <v>2</v>
      </c>
      <c r="C1" s="53" t="s">
        <v>2226</v>
      </c>
      <c r="D1" s="120">
        <v>0.25</v>
      </c>
      <c r="E1" s="120">
        <v>0.5</v>
      </c>
      <c r="F1" s="120">
        <v>0.75</v>
      </c>
      <c r="G1" s="120">
        <v>1</v>
      </c>
    </row>
    <row r="2" spans="1:7" x14ac:dyDescent="0.25">
      <c r="A2" s="35">
        <v>42370</v>
      </c>
      <c r="B2" s="16">
        <f ca="1">RANDBETWEEN(5000,10000)</f>
        <v>5209</v>
      </c>
      <c r="C2" s="41">
        <f ca="1">PERCENTRANK(B:B,B2)</f>
        <v>1.6E-2</v>
      </c>
      <c r="D2">
        <f ca="1">IF($C2&lt;=D$1,$B2,"")</f>
        <v>5209</v>
      </c>
      <c r="E2" t="str">
        <f ca="1">IF(AND($C2&gt;D$1,$C2&lt;=E$1),$B2,"")</f>
        <v/>
      </c>
      <c r="F2" t="str">
        <f t="shared" ref="F2:G2" ca="1" si="0">IF(AND($C2&gt;E$1,$C2&lt;=F$1),$B2,"")</f>
        <v/>
      </c>
      <c r="G2" t="str">
        <f t="shared" ca="1" si="0"/>
        <v/>
      </c>
    </row>
    <row r="3" spans="1:7" x14ac:dyDescent="0.25">
      <c r="A3" s="35">
        <v>42371</v>
      </c>
      <c r="B3" s="16">
        <f t="shared" ref="B3:B61" ca="1" si="1">RANDBETWEEN(5000,10000)</f>
        <v>9738</v>
      </c>
      <c r="C3" s="41">
        <f t="shared" ref="C3:C61" ca="1" si="2">PERCENTRANK(B:B,B3)</f>
        <v>0.93200000000000005</v>
      </c>
      <c r="D3" t="str">
        <f t="shared" ref="D3:D61" ca="1" si="3">IF($C3&lt;=D$1,$B3,"")</f>
        <v/>
      </c>
      <c r="E3" t="str">
        <f t="shared" ref="E3:G3" ca="1" si="4">IF(AND($C3&gt;D$1,$C3&lt;=E$1),$B3,"")</f>
        <v/>
      </c>
      <c r="F3" t="str">
        <f t="shared" ca="1" si="4"/>
        <v/>
      </c>
      <c r="G3">
        <f t="shared" ca="1" si="4"/>
        <v>9738</v>
      </c>
    </row>
    <row r="4" spans="1:7" x14ac:dyDescent="0.25">
      <c r="A4" s="35">
        <v>42372</v>
      </c>
      <c r="B4" s="16">
        <f t="shared" ca="1" si="1"/>
        <v>5292</v>
      </c>
      <c r="C4" s="41">
        <f t="shared" ca="1" si="2"/>
        <v>0.05</v>
      </c>
      <c r="D4">
        <f t="shared" ca="1" si="3"/>
        <v>5292</v>
      </c>
      <c r="E4" t="str">
        <f t="shared" ref="E4:G4" ca="1" si="5">IF(AND($C4&gt;D$1,$C4&lt;=E$1),$B4,"")</f>
        <v/>
      </c>
      <c r="F4" t="str">
        <f t="shared" ca="1" si="5"/>
        <v/>
      </c>
      <c r="G4" t="str">
        <f t="shared" ca="1" si="5"/>
        <v/>
      </c>
    </row>
    <row r="5" spans="1:7" x14ac:dyDescent="0.25">
      <c r="A5" s="35">
        <v>42373</v>
      </c>
      <c r="B5" s="16">
        <f t="shared" ca="1" si="1"/>
        <v>5217</v>
      </c>
      <c r="C5" s="41">
        <f t="shared" ca="1" si="2"/>
        <v>3.3000000000000002E-2</v>
      </c>
      <c r="D5">
        <f t="shared" ca="1" si="3"/>
        <v>5217</v>
      </c>
      <c r="E5" t="str">
        <f t="shared" ref="E5:G5" ca="1" si="6">IF(AND($C5&gt;D$1,$C5&lt;=E$1),$B5,"")</f>
        <v/>
      </c>
      <c r="F5" t="str">
        <f t="shared" ca="1" si="6"/>
        <v/>
      </c>
      <c r="G5" t="str">
        <f t="shared" ca="1" si="6"/>
        <v/>
      </c>
    </row>
    <row r="6" spans="1:7" x14ac:dyDescent="0.25">
      <c r="A6" s="35">
        <v>42374</v>
      </c>
      <c r="B6" s="16">
        <f t="shared" ca="1" si="1"/>
        <v>9153</v>
      </c>
      <c r="C6" s="41">
        <f t="shared" ca="1" si="2"/>
        <v>0.81299999999999994</v>
      </c>
      <c r="D6" t="str">
        <f t="shared" ca="1" si="3"/>
        <v/>
      </c>
      <c r="E6" t="str">
        <f t="shared" ref="E6:G6" ca="1" si="7">IF(AND($C6&gt;D$1,$C6&lt;=E$1),$B6,"")</f>
        <v/>
      </c>
      <c r="F6" t="str">
        <f t="shared" ca="1" si="7"/>
        <v/>
      </c>
      <c r="G6">
        <f t="shared" ca="1" si="7"/>
        <v>9153</v>
      </c>
    </row>
    <row r="7" spans="1:7" x14ac:dyDescent="0.25">
      <c r="A7" s="35">
        <v>42375</v>
      </c>
      <c r="B7" s="16">
        <f t="shared" ca="1" si="1"/>
        <v>8520</v>
      </c>
      <c r="C7" s="41">
        <f t="shared" ca="1" si="2"/>
        <v>0.64400000000000002</v>
      </c>
      <c r="D7" t="str">
        <f t="shared" ca="1" si="3"/>
        <v/>
      </c>
      <c r="E7" t="str">
        <f t="shared" ref="E7:G7" ca="1" si="8">IF(AND($C7&gt;D$1,$C7&lt;=E$1),$B7,"")</f>
        <v/>
      </c>
      <c r="F7">
        <f t="shared" ca="1" si="8"/>
        <v>8520</v>
      </c>
      <c r="G7" t="str">
        <f t="shared" ca="1" si="8"/>
        <v/>
      </c>
    </row>
    <row r="8" spans="1:7" x14ac:dyDescent="0.25">
      <c r="A8" s="35">
        <v>42376</v>
      </c>
      <c r="B8" s="16">
        <f t="shared" ca="1" si="1"/>
        <v>7641</v>
      </c>
      <c r="C8" s="41">
        <f t="shared" ca="1" si="2"/>
        <v>0.42299999999999999</v>
      </c>
      <c r="D8" t="str">
        <f t="shared" ca="1" si="3"/>
        <v/>
      </c>
      <c r="E8">
        <f t="shared" ref="E8:G8" ca="1" si="9">IF(AND($C8&gt;D$1,$C8&lt;=E$1),$B8,"")</f>
        <v>7641</v>
      </c>
      <c r="F8" t="str">
        <f t="shared" ca="1" si="9"/>
        <v/>
      </c>
      <c r="G8" t="str">
        <f t="shared" ca="1" si="9"/>
        <v/>
      </c>
    </row>
    <row r="9" spans="1:7" x14ac:dyDescent="0.25">
      <c r="A9" s="35">
        <v>42377</v>
      </c>
      <c r="B9" s="16">
        <f t="shared" ca="1" si="1"/>
        <v>8637</v>
      </c>
      <c r="C9" s="41">
        <f t="shared" ca="1" si="2"/>
        <v>0.66100000000000003</v>
      </c>
      <c r="D9" t="str">
        <f t="shared" ca="1" si="3"/>
        <v/>
      </c>
      <c r="E9" t="str">
        <f t="shared" ref="E9:G9" ca="1" si="10">IF(AND($C9&gt;D$1,$C9&lt;=E$1),$B9,"")</f>
        <v/>
      </c>
      <c r="F9">
        <f t="shared" ca="1" si="10"/>
        <v>8637</v>
      </c>
      <c r="G9" t="str">
        <f t="shared" ca="1" si="10"/>
        <v/>
      </c>
    </row>
    <row r="10" spans="1:7" x14ac:dyDescent="0.25">
      <c r="A10" s="35">
        <v>42378</v>
      </c>
      <c r="B10" s="16">
        <f t="shared" ca="1" si="1"/>
        <v>7657</v>
      </c>
      <c r="C10" s="41">
        <f t="shared" ca="1" si="2"/>
        <v>0.44</v>
      </c>
      <c r="D10" t="str">
        <f t="shared" ca="1" si="3"/>
        <v/>
      </c>
      <c r="E10">
        <f t="shared" ref="E10:G10" ca="1" si="11">IF(AND($C10&gt;D$1,$C10&lt;=E$1),$B10,"")</f>
        <v>7657</v>
      </c>
      <c r="F10" t="str">
        <f t="shared" ca="1" si="11"/>
        <v/>
      </c>
      <c r="G10" t="str">
        <f t="shared" ca="1" si="11"/>
        <v/>
      </c>
    </row>
    <row r="11" spans="1:7" x14ac:dyDescent="0.25">
      <c r="A11" s="35">
        <v>42379</v>
      </c>
      <c r="B11" s="16">
        <f t="shared" ca="1" si="1"/>
        <v>8055</v>
      </c>
      <c r="C11" s="41">
        <f t="shared" ca="1" si="2"/>
        <v>0.57599999999999996</v>
      </c>
      <c r="D11" t="str">
        <f t="shared" ca="1" si="3"/>
        <v/>
      </c>
      <c r="E11" t="str">
        <f t="shared" ref="E11:G11" ca="1" si="12">IF(AND($C11&gt;D$1,$C11&lt;=E$1),$B11,"")</f>
        <v/>
      </c>
      <c r="F11">
        <f t="shared" ca="1" si="12"/>
        <v>8055</v>
      </c>
      <c r="G11" t="str">
        <f t="shared" ca="1" si="12"/>
        <v/>
      </c>
    </row>
    <row r="12" spans="1:7" x14ac:dyDescent="0.25">
      <c r="A12" s="35">
        <v>42380</v>
      </c>
      <c r="B12" s="16">
        <f t="shared" ca="1" si="1"/>
        <v>7664</v>
      </c>
      <c r="C12" s="41">
        <f t="shared" ca="1" si="2"/>
        <v>0.45700000000000002</v>
      </c>
      <c r="D12" t="str">
        <f t="shared" ca="1" si="3"/>
        <v/>
      </c>
      <c r="E12">
        <f t="shared" ref="E12:G12" ca="1" si="13">IF(AND($C12&gt;D$1,$C12&lt;=E$1),$B12,"")</f>
        <v>7664</v>
      </c>
      <c r="F12" t="str">
        <f t="shared" ca="1" si="13"/>
        <v/>
      </c>
      <c r="G12" t="str">
        <f t="shared" ca="1" si="13"/>
        <v/>
      </c>
    </row>
    <row r="13" spans="1:7" x14ac:dyDescent="0.25">
      <c r="A13" s="35">
        <v>42381</v>
      </c>
      <c r="B13" s="16">
        <f t="shared" ca="1" si="1"/>
        <v>7153</v>
      </c>
      <c r="C13" s="41">
        <f t="shared" ca="1" si="2"/>
        <v>0.30499999999999999</v>
      </c>
      <c r="D13" t="str">
        <f t="shared" ca="1" si="3"/>
        <v/>
      </c>
      <c r="E13">
        <f t="shared" ref="E13:G13" ca="1" si="14">IF(AND($C13&gt;D$1,$C13&lt;=E$1),$B13,"")</f>
        <v>7153</v>
      </c>
      <c r="F13" t="str">
        <f t="shared" ca="1" si="14"/>
        <v/>
      </c>
      <c r="G13" t="str">
        <f t="shared" ca="1" si="14"/>
        <v/>
      </c>
    </row>
    <row r="14" spans="1:7" x14ac:dyDescent="0.25">
      <c r="A14" s="35">
        <v>42382</v>
      </c>
      <c r="B14" s="16">
        <f t="shared" ca="1" si="1"/>
        <v>7480</v>
      </c>
      <c r="C14" s="41">
        <f t="shared" ca="1" si="2"/>
        <v>0.38900000000000001</v>
      </c>
      <c r="D14" t="str">
        <f t="shared" ca="1" si="3"/>
        <v/>
      </c>
      <c r="E14">
        <f t="shared" ref="E14:G14" ca="1" si="15">IF(AND($C14&gt;D$1,$C14&lt;=E$1),$B14,"")</f>
        <v>7480</v>
      </c>
      <c r="F14" t="str">
        <f t="shared" ca="1" si="15"/>
        <v/>
      </c>
      <c r="G14" t="str">
        <f t="shared" ca="1" si="15"/>
        <v/>
      </c>
    </row>
    <row r="15" spans="1:7" x14ac:dyDescent="0.25">
      <c r="A15" s="35">
        <v>42383</v>
      </c>
      <c r="B15" s="16">
        <f t="shared" ca="1" si="1"/>
        <v>8464</v>
      </c>
      <c r="C15" s="41">
        <f t="shared" ca="1" si="2"/>
        <v>0.627</v>
      </c>
      <c r="D15" t="str">
        <f t="shared" ca="1" si="3"/>
        <v/>
      </c>
      <c r="E15" t="str">
        <f t="shared" ref="E15:G15" ca="1" si="16">IF(AND($C15&gt;D$1,$C15&lt;=E$1),$B15,"")</f>
        <v/>
      </c>
      <c r="F15">
        <f t="shared" ca="1" si="16"/>
        <v>8464</v>
      </c>
      <c r="G15" t="str">
        <f t="shared" ca="1" si="16"/>
        <v/>
      </c>
    </row>
    <row r="16" spans="1:7" x14ac:dyDescent="0.25">
      <c r="A16" s="35">
        <v>42384</v>
      </c>
      <c r="B16" s="16">
        <f t="shared" ca="1" si="1"/>
        <v>8765</v>
      </c>
      <c r="C16" s="41">
        <f t="shared" ca="1" si="2"/>
        <v>0.67700000000000005</v>
      </c>
      <c r="D16" t="str">
        <f t="shared" ca="1" si="3"/>
        <v/>
      </c>
      <c r="E16" t="str">
        <f t="shared" ref="E16:G16" ca="1" si="17">IF(AND($C16&gt;D$1,$C16&lt;=E$1),$B16,"")</f>
        <v/>
      </c>
      <c r="F16">
        <f t="shared" ca="1" si="17"/>
        <v>8765</v>
      </c>
      <c r="G16" t="str">
        <f t="shared" ca="1" si="17"/>
        <v/>
      </c>
    </row>
    <row r="17" spans="1:7" x14ac:dyDescent="0.25">
      <c r="A17" s="35">
        <v>42385</v>
      </c>
      <c r="B17" s="16">
        <f t="shared" ca="1" si="1"/>
        <v>7875</v>
      </c>
      <c r="C17" s="41">
        <f t="shared" ca="1" si="2"/>
        <v>0.54200000000000004</v>
      </c>
      <c r="D17" t="str">
        <f t="shared" ca="1" si="3"/>
        <v/>
      </c>
      <c r="E17" t="str">
        <f t="shared" ref="E17:G17" ca="1" si="18">IF(AND($C17&gt;D$1,$C17&lt;=E$1),$B17,"")</f>
        <v/>
      </c>
      <c r="F17">
        <f t="shared" ca="1" si="18"/>
        <v>7875</v>
      </c>
      <c r="G17" t="str">
        <f t="shared" ca="1" si="18"/>
        <v/>
      </c>
    </row>
    <row r="18" spans="1:7" x14ac:dyDescent="0.25">
      <c r="A18" s="35">
        <v>42386</v>
      </c>
      <c r="B18" s="16">
        <f t="shared" ca="1" si="1"/>
        <v>9897</v>
      </c>
      <c r="C18" s="41">
        <f t="shared" ca="1" si="2"/>
        <v>1</v>
      </c>
      <c r="D18" t="str">
        <f t="shared" ca="1" si="3"/>
        <v/>
      </c>
      <c r="E18" t="str">
        <f t="shared" ref="E18:G18" ca="1" si="19">IF(AND($C18&gt;D$1,$C18&lt;=E$1),$B18,"")</f>
        <v/>
      </c>
      <c r="F18" t="str">
        <f t="shared" ca="1" si="19"/>
        <v/>
      </c>
      <c r="G18">
        <f t="shared" ca="1" si="19"/>
        <v>9897</v>
      </c>
    </row>
    <row r="19" spans="1:7" x14ac:dyDescent="0.25">
      <c r="A19" s="35">
        <v>42387</v>
      </c>
      <c r="B19" s="16">
        <f t="shared" ca="1" si="1"/>
        <v>7157</v>
      </c>
      <c r="C19" s="41">
        <f t="shared" ca="1" si="2"/>
        <v>0.32200000000000001</v>
      </c>
      <c r="D19" t="str">
        <f t="shared" ca="1" si="3"/>
        <v/>
      </c>
      <c r="E19">
        <f t="shared" ref="E19:G19" ca="1" si="20">IF(AND($C19&gt;D$1,$C19&lt;=E$1),$B19,"")</f>
        <v>7157</v>
      </c>
      <c r="F19" t="str">
        <f t="shared" ca="1" si="20"/>
        <v/>
      </c>
      <c r="G19" t="str">
        <f t="shared" ca="1" si="20"/>
        <v/>
      </c>
    </row>
    <row r="20" spans="1:7" x14ac:dyDescent="0.25">
      <c r="A20" s="35">
        <v>42388</v>
      </c>
      <c r="B20" s="16">
        <f t="shared" ca="1" si="1"/>
        <v>8089</v>
      </c>
      <c r="C20" s="41">
        <f t="shared" ca="1" si="2"/>
        <v>0.61</v>
      </c>
      <c r="D20" t="str">
        <f t="shared" ca="1" si="3"/>
        <v/>
      </c>
      <c r="E20" t="str">
        <f t="shared" ref="E20:G20" ca="1" si="21">IF(AND($C20&gt;D$1,$C20&lt;=E$1),$B20,"")</f>
        <v/>
      </c>
      <c r="F20">
        <f t="shared" ca="1" si="21"/>
        <v>8089</v>
      </c>
      <c r="G20" t="str">
        <f t="shared" ca="1" si="21"/>
        <v/>
      </c>
    </row>
    <row r="21" spans="1:7" x14ac:dyDescent="0.25">
      <c r="A21" s="35">
        <v>42389</v>
      </c>
      <c r="B21" s="16">
        <f t="shared" ca="1" si="1"/>
        <v>7835</v>
      </c>
      <c r="C21" s="41">
        <f t="shared" ca="1" si="2"/>
        <v>0.50800000000000001</v>
      </c>
      <c r="D21" t="str">
        <f t="shared" ca="1" si="3"/>
        <v/>
      </c>
      <c r="E21" t="str">
        <f t="shared" ref="E21:G21" ca="1" si="22">IF(AND($C21&gt;D$1,$C21&lt;=E$1),$B21,"")</f>
        <v/>
      </c>
      <c r="F21">
        <f t="shared" ca="1" si="22"/>
        <v>7835</v>
      </c>
      <c r="G21" t="str">
        <f t="shared" ca="1" si="22"/>
        <v/>
      </c>
    </row>
    <row r="22" spans="1:7" x14ac:dyDescent="0.25">
      <c r="A22" s="35">
        <v>42390</v>
      </c>
      <c r="B22" s="16">
        <f t="shared" ca="1" si="1"/>
        <v>6372</v>
      </c>
      <c r="C22" s="41">
        <f t="shared" ca="1" si="2"/>
        <v>0.152</v>
      </c>
      <c r="D22">
        <f t="shared" ca="1" si="3"/>
        <v>6372</v>
      </c>
      <c r="E22" t="str">
        <f t="shared" ref="E22:G22" ca="1" si="23">IF(AND($C22&gt;D$1,$C22&lt;=E$1),$B22,"")</f>
        <v/>
      </c>
      <c r="F22" t="str">
        <f t="shared" ca="1" si="23"/>
        <v/>
      </c>
      <c r="G22" t="str">
        <f t="shared" ca="1" si="23"/>
        <v/>
      </c>
    </row>
    <row r="23" spans="1:7" x14ac:dyDescent="0.25">
      <c r="A23" s="35">
        <v>42391</v>
      </c>
      <c r="B23" s="16">
        <f t="shared" ca="1" si="1"/>
        <v>7995</v>
      </c>
      <c r="C23" s="41">
        <f t="shared" ca="1" si="2"/>
        <v>0.55900000000000005</v>
      </c>
      <c r="D23" t="str">
        <f t="shared" ca="1" si="3"/>
        <v/>
      </c>
      <c r="E23" t="str">
        <f t="shared" ref="E23:G23" ca="1" si="24">IF(AND($C23&gt;D$1,$C23&lt;=E$1),$B23,"")</f>
        <v/>
      </c>
      <c r="F23">
        <f t="shared" ca="1" si="24"/>
        <v>7995</v>
      </c>
      <c r="G23" t="str">
        <f t="shared" ca="1" si="24"/>
        <v/>
      </c>
    </row>
    <row r="24" spans="1:7" x14ac:dyDescent="0.25">
      <c r="A24" s="35">
        <v>42392</v>
      </c>
      <c r="B24" s="16">
        <f t="shared" ca="1" si="1"/>
        <v>7766</v>
      </c>
      <c r="C24" s="41">
        <f t="shared" ca="1" si="2"/>
        <v>0.49099999999999999</v>
      </c>
      <c r="D24" t="str">
        <f t="shared" ca="1" si="3"/>
        <v/>
      </c>
      <c r="E24">
        <f t="shared" ref="E24:G24" ca="1" si="25">IF(AND($C24&gt;D$1,$C24&lt;=E$1),$B24,"")</f>
        <v>7766</v>
      </c>
      <c r="F24" t="str">
        <f t="shared" ca="1" si="25"/>
        <v/>
      </c>
      <c r="G24" t="str">
        <f t="shared" ca="1" si="25"/>
        <v/>
      </c>
    </row>
    <row r="25" spans="1:7" x14ac:dyDescent="0.25">
      <c r="A25" s="35">
        <v>42393</v>
      </c>
      <c r="B25" s="16">
        <f t="shared" ca="1" si="1"/>
        <v>8989</v>
      </c>
      <c r="C25" s="41">
        <f t="shared" ca="1" si="2"/>
        <v>0.72799999999999998</v>
      </c>
      <c r="D25" t="str">
        <f t="shared" ca="1" si="3"/>
        <v/>
      </c>
      <c r="E25" t="str">
        <f t="shared" ref="E25:G25" ca="1" si="26">IF(AND($C25&gt;D$1,$C25&lt;=E$1),$B25,"")</f>
        <v/>
      </c>
      <c r="F25">
        <f t="shared" ca="1" si="26"/>
        <v>8989</v>
      </c>
      <c r="G25" t="str">
        <f t="shared" ca="1" si="26"/>
        <v/>
      </c>
    </row>
    <row r="26" spans="1:7" x14ac:dyDescent="0.25">
      <c r="A26" s="35">
        <v>42394</v>
      </c>
      <c r="B26" s="16">
        <f t="shared" ca="1" si="1"/>
        <v>5562</v>
      </c>
      <c r="C26" s="41">
        <f t="shared" ca="1" si="2"/>
        <v>6.7000000000000004E-2</v>
      </c>
      <c r="D26">
        <f t="shared" ca="1" si="3"/>
        <v>5562</v>
      </c>
      <c r="E26" t="str">
        <f t="shared" ref="E26:G26" ca="1" si="27">IF(AND($C26&gt;D$1,$C26&lt;=E$1),$B26,"")</f>
        <v/>
      </c>
      <c r="F26" t="str">
        <f t="shared" ca="1" si="27"/>
        <v/>
      </c>
      <c r="G26" t="str">
        <f t="shared" ca="1" si="27"/>
        <v/>
      </c>
    </row>
    <row r="27" spans="1:7" x14ac:dyDescent="0.25">
      <c r="A27" s="35">
        <v>42395</v>
      </c>
      <c r="B27" s="16">
        <f t="shared" ca="1" si="1"/>
        <v>7865</v>
      </c>
      <c r="C27" s="41">
        <f t="shared" ca="1" si="2"/>
        <v>0.52500000000000002</v>
      </c>
      <c r="D27" t="str">
        <f t="shared" ca="1" si="3"/>
        <v/>
      </c>
      <c r="E27" t="str">
        <f t="shared" ref="E27:G27" ca="1" si="28">IF(AND($C27&gt;D$1,$C27&lt;=E$1),$B27,"")</f>
        <v/>
      </c>
      <c r="F27">
        <f t="shared" ca="1" si="28"/>
        <v>7865</v>
      </c>
      <c r="G27" t="str">
        <f t="shared" ca="1" si="28"/>
        <v/>
      </c>
    </row>
    <row r="28" spans="1:7" x14ac:dyDescent="0.25">
      <c r="A28" s="35">
        <v>42396</v>
      </c>
      <c r="B28" s="16">
        <f t="shared" ca="1" si="1"/>
        <v>9540</v>
      </c>
      <c r="C28" s="41">
        <f t="shared" ca="1" si="2"/>
        <v>0.89800000000000002</v>
      </c>
      <c r="D28" t="str">
        <f t="shared" ca="1" si="3"/>
        <v/>
      </c>
      <c r="E28" t="str">
        <f t="shared" ref="E28:G28" ca="1" si="29">IF(AND($C28&gt;D$1,$C28&lt;=E$1),$B28,"")</f>
        <v/>
      </c>
      <c r="F28" t="str">
        <f t="shared" ca="1" si="29"/>
        <v/>
      </c>
      <c r="G28">
        <f t="shared" ca="1" si="29"/>
        <v>9540</v>
      </c>
    </row>
    <row r="29" spans="1:7" x14ac:dyDescent="0.25">
      <c r="A29" s="35">
        <v>42397</v>
      </c>
      <c r="B29" s="16">
        <f t="shared" ca="1" si="1"/>
        <v>7226</v>
      </c>
      <c r="C29" s="41">
        <f t="shared" ca="1" si="2"/>
        <v>0.33800000000000002</v>
      </c>
      <c r="D29" t="str">
        <f t="shared" ca="1" si="3"/>
        <v/>
      </c>
      <c r="E29">
        <f t="shared" ref="E29:G29" ca="1" si="30">IF(AND($C29&gt;D$1,$C29&lt;=E$1),$B29,"")</f>
        <v>7226</v>
      </c>
      <c r="F29" t="str">
        <f t="shared" ca="1" si="30"/>
        <v/>
      </c>
      <c r="G29" t="str">
        <f t="shared" ca="1" si="30"/>
        <v/>
      </c>
    </row>
    <row r="30" spans="1:7" x14ac:dyDescent="0.25">
      <c r="A30" s="35">
        <v>42398</v>
      </c>
      <c r="B30" s="16">
        <f t="shared" ca="1" si="1"/>
        <v>9714</v>
      </c>
      <c r="C30" s="41">
        <f t="shared" ca="1" si="2"/>
        <v>0.91500000000000004</v>
      </c>
      <c r="D30" t="str">
        <f t="shared" ca="1" si="3"/>
        <v/>
      </c>
      <c r="E30" t="str">
        <f t="shared" ref="E30:G30" ca="1" si="31">IF(AND($C30&gt;D$1,$C30&lt;=E$1),$B30,"")</f>
        <v/>
      </c>
      <c r="F30" t="str">
        <f t="shared" ca="1" si="31"/>
        <v/>
      </c>
      <c r="G30">
        <f t="shared" ca="1" si="31"/>
        <v>9714</v>
      </c>
    </row>
    <row r="31" spans="1:7" x14ac:dyDescent="0.25">
      <c r="A31" s="35">
        <v>42399</v>
      </c>
      <c r="B31" s="16">
        <f t="shared" ca="1" si="1"/>
        <v>9803</v>
      </c>
      <c r="C31" s="41">
        <f t="shared" ca="1" si="2"/>
        <v>0.96599999999999997</v>
      </c>
      <c r="D31" t="str">
        <f t="shared" ca="1" si="3"/>
        <v/>
      </c>
      <c r="E31" t="str">
        <f t="shared" ref="E31:G31" ca="1" si="32">IF(AND($C31&gt;D$1,$C31&lt;=E$1),$B31,"")</f>
        <v/>
      </c>
      <c r="F31" t="str">
        <f t="shared" ca="1" si="32"/>
        <v/>
      </c>
      <c r="G31">
        <f t="shared" ca="1" si="32"/>
        <v>9803</v>
      </c>
    </row>
    <row r="32" spans="1:7" x14ac:dyDescent="0.25">
      <c r="A32" s="35">
        <v>42400</v>
      </c>
      <c r="B32" s="16">
        <f t="shared" ca="1" si="1"/>
        <v>9422</v>
      </c>
      <c r="C32" s="41">
        <f t="shared" ca="1" si="2"/>
        <v>0.86399999999999999</v>
      </c>
      <c r="D32" t="str">
        <f t="shared" ca="1" si="3"/>
        <v/>
      </c>
      <c r="E32" t="str">
        <f t="shared" ref="E32:G32" ca="1" si="33">IF(AND($C32&gt;D$1,$C32&lt;=E$1),$B32,"")</f>
        <v/>
      </c>
      <c r="F32" t="str">
        <f t="shared" ca="1" si="33"/>
        <v/>
      </c>
      <c r="G32">
        <f t="shared" ca="1" si="33"/>
        <v>9422</v>
      </c>
    </row>
    <row r="33" spans="1:7" x14ac:dyDescent="0.25">
      <c r="A33" s="35">
        <v>42401</v>
      </c>
      <c r="B33" s="16">
        <f t="shared" ca="1" si="1"/>
        <v>5720</v>
      </c>
      <c r="C33" s="41">
        <f t="shared" ca="1" si="2"/>
        <v>0.11799999999999999</v>
      </c>
      <c r="D33">
        <f t="shared" ca="1" si="3"/>
        <v>5720</v>
      </c>
      <c r="E33" t="str">
        <f t="shared" ref="E33:G33" ca="1" si="34">IF(AND($C33&gt;D$1,$C33&lt;=E$1),$B33,"")</f>
        <v/>
      </c>
      <c r="F33" t="str">
        <f t="shared" ca="1" si="34"/>
        <v/>
      </c>
      <c r="G33" t="str">
        <f t="shared" ca="1" si="34"/>
        <v/>
      </c>
    </row>
    <row r="34" spans="1:7" x14ac:dyDescent="0.25">
      <c r="A34" s="35">
        <v>42402</v>
      </c>
      <c r="B34" s="16">
        <f t="shared" ca="1" si="1"/>
        <v>8898</v>
      </c>
      <c r="C34" s="41">
        <f t="shared" ca="1" si="2"/>
        <v>0.69399999999999995</v>
      </c>
      <c r="D34" t="str">
        <f t="shared" ca="1" si="3"/>
        <v/>
      </c>
      <c r="E34" t="str">
        <f t="shared" ref="E34:G34" ca="1" si="35">IF(AND($C34&gt;D$1,$C34&lt;=E$1),$B34,"")</f>
        <v/>
      </c>
      <c r="F34">
        <f t="shared" ca="1" si="35"/>
        <v>8898</v>
      </c>
      <c r="G34" t="str">
        <f t="shared" ca="1" si="35"/>
        <v/>
      </c>
    </row>
    <row r="35" spans="1:7" x14ac:dyDescent="0.25">
      <c r="A35" s="35">
        <v>42403</v>
      </c>
      <c r="B35" s="16">
        <f t="shared" ca="1" si="1"/>
        <v>9763</v>
      </c>
      <c r="C35" s="41">
        <f t="shared" ca="1" si="2"/>
        <v>0.94899999999999995</v>
      </c>
      <c r="D35" t="str">
        <f t="shared" ca="1" si="3"/>
        <v/>
      </c>
      <c r="E35" t="str">
        <f t="shared" ref="E35:G35" ca="1" si="36">IF(AND($C35&gt;D$1,$C35&lt;=E$1),$B35,"")</f>
        <v/>
      </c>
      <c r="F35" t="str">
        <f t="shared" ca="1" si="36"/>
        <v/>
      </c>
      <c r="G35">
        <f t="shared" ca="1" si="36"/>
        <v>9763</v>
      </c>
    </row>
    <row r="36" spans="1:7" x14ac:dyDescent="0.25">
      <c r="A36" s="35">
        <v>42404</v>
      </c>
      <c r="B36" s="16">
        <f t="shared" ca="1" si="1"/>
        <v>7727</v>
      </c>
      <c r="C36" s="41">
        <f t="shared" ca="1" si="2"/>
        <v>0.47399999999999998</v>
      </c>
      <c r="D36" t="str">
        <f t="shared" ca="1" si="3"/>
        <v/>
      </c>
      <c r="E36">
        <f t="shared" ref="E36:G36" ca="1" si="37">IF(AND($C36&gt;D$1,$C36&lt;=E$1),$B36,"")</f>
        <v>7727</v>
      </c>
      <c r="F36" t="str">
        <f t="shared" ca="1" si="37"/>
        <v/>
      </c>
      <c r="G36" t="str">
        <f t="shared" ca="1" si="37"/>
        <v/>
      </c>
    </row>
    <row r="37" spans="1:7" x14ac:dyDescent="0.25">
      <c r="A37" s="35">
        <v>42405</v>
      </c>
      <c r="B37" s="16">
        <f t="shared" ca="1" si="1"/>
        <v>5607</v>
      </c>
      <c r="C37" s="41">
        <f t="shared" ca="1" si="2"/>
        <v>8.4000000000000005E-2</v>
      </c>
      <c r="D37">
        <f t="shared" ca="1" si="3"/>
        <v>5607</v>
      </c>
      <c r="E37" t="str">
        <f t="shared" ref="E37:G37" ca="1" si="38">IF(AND($C37&gt;D$1,$C37&lt;=E$1),$B37,"")</f>
        <v/>
      </c>
      <c r="F37" t="str">
        <f t="shared" ca="1" si="38"/>
        <v/>
      </c>
      <c r="G37" t="str">
        <f t="shared" ca="1" si="38"/>
        <v/>
      </c>
    </row>
    <row r="38" spans="1:7" x14ac:dyDescent="0.25">
      <c r="A38" s="35">
        <v>42406</v>
      </c>
      <c r="B38" s="16">
        <f t="shared" ca="1" si="1"/>
        <v>5042</v>
      </c>
      <c r="C38" s="41">
        <f t="shared" ca="1" si="2"/>
        <v>0</v>
      </c>
      <c r="D38">
        <f t="shared" ca="1" si="3"/>
        <v>5042</v>
      </c>
      <c r="E38" t="str">
        <f t="shared" ref="E38:G38" ca="1" si="39">IF(AND($C38&gt;D$1,$C38&lt;=E$1),$B38,"")</f>
        <v/>
      </c>
      <c r="F38" t="str">
        <f t="shared" ca="1" si="39"/>
        <v/>
      </c>
      <c r="G38" t="str">
        <f t="shared" ca="1" si="39"/>
        <v/>
      </c>
    </row>
    <row r="39" spans="1:7" x14ac:dyDescent="0.25">
      <c r="A39" s="35">
        <v>42407</v>
      </c>
      <c r="B39" s="16">
        <f t="shared" ca="1" si="1"/>
        <v>6548</v>
      </c>
      <c r="C39" s="41">
        <f t="shared" ca="1" si="2"/>
        <v>0.186</v>
      </c>
      <c r="D39">
        <f t="shared" ca="1" si="3"/>
        <v>6548</v>
      </c>
      <c r="E39" t="str">
        <f t="shared" ref="E39:G39" ca="1" si="40">IF(AND($C39&gt;D$1,$C39&lt;=E$1),$B39,"")</f>
        <v/>
      </c>
      <c r="F39" t="str">
        <f t="shared" ca="1" si="40"/>
        <v/>
      </c>
      <c r="G39" t="str">
        <f t="shared" ca="1" si="40"/>
        <v/>
      </c>
    </row>
    <row r="40" spans="1:7" x14ac:dyDescent="0.25">
      <c r="A40" s="35">
        <v>42408</v>
      </c>
      <c r="B40" s="16">
        <f t="shared" ca="1" si="1"/>
        <v>8063</v>
      </c>
      <c r="C40" s="41">
        <f t="shared" ca="1" si="2"/>
        <v>0.59299999999999997</v>
      </c>
      <c r="D40" t="str">
        <f t="shared" ca="1" si="3"/>
        <v/>
      </c>
      <c r="E40" t="str">
        <f t="shared" ref="E40:G40" ca="1" si="41">IF(AND($C40&gt;D$1,$C40&lt;=E$1),$B40,"")</f>
        <v/>
      </c>
      <c r="F40">
        <f t="shared" ca="1" si="41"/>
        <v>8063</v>
      </c>
      <c r="G40" t="str">
        <f t="shared" ca="1" si="41"/>
        <v/>
      </c>
    </row>
    <row r="41" spans="1:7" x14ac:dyDescent="0.25">
      <c r="A41" s="35">
        <v>42409</v>
      </c>
      <c r="B41" s="16">
        <f t="shared" ca="1" si="1"/>
        <v>7521</v>
      </c>
      <c r="C41" s="41">
        <f t="shared" ca="1" si="2"/>
        <v>0.40600000000000003</v>
      </c>
      <c r="D41" t="str">
        <f t="shared" ca="1" si="3"/>
        <v/>
      </c>
      <c r="E41">
        <f t="shared" ref="E41:G41" ca="1" si="42">IF(AND($C41&gt;D$1,$C41&lt;=E$1),$B41,"")</f>
        <v>7521</v>
      </c>
      <c r="F41" t="str">
        <f t="shared" ca="1" si="42"/>
        <v/>
      </c>
      <c r="G41" t="str">
        <f t="shared" ca="1" si="42"/>
        <v/>
      </c>
    </row>
    <row r="42" spans="1:7" x14ac:dyDescent="0.25">
      <c r="A42" s="35">
        <v>42410</v>
      </c>
      <c r="B42" s="16">
        <f t="shared" ca="1" si="1"/>
        <v>7239</v>
      </c>
      <c r="C42" s="41">
        <f t="shared" ca="1" si="2"/>
        <v>0.35499999999999998</v>
      </c>
      <c r="D42" t="str">
        <f t="shared" ca="1" si="3"/>
        <v/>
      </c>
      <c r="E42">
        <f t="shared" ref="E42:G42" ca="1" si="43">IF(AND($C42&gt;D$1,$C42&lt;=E$1),$B42,"")</f>
        <v>7239</v>
      </c>
      <c r="F42" t="str">
        <f t="shared" ca="1" si="43"/>
        <v/>
      </c>
      <c r="G42" t="str">
        <f t="shared" ca="1" si="43"/>
        <v/>
      </c>
    </row>
    <row r="43" spans="1:7" x14ac:dyDescent="0.25">
      <c r="A43" s="35">
        <v>42411</v>
      </c>
      <c r="B43" s="16">
        <f t="shared" ca="1" si="1"/>
        <v>6857</v>
      </c>
      <c r="C43" s="41">
        <f t="shared" ca="1" si="2"/>
        <v>0.27100000000000002</v>
      </c>
      <c r="D43" t="str">
        <f t="shared" ca="1" si="3"/>
        <v/>
      </c>
      <c r="E43">
        <f t="shared" ref="E43:G43" ca="1" si="44">IF(AND($C43&gt;D$1,$C43&lt;=E$1),$B43,"")</f>
        <v>6857</v>
      </c>
      <c r="F43" t="str">
        <f t="shared" ca="1" si="44"/>
        <v/>
      </c>
      <c r="G43" t="str">
        <f t="shared" ca="1" si="44"/>
        <v/>
      </c>
    </row>
    <row r="44" spans="1:7" x14ac:dyDescent="0.25">
      <c r="A44" s="35">
        <v>42412</v>
      </c>
      <c r="B44" s="16">
        <f t="shared" ca="1" si="1"/>
        <v>6858</v>
      </c>
      <c r="C44" s="41">
        <f t="shared" ca="1" si="2"/>
        <v>0.28799999999999998</v>
      </c>
      <c r="D44" t="str">
        <f t="shared" ca="1" si="3"/>
        <v/>
      </c>
      <c r="E44">
        <f t="shared" ref="E44:G44" ca="1" si="45">IF(AND($C44&gt;D$1,$C44&lt;=E$1),$B44,"")</f>
        <v>6858</v>
      </c>
      <c r="F44" t="str">
        <f t="shared" ca="1" si="45"/>
        <v/>
      </c>
      <c r="G44" t="str">
        <f t="shared" ca="1" si="45"/>
        <v/>
      </c>
    </row>
    <row r="45" spans="1:7" x14ac:dyDescent="0.25">
      <c r="A45" s="35">
        <v>42413</v>
      </c>
      <c r="B45" s="16">
        <f t="shared" ca="1" si="1"/>
        <v>7448</v>
      </c>
      <c r="C45" s="41">
        <f t="shared" ca="1" si="2"/>
        <v>0.372</v>
      </c>
      <c r="D45" t="str">
        <f t="shared" ca="1" si="3"/>
        <v/>
      </c>
      <c r="E45">
        <f t="shared" ref="E45:G45" ca="1" si="46">IF(AND($C45&gt;D$1,$C45&lt;=E$1),$B45,"")</f>
        <v>7448</v>
      </c>
      <c r="F45" t="str">
        <f t="shared" ca="1" si="46"/>
        <v/>
      </c>
      <c r="G45" t="str">
        <f t="shared" ca="1" si="46"/>
        <v/>
      </c>
    </row>
    <row r="46" spans="1:7" x14ac:dyDescent="0.25">
      <c r="A46" s="35">
        <v>42414</v>
      </c>
      <c r="B46" s="16">
        <f t="shared" ca="1" si="1"/>
        <v>9117</v>
      </c>
      <c r="C46" s="41">
        <f t="shared" ca="1" si="2"/>
        <v>0.79600000000000004</v>
      </c>
      <c r="D46" t="str">
        <f t="shared" ca="1" si="3"/>
        <v/>
      </c>
      <c r="E46" t="str">
        <f t="shared" ref="E46:G46" ca="1" si="47">IF(AND($C46&gt;D$1,$C46&lt;=E$1),$B46,"")</f>
        <v/>
      </c>
      <c r="F46" t="str">
        <f t="shared" ca="1" si="47"/>
        <v/>
      </c>
      <c r="G46">
        <f t="shared" ca="1" si="47"/>
        <v>9117</v>
      </c>
    </row>
    <row r="47" spans="1:7" x14ac:dyDescent="0.25">
      <c r="A47" s="35">
        <v>42415</v>
      </c>
      <c r="B47" s="16">
        <f t="shared" ca="1" si="1"/>
        <v>6671</v>
      </c>
      <c r="C47" s="41">
        <f t="shared" ca="1" si="2"/>
        <v>0.20300000000000001</v>
      </c>
      <c r="D47">
        <f t="shared" ca="1" si="3"/>
        <v>6671</v>
      </c>
      <c r="E47" t="str">
        <f t="shared" ref="E47:G47" ca="1" si="48">IF(AND($C47&gt;D$1,$C47&lt;=E$1),$B47,"")</f>
        <v/>
      </c>
      <c r="F47" t="str">
        <f t="shared" ca="1" si="48"/>
        <v/>
      </c>
      <c r="G47" t="str">
        <f t="shared" ca="1" si="48"/>
        <v/>
      </c>
    </row>
    <row r="48" spans="1:7" x14ac:dyDescent="0.25">
      <c r="A48" s="35">
        <v>42416</v>
      </c>
      <c r="B48" s="16">
        <f t="shared" ca="1" si="1"/>
        <v>5632</v>
      </c>
      <c r="C48" s="41">
        <f t="shared" ca="1" si="2"/>
        <v>0.10100000000000001</v>
      </c>
      <c r="D48">
        <f t="shared" ca="1" si="3"/>
        <v>5632</v>
      </c>
      <c r="E48" t="str">
        <f t="shared" ref="E48:G48" ca="1" si="49">IF(AND($C48&gt;D$1,$C48&lt;=E$1),$B48,"")</f>
        <v/>
      </c>
      <c r="F48" t="str">
        <f t="shared" ca="1" si="49"/>
        <v/>
      </c>
      <c r="G48" t="str">
        <f t="shared" ca="1" si="49"/>
        <v/>
      </c>
    </row>
    <row r="49" spans="1:7" x14ac:dyDescent="0.25">
      <c r="A49" s="35">
        <v>42417</v>
      </c>
      <c r="B49" s="16">
        <f t="shared" ca="1" si="1"/>
        <v>9005</v>
      </c>
      <c r="C49" s="41">
        <f t="shared" ca="1" si="2"/>
        <v>0.76200000000000001</v>
      </c>
      <c r="D49" t="str">
        <f t="shared" ca="1" si="3"/>
        <v/>
      </c>
      <c r="E49" t="str">
        <f t="shared" ref="E49:G49" ca="1" si="50">IF(AND($C49&gt;D$1,$C49&lt;=E$1),$B49,"")</f>
        <v/>
      </c>
      <c r="F49" t="str">
        <f t="shared" ca="1" si="50"/>
        <v/>
      </c>
      <c r="G49">
        <f t="shared" ca="1" si="50"/>
        <v>9005</v>
      </c>
    </row>
    <row r="50" spans="1:7" x14ac:dyDescent="0.25">
      <c r="A50" s="35">
        <v>42418</v>
      </c>
      <c r="B50" s="16">
        <f t="shared" ca="1" si="1"/>
        <v>9379</v>
      </c>
      <c r="C50" s="41">
        <f t="shared" ca="1" si="2"/>
        <v>0.84699999999999998</v>
      </c>
      <c r="D50" t="str">
        <f t="shared" ca="1" si="3"/>
        <v/>
      </c>
      <c r="E50" t="str">
        <f t="shared" ref="E50:G50" ca="1" si="51">IF(AND($C50&gt;D$1,$C50&lt;=E$1),$B50,"")</f>
        <v/>
      </c>
      <c r="F50" t="str">
        <f t="shared" ca="1" si="51"/>
        <v/>
      </c>
      <c r="G50">
        <f t="shared" ca="1" si="51"/>
        <v>9379</v>
      </c>
    </row>
    <row r="51" spans="1:7" x14ac:dyDescent="0.25">
      <c r="A51" s="35">
        <v>42419</v>
      </c>
      <c r="B51" s="16">
        <f t="shared" ca="1" si="1"/>
        <v>6409</v>
      </c>
      <c r="C51" s="41">
        <f t="shared" ca="1" si="2"/>
        <v>0.16900000000000001</v>
      </c>
      <c r="D51">
        <f t="shared" ca="1" si="3"/>
        <v>6409</v>
      </c>
      <c r="E51" t="str">
        <f t="shared" ref="E51:G51" ca="1" si="52">IF(AND($C51&gt;D$1,$C51&lt;=E$1),$B51,"")</f>
        <v/>
      </c>
      <c r="F51" t="str">
        <f t="shared" ca="1" si="52"/>
        <v/>
      </c>
      <c r="G51" t="str">
        <f t="shared" ca="1" si="52"/>
        <v/>
      </c>
    </row>
    <row r="52" spans="1:7" x14ac:dyDescent="0.25">
      <c r="A52" s="35">
        <v>42420</v>
      </c>
      <c r="B52" s="16">
        <f t="shared" ca="1" si="1"/>
        <v>9509</v>
      </c>
      <c r="C52" s="41">
        <f t="shared" ca="1" si="2"/>
        <v>0.88100000000000001</v>
      </c>
      <c r="D52" t="str">
        <f t="shared" ca="1" si="3"/>
        <v/>
      </c>
      <c r="E52" t="str">
        <f t="shared" ref="E52:G52" ca="1" si="53">IF(AND($C52&gt;D$1,$C52&lt;=E$1),$B52,"")</f>
        <v/>
      </c>
      <c r="F52" t="str">
        <f t="shared" ca="1" si="53"/>
        <v/>
      </c>
      <c r="G52">
        <f t="shared" ca="1" si="53"/>
        <v>9509</v>
      </c>
    </row>
    <row r="53" spans="1:7" x14ac:dyDescent="0.25">
      <c r="A53" s="35">
        <v>42421</v>
      </c>
      <c r="B53" s="16">
        <f t="shared" ca="1" si="1"/>
        <v>8998</v>
      </c>
      <c r="C53" s="41">
        <f t="shared" ca="1" si="2"/>
        <v>0.745</v>
      </c>
      <c r="D53" t="str">
        <f t="shared" ca="1" si="3"/>
        <v/>
      </c>
      <c r="E53" t="str">
        <f t="shared" ref="E53:G53" ca="1" si="54">IF(AND($C53&gt;D$1,$C53&lt;=E$1),$B53,"")</f>
        <v/>
      </c>
      <c r="F53">
        <f t="shared" ca="1" si="54"/>
        <v>8998</v>
      </c>
      <c r="G53" t="str">
        <f t="shared" ca="1" si="54"/>
        <v/>
      </c>
    </row>
    <row r="54" spans="1:7" x14ac:dyDescent="0.25">
      <c r="A54" s="35">
        <v>42422</v>
      </c>
      <c r="B54" s="16">
        <f t="shared" ca="1" si="1"/>
        <v>6748</v>
      </c>
      <c r="C54" s="41">
        <f t="shared" ca="1" si="2"/>
        <v>0.22</v>
      </c>
      <c r="D54">
        <f t="shared" ca="1" si="3"/>
        <v>6748</v>
      </c>
      <c r="E54" t="str">
        <f t="shared" ref="E54:G54" ca="1" si="55">IF(AND($C54&gt;D$1,$C54&lt;=E$1),$B54,"")</f>
        <v/>
      </c>
      <c r="F54" t="str">
        <f t="shared" ca="1" si="55"/>
        <v/>
      </c>
      <c r="G54" t="str">
        <f t="shared" ca="1" si="55"/>
        <v/>
      </c>
    </row>
    <row r="55" spans="1:7" x14ac:dyDescent="0.25">
      <c r="A55" s="35">
        <v>42423</v>
      </c>
      <c r="B55" s="16">
        <f t="shared" ca="1" si="1"/>
        <v>5734</v>
      </c>
      <c r="C55" s="41">
        <f t="shared" ca="1" si="2"/>
        <v>0.13500000000000001</v>
      </c>
      <c r="D55">
        <f t="shared" ca="1" si="3"/>
        <v>5734</v>
      </c>
      <c r="E55" t="str">
        <f t="shared" ref="E55:G55" ca="1" si="56">IF(AND($C55&gt;D$1,$C55&lt;=E$1),$B55,"")</f>
        <v/>
      </c>
      <c r="F55" t="str">
        <f t="shared" ca="1" si="56"/>
        <v/>
      </c>
      <c r="G55" t="str">
        <f t="shared" ca="1" si="56"/>
        <v/>
      </c>
    </row>
    <row r="56" spans="1:7" x14ac:dyDescent="0.25">
      <c r="A56" s="35">
        <v>42424</v>
      </c>
      <c r="B56" s="16">
        <f t="shared" ca="1" si="1"/>
        <v>9879</v>
      </c>
      <c r="C56" s="41">
        <f t="shared" ca="1" si="2"/>
        <v>0.98299999999999998</v>
      </c>
      <c r="D56" t="str">
        <f t="shared" ca="1" si="3"/>
        <v/>
      </c>
      <c r="E56" t="str">
        <f t="shared" ref="E56:G56" ca="1" si="57">IF(AND($C56&gt;D$1,$C56&lt;=E$1),$B56,"")</f>
        <v/>
      </c>
      <c r="F56" t="str">
        <f t="shared" ca="1" si="57"/>
        <v/>
      </c>
      <c r="G56">
        <f t="shared" ca="1" si="57"/>
        <v>9879</v>
      </c>
    </row>
    <row r="57" spans="1:7" x14ac:dyDescent="0.25">
      <c r="A57" s="35">
        <v>42425</v>
      </c>
      <c r="B57" s="16">
        <f t="shared" ca="1" si="1"/>
        <v>6752</v>
      </c>
      <c r="C57" s="41">
        <f t="shared" ca="1" si="2"/>
        <v>0.23699999999999999</v>
      </c>
      <c r="D57">
        <f t="shared" ca="1" si="3"/>
        <v>6752</v>
      </c>
      <c r="E57" t="str">
        <f t="shared" ref="E57:G57" ca="1" si="58">IF(AND($C57&gt;D$1,$C57&lt;=E$1),$B57,"")</f>
        <v/>
      </c>
      <c r="F57" t="str">
        <f t="shared" ca="1" si="58"/>
        <v/>
      </c>
      <c r="G57" t="str">
        <f t="shared" ca="1" si="58"/>
        <v/>
      </c>
    </row>
    <row r="58" spans="1:7" x14ac:dyDescent="0.25">
      <c r="A58" s="35">
        <v>42426</v>
      </c>
      <c r="B58" s="16">
        <f t="shared" ca="1" si="1"/>
        <v>9105</v>
      </c>
      <c r="C58" s="41">
        <f t="shared" ca="1" si="2"/>
        <v>0.77900000000000003</v>
      </c>
      <c r="D58" t="str">
        <f t="shared" ca="1" si="3"/>
        <v/>
      </c>
      <c r="E58" t="str">
        <f t="shared" ref="E58:G58" ca="1" si="59">IF(AND($C58&gt;D$1,$C58&lt;=E$1),$B58,"")</f>
        <v/>
      </c>
      <c r="F58" t="str">
        <f t="shared" ca="1" si="59"/>
        <v/>
      </c>
      <c r="G58">
        <f t="shared" ca="1" si="59"/>
        <v>9105</v>
      </c>
    </row>
    <row r="59" spans="1:7" x14ac:dyDescent="0.25">
      <c r="A59" s="35">
        <v>42427</v>
      </c>
      <c r="B59" s="16">
        <f t="shared" ca="1" si="1"/>
        <v>6822</v>
      </c>
      <c r="C59" s="41">
        <f t="shared" ca="1" si="2"/>
        <v>0.254</v>
      </c>
      <c r="D59" t="str">
        <f t="shared" ca="1" si="3"/>
        <v/>
      </c>
      <c r="E59">
        <f t="shared" ref="E59:G59" ca="1" si="60">IF(AND($C59&gt;D$1,$C59&lt;=E$1),$B59,"")</f>
        <v>6822</v>
      </c>
      <c r="F59" t="str">
        <f t="shared" ca="1" si="60"/>
        <v/>
      </c>
      <c r="G59" t="str">
        <f t="shared" ca="1" si="60"/>
        <v/>
      </c>
    </row>
    <row r="60" spans="1:7" x14ac:dyDescent="0.25">
      <c r="A60" s="35">
        <v>42428</v>
      </c>
      <c r="B60" s="16">
        <f t="shared" ca="1" si="1"/>
        <v>8978</v>
      </c>
      <c r="C60" s="41">
        <f t="shared" ca="1" si="2"/>
        <v>0.71099999999999997</v>
      </c>
      <c r="D60" t="str">
        <f t="shared" ca="1" si="3"/>
        <v/>
      </c>
      <c r="E60" t="str">
        <f t="shared" ref="E60:G60" ca="1" si="61">IF(AND($C60&gt;D$1,$C60&lt;=E$1),$B60,"")</f>
        <v/>
      </c>
      <c r="F60">
        <f t="shared" ca="1" si="61"/>
        <v>8978</v>
      </c>
      <c r="G60" t="str">
        <f t="shared" ca="1" si="61"/>
        <v/>
      </c>
    </row>
    <row r="61" spans="1:7" x14ac:dyDescent="0.25">
      <c r="A61" s="35">
        <v>42429</v>
      </c>
      <c r="B61" s="16">
        <f t="shared" ca="1" si="1"/>
        <v>9289</v>
      </c>
      <c r="C61" s="41">
        <f t="shared" ca="1" si="2"/>
        <v>0.83</v>
      </c>
      <c r="D61" t="str">
        <f t="shared" ca="1" si="3"/>
        <v/>
      </c>
      <c r="E61" t="str">
        <f t="shared" ref="E61:G61" ca="1" si="62">IF(AND($C61&gt;D$1,$C61&lt;=E$1),$B61,"")</f>
        <v/>
      </c>
      <c r="F61" t="str">
        <f t="shared" ca="1" si="62"/>
        <v/>
      </c>
      <c r="G61">
        <f t="shared" ca="1" si="62"/>
        <v>9289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9" tint="0.59999389629810485"/>
  </sheetPr>
  <dimension ref="A2:M35"/>
  <sheetViews>
    <sheetView showGridLines="0" workbookViewId="0">
      <selection activeCell="B2" sqref="B2"/>
    </sheetView>
  </sheetViews>
  <sheetFormatPr defaultRowHeight="15" x14ac:dyDescent="0.25"/>
  <cols>
    <col min="1" max="1" width="18.28515625" style="13" customWidth="1"/>
    <col min="2" max="5" width="12" style="30" customWidth="1"/>
  </cols>
  <sheetData>
    <row r="2" spans="1:13" x14ac:dyDescent="0.25">
      <c r="A2" s="78" t="s">
        <v>2183</v>
      </c>
      <c r="B2" s="77" t="s">
        <v>40</v>
      </c>
    </row>
    <row r="3" spans="1:13" ht="7.9" customHeight="1" x14ac:dyDescent="0.25"/>
    <row r="4" spans="1:13" x14ac:dyDescent="0.25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x14ac:dyDescent="0.25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x14ac:dyDescent="0.25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x14ac:dyDescent="0.25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x14ac:dyDescent="0.25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x14ac:dyDescent="0.25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x14ac:dyDescent="0.25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x14ac:dyDescent="0.25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x14ac:dyDescent="0.25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x14ac:dyDescent="0.25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x14ac:dyDescent="0.25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x14ac:dyDescent="0.25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x14ac:dyDescent="0.25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x14ac:dyDescent="0.25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x14ac:dyDescent="0.25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x14ac:dyDescent="0.25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x14ac:dyDescent="0.25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x14ac:dyDescent="0.25">
      <c r="B21" s="121" t="s">
        <v>44</v>
      </c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</row>
    <row r="22" spans="1:13" x14ac:dyDescent="0.25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x14ac:dyDescent="0.25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x14ac:dyDescent="0.25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25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25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25">
      <c r="A28" s="54" t="s">
        <v>39</v>
      </c>
      <c r="B28" s="16" t="str">
        <f>IF($B$2=$A28,B$23,"")</f>
        <v/>
      </c>
      <c r="C28" s="16" t="str">
        <f t="shared" ref="C28:M28" si="0">IF($B$2=$A28,C$23,"")</f>
        <v/>
      </c>
      <c r="D28" s="16" t="str">
        <f t="shared" si="0"/>
        <v/>
      </c>
      <c r="E28" s="16" t="str">
        <f t="shared" si="0"/>
        <v/>
      </c>
      <c r="F28" s="16" t="str">
        <f t="shared" si="0"/>
        <v/>
      </c>
      <c r="G28" s="16" t="str">
        <f t="shared" si="0"/>
        <v/>
      </c>
      <c r="H28" s="16" t="str">
        <f t="shared" si="0"/>
        <v/>
      </c>
      <c r="I28" s="16" t="str">
        <f t="shared" si="0"/>
        <v/>
      </c>
      <c r="J28" s="16" t="str">
        <f t="shared" si="0"/>
        <v/>
      </c>
      <c r="K28" s="16" t="str">
        <f t="shared" si="0"/>
        <v/>
      </c>
      <c r="L28" s="16" t="str">
        <f t="shared" si="0"/>
        <v/>
      </c>
      <c r="M28" s="16" t="str">
        <f t="shared" si="0"/>
        <v/>
      </c>
    </row>
    <row r="29" spans="1:13" x14ac:dyDescent="0.25">
      <c r="A29" s="54" t="s">
        <v>39</v>
      </c>
      <c r="B29" s="16">
        <f>IF($B$2&lt;&gt;$A29,B$23,"")</f>
        <v>49832</v>
      </c>
      <c r="C29" s="16">
        <f t="shared" ref="C29:M29" si="1">IF($B$2&lt;&gt;$A29,C$23,"")</f>
        <v>47232</v>
      </c>
      <c r="D29" s="16">
        <f t="shared" si="1"/>
        <v>40002</v>
      </c>
      <c r="E29" s="16">
        <f t="shared" si="1"/>
        <v>37283</v>
      </c>
      <c r="F29" s="16">
        <f t="shared" si="1"/>
        <v>32910</v>
      </c>
      <c r="G29" s="16">
        <f t="shared" si="1"/>
        <v>33829</v>
      </c>
      <c r="H29" s="16">
        <f t="shared" si="1"/>
        <v>30102</v>
      </c>
      <c r="I29" s="16">
        <f t="shared" si="1"/>
        <v>32111</v>
      </c>
      <c r="J29" s="16">
        <f t="shared" si="1"/>
        <v>34921</v>
      </c>
      <c r="K29" s="16">
        <f t="shared" si="1"/>
        <v>30293</v>
      </c>
      <c r="L29" s="16">
        <f t="shared" si="1"/>
        <v>28392</v>
      </c>
      <c r="M29" s="16">
        <f t="shared" si="1"/>
        <v>24192</v>
      </c>
    </row>
    <row r="30" spans="1:13" x14ac:dyDescent="0.25">
      <c r="A30" s="54" t="s">
        <v>41</v>
      </c>
      <c r="B30" s="16" t="str">
        <f>IF($B$2=$A30,B$24,"")</f>
        <v/>
      </c>
      <c r="C30" s="16" t="str">
        <f t="shared" ref="C30:M30" si="2">IF($B$2=$A30,C$24,"")</f>
        <v/>
      </c>
      <c r="D30" s="16" t="str">
        <f t="shared" si="2"/>
        <v/>
      </c>
      <c r="E30" s="16" t="str">
        <f t="shared" si="2"/>
        <v/>
      </c>
      <c r="F30" s="16" t="str">
        <f t="shared" si="2"/>
        <v/>
      </c>
      <c r="G30" s="16" t="str">
        <f t="shared" si="2"/>
        <v/>
      </c>
      <c r="H30" s="16" t="str">
        <f t="shared" si="2"/>
        <v/>
      </c>
      <c r="I30" s="16" t="str">
        <f t="shared" si="2"/>
        <v/>
      </c>
      <c r="J30" s="16" t="str">
        <f t="shared" si="2"/>
        <v/>
      </c>
      <c r="K30" s="16" t="str">
        <f t="shared" si="2"/>
        <v/>
      </c>
      <c r="L30" s="16" t="str">
        <f t="shared" si="2"/>
        <v/>
      </c>
      <c r="M30" s="16" t="str">
        <f t="shared" si="2"/>
        <v/>
      </c>
    </row>
    <row r="31" spans="1:13" x14ac:dyDescent="0.25">
      <c r="A31" s="54" t="s">
        <v>41</v>
      </c>
      <c r="B31" s="16">
        <f>IF($B$2&lt;&gt;$A31,B$24,"")</f>
        <v>12839</v>
      </c>
      <c r="C31" s="16">
        <f t="shared" ref="C31:M31" si="3">IF($B$2&lt;&gt;$A31,C$24,"")</f>
        <v>16828</v>
      </c>
      <c r="D31" s="16">
        <f t="shared" si="3"/>
        <v>15839</v>
      </c>
      <c r="E31" s="16">
        <f t="shared" si="3"/>
        <v>18082</v>
      </c>
      <c r="F31" s="16">
        <f t="shared" si="3"/>
        <v>24932</v>
      </c>
      <c r="G31" s="16">
        <f t="shared" si="3"/>
        <v>30462</v>
      </c>
      <c r="H31" s="16">
        <f t="shared" si="3"/>
        <v>34240</v>
      </c>
      <c r="I31" s="16">
        <f t="shared" si="3"/>
        <v>42718</v>
      </c>
      <c r="J31" s="16">
        <f t="shared" si="3"/>
        <v>41128</v>
      </c>
      <c r="K31" s="16">
        <f t="shared" si="3"/>
        <v>39382</v>
      </c>
      <c r="L31" s="16">
        <f t="shared" si="3"/>
        <v>36621</v>
      </c>
      <c r="M31" s="16">
        <f t="shared" si="3"/>
        <v>37283</v>
      </c>
    </row>
    <row r="32" spans="1:13" x14ac:dyDescent="0.25">
      <c r="A32" s="54" t="s">
        <v>40</v>
      </c>
      <c r="B32" s="16">
        <f>IF($B$2=$A32,B$25,"")</f>
        <v>9118</v>
      </c>
      <c r="C32" s="16">
        <f t="shared" ref="C32:M32" si="4">IF($B$2=$A32,C$25,"")</f>
        <v>9907</v>
      </c>
      <c r="D32" s="16">
        <f t="shared" si="4"/>
        <v>7257</v>
      </c>
      <c r="E32" s="16">
        <f t="shared" si="4"/>
        <v>7838</v>
      </c>
      <c r="F32" s="16">
        <f t="shared" si="4"/>
        <v>6372</v>
      </c>
      <c r="G32" s="16">
        <f t="shared" si="4"/>
        <v>5992</v>
      </c>
      <c r="H32" s="16">
        <f t="shared" si="4"/>
        <v>5773</v>
      </c>
      <c r="I32" s="16">
        <f t="shared" si="4"/>
        <v>5993</v>
      </c>
      <c r="J32" s="16">
        <f t="shared" si="4"/>
        <v>6302</v>
      </c>
      <c r="K32" s="16">
        <f t="shared" si="4"/>
        <v>8103</v>
      </c>
      <c r="L32" s="16">
        <f t="shared" si="4"/>
        <v>9100</v>
      </c>
      <c r="M32" s="16">
        <f t="shared" si="4"/>
        <v>9278</v>
      </c>
    </row>
    <row r="33" spans="1:13" x14ac:dyDescent="0.25">
      <c r="A33" s="54" t="s">
        <v>40</v>
      </c>
      <c r="B33" s="16" t="str">
        <f>IF($B$2&lt;&gt;$A33,B$25,"")</f>
        <v/>
      </c>
      <c r="C33" s="16" t="str">
        <f t="shared" ref="C33:M33" si="5">IF($B$2&lt;&gt;$A33,C$25,"")</f>
        <v/>
      </c>
      <c r="D33" s="16" t="str">
        <f t="shared" si="5"/>
        <v/>
      </c>
      <c r="E33" s="16" t="str">
        <f t="shared" si="5"/>
        <v/>
      </c>
      <c r="F33" s="16" t="str">
        <f t="shared" si="5"/>
        <v/>
      </c>
      <c r="G33" s="16" t="str">
        <f t="shared" si="5"/>
        <v/>
      </c>
      <c r="H33" s="16" t="str">
        <f t="shared" si="5"/>
        <v/>
      </c>
      <c r="I33" s="16" t="str">
        <f t="shared" si="5"/>
        <v/>
      </c>
      <c r="J33" s="16" t="str">
        <f t="shared" si="5"/>
        <v/>
      </c>
      <c r="K33" s="16" t="str">
        <f t="shared" si="5"/>
        <v/>
      </c>
      <c r="L33" s="16" t="str">
        <f t="shared" si="5"/>
        <v/>
      </c>
      <c r="M33" s="16" t="str">
        <f t="shared" si="5"/>
        <v/>
      </c>
    </row>
    <row r="34" spans="1:13" x14ac:dyDescent="0.25">
      <c r="A34" s="54" t="s">
        <v>42</v>
      </c>
      <c r="B34" s="16" t="str">
        <f>IF($B$2=$A34,B$26,"")</f>
        <v/>
      </c>
      <c r="C34" s="16" t="str">
        <f t="shared" ref="C34:M34" si="6">IF($B$2=$A34,C$26,"")</f>
        <v/>
      </c>
      <c r="D34" s="16" t="str">
        <f t="shared" si="6"/>
        <v/>
      </c>
      <c r="E34" s="16" t="str">
        <f t="shared" si="6"/>
        <v/>
      </c>
      <c r="F34" s="16" t="str">
        <f t="shared" si="6"/>
        <v/>
      </c>
      <c r="G34" s="16" t="str">
        <f t="shared" si="6"/>
        <v/>
      </c>
      <c r="H34" s="16" t="str">
        <f t="shared" si="6"/>
        <v/>
      </c>
      <c r="I34" s="16" t="str">
        <f t="shared" si="6"/>
        <v/>
      </c>
      <c r="J34" s="16" t="str">
        <f t="shared" si="6"/>
        <v/>
      </c>
      <c r="K34" s="16" t="str">
        <f t="shared" si="6"/>
        <v/>
      </c>
      <c r="L34" s="16" t="str">
        <f t="shared" si="6"/>
        <v/>
      </c>
      <c r="M34" s="16" t="str">
        <f t="shared" si="6"/>
        <v/>
      </c>
    </row>
    <row r="35" spans="1:13" x14ac:dyDescent="0.25">
      <c r="A35" s="54" t="s">
        <v>42</v>
      </c>
      <c r="B35" s="16">
        <f>IF($B$2&lt;&gt;$A35,B$26,"")</f>
        <v>14381</v>
      </c>
      <c r="C35" s="16">
        <f t="shared" ref="C35:M35" si="7">IF($B$2&lt;&gt;$A35,C$26,"")</f>
        <v>14651</v>
      </c>
      <c r="D35" s="16">
        <f t="shared" si="7"/>
        <v>11969</v>
      </c>
      <c r="E35" s="16">
        <f t="shared" si="7"/>
        <v>14602</v>
      </c>
      <c r="F35" s="16">
        <f t="shared" si="7"/>
        <v>13046</v>
      </c>
      <c r="G35" s="16">
        <f t="shared" si="7"/>
        <v>14411</v>
      </c>
      <c r="H35" s="16">
        <f t="shared" si="7"/>
        <v>13871</v>
      </c>
      <c r="I35" s="16">
        <f t="shared" si="7"/>
        <v>14184</v>
      </c>
      <c r="J35" s="16">
        <f t="shared" si="7"/>
        <v>13033</v>
      </c>
      <c r="K35" s="16">
        <f t="shared" si="7"/>
        <v>14625</v>
      </c>
      <c r="L35" s="16">
        <f t="shared" si="7"/>
        <v>12196</v>
      </c>
      <c r="M35" s="16">
        <f t="shared" si="7"/>
        <v>13081</v>
      </c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9" tint="0.59999389629810485"/>
  </sheetPr>
  <dimension ref="A1:T56"/>
  <sheetViews>
    <sheetView showGridLines="0" zoomScale="70" zoomScaleNormal="70" workbookViewId="0">
      <selection activeCell="H44" sqref="H44"/>
    </sheetView>
  </sheetViews>
  <sheetFormatPr defaultRowHeight="15" x14ac:dyDescent="0.25"/>
  <cols>
    <col min="1" max="1" width="10.5703125" style="51" customWidth="1"/>
    <col min="2" max="2" width="10.85546875" style="13" customWidth="1"/>
    <col min="3" max="3" width="15.5703125" style="13" customWidth="1"/>
    <col min="4" max="4" width="10.85546875" style="13" customWidth="1"/>
    <col min="5" max="5" width="10.28515625" style="13" customWidth="1"/>
    <col min="6" max="6" width="11.28515625" style="13" customWidth="1"/>
    <col min="7" max="7" width="10" style="13" customWidth="1"/>
    <col min="8" max="8" width="10.28515625" style="13" customWidth="1"/>
    <col min="9" max="10" width="12.7109375" style="13" customWidth="1"/>
    <col min="11" max="11" width="14" style="13" customWidth="1"/>
    <col min="12" max="12" width="13.7109375" customWidth="1"/>
    <col min="13" max="13" width="10" customWidth="1"/>
    <col min="15" max="15" width="9.7109375" customWidth="1"/>
    <col min="16" max="16" width="12.5703125" customWidth="1"/>
    <col min="17" max="17" width="8.85546875" customWidth="1"/>
  </cols>
  <sheetData>
    <row r="1" spans="1:11" ht="16.899999999999999" customHeight="1" x14ac:dyDescent="0.25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x14ac:dyDescent="0.25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>
        <f>MIN(C2,G2)</f>
        <v>2837</v>
      </c>
      <c r="I2" s="30">
        <f>MAX(C2,G2)</f>
        <v>5000</v>
      </c>
      <c r="J2" s="30">
        <f>IF(C2&lt;G2,I2-H2,"")</f>
        <v>2163</v>
      </c>
      <c r="K2" s="30" t="str">
        <f>IF(C2&gt;=G2,I2-H2,"")</f>
        <v/>
      </c>
    </row>
    <row r="3" spans="1:11" x14ac:dyDescent="0.25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>
        <f t="shared" ref="H3:H31" si="3">MIN(C3,G3)</f>
        <v>10000</v>
      </c>
      <c r="I3" s="30">
        <f t="shared" ref="I3:I31" si="4">MAX(C3,G3)</f>
        <v>12118</v>
      </c>
      <c r="J3" s="30" t="str">
        <f t="shared" ref="J3:J31" si="5">IF(C3&lt;G3,I3-H3,"")</f>
        <v/>
      </c>
      <c r="K3" s="30">
        <f t="shared" ref="K3:K31" si="6">IF(C3&gt;=G3,I3-H3,"")</f>
        <v>2118</v>
      </c>
    </row>
    <row r="4" spans="1:11" x14ac:dyDescent="0.25">
      <c r="A4" s="35">
        <v>42463</v>
      </c>
      <c r="B4" s="49">
        <v>2767.19</v>
      </c>
      <c r="C4" s="30">
        <f t="shared" ref="C4:C31" si="7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>
        <f t="shared" si="3"/>
        <v>14885.19</v>
      </c>
      <c r="I4" s="30">
        <f t="shared" si="4"/>
        <v>15000</v>
      </c>
      <c r="J4" s="30">
        <f t="shared" si="5"/>
        <v>114.80999999999949</v>
      </c>
      <c r="K4" s="30" t="str">
        <f t="shared" si="6"/>
        <v/>
      </c>
    </row>
    <row r="5" spans="1:11" x14ac:dyDescent="0.25">
      <c r="A5" s="35">
        <v>42464</v>
      </c>
      <c r="B5" s="49">
        <v>2122</v>
      </c>
      <c r="C5" s="30">
        <f t="shared" si="7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>
        <f t="shared" si="3"/>
        <v>17007.190000000002</v>
      </c>
      <c r="I5" s="30">
        <f t="shared" si="4"/>
        <v>20000</v>
      </c>
      <c r="J5" s="30">
        <f t="shared" si="5"/>
        <v>2992.8099999999977</v>
      </c>
      <c r="K5" s="30" t="str">
        <f t="shared" si="6"/>
        <v/>
      </c>
    </row>
    <row r="6" spans="1:11" x14ac:dyDescent="0.25">
      <c r="A6" s="35">
        <v>42465</v>
      </c>
      <c r="B6" s="49">
        <v>1400</v>
      </c>
      <c r="C6" s="30">
        <f t="shared" si="7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>
        <f t="shared" si="3"/>
        <v>18407.190000000002</v>
      </c>
      <c r="I6" s="30">
        <f t="shared" si="4"/>
        <v>25000</v>
      </c>
      <c r="J6" s="30">
        <f t="shared" si="5"/>
        <v>6592.8099999999977</v>
      </c>
      <c r="K6" s="30" t="str">
        <f t="shared" si="6"/>
        <v/>
      </c>
    </row>
    <row r="7" spans="1:11" x14ac:dyDescent="0.25">
      <c r="A7" s="35">
        <v>42466</v>
      </c>
      <c r="B7" s="49">
        <v>2818</v>
      </c>
      <c r="C7" s="30">
        <f t="shared" si="7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>
        <f t="shared" si="3"/>
        <v>21225.190000000002</v>
      </c>
      <c r="I7" s="30">
        <f t="shared" si="4"/>
        <v>30000</v>
      </c>
      <c r="J7" s="30">
        <f t="shared" si="5"/>
        <v>8774.8099999999977</v>
      </c>
      <c r="K7" s="30" t="str">
        <f t="shared" si="6"/>
        <v/>
      </c>
    </row>
    <row r="8" spans="1:11" x14ac:dyDescent="0.25">
      <c r="A8" s="35">
        <v>42467</v>
      </c>
      <c r="B8" s="49">
        <v>3499.6</v>
      </c>
      <c r="C8" s="30">
        <f t="shared" si="7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>
        <f t="shared" si="3"/>
        <v>24724.79</v>
      </c>
      <c r="I8" s="30">
        <f t="shared" si="4"/>
        <v>35000</v>
      </c>
      <c r="J8" s="30">
        <f t="shared" si="5"/>
        <v>10275.209999999999</v>
      </c>
      <c r="K8" s="30" t="str">
        <f t="shared" si="6"/>
        <v/>
      </c>
    </row>
    <row r="9" spans="1:11" x14ac:dyDescent="0.25">
      <c r="A9" s="35">
        <v>42468</v>
      </c>
      <c r="B9" s="49">
        <v>2445.6799999999998</v>
      </c>
      <c r="C9" s="30">
        <f t="shared" si="7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>
        <f t="shared" si="3"/>
        <v>27170.47</v>
      </c>
      <c r="I9" s="30">
        <f t="shared" si="4"/>
        <v>40000</v>
      </c>
      <c r="J9" s="30">
        <f t="shared" si="5"/>
        <v>12829.529999999999</v>
      </c>
      <c r="K9" s="30" t="str">
        <f t="shared" si="6"/>
        <v/>
      </c>
    </row>
    <row r="10" spans="1:11" x14ac:dyDescent="0.25">
      <c r="A10" s="35">
        <v>42469</v>
      </c>
      <c r="B10" s="49">
        <v>8273</v>
      </c>
      <c r="C10" s="30">
        <f t="shared" si="7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>
        <f t="shared" si="3"/>
        <v>35443.47</v>
      </c>
      <c r="I10" s="30">
        <f t="shared" si="4"/>
        <v>45000</v>
      </c>
      <c r="J10" s="30">
        <f t="shared" si="5"/>
        <v>9556.5299999999988</v>
      </c>
      <c r="K10" s="30" t="str">
        <f t="shared" si="6"/>
        <v/>
      </c>
    </row>
    <row r="11" spans="1:11" x14ac:dyDescent="0.25">
      <c r="A11" s="35">
        <v>42470</v>
      </c>
      <c r="B11" s="49">
        <v>2857.21</v>
      </c>
      <c r="C11" s="30">
        <f t="shared" si="7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>
        <f t="shared" si="3"/>
        <v>38300.68</v>
      </c>
      <c r="I11" s="30">
        <f t="shared" si="4"/>
        <v>50000</v>
      </c>
      <c r="J11" s="30">
        <f t="shared" si="5"/>
        <v>11699.32</v>
      </c>
      <c r="K11" s="30" t="str">
        <f t="shared" si="6"/>
        <v/>
      </c>
    </row>
    <row r="12" spans="1:11" x14ac:dyDescent="0.25">
      <c r="A12" s="35">
        <v>42471</v>
      </c>
      <c r="B12" s="49">
        <v>1322.65</v>
      </c>
      <c r="C12" s="30">
        <f t="shared" si="7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>
        <f t="shared" si="3"/>
        <v>39623.33</v>
      </c>
      <c r="I12" s="30">
        <f t="shared" si="4"/>
        <v>54999.999999999993</v>
      </c>
      <c r="J12" s="30">
        <f t="shared" si="5"/>
        <v>15376.669999999991</v>
      </c>
      <c r="K12" s="30" t="str">
        <f t="shared" si="6"/>
        <v/>
      </c>
    </row>
    <row r="13" spans="1:11" x14ac:dyDescent="0.25">
      <c r="A13" s="35">
        <v>42472</v>
      </c>
      <c r="B13" s="49">
        <v>12421.48</v>
      </c>
      <c r="C13" s="30">
        <f t="shared" si="7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>
        <f t="shared" si="3"/>
        <v>52044.81</v>
      </c>
      <c r="I13" s="30">
        <f t="shared" si="4"/>
        <v>60000</v>
      </c>
      <c r="J13" s="30">
        <f t="shared" si="5"/>
        <v>7955.1900000000023</v>
      </c>
      <c r="K13" s="30" t="str">
        <f t="shared" si="6"/>
        <v/>
      </c>
    </row>
    <row r="14" spans="1:11" x14ac:dyDescent="0.25">
      <c r="A14" s="35">
        <v>42473</v>
      </c>
      <c r="B14" s="49">
        <v>6307.97</v>
      </c>
      <c r="C14" s="30">
        <f t="shared" si="7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>
        <f t="shared" si="3"/>
        <v>58352.78</v>
      </c>
      <c r="I14" s="30">
        <f t="shared" si="4"/>
        <v>65000</v>
      </c>
      <c r="J14" s="30">
        <f t="shared" si="5"/>
        <v>6647.2200000000012</v>
      </c>
      <c r="K14" s="30" t="str">
        <f t="shared" si="6"/>
        <v/>
      </c>
    </row>
    <row r="15" spans="1:11" x14ac:dyDescent="0.25">
      <c r="A15" s="35">
        <v>42474</v>
      </c>
      <c r="B15" s="49">
        <v>11928</v>
      </c>
      <c r="C15" s="30">
        <f t="shared" si="7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>
        <f t="shared" si="3"/>
        <v>70000</v>
      </c>
      <c r="I15" s="30">
        <f t="shared" si="4"/>
        <v>70280.78</v>
      </c>
      <c r="J15" s="30" t="str">
        <f t="shared" si="5"/>
        <v/>
      </c>
      <c r="K15" s="30">
        <f t="shared" si="6"/>
        <v>280.77999999999884</v>
      </c>
    </row>
    <row r="16" spans="1:11" x14ac:dyDescent="0.25">
      <c r="A16" s="35">
        <v>42475</v>
      </c>
      <c r="B16" s="49">
        <v>13273</v>
      </c>
      <c r="C16" s="30">
        <f t="shared" si="7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>
        <f t="shared" si="3"/>
        <v>75000</v>
      </c>
      <c r="I16" s="30">
        <f t="shared" si="4"/>
        <v>83553.78</v>
      </c>
      <c r="J16" s="30" t="str">
        <f t="shared" si="5"/>
        <v/>
      </c>
      <c r="K16" s="30">
        <f t="shared" si="6"/>
        <v>8553.7799999999988</v>
      </c>
    </row>
    <row r="17" spans="1:11" x14ac:dyDescent="0.25">
      <c r="A17" s="35">
        <v>42476</v>
      </c>
      <c r="B17" s="49">
        <v>7362</v>
      </c>
      <c r="C17" s="30">
        <f t="shared" si="7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>
        <f t="shared" si="3"/>
        <v>80000</v>
      </c>
      <c r="I17" s="30">
        <f t="shared" si="4"/>
        <v>90915.78</v>
      </c>
      <c r="J17" s="30" t="str">
        <f t="shared" si="5"/>
        <v/>
      </c>
      <c r="K17" s="30">
        <f t="shared" si="6"/>
        <v>10915.779999999999</v>
      </c>
    </row>
    <row r="18" spans="1:11" x14ac:dyDescent="0.25">
      <c r="A18" s="35">
        <v>42477</v>
      </c>
      <c r="B18" s="49">
        <v>4626</v>
      </c>
      <c r="C18" s="30">
        <f t="shared" si="7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>
        <f t="shared" si="3"/>
        <v>85000</v>
      </c>
      <c r="I18" s="30">
        <f t="shared" si="4"/>
        <v>95541.78</v>
      </c>
      <c r="J18" s="30" t="str">
        <f t="shared" si="5"/>
        <v/>
      </c>
      <c r="K18" s="30">
        <f t="shared" si="6"/>
        <v>10541.779999999999</v>
      </c>
    </row>
    <row r="19" spans="1:11" x14ac:dyDescent="0.25">
      <c r="A19" s="35">
        <v>42478</v>
      </c>
      <c r="B19" s="49">
        <v>1128</v>
      </c>
      <c r="C19" s="30">
        <f t="shared" si="7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>
        <f t="shared" si="3"/>
        <v>90000</v>
      </c>
      <c r="I19" s="30">
        <f t="shared" si="4"/>
        <v>96669.78</v>
      </c>
      <c r="J19" s="30" t="str">
        <f t="shared" si="5"/>
        <v/>
      </c>
      <c r="K19" s="30">
        <f t="shared" si="6"/>
        <v>6669.7799999999988</v>
      </c>
    </row>
    <row r="20" spans="1:11" x14ac:dyDescent="0.25">
      <c r="A20" s="35">
        <v>42479</v>
      </c>
      <c r="B20" s="49">
        <v>2481</v>
      </c>
      <c r="C20" s="30">
        <f t="shared" si="7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>
        <f t="shared" si="3"/>
        <v>95000</v>
      </c>
      <c r="I20" s="30">
        <f t="shared" si="4"/>
        <v>99150.78</v>
      </c>
      <c r="J20" s="30" t="str">
        <f t="shared" si="5"/>
        <v/>
      </c>
      <c r="K20" s="30">
        <f t="shared" si="6"/>
        <v>4150.7799999999988</v>
      </c>
    </row>
    <row r="21" spans="1:11" x14ac:dyDescent="0.25">
      <c r="A21" s="35">
        <v>42480</v>
      </c>
      <c r="B21" s="49">
        <v>2818</v>
      </c>
      <c r="C21" s="30">
        <f t="shared" si="7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>
        <f t="shared" si="3"/>
        <v>100000</v>
      </c>
      <c r="I21" s="30">
        <f t="shared" si="4"/>
        <v>101968.78</v>
      </c>
      <c r="J21" s="30" t="str">
        <f t="shared" si="5"/>
        <v/>
      </c>
      <c r="K21" s="30">
        <f t="shared" si="6"/>
        <v>1968.7799999999988</v>
      </c>
    </row>
    <row r="22" spans="1:11" x14ac:dyDescent="0.25">
      <c r="A22" s="35">
        <v>42481</v>
      </c>
      <c r="B22" s="49"/>
      <c r="C22" s="30" t="str">
        <f t="shared" si="7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>
        <f t="shared" si="3"/>
        <v>105000</v>
      </c>
      <c r="I22" s="30">
        <f t="shared" si="4"/>
        <v>105000</v>
      </c>
      <c r="J22" s="30" t="str">
        <f t="shared" si="5"/>
        <v/>
      </c>
      <c r="K22" s="30">
        <f t="shared" si="6"/>
        <v>0</v>
      </c>
    </row>
    <row r="23" spans="1:11" x14ac:dyDescent="0.25">
      <c r="A23" s="35">
        <v>42482</v>
      </c>
      <c r="B23" s="49"/>
      <c r="C23" s="30" t="str">
        <f t="shared" si="7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>
        <f t="shared" si="3"/>
        <v>109999.99999999999</v>
      </c>
      <c r="I23" s="30">
        <f t="shared" si="4"/>
        <v>109999.99999999999</v>
      </c>
      <c r="J23" s="30" t="str">
        <f t="shared" si="5"/>
        <v/>
      </c>
      <c r="K23" s="30">
        <f t="shared" si="6"/>
        <v>0</v>
      </c>
    </row>
    <row r="24" spans="1:11" x14ac:dyDescent="0.25">
      <c r="A24" s="35">
        <v>42483</v>
      </c>
      <c r="B24" s="49"/>
      <c r="C24" s="30" t="str">
        <f t="shared" si="7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>
        <f t="shared" si="3"/>
        <v>115000.00000000001</v>
      </c>
      <c r="I24" s="30">
        <f t="shared" si="4"/>
        <v>115000.00000000001</v>
      </c>
      <c r="J24" s="30" t="str">
        <f t="shared" si="5"/>
        <v/>
      </c>
      <c r="K24" s="30">
        <f t="shared" si="6"/>
        <v>0</v>
      </c>
    </row>
    <row r="25" spans="1:11" x14ac:dyDescent="0.25">
      <c r="A25" s="35">
        <v>42484</v>
      </c>
      <c r="B25" s="49"/>
      <c r="C25" s="30" t="str">
        <f t="shared" si="7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>
        <f t="shared" si="3"/>
        <v>120000</v>
      </c>
      <c r="I25" s="30">
        <f t="shared" si="4"/>
        <v>120000</v>
      </c>
      <c r="J25" s="30" t="str">
        <f t="shared" si="5"/>
        <v/>
      </c>
      <c r="K25" s="30">
        <f t="shared" si="6"/>
        <v>0</v>
      </c>
    </row>
    <row r="26" spans="1:11" x14ac:dyDescent="0.25">
      <c r="A26" s="35">
        <v>42485</v>
      </c>
      <c r="B26" s="49"/>
      <c r="C26" s="30" t="str">
        <f t="shared" si="7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>
        <f t="shared" si="3"/>
        <v>125000</v>
      </c>
      <c r="I26" s="30">
        <f t="shared" si="4"/>
        <v>125000</v>
      </c>
      <c r="J26" s="30" t="str">
        <f t="shared" si="5"/>
        <v/>
      </c>
      <c r="K26" s="30">
        <f t="shared" si="6"/>
        <v>0</v>
      </c>
    </row>
    <row r="27" spans="1:11" x14ac:dyDescent="0.25">
      <c r="A27" s="35">
        <v>42486</v>
      </c>
      <c r="B27" s="49"/>
      <c r="C27" s="30" t="str">
        <f t="shared" si="7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>
        <f t="shared" si="3"/>
        <v>130000</v>
      </c>
      <c r="I27" s="30">
        <f t="shared" si="4"/>
        <v>130000</v>
      </c>
      <c r="J27" s="30" t="str">
        <f t="shared" si="5"/>
        <v/>
      </c>
      <c r="K27" s="30">
        <f t="shared" si="6"/>
        <v>0</v>
      </c>
    </row>
    <row r="28" spans="1:11" x14ac:dyDescent="0.25">
      <c r="A28" s="35">
        <v>42487</v>
      </c>
      <c r="B28" s="49"/>
      <c r="C28" s="30" t="str">
        <f t="shared" si="7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>
        <f t="shared" si="3"/>
        <v>135000</v>
      </c>
      <c r="I28" s="30">
        <f t="shared" si="4"/>
        <v>135000</v>
      </c>
      <c r="J28" s="30" t="str">
        <f t="shared" si="5"/>
        <v/>
      </c>
      <c r="K28" s="30">
        <f t="shared" si="6"/>
        <v>0</v>
      </c>
    </row>
    <row r="29" spans="1:11" x14ac:dyDescent="0.25">
      <c r="A29" s="35">
        <v>42488</v>
      </c>
      <c r="B29" s="49"/>
      <c r="C29" s="30" t="str">
        <f t="shared" si="7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>
        <f t="shared" si="3"/>
        <v>140000</v>
      </c>
      <c r="I29" s="30">
        <f t="shared" si="4"/>
        <v>140000</v>
      </c>
      <c r="J29" s="30" t="str">
        <f t="shared" si="5"/>
        <v/>
      </c>
      <c r="K29" s="30">
        <f t="shared" si="6"/>
        <v>0</v>
      </c>
    </row>
    <row r="30" spans="1:11" x14ac:dyDescent="0.25">
      <c r="A30" s="35">
        <v>42489</v>
      </c>
      <c r="B30" s="49"/>
      <c r="C30" s="30" t="str">
        <f t="shared" si="7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>
        <f t="shared" si="3"/>
        <v>145000</v>
      </c>
      <c r="I30" s="30">
        <f t="shared" si="4"/>
        <v>145000</v>
      </c>
      <c r="J30" s="30" t="str">
        <f t="shared" si="5"/>
        <v/>
      </c>
      <c r="K30" s="30">
        <f t="shared" si="6"/>
        <v>0</v>
      </c>
    </row>
    <row r="31" spans="1:11" x14ac:dyDescent="0.25">
      <c r="A31" s="35">
        <v>42490</v>
      </c>
      <c r="B31" s="49"/>
      <c r="C31" s="30" t="str">
        <f t="shared" si="7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>
        <f t="shared" si="3"/>
        <v>150000</v>
      </c>
      <c r="I31" s="30">
        <f t="shared" si="4"/>
        <v>150000</v>
      </c>
      <c r="J31" s="30" t="str">
        <f t="shared" si="5"/>
        <v/>
      </c>
      <c r="K31" s="30">
        <f t="shared" si="6"/>
        <v>0</v>
      </c>
    </row>
    <row r="49" spans="2:20" x14ac:dyDescent="0.25">
      <c r="T49" s="42"/>
    </row>
    <row r="56" spans="2:20" x14ac:dyDescent="0.25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5" x14ac:dyDescent="0.25"/>
  <cols>
    <col min="1" max="1" width="11.7109375" customWidth="1"/>
    <col min="2" max="2" width="10.140625" customWidth="1"/>
    <col min="3" max="3" width="11.140625" customWidth="1"/>
    <col min="4" max="4" width="10.140625" customWidth="1"/>
    <col min="5" max="5" width="10.7109375" customWidth="1"/>
    <col min="6" max="6" width="12" customWidth="1"/>
    <col min="7" max="7" width="18.42578125" customWidth="1"/>
  </cols>
  <sheetData>
    <row r="1" spans="1:10" ht="14.45" customHeight="1" x14ac:dyDescent="0.25">
      <c r="A1" s="68" t="s">
        <v>2197</v>
      </c>
      <c r="B1" s="68" t="s">
        <v>2123</v>
      </c>
      <c r="C1" s="68" t="s">
        <v>2122</v>
      </c>
      <c r="D1" s="68" t="s">
        <v>2227</v>
      </c>
      <c r="E1" s="68" t="s">
        <v>2124</v>
      </c>
      <c r="F1" s="68" t="s">
        <v>2125</v>
      </c>
    </row>
    <row r="2" spans="1:10" ht="14.45" customHeight="1" x14ac:dyDescent="0.25">
      <c r="A2" s="69">
        <v>8</v>
      </c>
      <c r="B2" s="45">
        <v>10</v>
      </c>
      <c r="C2" s="46">
        <v>0.1</v>
      </c>
      <c r="D2" s="45">
        <f>A2/B2*180</f>
        <v>144</v>
      </c>
      <c r="E2" s="45">
        <v>0</v>
      </c>
      <c r="F2" s="45">
        <v>0</v>
      </c>
    </row>
    <row r="3" spans="1:10" ht="14.45" customHeight="1" x14ac:dyDescent="0.25">
      <c r="A3" s="45"/>
      <c r="B3" s="45"/>
      <c r="C3" s="46">
        <v>0.1</v>
      </c>
      <c r="D3" s="45"/>
      <c r="E3" s="70">
        <f>-COS(RADIANS(D2))</f>
        <v>0.80901699437494734</v>
      </c>
      <c r="F3" s="70">
        <f>SIN(RADIANS(D2))</f>
        <v>0.58778525229247325</v>
      </c>
    </row>
    <row r="4" spans="1:10" ht="14.45" customHeight="1" x14ac:dyDescent="0.25">
      <c r="A4" s="45"/>
      <c r="B4" s="45"/>
      <c r="C4" s="46">
        <v>0.1</v>
      </c>
      <c r="D4" s="45"/>
      <c r="E4" s="45"/>
      <c r="F4" s="45"/>
    </row>
    <row r="5" spans="1:10" ht="14.45" customHeight="1" x14ac:dyDescent="0.25">
      <c r="A5" s="71"/>
      <c r="B5" s="71"/>
      <c r="C5" s="46">
        <v>0.1</v>
      </c>
      <c r="D5" s="71"/>
      <c r="E5" s="71"/>
      <c r="F5" s="71"/>
    </row>
    <row r="6" spans="1:10" ht="14.45" customHeight="1" x14ac:dyDescent="0.25">
      <c r="A6" s="71"/>
      <c r="B6" s="71"/>
      <c r="C6" s="46">
        <v>0.1</v>
      </c>
      <c r="D6" s="71"/>
      <c r="E6" s="71"/>
      <c r="F6" s="71"/>
    </row>
    <row r="7" spans="1:10" ht="14.45" customHeight="1" x14ac:dyDescent="0.25">
      <c r="A7" s="71"/>
      <c r="B7" s="71"/>
      <c r="C7" s="46">
        <v>0.5</v>
      </c>
      <c r="D7" s="71"/>
      <c r="E7" s="71"/>
      <c r="F7" s="71"/>
    </row>
    <row r="8" spans="1:10" ht="14.45" customHeight="1" x14ac:dyDescent="0.25">
      <c r="A8" s="71"/>
      <c r="B8" s="71"/>
      <c r="C8" s="71"/>
      <c r="D8" s="71"/>
      <c r="E8" s="71"/>
      <c r="F8" s="71"/>
    </row>
    <row r="9" spans="1:10" ht="14.45" customHeight="1" x14ac:dyDescent="0.25">
      <c r="A9" s="79"/>
      <c r="B9" s="36"/>
      <c r="C9" s="71"/>
      <c r="D9" s="36"/>
      <c r="E9" s="36"/>
      <c r="F9" s="36"/>
      <c r="G9" s="36"/>
      <c r="H9" s="36"/>
    </row>
    <row r="10" spans="1:10" ht="14.45" customHeight="1" x14ac:dyDescent="0.25">
      <c r="H10" s="43"/>
    </row>
    <row r="11" spans="1:10" ht="14.45" customHeight="1" x14ac:dyDescent="0.25">
      <c r="H11" s="43"/>
    </row>
    <row r="12" spans="1:10" ht="14.45" customHeight="1" x14ac:dyDescent="0.25">
      <c r="H12" s="44"/>
    </row>
    <row r="13" spans="1:10" ht="14.45" customHeight="1" x14ac:dyDescent="0.25">
      <c r="H13" s="44"/>
      <c r="I13" s="36"/>
    </row>
    <row r="14" spans="1:10" ht="14.45" customHeight="1" x14ac:dyDescent="0.25">
      <c r="B14" s="45"/>
      <c r="D14" s="45"/>
      <c r="E14" s="45"/>
      <c r="F14" s="45"/>
      <c r="G14" s="45"/>
      <c r="H14" s="45"/>
      <c r="I14" s="36"/>
    </row>
    <row r="15" spans="1:10" ht="14.45" customHeight="1" x14ac:dyDescent="0.25">
      <c r="B15" s="45"/>
      <c r="D15" s="45"/>
      <c r="E15" s="45"/>
      <c r="F15" s="45"/>
      <c r="G15" s="45"/>
      <c r="H15" s="36"/>
      <c r="I15" s="36"/>
    </row>
    <row r="16" spans="1:10" ht="14.45" customHeight="1" x14ac:dyDescent="0.25">
      <c r="B16" s="45"/>
      <c r="C16" s="36"/>
      <c r="D16" s="45"/>
      <c r="E16" s="45"/>
      <c r="F16" s="45"/>
      <c r="G16" s="45"/>
      <c r="I16" s="36"/>
      <c r="J16" s="36"/>
    </row>
    <row r="17" spans="1:10" x14ac:dyDescent="0.25">
      <c r="A17" s="36"/>
      <c r="B17" s="36"/>
      <c r="C17" s="36"/>
      <c r="D17" s="36"/>
      <c r="E17" s="36"/>
      <c r="F17" s="36"/>
      <c r="G17" s="36"/>
      <c r="I17" s="36"/>
      <c r="J17" s="36"/>
    </row>
    <row r="18" spans="1:10" x14ac:dyDescent="0.25">
      <c r="A18" s="47"/>
      <c r="C18" s="36"/>
      <c r="I18" s="36"/>
      <c r="J18" s="36"/>
    </row>
    <row r="19" spans="1:10" x14ac:dyDescent="0.25">
      <c r="A19" s="47"/>
      <c r="C19" s="36"/>
      <c r="I19" s="36"/>
      <c r="J19" s="36"/>
    </row>
    <row r="20" spans="1:10" x14ac:dyDescent="0.25">
      <c r="A20" s="47"/>
      <c r="C20" s="36"/>
      <c r="I20" s="36"/>
      <c r="J20" s="36"/>
    </row>
    <row r="21" spans="1:10" x14ac:dyDescent="0.25">
      <c r="A21" s="47"/>
      <c r="C21" s="36"/>
      <c r="I21" s="36"/>
      <c r="J21" s="36"/>
    </row>
    <row r="22" spans="1:10" x14ac:dyDescent="0.25">
      <c r="A22" s="47"/>
      <c r="C22" s="36"/>
      <c r="I22" s="36"/>
      <c r="J22" s="36"/>
    </row>
    <row r="23" spans="1:10" x14ac:dyDescent="0.25">
      <c r="A23" s="47"/>
      <c r="C23" s="36"/>
      <c r="I23" s="36"/>
      <c r="J23" s="36"/>
    </row>
    <row r="24" spans="1:10" x14ac:dyDescent="0.25">
      <c r="C24" s="36"/>
      <c r="I24" s="36"/>
      <c r="J24" s="36"/>
    </row>
    <row r="25" spans="1:10" x14ac:dyDescent="0.25">
      <c r="C25" s="36"/>
      <c r="I25" s="36"/>
      <c r="J25" s="36"/>
    </row>
    <row r="26" spans="1:10" x14ac:dyDescent="0.25">
      <c r="I26" s="36"/>
      <c r="J26" s="36"/>
    </row>
    <row r="27" spans="1:10" x14ac:dyDescent="0.25">
      <c r="I27" s="36"/>
      <c r="J27" s="36"/>
    </row>
    <row r="28" spans="1:10" x14ac:dyDescent="0.25">
      <c r="B28" s="36"/>
      <c r="D28" s="36"/>
      <c r="E28" s="36"/>
      <c r="F28" s="36"/>
      <c r="G28" s="36"/>
      <c r="H28" s="36"/>
      <c r="I28" s="36"/>
      <c r="J28" s="36"/>
    </row>
    <row r="29" spans="1:10" x14ac:dyDescent="0.25">
      <c r="B29" s="36"/>
      <c r="D29" s="36"/>
      <c r="E29" s="36"/>
      <c r="F29" s="36"/>
      <c r="G29" s="36"/>
      <c r="H29" s="36"/>
      <c r="I29" s="36"/>
      <c r="J29" s="36"/>
    </row>
    <row r="30" spans="1:10" x14ac:dyDescent="0.25">
      <c r="B30" s="36"/>
      <c r="D30" s="36"/>
      <c r="E30" s="36"/>
      <c r="F30" s="36"/>
      <c r="G30" s="36"/>
      <c r="H30" s="36"/>
      <c r="I30" s="36"/>
      <c r="J30" s="36"/>
    </row>
    <row r="31" spans="1:10" x14ac:dyDescent="0.25">
      <c r="J31" s="36"/>
    </row>
    <row r="32" spans="1:10" x14ac:dyDescent="0.25">
      <c r="J32" s="36"/>
    </row>
    <row r="33" spans="2:10" x14ac:dyDescent="0.25">
      <c r="J33" s="36"/>
    </row>
    <row r="34" spans="2:10" x14ac:dyDescent="0.25">
      <c r="J34" s="36"/>
    </row>
    <row r="35" spans="2:10" x14ac:dyDescent="0.25">
      <c r="B35" s="36"/>
      <c r="D35" s="36"/>
      <c r="E35" s="36"/>
      <c r="F35" s="36"/>
      <c r="G35" s="36"/>
      <c r="H35" s="36"/>
      <c r="I35" s="36"/>
      <c r="J35" s="36"/>
    </row>
    <row r="36" spans="2:10" x14ac:dyDescent="0.25">
      <c r="B36" s="36"/>
      <c r="D36" s="36"/>
      <c r="E36" s="36"/>
      <c r="F36" s="36"/>
      <c r="G36" s="36"/>
      <c r="H36" s="36"/>
      <c r="I36" s="36"/>
      <c r="J36" s="36"/>
    </row>
    <row r="37" spans="2:10" x14ac:dyDescent="0.25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9" tint="0.59999389629810485"/>
  </sheetPr>
  <dimension ref="A1:J102"/>
  <sheetViews>
    <sheetView showGridLines="0" zoomScaleNormal="100" workbookViewId="0">
      <selection activeCell="B2" sqref="B2"/>
    </sheetView>
  </sheetViews>
  <sheetFormatPr defaultRowHeight="15" x14ac:dyDescent="0.25"/>
  <cols>
    <col min="1" max="1" width="17.7109375" customWidth="1"/>
    <col min="2" max="2" width="14.28515625" customWidth="1"/>
    <col min="8" max="8" width="9.5703125" customWidth="1"/>
    <col min="12" max="12" width="8.85546875" customWidth="1"/>
    <col min="13" max="14" width="8.7109375" customWidth="1"/>
  </cols>
  <sheetData>
    <row r="1" spans="1:10" x14ac:dyDescent="0.25">
      <c r="G1" s="126" t="s">
        <v>2228</v>
      </c>
      <c r="H1" s="126"/>
      <c r="I1" s="127" t="s">
        <v>2229</v>
      </c>
      <c r="J1" s="127"/>
    </row>
    <row r="2" spans="1:10" ht="21" x14ac:dyDescent="0.35">
      <c r="A2" s="56" t="s">
        <v>2201</v>
      </c>
      <c r="B2" s="72">
        <v>0.15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x14ac:dyDescent="0.25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x14ac:dyDescent="0.25">
      <c r="G4" s="54">
        <v>1</v>
      </c>
      <c r="H4" s="54">
        <v>0</v>
      </c>
      <c r="I4" s="54">
        <v>1</v>
      </c>
      <c r="J4" s="54">
        <v>0</v>
      </c>
    </row>
    <row r="5" spans="1:10" x14ac:dyDescent="0.25">
      <c r="G5" s="54">
        <v>2</v>
      </c>
      <c r="H5" s="54">
        <v>0</v>
      </c>
      <c r="I5" s="54">
        <v>2</v>
      </c>
      <c r="J5" s="54">
        <v>0</v>
      </c>
    </row>
    <row r="6" spans="1:10" x14ac:dyDescent="0.25">
      <c r="G6" s="54">
        <v>3</v>
      </c>
      <c r="H6" s="54">
        <v>0</v>
      </c>
      <c r="I6" s="54">
        <v>3</v>
      </c>
      <c r="J6" s="54">
        <v>0</v>
      </c>
    </row>
    <row r="7" spans="1:10" x14ac:dyDescent="0.25">
      <c r="G7" s="54">
        <v>4</v>
      </c>
      <c r="H7" s="54">
        <v>0</v>
      </c>
      <c r="I7" s="54">
        <v>4</v>
      </c>
      <c r="J7" s="54">
        <v>0</v>
      </c>
    </row>
    <row r="8" spans="1:10" x14ac:dyDescent="0.25">
      <c r="G8" s="54">
        <v>5</v>
      </c>
      <c r="H8" s="54">
        <v>0</v>
      </c>
      <c r="I8" s="54">
        <v>5</v>
      </c>
      <c r="J8" s="54">
        <v>0</v>
      </c>
    </row>
    <row r="9" spans="1:10" x14ac:dyDescent="0.25">
      <c r="G9" s="54">
        <v>6</v>
      </c>
      <c r="H9" s="54">
        <v>0</v>
      </c>
      <c r="I9" s="54">
        <v>6</v>
      </c>
      <c r="J9" s="54">
        <v>0</v>
      </c>
    </row>
    <row r="10" spans="1:10" x14ac:dyDescent="0.25">
      <c r="G10" s="54">
        <v>7</v>
      </c>
      <c r="H10" s="54">
        <v>0</v>
      </c>
      <c r="I10" s="54">
        <v>7</v>
      </c>
      <c r="J10" s="54">
        <v>0</v>
      </c>
    </row>
    <row r="11" spans="1:10" x14ac:dyDescent="0.25">
      <c r="G11" s="54">
        <v>8</v>
      </c>
      <c r="H11" s="54">
        <v>0</v>
      </c>
      <c r="I11" s="54">
        <v>8</v>
      </c>
      <c r="J11" s="54">
        <v>0</v>
      </c>
    </row>
    <row r="12" spans="1:10" x14ac:dyDescent="0.25">
      <c r="G12" s="54">
        <v>9</v>
      </c>
      <c r="H12" s="54">
        <v>0</v>
      </c>
      <c r="I12" s="54">
        <v>9</v>
      </c>
      <c r="J12" s="54">
        <v>0</v>
      </c>
    </row>
    <row r="13" spans="1:10" x14ac:dyDescent="0.25">
      <c r="G13" s="54">
        <v>0</v>
      </c>
      <c r="H13" s="54">
        <v>1</v>
      </c>
      <c r="I13" s="54">
        <v>0</v>
      </c>
      <c r="J13" s="54">
        <v>1</v>
      </c>
    </row>
    <row r="14" spans="1:10" x14ac:dyDescent="0.25">
      <c r="G14" s="54">
        <v>1</v>
      </c>
      <c r="H14" s="54">
        <v>1</v>
      </c>
      <c r="I14" s="54">
        <v>1</v>
      </c>
      <c r="J14" s="54">
        <v>1</v>
      </c>
    </row>
    <row r="15" spans="1:10" x14ac:dyDescent="0.25">
      <c r="G15" s="54">
        <v>2</v>
      </c>
      <c r="H15" s="54">
        <v>1</v>
      </c>
      <c r="I15" s="54">
        <v>2</v>
      </c>
      <c r="J15" s="54">
        <v>1</v>
      </c>
    </row>
    <row r="16" spans="1:10" x14ac:dyDescent="0.25">
      <c r="G16" s="54">
        <v>3</v>
      </c>
      <c r="H16" s="54">
        <v>1</v>
      </c>
      <c r="I16" s="54">
        <v>3</v>
      </c>
      <c r="J16" s="54">
        <v>1</v>
      </c>
    </row>
    <row r="17" spans="7:10" x14ac:dyDescent="0.25">
      <c r="G17" s="54">
        <v>4</v>
      </c>
      <c r="H17" s="54">
        <v>1</v>
      </c>
      <c r="I17" s="54">
        <v>4</v>
      </c>
      <c r="J17" s="54">
        <v>1</v>
      </c>
    </row>
    <row r="18" spans="7:10" x14ac:dyDescent="0.25">
      <c r="G18" s="54">
        <v>5</v>
      </c>
      <c r="H18" s="54">
        <v>1</v>
      </c>
      <c r="I18" s="54">
        <v>0</v>
      </c>
      <c r="J18" s="54">
        <v>0</v>
      </c>
    </row>
    <row r="19" spans="7:10" x14ac:dyDescent="0.25">
      <c r="G19" s="54">
        <v>6</v>
      </c>
      <c r="H19" s="54">
        <v>1</v>
      </c>
      <c r="I19" s="54">
        <v>0</v>
      </c>
      <c r="J19" s="54">
        <v>0</v>
      </c>
    </row>
    <row r="20" spans="7:10" x14ac:dyDescent="0.25">
      <c r="G20" s="54">
        <v>7</v>
      </c>
      <c r="H20" s="54">
        <v>1</v>
      </c>
      <c r="I20" s="54">
        <v>0</v>
      </c>
      <c r="J20" s="54">
        <v>0</v>
      </c>
    </row>
    <row r="21" spans="7:10" x14ac:dyDescent="0.25">
      <c r="G21" s="54">
        <v>8</v>
      </c>
      <c r="H21" s="54">
        <v>1</v>
      </c>
      <c r="I21" s="54">
        <v>0</v>
      </c>
      <c r="J21" s="54">
        <v>0</v>
      </c>
    </row>
    <row r="22" spans="7:10" x14ac:dyDescent="0.25">
      <c r="G22" s="54">
        <v>9</v>
      </c>
      <c r="H22" s="54">
        <v>1</v>
      </c>
      <c r="I22" s="54">
        <v>0</v>
      </c>
      <c r="J22" s="54">
        <v>0</v>
      </c>
    </row>
    <row r="23" spans="7:10" x14ac:dyDescent="0.25">
      <c r="G23" s="54">
        <v>0</v>
      </c>
      <c r="H23" s="54">
        <v>2</v>
      </c>
      <c r="I23" s="54">
        <v>0</v>
      </c>
      <c r="J23" s="54">
        <v>0</v>
      </c>
    </row>
    <row r="24" spans="7:10" x14ac:dyDescent="0.25">
      <c r="G24" s="54">
        <v>1</v>
      </c>
      <c r="H24" s="54">
        <v>2</v>
      </c>
      <c r="I24" s="54">
        <v>0</v>
      </c>
      <c r="J24" s="54">
        <v>0</v>
      </c>
    </row>
    <row r="25" spans="7:10" x14ac:dyDescent="0.25">
      <c r="G25" s="54">
        <v>2</v>
      </c>
      <c r="H25" s="54">
        <v>2</v>
      </c>
      <c r="I25" s="54">
        <v>0</v>
      </c>
      <c r="J25" s="54">
        <v>0</v>
      </c>
    </row>
    <row r="26" spans="7:10" x14ac:dyDescent="0.25">
      <c r="G26" s="54">
        <v>3</v>
      </c>
      <c r="H26" s="54">
        <v>2</v>
      </c>
      <c r="I26" s="54">
        <v>0</v>
      </c>
      <c r="J26" s="54">
        <v>0</v>
      </c>
    </row>
    <row r="27" spans="7:10" x14ac:dyDescent="0.25">
      <c r="G27" s="54">
        <v>4</v>
      </c>
      <c r="H27" s="54">
        <v>2</v>
      </c>
      <c r="I27" s="54">
        <v>0</v>
      </c>
      <c r="J27" s="54">
        <v>0</v>
      </c>
    </row>
    <row r="28" spans="7:10" x14ac:dyDescent="0.25">
      <c r="G28" s="54">
        <v>5</v>
      </c>
      <c r="H28" s="54">
        <v>2</v>
      </c>
      <c r="I28" s="54">
        <v>0</v>
      </c>
      <c r="J28" s="54">
        <v>0</v>
      </c>
    </row>
    <row r="29" spans="7:10" x14ac:dyDescent="0.25">
      <c r="G29" s="54">
        <v>6</v>
      </c>
      <c r="H29" s="54">
        <v>2</v>
      </c>
      <c r="I29" s="54">
        <v>0</v>
      </c>
      <c r="J29" s="54">
        <v>0</v>
      </c>
    </row>
    <row r="30" spans="7:10" x14ac:dyDescent="0.25">
      <c r="G30" s="54">
        <v>7</v>
      </c>
      <c r="H30" s="54">
        <v>2</v>
      </c>
      <c r="I30" s="54">
        <v>0</v>
      </c>
      <c r="J30" s="54">
        <v>0</v>
      </c>
    </row>
    <row r="31" spans="7:10" x14ac:dyDescent="0.25">
      <c r="G31" s="54">
        <v>8</v>
      </c>
      <c r="H31" s="54">
        <v>2</v>
      </c>
      <c r="I31" s="54">
        <v>0</v>
      </c>
      <c r="J31" s="54">
        <v>0</v>
      </c>
    </row>
    <row r="32" spans="7:10" x14ac:dyDescent="0.25">
      <c r="G32" s="54">
        <v>9</v>
      </c>
      <c r="H32" s="54">
        <v>2</v>
      </c>
      <c r="I32" s="54">
        <v>0</v>
      </c>
      <c r="J32" s="54">
        <v>0</v>
      </c>
    </row>
    <row r="33" spans="7:10" x14ac:dyDescent="0.25">
      <c r="G33" s="54">
        <v>0</v>
      </c>
      <c r="H33" s="54">
        <v>3</v>
      </c>
      <c r="I33" s="54">
        <v>0</v>
      </c>
      <c r="J33" s="54">
        <v>0</v>
      </c>
    </row>
    <row r="34" spans="7:10" x14ac:dyDescent="0.25">
      <c r="G34" s="54">
        <v>1</v>
      </c>
      <c r="H34" s="54">
        <v>3</v>
      </c>
      <c r="I34" s="54">
        <v>0</v>
      </c>
      <c r="J34" s="54">
        <v>0</v>
      </c>
    </row>
    <row r="35" spans="7:10" x14ac:dyDescent="0.25">
      <c r="G35" s="54">
        <v>2</v>
      </c>
      <c r="H35" s="54">
        <v>3</v>
      </c>
      <c r="I35" s="54">
        <v>0</v>
      </c>
      <c r="J35" s="54">
        <v>0</v>
      </c>
    </row>
    <row r="36" spans="7:10" x14ac:dyDescent="0.25">
      <c r="G36" s="54">
        <v>3</v>
      </c>
      <c r="H36" s="54">
        <v>3</v>
      </c>
      <c r="I36" s="54">
        <v>0</v>
      </c>
      <c r="J36" s="54">
        <v>0</v>
      </c>
    </row>
    <row r="37" spans="7:10" x14ac:dyDescent="0.25">
      <c r="G37" s="54">
        <v>4</v>
      </c>
      <c r="H37" s="54">
        <v>3</v>
      </c>
      <c r="I37" s="54">
        <v>0</v>
      </c>
      <c r="J37" s="54">
        <v>0</v>
      </c>
    </row>
    <row r="38" spans="7:10" x14ac:dyDescent="0.25">
      <c r="G38" s="54">
        <v>5</v>
      </c>
      <c r="H38" s="54">
        <v>3</v>
      </c>
      <c r="I38" s="54">
        <v>0</v>
      </c>
      <c r="J38" s="54">
        <v>0</v>
      </c>
    </row>
    <row r="39" spans="7:10" x14ac:dyDescent="0.25">
      <c r="G39" s="54">
        <v>6</v>
      </c>
      <c r="H39" s="54">
        <v>3</v>
      </c>
      <c r="I39" s="54">
        <v>0</v>
      </c>
      <c r="J39" s="54">
        <v>0</v>
      </c>
    </row>
    <row r="40" spans="7:10" x14ac:dyDescent="0.25">
      <c r="G40" s="54">
        <v>7</v>
      </c>
      <c r="H40" s="54">
        <v>3</v>
      </c>
      <c r="I40" s="54">
        <v>0</v>
      </c>
      <c r="J40" s="54">
        <v>0</v>
      </c>
    </row>
    <row r="41" spans="7:10" x14ac:dyDescent="0.25">
      <c r="G41" s="54">
        <v>8</v>
      </c>
      <c r="H41" s="54">
        <v>3</v>
      </c>
      <c r="I41" s="54">
        <v>0</v>
      </c>
      <c r="J41" s="54">
        <v>0</v>
      </c>
    </row>
    <row r="42" spans="7:10" x14ac:dyDescent="0.25">
      <c r="G42" s="54">
        <v>9</v>
      </c>
      <c r="H42" s="54">
        <v>3</v>
      </c>
      <c r="I42" s="54">
        <v>0</v>
      </c>
      <c r="J42" s="54">
        <v>0</v>
      </c>
    </row>
    <row r="43" spans="7:10" x14ac:dyDescent="0.25">
      <c r="G43" s="54">
        <v>0</v>
      </c>
      <c r="H43" s="54">
        <v>4</v>
      </c>
      <c r="I43" s="54">
        <v>0</v>
      </c>
      <c r="J43" s="54">
        <v>0</v>
      </c>
    </row>
    <row r="44" spans="7:10" x14ac:dyDescent="0.25">
      <c r="G44" s="54">
        <v>1</v>
      </c>
      <c r="H44" s="54">
        <v>4</v>
      </c>
      <c r="I44" s="54">
        <v>0</v>
      </c>
      <c r="J44" s="54">
        <v>0</v>
      </c>
    </row>
    <row r="45" spans="7:10" x14ac:dyDescent="0.25">
      <c r="G45" s="54">
        <v>2</v>
      </c>
      <c r="H45" s="54">
        <v>4</v>
      </c>
      <c r="I45" s="54">
        <v>0</v>
      </c>
      <c r="J45" s="54">
        <v>0</v>
      </c>
    </row>
    <row r="46" spans="7:10" x14ac:dyDescent="0.25">
      <c r="G46" s="54">
        <v>3</v>
      </c>
      <c r="H46" s="54">
        <v>4</v>
      </c>
      <c r="I46" s="54">
        <v>0</v>
      </c>
      <c r="J46" s="54">
        <v>0</v>
      </c>
    </row>
    <row r="47" spans="7:10" x14ac:dyDescent="0.25">
      <c r="G47" s="54">
        <v>4</v>
      </c>
      <c r="H47" s="54">
        <v>4</v>
      </c>
      <c r="I47" s="54">
        <v>0</v>
      </c>
      <c r="J47" s="54">
        <v>0</v>
      </c>
    </row>
    <row r="48" spans="7:10" x14ac:dyDescent="0.25">
      <c r="G48" s="54">
        <v>5</v>
      </c>
      <c r="H48" s="54">
        <v>4</v>
      </c>
      <c r="I48" s="54">
        <v>0</v>
      </c>
      <c r="J48" s="54">
        <v>0</v>
      </c>
    </row>
    <row r="49" spans="7:10" x14ac:dyDescent="0.25">
      <c r="G49" s="54">
        <v>6</v>
      </c>
      <c r="H49" s="54">
        <v>4</v>
      </c>
      <c r="I49" s="54">
        <v>0</v>
      </c>
      <c r="J49" s="54">
        <v>0</v>
      </c>
    </row>
    <row r="50" spans="7:10" x14ac:dyDescent="0.25">
      <c r="G50" s="54">
        <v>7</v>
      </c>
      <c r="H50" s="54">
        <v>4</v>
      </c>
      <c r="I50" s="54">
        <v>0</v>
      </c>
      <c r="J50" s="54">
        <v>0</v>
      </c>
    </row>
    <row r="51" spans="7:10" x14ac:dyDescent="0.25">
      <c r="G51" s="54">
        <v>8</v>
      </c>
      <c r="H51" s="54">
        <v>4</v>
      </c>
      <c r="I51" s="54">
        <v>0</v>
      </c>
      <c r="J51" s="54">
        <v>0</v>
      </c>
    </row>
    <row r="52" spans="7:10" x14ac:dyDescent="0.25">
      <c r="G52" s="54">
        <v>9</v>
      </c>
      <c r="H52" s="54">
        <v>4</v>
      </c>
      <c r="I52" s="54">
        <v>0</v>
      </c>
      <c r="J52" s="54">
        <v>0</v>
      </c>
    </row>
    <row r="53" spans="7:10" x14ac:dyDescent="0.25">
      <c r="G53" s="54">
        <v>0</v>
      </c>
      <c r="H53" s="54">
        <v>5</v>
      </c>
      <c r="I53" s="54">
        <v>0</v>
      </c>
      <c r="J53" s="54">
        <v>0</v>
      </c>
    </row>
    <row r="54" spans="7:10" x14ac:dyDescent="0.25">
      <c r="G54" s="54">
        <v>1</v>
      </c>
      <c r="H54" s="54">
        <v>5</v>
      </c>
      <c r="I54" s="54">
        <v>0</v>
      </c>
      <c r="J54" s="54">
        <v>0</v>
      </c>
    </row>
    <row r="55" spans="7:10" x14ac:dyDescent="0.25">
      <c r="G55" s="54">
        <v>2</v>
      </c>
      <c r="H55" s="54">
        <v>5</v>
      </c>
      <c r="I55" s="54">
        <v>0</v>
      </c>
      <c r="J55" s="54">
        <v>0</v>
      </c>
    </row>
    <row r="56" spans="7:10" x14ac:dyDescent="0.25">
      <c r="G56" s="54">
        <v>3</v>
      </c>
      <c r="H56" s="54">
        <v>5</v>
      </c>
      <c r="I56" s="54">
        <v>0</v>
      </c>
      <c r="J56" s="54">
        <v>0</v>
      </c>
    </row>
    <row r="57" spans="7:10" x14ac:dyDescent="0.25">
      <c r="G57" s="54">
        <v>4</v>
      </c>
      <c r="H57" s="54">
        <v>5</v>
      </c>
      <c r="I57" s="54">
        <v>0</v>
      </c>
      <c r="J57" s="54">
        <v>0</v>
      </c>
    </row>
    <row r="58" spans="7:10" x14ac:dyDescent="0.25">
      <c r="G58" s="54">
        <v>5</v>
      </c>
      <c r="H58" s="54">
        <v>5</v>
      </c>
      <c r="I58" s="54">
        <v>0</v>
      </c>
      <c r="J58" s="54">
        <v>0</v>
      </c>
    </row>
    <row r="59" spans="7:10" x14ac:dyDescent="0.25">
      <c r="G59" s="54">
        <v>6</v>
      </c>
      <c r="H59" s="54">
        <v>5</v>
      </c>
      <c r="I59" s="54">
        <v>0</v>
      </c>
      <c r="J59" s="54">
        <v>0</v>
      </c>
    </row>
    <row r="60" spans="7:10" x14ac:dyDescent="0.25">
      <c r="G60" s="54">
        <v>7</v>
      </c>
      <c r="H60" s="54">
        <v>5</v>
      </c>
      <c r="I60" s="54">
        <v>0</v>
      </c>
      <c r="J60" s="54">
        <v>0</v>
      </c>
    </row>
    <row r="61" spans="7:10" x14ac:dyDescent="0.25">
      <c r="G61" s="54">
        <v>8</v>
      </c>
      <c r="H61" s="54">
        <v>5</v>
      </c>
      <c r="I61" s="54">
        <v>0</v>
      </c>
      <c r="J61" s="54">
        <v>0</v>
      </c>
    </row>
    <row r="62" spans="7:10" x14ac:dyDescent="0.25">
      <c r="G62" s="54">
        <v>9</v>
      </c>
      <c r="H62" s="54">
        <v>5</v>
      </c>
      <c r="I62" s="54">
        <v>0</v>
      </c>
      <c r="J62" s="54">
        <v>0</v>
      </c>
    </row>
    <row r="63" spans="7:10" x14ac:dyDescent="0.25">
      <c r="G63" s="54">
        <v>0</v>
      </c>
      <c r="H63" s="54">
        <v>6</v>
      </c>
      <c r="I63" s="54">
        <v>0</v>
      </c>
      <c r="J63" s="54">
        <v>0</v>
      </c>
    </row>
    <row r="64" spans="7:10" x14ac:dyDescent="0.25">
      <c r="G64" s="54">
        <v>1</v>
      </c>
      <c r="H64" s="54">
        <v>6</v>
      </c>
      <c r="I64" s="54">
        <v>0</v>
      </c>
      <c r="J64" s="54">
        <v>0</v>
      </c>
    </row>
    <row r="65" spans="7:10" x14ac:dyDescent="0.25">
      <c r="G65" s="54">
        <v>2</v>
      </c>
      <c r="H65" s="54">
        <v>6</v>
      </c>
      <c r="I65" s="54">
        <v>0</v>
      </c>
      <c r="J65" s="54">
        <v>0</v>
      </c>
    </row>
    <row r="66" spans="7:10" x14ac:dyDescent="0.25">
      <c r="G66" s="54">
        <v>3</v>
      </c>
      <c r="H66" s="54">
        <v>6</v>
      </c>
      <c r="I66" s="54">
        <v>0</v>
      </c>
      <c r="J66" s="54">
        <v>0</v>
      </c>
    </row>
    <row r="67" spans="7:10" x14ac:dyDescent="0.25">
      <c r="G67" s="54">
        <v>4</v>
      </c>
      <c r="H67" s="54">
        <v>6</v>
      </c>
      <c r="I67" s="54">
        <v>0</v>
      </c>
      <c r="J67" s="54">
        <v>0</v>
      </c>
    </row>
    <row r="68" spans="7:10" x14ac:dyDescent="0.25">
      <c r="G68" s="54">
        <v>5</v>
      </c>
      <c r="H68" s="54">
        <v>6</v>
      </c>
      <c r="I68" s="54">
        <v>0</v>
      </c>
      <c r="J68" s="54">
        <v>0</v>
      </c>
    </row>
    <row r="69" spans="7:10" x14ac:dyDescent="0.25">
      <c r="G69" s="54">
        <v>6</v>
      </c>
      <c r="H69" s="54">
        <v>6</v>
      </c>
      <c r="I69" s="54">
        <v>0</v>
      </c>
      <c r="J69" s="54">
        <v>0</v>
      </c>
    </row>
    <row r="70" spans="7:10" x14ac:dyDescent="0.25">
      <c r="G70" s="54">
        <v>7</v>
      </c>
      <c r="H70" s="54">
        <v>6</v>
      </c>
      <c r="I70" s="54">
        <v>0</v>
      </c>
      <c r="J70" s="54">
        <v>0</v>
      </c>
    </row>
    <row r="71" spans="7:10" x14ac:dyDescent="0.25">
      <c r="G71" s="54">
        <v>8</v>
      </c>
      <c r="H71" s="54">
        <v>6</v>
      </c>
      <c r="I71" s="54">
        <v>0</v>
      </c>
      <c r="J71" s="54">
        <v>0</v>
      </c>
    </row>
    <row r="72" spans="7:10" x14ac:dyDescent="0.25">
      <c r="G72" s="54">
        <v>9</v>
      </c>
      <c r="H72" s="54">
        <v>6</v>
      </c>
      <c r="I72" s="54">
        <v>0</v>
      </c>
      <c r="J72" s="54">
        <v>0</v>
      </c>
    </row>
    <row r="73" spans="7:10" x14ac:dyDescent="0.25">
      <c r="G73" s="54">
        <v>0</v>
      </c>
      <c r="H73" s="54">
        <v>7</v>
      </c>
      <c r="I73" s="54">
        <v>0</v>
      </c>
      <c r="J73" s="54">
        <v>0</v>
      </c>
    </row>
    <row r="74" spans="7:10" x14ac:dyDescent="0.25">
      <c r="G74" s="54">
        <v>1</v>
      </c>
      <c r="H74" s="54">
        <v>7</v>
      </c>
      <c r="I74" s="54">
        <v>0</v>
      </c>
      <c r="J74" s="54">
        <v>0</v>
      </c>
    </row>
    <row r="75" spans="7:10" x14ac:dyDescent="0.25">
      <c r="G75" s="54">
        <v>2</v>
      </c>
      <c r="H75" s="54">
        <v>7</v>
      </c>
      <c r="I75" s="54">
        <v>0</v>
      </c>
      <c r="J75" s="54">
        <v>0</v>
      </c>
    </row>
    <row r="76" spans="7:10" x14ac:dyDescent="0.25">
      <c r="G76" s="54">
        <v>3</v>
      </c>
      <c r="H76" s="54">
        <v>7</v>
      </c>
      <c r="I76" s="54">
        <v>0</v>
      </c>
      <c r="J76" s="54">
        <v>0</v>
      </c>
    </row>
    <row r="77" spans="7:10" x14ac:dyDescent="0.25">
      <c r="G77" s="54">
        <v>4</v>
      </c>
      <c r="H77" s="54">
        <v>7</v>
      </c>
      <c r="I77" s="54">
        <v>0</v>
      </c>
      <c r="J77" s="54">
        <v>0</v>
      </c>
    </row>
    <row r="78" spans="7:10" x14ac:dyDescent="0.25">
      <c r="G78" s="54">
        <v>5</v>
      </c>
      <c r="H78" s="54">
        <v>7</v>
      </c>
      <c r="I78" s="54">
        <v>0</v>
      </c>
      <c r="J78" s="54">
        <v>0</v>
      </c>
    </row>
    <row r="79" spans="7:10" x14ac:dyDescent="0.25">
      <c r="G79" s="54">
        <v>6</v>
      </c>
      <c r="H79" s="54">
        <v>7</v>
      </c>
      <c r="I79" s="54">
        <v>0</v>
      </c>
      <c r="J79" s="54">
        <v>0</v>
      </c>
    </row>
    <row r="80" spans="7:10" x14ac:dyDescent="0.25">
      <c r="G80" s="54">
        <v>7</v>
      </c>
      <c r="H80" s="54">
        <v>7</v>
      </c>
      <c r="I80" s="54">
        <v>0</v>
      </c>
      <c r="J80" s="54">
        <v>0</v>
      </c>
    </row>
    <row r="81" spans="7:10" x14ac:dyDescent="0.25">
      <c r="G81" s="54">
        <v>8</v>
      </c>
      <c r="H81" s="54">
        <v>7</v>
      </c>
      <c r="I81" s="54">
        <v>0</v>
      </c>
      <c r="J81" s="54">
        <v>0</v>
      </c>
    </row>
    <row r="82" spans="7:10" x14ac:dyDescent="0.25">
      <c r="G82" s="54">
        <v>9</v>
      </c>
      <c r="H82" s="54">
        <v>7</v>
      </c>
      <c r="I82" s="54">
        <v>0</v>
      </c>
      <c r="J82" s="54">
        <v>0</v>
      </c>
    </row>
    <row r="83" spans="7:10" x14ac:dyDescent="0.25">
      <c r="G83" s="54">
        <v>0</v>
      </c>
      <c r="H83" s="54">
        <v>8</v>
      </c>
      <c r="I83" s="54">
        <v>0</v>
      </c>
      <c r="J83" s="54">
        <v>0</v>
      </c>
    </row>
    <row r="84" spans="7:10" x14ac:dyDescent="0.25">
      <c r="G84" s="54">
        <v>1</v>
      </c>
      <c r="H84" s="54">
        <v>8</v>
      </c>
      <c r="I84" s="54">
        <v>0</v>
      </c>
      <c r="J84" s="54">
        <v>0</v>
      </c>
    </row>
    <row r="85" spans="7:10" x14ac:dyDescent="0.25">
      <c r="G85" s="54">
        <v>2</v>
      </c>
      <c r="H85" s="54">
        <v>8</v>
      </c>
      <c r="I85" s="54">
        <v>0</v>
      </c>
      <c r="J85" s="54">
        <v>0</v>
      </c>
    </row>
    <row r="86" spans="7:10" x14ac:dyDescent="0.25">
      <c r="G86" s="54">
        <v>3</v>
      </c>
      <c r="H86" s="54">
        <v>8</v>
      </c>
      <c r="I86" s="54">
        <v>0</v>
      </c>
      <c r="J86" s="54">
        <v>0</v>
      </c>
    </row>
    <row r="87" spans="7:10" x14ac:dyDescent="0.25">
      <c r="G87" s="54">
        <v>4</v>
      </c>
      <c r="H87" s="54">
        <v>8</v>
      </c>
      <c r="I87" s="54">
        <v>0</v>
      </c>
      <c r="J87" s="54">
        <v>0</v>
      </c>
    </row>
    <row r="88" spans="7:10" x14ac:dyDescent="0.25">
      <c r="G88" s="54">
        <v>5</v>
      </c>
      <c r="H88" s="54">
        <v>8</v>
      </c>
      <c r="I88" s="54">
        <v>0</v>
      </c>
      <c r="J88" s="54">
        <v>0</v>
      </c>
    </row>
    <row r="89" spans="7:10" x14ac:dyDescent="0.25">
      <c r="G89" s="54">
        <v>6</v>
      </c>
      <c r="H89" s="54">
        <v>8</v>
      </c>
      <c r="I89" s="54">
        <v>0</v>
      </c>
      <c r="J89" s="54">
        <v>0</v>
      </c>
    </row>
    <row r="90" spans="7:10" x14ac:dyDescent="0.25">
      <c r="G90" s="54">
        <v>7</v>
      </c>
      <c r="H90" s="54">
        <v>8</v>
      </c>
      <c r="I90" s="54">
        <v>0</v>
      </c>
      <c r="J90" s="54">
        <v>0</v>
      </c>
    </row>
    <row r="91" spans="7:10" x14ac:dyDescent="0.25">
      <c r="G91" s="54">
        <v>8</v>
      </c>
      <c r="H91" s="54">
        <v>8</v>
      </c>
      <c r="I91" s="54">
        <v>0</v>
      </c>
      <c r="J91" s="54">
        <v>0</v>
      </c>
    </row>
    <row r="92" spans="7:10" x14ac:dyDescent="0.25">
      <c r="G92" s="54">
        <v>9</v>
      </c>
      <c r="H92" s="54">
        <v>8</v>
      </c>
      <c r="I92" s="54">
        <v>0</v>
      </c>
      <c r="J92" s="54">
        <v>0</v>
      </c>
    </row>
    <row r="93" spans="7:10" x14ac:dyDescent="0.25">
      <c r="G93" s="54">
        <v>0</v>
      </c>
      <c r="H93" s="54">
        <v>9</v>
      </c>
      <c r="I93" s="54">
        <v>0</v>
      </c>
      <c r="J93" s="54">
        <v>0</v>
      </c>
    </row>
    <row r="94" spans="7:10" x14ac:dyDescent="0.25">
      <c r="G94" s="54">
        <v>1</v>
      </c>
      <c r="H94" s="54">
        <v>9</v>
      </c>
      <c r="I94" s="54">
        <v>0</v>
      </c>
      <c r="J94" s="54">
        <v>0</v>
      </c>
    </row>
    <row r="95" spans="7:10" x14ac:dyDescent="0.25">
      <c r="G95" s="54">
        <v>2</v>
      </c>
      <c r="H95" s="54">
        <v>9</v>
      </c>
      <c r="I95" s="54">
        <v>0</v>
      </c>
      <c r="J95" s="54">
        <v>0</v>
      </c>
    </row>
    <row r="96" spans="7:10" x14ac:dyDescent="0.25">
      <c r="G96" s="54">
        <v>3</v>
      </c>
      <c r="H96" s="54">
        <v>9</v>
      </c>
      <c r="I96" s="54">
        <v>0</v>
      </c>
      <c r="J96" s="54">
        <v>0</v>
      </c>
    </row>
    <row r="97" spans="7:10" x14ac:dyDescent="0.25">
      <c r="G97" s="54">
        <v>4</v>
      </c>
      <c r="H97" s="54">
        <v>9</v>
      </c>
      <c r="I97" s="54">
        <v>0</v>
      </c>
      <c r="J97" s="54">
        <v>0</v>
      </c>
    </row>
    <row r="98" spans="7:10" x14ac:dyDescent="0.25">
      <c r="G98" s="54">
        <v>5</v>
      </c>
      <c r="H98" s="54">
        <v>9</v>
      </c>
      <c r="I98" s="54">
        <v>0</v>
      </c>
      <c r="J98" s="54">
        <v>0</v>
      </c>
    </row>
    <row r="99" spans="7:10" x14ac:dyDescent="0.25">
      <c r="G99" s="54">
        <v>6</v>
      </c>
      <c r="H99" s="54">
        <v>9</v>
      </c>
      <c r="I99" s="54">
        <v>0</v>
      </c>
      <c r="J99" s="54">
        <v>0</v>
      </c>
    </row>
    <row r="100" spans="7:10" x14ac:dyDescent="0.25">
      <c r="G100" s="54">
        <v>7</v>
      </c>
      <c r="H100" s="54">
        <v>9</v>
      </c>
      <c r="I100" s="54">
        <v>0</v>
      </c>
      <c r="J100" s="54">
        <v>0</v>
      </c>
    </row>
    <row r="101" spans="7:10" x14ac:dyDescent="0.25">
      <c r="G101" s="54">
        <v>8</v>
      </c>
      <c r="H101" s="54">
        <v>9</v>
      </c>
      <c r="I101" s="54">
        <v>0</v>
      </c>
      <c r="J101" s="54">
        <v>0</v>
      </c>
    </row>
    <row r="102" spans="7:10" x14ac:dyDescent="0.25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B43B02E-E67B-4D85-AE55-8321CA8437B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6579BB5-CE3E-4DE0-BA8E-7FB92E5936C6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8F9E4668-BCB1-4972-9CF7-38DB7CCFE501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43301DB3-9A1E-4774-9B47-F2AD4BEF1977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DELL</cp:lastModifiedBy>
  <dcterms:created xsi:type="dcterms:W3CDTF">2015-10-15T14:17:43Z</dcterms:created>
  <dcterms:modified xsi:type="dcterms:W3CDTF">2021-05-26T08:41:21Z</dcterms:modified>
</cp:coreProperties>
</file>