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COACH X BA\SESSION 4 - EXCEL\PROJECTS\"/>
    </mc:Choice>
  </mc:AlternateContent>
  <xr:revisionPtr revIDLastSave="0" documentId="13_ncr:1_{A15E6356-184C-4E5E-B70A-2F05E069A79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preciation Calculator" sheetId="1" r:id="rId1"/>
    <sheet name="Data" sheetId="6" r:id="rId2"/>
    <sheet name="Advanced Analysis" sheetId="3" r:id="rId3"/>
    <sheet name="Char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3" i="1" s="1"/>
  <c r="D8" i="1"/>
  <c r="C26" i="1" l="1"/>
  <c r="D11" i="1"/>
  <c r="D12" i="1" s="1"/>
  <c r="D27" i="1" l="1"/>
  <c r="D13" i="1"/>
  <c r="D14" i="1" l="1"/>
  <c r="D15" i="1" s="1"/>
  <c r="C27" i="1"/>
  <c r="D28" i="1" s="1"/>
  <c r="C28" i="1" l="1"/>
  <c r="D29" i="1" s="1"/>
  <c r="C29" i="1" s="1"/>
  <c r="D30" i="1" l="1"/>
  <c r="C30" i="1" s="1"/>
  <c r="D31" i="1" l="1"/>
  <c r="C31" i="1" s="1"/>
  <c r="D32" i="1" l="1"/>
  <c r="C32" i="1" s="1"/>
  <c r="D33" i="1" l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<sst xmlns="http://schemas.openxmlformats.org/spreadsheetml/2006/main" count="69" uniqueCount="59">
  <si>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</si>
  <si>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</si>
  <si>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</si>
  <si>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</si>
  <si>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</si>
  <si>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</si>
  <si>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</si>
  <si>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</si>
  <si>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</si>
  <si>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</si>
  <si>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</si>
  <si>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</si>
  <si>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</si>
  <si>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</si>
  <si>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</si>
  <si>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</si>
  <si>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</si>
  <si>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</si>
  <si>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</si>
  <si>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</si>
  <si>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Question</t>
  </si>
  <si>
    <t>Formula  Used</t>
  </si>
  <si>
    <t>Answer</t>
  </si>
  <si>
    <t>Explanation</t>
  </si>
  <si>
    <t>Calculate the annual depreciation amount using the straight line method for the given asset.</t>
  </si>
  <si>
    <t>This spreads the cost evenly over 10 years</t>
  </si>
  <si>
    <t>Remaining value after full depreciation</t>
  </si>
  <si>
    <t>Total expense over the asset’s life</t>
  </si>
  <si>
    <t>Used to reduce book value each year</t>
  </si>
  <si>
    <t>Based on reduced book value</t>
  </si>
  <si>
    <t>256000 - 51200 = 204800</t>
  </si>
  <si>
    <t>Continues reducing each year</t>
  </si>
  <si>
    <t>(Calculated from your schedule)</t>
  </si>
  <si>
    <t>Sum of all yearly depreciation</t>
  </si>
  <si>
    <t>= Final Book Value in Year 10</t>
  </si>
  <si>
    <t>(From your schedule)</t>
  </si>
  <si>
    <t>Remaining value after 10 years</t>
  </si>
  <si>
    <t>=SL Total - DB Total</t>
  </si>
  <si>
    <t>Shows which method depreciates more.</t>
  </si>
  <si>
    <t>= Asset Price - Book Value after Year 10</t>
  </si>
  <si>
    <t>= Book Value Year 3 - Depreciation Year 4</t>
  </si>
  <si>
    <t>= Book Value at Start of Year 2 × Rate</t>
  </si>
  <si>
    <t>= 20% (assumed)</t>
  </si>
  <si>
    <t>= Scrap Value</t>
  </si>
  <si>
    <t>= Annual Depreciation × Life Span</t>
  </si>
  <si>
    <t>= (Asset Price - Scrap Value) / Life Span</t>
  </si>
  <si>
    <t>Calculate the total depreciation for the asset's entire life span using the straight-line method.</t>
  </si>
  <si>
    <t>What is the depreciated book value of the asset after its life span using the straight-line method?</t>
  </si>
  <si>
    <t>Calculate the rate of depreciation per year as per the diminishing balance method.</t>
  </si>
  <si>
    <t>What is the depreciation amount for the asset in the second year according to the diminishing balance method?</t>
  </si>
  <si>
    <t>What is the book value of the asset in the fourth year using the diminishing balance method?</t>
  </si>
  <si>
    <t>Calculate the total depreciation for the asset's entire life span using the diminishing balance method.</t>
  </si>
  <si>
    <t>What is the book value of the asset after its life span using the diminishing balance method?</t>
  </si>
  <si>
    <t>Compare the total depreciation amounts obtained from the straight-line method and the diminishing balance method. Which method results in higher total depreciation?</t>
  </si>
  <si>
    <t>(Compare both)</t>
  </si>
  <si>
    <t xml:space="preserve"> Year</t>
  </si>
  <si>
    <t>Diminishing Book Value</t>
  </si>
  <si>
    <t>Comparison : Diminishing &amp; Straight</t>
  </si>
  <si>
    <t>Diminishing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</si>
</sst>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[$$-409]#,##0.00"/>
    <numFmt numFmtId="165" formatCode="&quot;₹&quot;\ #,##0.00"/>
  </numFmts>
  <fonts count="12" x14ac:knownFonts="1">
    <font>
      <sz val="11"/>
      <color theme="1"/>
      <name val="Corbel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orbel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9" fontId="6" fillId="2" borderId="1" xfId="3" applyFont="1" applyFill="1" applyBorder="1" applyAlignment="1">
      <alignment horizontal="center" vertical="center"/>
    </xf>
    <xf numFmtId="44" fontId="6" fillId="4" borderId="1" xfId="2" applyFont="1" applyFill="1" applyBorder="1" applyAlignment="1">
      <alignment horizontal="center" vertical="center"/>
    </xf>
    <xf numFmtId="44" fontId="6" fillId="2" borderId="1" xfId="2" applyFont="1" applyFill="1" applyBorder="1" applyAlignment="1">
      <alignment horizontal="center" vertical="center"/>
    </xf>
    <xf numFmtId="44" fontId="4" fillId="2" borderId="1" xfId="2" applyFont="1" applyFill="1" applyBorder="1" applyAlignment="1">
      <alignment horizontal="center" vertical="center"/>
    </xf>
    <xf numFmtId="165" fontId="4" fillId="2" borderId="1" xfId="2" applyNumberFormat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65" fontId="0" fillId="0" borderId="7" xfId="0" applyNumberFormat="1" applyBorder="1" applyAlignment="1">
      <alignment vertical="center" wrapText="1"/>
    </xf>
    <xf numFmtId="165" fontId="0" fillId="0" borderId="7" xfId="0" applyNumberFormat="1" applyBorder="1"/>
    <xf numFmtId="0" fontId="11" fillId="5" borderId="7" xfId="0" applyFont="1" applyFill="1" applyBorder="1"/>
    <xf numFmtId="0" fontId="0" fillId="0" borderId="7" xfId="0" applyBorder="1" applyAlignment="1">
      <alignment horizontal="left"/>
    </xf>
    <xf numFmtId="0" fontId="0" fillId="0" borderId="7" xfId="0" quotePrefix="1" applyBorder="1" applyAlignment="1">
      <alignment horizontal="left"/>
    </xf>
    <xf numFmtId="10" fontId="0" fillId="0" borderId="7" xfId="0" applyNumberFormat="1" applyBorder="1" applyAlignment="1">
      <alignment horizontal="left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Diminishing Balance Depreciation Chart</a:t>
            </a:r>
            <a:endParaRPr lang="en-IN" b="1"/>
          </a:p>
        </c:rich>
      </c:tx>
      <c:layout>
        <c:manualLayout>
          <c:xMode val="edge"/>
          <c:yMode val="edge"/>
          <c:x val="0.2545056867891513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3726582299278317"/>
          <c:y val="0.1300462962962963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A-402E-83C0-5F626DA03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Calculator'!$D$26:$D$36</c:f>
              <c:numCache>
                <c:formatCode>_("₹"* #,##0.00_);_("₹"* \(#,##0.00\);_("₹"* "-"??_);_(@_)</c:formatCode>
                <c:ptCount val="11"/>
                <c:pt idx="0">
                  <c:v>500000</c:v>
                </c:pt>
                <c:pt idx="1">
                  <c:v>397164.11736214074</c:v>
                </c:pt>
                <c:pt idx="2">
                  <c:v>315478.67224009661</c:v>
                </c:pt>
                <c:pt idx="3">
                  <c:v>250593.61681363612</c:v>
                </c:pt>
                <c:pt idx="4">
                  <c:v>199053.58527674861</c:v>
                </c:pt>
                <c:pt idx="5">
                  <c:v>158113.88300841895</c:v>
                </c:pt>
                <c:pt idx="6">
                  <c:v>125594.321575479</c:v>
                </c:pt>
                <c:pt idx="7">
                  <c:v>99763.115748443975</c:v>
                </c:pt>
                <c:pt idx="8">
                  <c:v>79244.659623055661</c:v>
                </c:pt>
                <c:pt idx="9">
                  <c:v>62946.270589708351</c:v>
                </c:pt>
                <c:pt idx="10">
                  <c:v>49999.999999999993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A-402E-83C0-5F626DA03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Calculator'!$D$25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A-402E-83C0-5F626DA034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A-402E-83C0-5F626DA0349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Calculator'!$C$24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A-402E-83C0-5F626DA034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'Depreciation Calculator'!$D$24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A-402E-83C0-5F626DA0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5216"/>
        <c:axId val="1350966176"/>
      </c:lineChart>
      <c:catAx>
        <c:axId val="13509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66176"/>
        <c:crosses val="autoZero"/>
        <c:auto val="1"/>
        <c:lblAlgn val="ctr"/>
        <c:lblOffset val="100"/>
        <c:noMultiLvlLbl val="0"/>
      </c:catAx>
      <c:valAx>
        <c:axId val="13509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Book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Straight-Line Depreciation Chart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82F-BC86-EC2FCAC4943F}"/>
            </c:ext>
          </c:extLst>
        </c:ser>
        <c:ser>
          <c:idx val="1"/>
          <c:order val="1"/>
          <c:tx>
            <c:strRef>
              <c:f>Data!$B$2</c:f>
              <c:strCache>
                <c:ptCount val="1"/>
                <c:pt idx="0">
                  <c:v>Book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Data!$B$3:$B$12</c:f>
              <c:numCache>
                <c:formatCode>"₹"\ #,##0.00</c:formatCode>
                <c:ptCount val="10"/>
                <c:pt idx="0">
                  <c:v>455000</c:v>
                </c:pt>
                <c:pt idx="1">
                  <c:v>410000</c:v>
                </c:pt>
                <c:pt idx="2">
                  <c:v>365000</c:v>
                </c:pt>
                <c:pt idx="3">
                  <c:v>320000</c:v>
                </c:pt>
                <c:pt idx="4">
                  <c:v>275000</c:v>
                </c:pt>
                <c:pt idx="5">
                  <c:v>230000</c:v>
                </c:pt>
                <c:pt idx="6">
                  <c:v>185000</c:v>
                </c:pt>
                <c:pt idx="7">
                  <c:v>140000</c:v>
                </c:pt>
                <c:pt idx="8">
                  <c:v>95000</c:v>
                </c:pt>
                <c:pt idx="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82F-BC86-EC2FCAC4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443728"/>
        <c:axId val="1562442288"/>
      </c:lineChart>
      <c:catAx>
        <c:axId val="156244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>
            <c:manualLayout>
              <c:xMode val="edge"/>
              <c:yMode val="edge"/>
              <c:x val="0.4967974628171479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2288"/>
        <c:crosses val="autoZero"/>
        <c:auto val="1"/>
        <c:lblAlgn val="ctr"/>
        <c:lblOffset val="100"/>
        <c:noMultiLvlLbl val="0"/>
      </c:catAx>
      <c:valAx>
        <c:axId val="1562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 Book</a:t>
                </a:r>
                <a:r>
                  <a:rPr lang="en-IN" b="1" baseline="0"/>
                  <a:t> Value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9444444444444445E-2"/>
              <c:y val="0.35024679206765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Comparison of Depreciation Methods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5-44EA-B07A-9180E5218756}"/>
            </c:ext>
          </c:extLst>
        </c:ser>
        <c:ser>
          <c:idx val="1"/>
          <c:order val="1"/>
          <c:tx>
            <c:strRef>
              <c:f>Data!$B$2</c:f>
              <c:strCache>
                <c:ptCount val="1"/>
                <c:pt idx="0">
                  <c:v>Book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Data!$B$3:$B$12</c:f>
              <c:numCache>
                <c:formatCode>"₹"\ #,##0.00</c:formatCode>
                <c:ptCount val="10"/>
                <c:pt idx="0">
                  <c:v>455000</c:v>
                </c:pt>
                <c:pt idx="1">
                  <c:v>410000</c:v>
                </c:pt>
                <c:pt idx="2">
                  <c:v>365000</c:v>
                </c:pt>
                <c:pt idx="3">
                  <c:v>320000</c:v>
                </c:pt>
                <c:pt idx="4">
                  <c:v>275000</c:v>
                </c:pt>
                <c:pt idx="5">
                  <c:v>230000</c:v>
                </c:pt>
                <c:pt idx="6">
                  <c:v>185000</c:v>
                </c:pt>
                <c:pt idx="7">
                  <c:v>140000</c:v>
                </c:pt>
                <c:pt idx="8">
                  <c:v>95000</c:v>
                </c:pt>
                <c:pt idx="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5-44EA-B07A-9180E5218756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Diminishing Book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Data!$C$3:$C$12</c:f>
              <c:numCache>
                <c:formatCode>"₹"\ #,##0.00</c:formatCode>
                <c:ptCount val="10"/>
                <c:pt idx="0">
                  <c:v>500000</c:v>
                </c:pt>
                <c:pt idx="1">
                  <c:v>397164</c:v>
                </c:pt>
                <c:pt idx="2">
                  <c:v>315478</c:v>
                </c:pt>
                <c:pt idx="3">
                  <c:v>250593</c:v>
                </c:pt>
                <c:pt idx="4">
                  <c:v>199053</c:v>
                </c:pt>
                <c:pt idx="5">
                  <c:v>158113</c:v>
                </c:pt>
                <c:pt idx="6">
                  <c:v>125594</c:v>
                </c:pt>
                <c:pt idx="7">
                  <c:v>99763</c:v>
                </c:pt>
                <c:pt idx="8">
                  <c:v>79224</c:v>
                </c:pt>
                <c:pt idx="9">
                  <c:v>62946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5-44EA-B07A-9180E521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31680"/>
        <c:axId val="1525530720"/>
      </c:lineChart>
      <c:catAx>
        <c:axId val="15255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0720"/>
        <c:crosses val="autoZero"/>
        <c:auto val="1"/>
        <c:lblAlgn val="ctr"/>
        <c:lblOffset val="100"/>
        <c:noMultiLvlLbl val="0"/>
      </c:catAx>
      <c:valAx>
        <c:axId val="15255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Book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Total Depreciation Comparison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20877718353249586"/>
          <c:y val="0.14628647214854112"/>
          <c:w val="0.7286114752059395"/>
          <c:h val="0.6397289695551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Diminishing Book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Data!$B$3:$B$12</c:f>
              <c:numCache>
                <c:formatCode>"₹"\ #,##0.00</c:formatCode>
                <c:ptCount val="10"/>
                <c:pt idx="0">
                  <c:v>455000</c:v>
                </c:pt>
                <c:pt idx="1">
                  <c:v>410000</c:v>
                </c:pt>
                <c:pt idx="2">
                  <c:v>365000</c:v>
                </c:pt>
                <c:pt idx="3">
                  <c:v>320000</c:v>
                </c:pt>
                <c:pt idx="4">
                  <c:v>275000</c:v>
                </c:pt>
                <c:pt idx="5">
                  <c:v>230000</c:v>
                </c:pt>
                <c:pt idx="6">
                  <c:v>185000</c:v>
                </c:pt>
                <c:pt idx="7">
                  <c:v>140000</c:v>
                </c:pt>
                <c:pt idx="8">
                  <c:v>95000</c:v>
                </c:pt>
                <c:pt idx="9">
                  <c:v>50000</c:v>
                </c:pt>
              </c:numCache>
            </c:numRef>
          </c:cat>
          <c:val>
            <c:numRef>
              <c:f>Data!$C$3:$C$12</c:f>
              <c:numCache>
                <c:formatCode>"₹"\ #,##0.00</c:formatCode>
                <c:ptCount val="10"/>
                <c:pt idx="0">
                  <c:v>500000</c:v>
                </c:pt>
                <c:pt idx="1">
                  <c:v>397164</c:v>
                </c:pt>
                <c:pt idx="2">
                  <c:v>315478</c:v>
                </c:pt>
                <c:pt idx="3">
                  <c:v>250593</c:v>
                </c:pt>
                <c:pt idx="4">
                  <c:v>199053</c:v>
                </c:pt>
                <c:pt idx="5">
                  <c:v>158113</c:v>
                </c:pt>
                <c:pt idx="6">
                  <c:v>125594</c:v>
                </c:pt>
                <c:pt idx="7">
                  <c:v>99763</c:v>
                </c:pt>
                <c:pt idx="8">
                  <c:v>79224</c:v>
                </c:pt>
                <c:pt idx="9">
                  <c:v>62946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4829-9000-B8D54214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7639856"/>
        <c:axId val="1467641296"/>
      </c:barChart>
      <c:catAx>
        <c:axId val="146763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Method (Straight-Line vs Diminishing Balance)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1296"/>
        <c:crosses val="autoZero"/>
        <c:auto val="1"/>
        <c:lblAlgn val="ctr"/>
        <c:lblOffset val="100"/>
        <c:noMultiLvlLbl val="0"/>
      </c:catAx>
      <c:valAx>
        <c:axId val="14676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Total Depreciation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68580</xdr:rowOff>
    </xdr:from>
    <xdr:to>
      <xdr:col>9</xdr:col>
      <xdr:colOff>259080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69992-376F-42AF-8DB6-6613A65C6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16</xdr:row>
      <xdr:rowOff>91440</xdr:rowOff>
    </xdr:from>
    <xdr:to>
      <xdr:col>18</xdr:col>
      <xdr:colOff>198120</xdr:colOff>
      <xdr:row>32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CDE4E-05D4-49DD-B472-1C6B74A71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264522</xdr:colOff>
      <xdr:row>16</xdr:row>
      <xdr:rowOff>39189</xdr:rowOff>
    </xdr:from>
    <xdr:to>
      <xdr:col>9</xdr:col>
      <xdr:colOff>210093</xdr:colOff>
      <xdr:row>32</xdr:row>
      <xdr:rowOff>17417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AE784-A51D-4EE0-9034-377060935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0</xdr:row>
      <xdr:rowOff>30480</xdr:rowOff>
    </xdr:from>
    <xdr:to>
      <xdr:col>19</xdr:col>
      <xdr:colOff>579120</xdr:colOff>
      <xdr:row>15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90AD56-31D4-49FA-93BE-1A1A9871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workbookViewId="0">
      <selection activeCell="F11" sqref="F11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19.109375" style="1" customWidth="1"/>
    <col min="5" max="5" width="3.33203125" style="1" customWidth="1"/>
    <col min="6" max="6" width="8.6640625" style="1"/>
    <col min="7" max="7" width="9" style="1" customWidth="1"/>
    <col min="8" max="16384" width="8.6640625" style="1"/>
  </cols>
  <sheetData>
    <row r="1" spans="1:5" ht="9.9" customHeight="1" thickBot="1" x14ac:dyDescent="0.35">
      <c r="A1" s="7"/>
      <c r="B1" s="7"/>
      <c r="C1" s="7"/>
      <c r="D1" s="7"/>
      <c r="E1" s="7"/>
    </row>
    <row r="2" spans="1:5" ht="37.799999999999997" thickTop="1" thickBot="1" x14ac:dyDescent="0.35">
      <c r="A2" s="7"/>
      <c r="B2" s="31"/>
      <c r="C2" s="29" t="s">
        <v>19</v>
      </c>
      <c r="D2" s="29"/>
      <c r="E2" s="7"/>
    </row>
    <row r="3" spans="1:5" ht="27" thickTop="1" thickBot="1" x14ac:dyDescent="0.35">
      <c r="A3" s="7"/>
      <c r="B3" s="32"/>
      <c r="C3" s="30" t="s">
        <v>8</v>
      </c>
      <c r="D3" s="30"/>
      <c r="E3" s="7"/>
    </row>
    <row r="4" spans="1:5" ht="19.2" thickTop="1" thickBot="1" x14ac:dyDescent="0.35">
      <c r="A4" s="7"/>
      <c r="B4" s="3"/>
      <c r="C4" s="3"/>
      <c r="D4" s="3"/>
      <c r="E4" s="7"/>
    </row>
    <row r="5" spans="1:5" ht="25.8" thickTop="1" thickBot="1" x14ac:dyDescent="0.35">
      <c r="A5" s="7"/>
      <c r="B5" s="35" t="s">
        <v>17</v>
      </c>
      <c r="C5" s="35"/>
      <c r="D5" s="35"/>
      <c r="E5" s="7"/>
    </row>
    <row r="6" spans="1:5" ht="19.2" thickTop="1" thickBot="1" x14ac:dyDescent="0.35">
      <c r="A6" s="7"/>
      <c r="B6" s="33" t="s">
        <v>11</v>
      </c>
      <c r="C6" s="34"/>
      <c r="D6" s="9">
        <v>450000</v>
      </c>
      <c r="E6" s="7"/>
    </row>
    <row r="7" spans="1:5" ht="19.2" thickTop="1" thickBot="1" x14ac:dyDescent="0.35">
      <c r="A7" s="7"/>
      <c r="B7" s="33" t="s">
        <v>13</v>
      </c>
      <c r="C7" s="34"/>
      <c r="D7" s="9">
        <v>50000</v>
      </c>
      <c r="E7" s="7"/>
    </row>
    <row r="8" spans="1:5" ht="19.2" thickTop="1" thickBot="1" x14ac:dyDescent="0.35">
      <c r="A8" s="7"/>
      <c r="B8" s="33" t="s">
        <v>0</v>
      </c>
      <c r="C8" s="34"/>
      <c r="D8" s="10">
        <f>D6+D7</f>
        <v>500000</v>
      </c>
      <c r="E8" s="7"/>
    </row>
    <row r="9" spans="1:5" ht="19.2" thickTop="1" thickBot="1" x14ac:dyDescent="0.35">
      <c r="A9" s="7"/>
      <c r="B9" s="33" t="s">
        <v>1</v>
      </c>
      <c r="C9" s="34"/>
      <c r="D9" s="9">
        <v>50000</v>
      </c>
      <c r="E9" s="7"/>
    </row>
    <row r="10" spans="1:5" ht="19.2" thickTop="1" thickBot="1" x14ac:dyDescent="0.35">
      <c r="A10" s="7"/>
      <c r="B10" s="33" t="s">
        <v>2</v>
      </c>
      <c r="C10" s="34"/>
      <c r="D10" s="8">
        <v>10</v>
      </c>
      <c r="E10" s="7"/>
    </row>
    <row r="11" spans="1:5" ht="19.2" thickTop="1" thickBot="1" x14ac:dyDescent="0.35">
      <c r="A11" s="7"/>
      <c r="B11" s="28" t="s">
        <v>9</v>
      </c>
      <c r="C11" s="28"/>
      <c r="D11" s="10">
        <f>IF(D8="", "", SLN($D$8,$D$9,$D$10))</f>
        <v>45000</v>
      </c>
      <c r="E11" s="7"/>
    </row>
    <row r="12" spans="1:5" ht="19.2" thickTop="1" thickBot="1" x14ac:dyDescent="0.35">
      <c r="A12" s="7"/>
      <c r="B12" s="28" t="s">
        <v>12</v>
      </c>
      <c r="C12" s="28"/>
      <c r="D12" s="12">
        <f>IFERROR(D11/D8,"")</f>
        <v>0.09</v>
      </c>
      <c r="E12" s="7"/>
    </row>
    <row r="13" spans="1:5" ht="19.2" thickTop="1" thickBot="1" x14ac:dyDescent="0.35">
      <c r="A13" s="7"/>
      <c r="B13" s="33" t="s">
        <v>5</v>
      </c>
      <c r="C13" s="34"/>
      <c r="D13" s="11">
        <f>IF(D8="", "", D11*D10)</f>
        <v>450000</v>
      </c>
      <c r="E13" s="7"/>
    </row>
    <row r="14" spans="1:5" ht="19.2" thickTop="1" thickBot="1" x14ac:dyDescent="0.35">
      <c r="A14" s="7"/>
      <c r="B14" s="33" t="s">
        <v>4</v>
      </c>
      <c r="C14" s="34"/>
      <c r="D14" s="11">
        <f>IF(D8="", "", D8-D13)</f>
        <v>50000</v>
      </c>
      <c r="E14" s="7"/>
    </row>
    <row r="15" spans="1:5" ht="19.2" thickTop="1" thickBot="1" x14ac:dyDescent="0.35">
      <c r="A15" s="7"/>
      <c r="B15" s="33" t="s">
        <v>6</v>
      </c>
      <c r="C15" s="34"/>
      <c r="D15" s="11">
        <f>IF(D8="", "", D9-D14)</f>
        <v>0</v>
      </c>
      <c r="E15" s="7"/>
    </row>
    <row r="16" spans="1:5" ht="19.2" thickTop="1" thickBot="1" x14ac:dyDescent="0.35">
      <c r="A16" s="7"/>
      <c r="B16" s="3"/>
      <c r="C16" s="3"/>
      <c r="D16" s="3"/>
      <c r="E16" s="7"/>
    </row>
    <row r="17" spans="1:5" ht="25.8" thickTop="1" thickBot="1" x14ac:dyDescent="0.35">
      <c r="A17" s="7"/>
      <c r="B17" s="35" t="s">
        <v>16</v>
      </c>
      <c r="C17" s="35"/>
      <c r="D17" s="35"/>
      <c r="E17" s="7"/>
    </row>
    <row r="18" spans="1:5" ht="18.899999999999999" customHeight="1" thickTop="1" thickBot="1" x14ac:dyDescent="0.35">
      <c r="A18" s="7"/>
      <c r="B18" s="28" t="s">
        <v>11</v>
      </c>
      <c r="C18" s="28"/>
      <c r="D18" s="13">
        <v>450000</v>
      </c>
      <c r="E18" s="7"/>
    </row>
    <row r="19" spans="1:5" ht="18.899999999999999" customHeight="1" thickTop="1" thickBot="1" x14ac:dyDescent="0.35">
      <c r="A19" s="7"/>
      <c r="B19" s="28" t="s">
        <v>14</v>
      </c>
      <c r="C19" s="28"/>
      <c r="D19" s="13">
        <v>50000</v>
      </c>
      <c r="E19" s="7"/>
    </row>
    <row r="20" spans="1:5" ht="18.899999999999999" customHeight="1" thickTop="1" thickBot="1" x14ac:dyDescent="0.35">
      <c r="A20" s="7"/>
      <c r="B20" s="28" t="s">
        <v>0</v>
      </c>
      <c r="C20" s="28"/>
      <c r="D20" s="14">
        <f>D18+D19</f>
        <v>500000</v>
      </c>
      <c r="E20" s="7"/>
    </row>
    <row r="21" spans="1:5" ht="18.899999999999999" customHeight="1" thickTop="1" thickBot="1" x14ac:dyDescent="0.35">
      <c r="A21" s="7"/>
      <c r="B21" s="28" t="s">
        <v>1</v>
      </c>
      <c r="C21" s="28"/>
      <c r="D21" s="13">
        <v>50000</v>
      </c>
      <c r="E21" s="7"/>
    </row>
    <row r="22" spans="1:5" ht="18.899999999999999" customHeight="1" thickTop="1" thickBot="1" x14ac:dyDescent="0.35">
      <c r="A22" s="7"/>
      <c r="B22" s="28" t="s">
        <v>2</v>
      </c>
      <c r="C22" s="28"/>
      <c r="D22" s="8">
        <v>10</v>
      </c>
      <c r="E22" s="7"/>
    </row>
    <row r="23" spans="1:5" ht="18.899999999999999" customHeight="1" thickTop="1" thickBot="1" x14ac:dyDescent="0.35">
      <c r="A23" s="7"/>
      <c r="B23" s="26" t="s">
        <v>10</v>
      </c>
      <c r="C23" s="26"/>
      <c r="D23" s="4">
        <f>IF(D20="","",1-(D21/D20)^(1/D22))</f>
        <v>0.20567176527571851</v>
      </c>
      <c r="E23" s="7"/>
    </row>
    <row r="24" spans="1:5" ht="24" thickTop="1" thickBot="1" x14ac:dyDescent="0.35">
      <c r="A24" s="7"/>
      <c r="B24" s="27" t="s">
        <v>15</v>
      </c>
      <c r="C24" s="27"/>
      <c r="D24" s="27"/>
      <c r="E24" s="7"/>
    </row>
    <row r="25" spans="1:5" ht="19.2" thickTop="1" thickBot="1" x14ac:dyDescent="0.35">
      <c r="A25" s="7"/>
      <c r="B25" s="5" t="s">
        <v>7</v>
      </c>
      <c r="C25" s="5" t="s">
        <v>18</v>
      </c>
      <c r="D25" s="5" t="s">
        <v>3</v>
      </c>
      <c r="E25" s="7"/>
    </row>
    <row r="26" spans="1:5" ht="19.2" thickTop="1" thickBot="1" x14ac:dyDescent="0.35">
      <c r="A26" s="7"/>
      <c r="B26" s="2">
        <v>1</v>
      </c>
      <c r="C26" s="16">
        <f>IFERROR(IF(D26&gt;$D$21, (D26*$D$23), ""),"")</f>
        <v>102835.88263785925</v>
      </c>
      <c r="D26" s="15">
        <v>500000</v>
      </c>
      <c r="E26" s="7"/>
    </row>
    <row r="27" spans="1:5" ht="19.2" thickTop="1" thickBot="1" x14ac:dyDescent="0.35">
      <c r="A27" s="7"/>
      <c r="B27" s="2">
        <v>2</v>
      </c>
      <c r="C27" s="16">
        <f t="shared" ref="C27:C45" si="0">IFERROR(IF(D27&gt;$D$21, (D27*$D$23), ""),"")</f>
        <v>81685.445122044126</v>
      </c>
      <c r="D27" s="15">
        <f t="shared" ref="D27:D45" si="1">IFERROR(D26-C26, "")</f>
        <v>397164.11736214074</v>
      </c>
      <c r="E27" s="7"/>
    </row>
    <row r="28" spans="1:5" ht="19.2" thickTop="1" thickBot="1" x14ac:dyDescent="0.35">
      <c r="A28" s="7"/>
      <c r="B28" s="2">
        <v>3</v>
      </c>
      <c r="C28" s="16">
        <f t="shared" si="0"/>
        <v>64885.05542646048</v>
      </c>
      <c r="D28" s="15">
        <f t="shared" si="1"/>
        <v>315478.67224009661</v>
      </c>
      <c r="E28" s="7"/>
    </row>
    <row r="29" spans="1:5" ht="19.2" thickTop="1" thickBot="1" x14ac:dyDescent="0.35">
      <c r="A29" s="7"/>
      <c r="B29" s="2">
        <v>4</v>
      </c>
      <c r="C29" s="16">
        <f t="shared" si="0"/>
        <v>51540.031536887516</v>
      </c>
      <c r="D29" s="15">
        <f t="shared" si="1"/>
        <v>250593.61681363612</v>
      </c>
      <c r="E29" s="7"/>
    </row>
    <row r="30" spans="1:5" ht="19.2" thickTop="1" thickBot="1" x14ac:dyDescent="0.35">
      <c r="A30" s="7"/>
      <c r="B30" s="2">
        <v>5</v>
      </c>
      <c r="C30" s="16">
        <f t="shared" si="0"/>
        <v>40939.70226832966</v>
      </c>
      <c r="D30" s="15">
        <f t="shared" si="1"/>
        <v>199053.58527674861</v>
      </c>
      <c r="E30" s="7"/>
    </row>
    <row r="31" spans="1:5" ht="19.2" thickTop="1" thickBot="1" x14ac:dyDescent="0.35">
      <c r="A31" s="7"/>
      <c r="B31" s="2">
        <v>6</v>
      </c>
      <c r="C31" s="16">
        <f t="shared" si="0"/>
        <v>32519.561432939961</v>
      </c>
      <c r="D31" s="15">
        <f t="shared" si="1"/>
        <v>158113.88300841895</v>
      </c>
      <c r="E31" s="7"/>
    </row>
    <row r="32" spans="1:5" ht="19.2" thickTop="1" thickBot="1" x14ac:dyDescent="0.35">
      <c r="A32" s="7"/>
      <c r="B32" s="2">
        <v>7</v>
      </c>
      <c r="C32" s="16">
        <f t="shared" si="0"/>
        <v>25831.205827035024</v>
      </c>
      <c r="D32" s="15">
        <f t="shared" si="1"/>
        <v>125594.321575479</v>
      </c>
      <c r="E32" s="7"/>
    </row>
    <row r="33" spans="1:5" ht="19.2" thickTop="1" thickBot="1" x14ac:dyDescent="0.35">
      <c r="A33" s="7"/>
      <c r="B33" s="2">
        <v>8</v>
      </c>
      <c r="C33" s="16">
        <f t="shared" si="0"/>
        <v>20518.456125388308</v>
      </c>
      <c r="D33" s="15">
        <f t="shared" si="1"/>
        <v>99763.115748443975</v>
      </c>
      <c r="E33" s="7"/>
    </row>
    <row r="34" spans="1:5" ht="19.2" thickTop="1" thickBot="1" x14ac:dyDescent="0.35">
      <c r="A34" s="7"/>
      <c r="B34" s="2">
        <v>9</v>
      </c>
      <c r="C34" s="16">
        <f t="shared" si="0"/>
        <v>16298.389033347312</v>
      </c>
      <c r="D34" s="15">
        <f t="shared" si="1"/>
        <v>79244.659623055661</v>
      </c>
      <c r="E34" s="7"/>
    </row>
    <row r="35" spans="1:5" ht="19.2" thickTop="1" thickBot="1" x14ac:dyDescent="0.35">
      <c r="A35" s="7"/>
      <c r="B35" s="2">
        <v>10</v>
      </c>
      <c r="C35" s="16">
        <f t="shared" si="0"/>
        <v>12946.27058970836</v>
      </c>
      <c r="D35" s="15">
        <f t="shared" si="1"/>
        <v>62946.270589708351</v>
      </c>
      <c r="E35" s="7"/>
    </row>
    <row r="36" spans="1:5" ht="19.2" thickTop="1" thickBot="1" x14ac:dyDescent="0.35">
      <c r="A36" s="7"/>
      <c r="B36" s="2"/>
      <c r="C36" s="15" t="str">
        <f t="shared" si="0"/>
        <v/>
      </c>
      <c r="D36" s="15">
        <f t="shared" si="1"/>
        <v>49999.999999999993</v>
      </c>
      <c r="E36" s="7"/>
    </row>
    <row r="37" spans="1:5" ht="19.2" thickTop="1" thickBot="1" x14ac:dyDescent="0.35">
      <c r="A37" s="7"/>
      <c r="B37" s="2"/>
      <c r="C37" s="6" t="str">
        <f t="shared" si="0"/>
        <v/>
      </c>
      <c r="D37" s="6" t="str">
        <f t="shared" si="1"/>
        <v/>
      </c>
      <c r="E37" s="7"/>
    </row>
    <row r="38" spans="1:5" ht="19.2" thickTop="1" thickBot="1" x14ac:dyDescent="0.35">
      <c r="A38" s="7"/>
      <c r="B38" s="2"/>
      <c r="C38" s="6" t="str">
        <f t="shared" si="0"/>
        <v/>
      </c>
      <c r="D38" s="6" t="str">
        <f t="shared" si="1"/>
        <v/>
      </c>
      <c r="E38" s="7"/>
    </row>
    <row r="39" spans="1:5" ht="19.2" thickTop="1" thickBot="1" x14ac:dyDescent="0.35">
      <c r="A39" s="7"/>
      <c r="B39" s="2"/>
      <c r="C39" s="6" t="str">
        <f t="shared" si="0"/>
        <v/>
      </c>
      <c r="D39" s="6" t="str">
        <f t="shared" si="1"/>
        <v/>
      </c>
      <c r="E39" s="7"/>
    </row>
    <row r="40" spans="1:5" ht="19.2" thickTop="1" thickBot="1" x14ac:dyDescent="0.35">
      <c r="A40" s="7"/>
      <c r="B40" s="2"/>
      <c r="C40" s="6" t="str">
        <f t="shared" si="0"/>
        <v/>
      </c>
      <c r="D40" s="6" t="str">
        <f t="shared" si="1"/>
        <v/>
      </c>
      <c r="E40" s="7"/>
    </row>
    <row r="41" spans="1:5" ht="19.2" thickTop="1" thickBot="1" x14ac:dyDescent="0.35">
      <c r="A41" s="7"/>
      <c r="B41" s="2"/>
      <c r="C41" s="6" t="str">
        <f t="shared" si="0"/>
        <v/>
      </c>
      <c r="D41" s="6" t="str">
        <f t="shared" si="1"/>
        <v/>
      </c>
      <c r="E41" s="7"/>
    </row>
    <row r="42" spans="1:5" ht="19.2" thickTop="1" thickBot="1" x14ac:dyDescent="0.35">
      <c r="A42" s="7"/>
      <c r="B42" s="2"/>
      <c r="C42" s="6" t="str">
        <f t="shared" si="0"/>
        <v/>
      </c>
      <c r="D42" s="6" t="str">
        <f t="shared" si="1"/>
        <v/>
      </c>
      <c r="E42" s="7"/>
    </row>
    <row r="43" spans="1:5" ht="19.2" thickTop="1" thickBot="1" x14ac:dyDescent="0.35">
      <c r="A43" s="7"/>
      <c r="B43" s="2"/>
      <c r="C43" s="6" t="str">
        <f t="shared" si="0"/>
        <v/>
      </c>
      <c r="D43" s="6" t="str">
        <f t="shared" si="1"/>
        <v/>
      </c>
      <c r="E43" s="7"/>
    </row>
    <row r="44" spans="1:5" ht="19.2" thickTop="1" thickBot="1" x14ac:dyDescent="0.35">
      <c r="A44" s="7"/>
      <c r="B44" s="2"/>
      <c r="C44" s="6" t="str">
        <f t="shared" si="0"/>
        <v/>
      </c>
      <c r="D44" s="6" t="str">
        <f t="shared" si="1"/>
        <v/>
      </c>
      <c r="E44" s="7"/>
    </row>
    <row r="45" spans="1:5" ht="19.2" thickTop="1" thickBot="1" x14ac:dyDescent="0.35">
      <c r="A45" s="7"/>
      <c r="B45" s="2"/>
      <c r="C45" s="6" t="str">
        <f t="shared" si="0"/>
        <v/>
      </c>
      <c r="D45" s="6" t="str">
        <f t="shared" si="1"/>
        <v/>
      </c>
      <c r="E45" s="7"/>
    </row>
    <row r="46" spans="1:5" ht="18.600000000000001" thickTop="1" x14ac:dyDescent="0.3">
      <c r="A46" s="7"/>
      <c r="B46" s="7"/>
      <c r="C46" s="7"/>
      <c r="D46" s="7"/>
      <c r="E46" s="7"/>
    </row>
  </sheetData>
  <mergeCells count="22">
    <mergeCell ref="B8:C8"/>
    <mergeCell ref="B9:C9"/>
    <mergeCell ref="B10:C10"/>
    <mergeCell ref="B17:D17"/>
    <mergeCell ref="B11:C11"/>
    <mergeCell ref="B13:C13"/>
    <mergeCell ref="B14:C14"/>
    <mergeCell ref="B15:C15"/>
    <mergeCell ref="C2:D2"/>
    <mergeCell ref="C3:D3"/>
    <mergeCell ref="B2:B3"/>
    <mergeCell ref="B6:C6"/>
    <mergeCell ref="B7:C7"/>
    <mergeCell ref="B5:D5"/>
    <mergeCell ref="B23:C23"/>
    <mergeCell ref="B24:D24"/>
    <mergeCell ref="B12:C12"/>
    <mergeCell ref="B18:C18"/>
    <mergeCell ref="B19:C19"/>
    <mergeCell ref="B20:C20"/>
    <mergeCell ref="B21:C21"/>
    <mergeCell ref="B22:C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8945-09D3-4D19-A67B-C012467AD24C}">
  <dimension ref="A1:K12"/>
  <sheetViews>
    <sheetView zoomScaleNormal="100" workbookViewId="0">
      <selection activeCell="E18" sqref="E18"/>
    </sheetView>
  </sheetViews>
  <sheetFormatPr defaultRowHeight="14.4" x14ac:dyDescent="0.3"/>
  <cols>
    <col min="2" max="2" width="11.88671875" customWidth="1"/>
    <col min="3" max="3" width="20.109375" customWidth="1"/>
    <col min="7" max="7" width="11.88671875" customWidth="1"/>
    <col min="11" max="11" width="21" customWidth="1"/>
  </cols>
  <sheetData>
    <row r="1" spans="1:11" x14ac:dyDescent="0.3">
      <c r="A1" s="36" t="s">
        <v>57</v>
      </c>
      <c r="B1" s="37"/>
      <c r="C1" s="37"/>
      <c r="F1" s="36" t="s">
        <v>17</v>
      </c>
      <c r="G1" s="37"/>
      <c r="J1" s="38" t="s">
        <v>58</v>
      </c>
      <c r="K1" s="39"/>
    </row>
    <row r="2" spans="1:11" x14ac:dyDescent="0.3">
      <c r="A2" s="18" t="s">
        <v>55</v>
      </c>
      <c r="B2" s="18" t="s">
        <v>3</v>
      </c>
      <c r="C2" s="22" t="s">
        <v>56</v>
      </c>
      <c r="F2" s="18" t="s">
        <v>55</v>
      </c>
      <c r="G2" s="18" t="s">
        <v>3</v>
      </c>
      <c r="J2" s="18" t="s">
        <v>55</v>
      </c>
      <c r="K2" s="22" t="s">
        <v>56</v>
      </c>
    </row>
    <row r="3" spans="1:11" x14ac:dyDescent="0.3">
      <c r="A3" s="19">
        <v>1</v>
      </c>
      <c r="B3" s="20">
        <v>455000</v>
      </c>
      <c r="C3" s="21">
        <v>500000</v>
      </c>
      <c r="F3" s="19">
        <v>1</v>
      </c>
      <c r="G3" s="20">
        <v>455000</v>
      </c>
      <c r="J3" s="19">
        <v>1</v>
      </c>
      <c r="K3" s="21">
        <v>500000</v>
      </c>
    </row>
    <row r="4" spans="1:11" x14ac:dyDescent="0.3">
      <c r="A4" s="19">
        <v>2</v>
      </c>
      <c r="B4" s="20">
        <v>410000</v>
      </c>
      <c r="C4" s="21">
        <v>397164</v>
      </c>
      <c r="F4" s="19">
        <v>2</v>
      </c>
      <c r="G4" s="20">
        <v>410000</v>
      </c>
      <c r="J4" s="19">
        <v>2</v>
      </c>
      <c r="K4" s="21">
        <v>397164</v>
      </c>
    </row>
    <row r="5" spans="1:11" x14ac:dyDescent="0.3">
      <c r="A5" s="19">
        <v>3</v>
      </c>
      <c r="B5" s="20">
        <v>365000</v>
      </c>
      <c r="C5" s="21">
        <v>315478</v>
      </c>
      <c r="F5" s="19">
        <v>3</v>
      </c>
      <c r="G5" s="20">
        <v>365000</v>
      </c>
      <c r="J5" s="19">
        <v>3</v>
      </c>
      <c r="K5" s="21">
        <v>315478</v>
      </c>
    </row>
    <row r="6" spans="1:11" x14ac:dyDescent="0.3">
      <c r="A6" s="19">
        <v>4</v>
      </c>
      <c r="B6" s="20">
        <v>320000</v>
      </c>
      <c r="C6" s="21">
        <v>250593</v>
      </c>
      <c r="F6" s="19">
        <v>4</v>
      </c>
      <c r="G6" s="20">
        <v>320000</v>
      </c>
      <c r="J6" s="19">
        <v>4</v>
      </c>
      <c r="K6" s="21">
        <v>250593</v>
      </c>
    </row>
    <row r="7" spans="1:11" x14ac:dyDescent="0.3">
      <c r="A7" s="19">
        <v>5</v>
      </c>
      <c r="B7" s="20">
        <v>275000</v>
      </c>
      <c r="C7" s="21">
        <v>199053</v>
      </c>
      <c r="F7" s="19">
        <v>5</v>
      </c>
      <c r="G7" s="20">
        <v>275000</v>
      </c>
      <c r="J7" s="19">
        <v>5</v>
      </c>
      <c r="K7" s="21">
        <v>199053</v>
      </c>
    </row>
    <row r="8" spans="1:11" x14ac:dyDescent="0.3">
      <c r="A8" s="19">
        <v>6</v>
      </c>
      <c r="B8" s="20">
        <v>230000</v>
      </c>
      <c r="C8" s="21">
        <v>158113</v>
      </c>
      <c r="F8" s="19">
        <v>6</v>
      </c>
      <c r="G8" s="20">
        <v>230000</v>
      </c>
      <c r="J8" s="19">
        <v>6</v>
      </c>
      <c r="K8" s="21">
        <v>158113</v>
      </c>
    </row>
    <row r="9" spans="1:11" x14ac:dyDescent="0.3">
      <c r="A9" s="19">
        <v>7</v>
      </c>
      <c r="B9" s="20">
        <v>185000</v>
      </c>
      <c r="C9" s="21">
        <v>125594</v>
      </c>
      <c r="F9" s="19">
        <v>7</v>
      </c>
      <c r="G9" s="20">
        <v>185000</v>
      </c>
      <c r="J9" s="19">
        <v>7</v>
      </c>
      <c r="K9" s="21">
        <v>125594</v>
      </c>
    </row>
    <row r="10" spans="1:11" x14ac:dyDescent="0.3">
      <c r="A10" s="19">
        <v>8</v>
      </c>
      <c r="B10" s="20">
        <v>140000</v>
      </c>
      <c r="C10" s="21">
        <v>99763</v>
      </c>
      <c r="F10" s="19">
        <v>8</v>
      </c>
      <c r="G10" s="20">
        <v>140000</v>
      </c>
      <c r="J10" s="19">
        <v>8</v>
      </c>
      <c r="K10" s="21">
        <v>99763</v>
      </c>
    </row>
    <row r="11" spans="1:11" x14ac:dyDescent="0.3">
      <c r="A11" s="19">
        <v>9</v>
      </c>
      <c r="B11" s="20">
        <v>95000</v>
      </c>
      <c r="C11" s="21">
        <v>79224</v>
      </c>
      <c r="F11" s="19">
        <v>9</v>
      </c>
      <c r="G11" s="20">
        <v>95000</v>
      </c>
      <c r="J11" s="19">
        <v>9</v>
      </c>
      <c r="K11" s="21">
        <v>79224</v>
      </c>
    </row>
    <row r="12" spans="1:11" x14ac:dyDescent="0.3">
      <c r="A12" s="19">
        <v>10</v>
      </c>
      <c r="B12" s="20">
        <v>50000</v>
      </c>
      <c r="C12" s="21">
        <v>62946</v>
      </c>
      <c r="F12" s="19">
        <v>10</v>
      </c>
      <c r="G12" s="20">
        <v>50000</v>
      </c>
      <c r="J12" s="19">
        <v>10</v>
      </c>
      <c r="K12" s="21">
        <v>62946</v>
      </c>
    </row>
  </sheetData>
  <mergeCells count="3">
    <mergeCell ref="F1:G1"/>
    <mergeCell ref="A1:C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AD94-A663-41DE-B8D2-84F86D22CD40}">
  <dimension ref="A1:D10"/>
  <sheetViews>
    <sheetView workbookViewId="0">
      <selection activeCell="A16" sqref="A16"/>
    </sheetView>
  </sheetViews>
  <sheetFormatPr defaultRowHeight="14.4" x14ac:dyDescent="0.3"/>
  <cols>
    <col min="1" max="1" width="141.21875" customWidth="1"/>
    <col min="2" max="2" width="35.44140625" customWidth="1"/>
    <col min="3" max="3" width="27.21875" customWidth="1"/>
    <col min="4" max="4" width="36.109375" customWidth="1"/>
  </cols>
  <sheetData>
    <row r="1" spans="1:4" x14ac:dyDescent="0.3">
      <c r="A1" s="17" t="s">
        <v>20</v>
      </c>
      <c r="B1" s="17" t="s">
        <v>21</v>
      </c>
      <c r="C1" s="17" t="s">
        <v>22</v>
      </c>
      <c r="D1" s="17" t="s">
        <v>23</v>
      </c>
    </row>
    <row r="2" spans="1:4" x14ac:dyDescent="0.3">
      <c r="A2" s="23" t="s">
        <v>24</v>
      </c>
      <c r="B2" s="24" t="s">
        <v>45</v>
      </c>
      <c r="C2" s="23">
        <v>45000</v>
      </c>
      <c r="D2" s="23" t="s">
        <v>25</v>
      </c>
    </row>
    <row r="3" spans="1:4" x14ac:dyDescent="0.3">
      <c r="A3" s="23" t="s">
        <v>46</v>
      </c>
      <c r="B3" s="24" t="s">
        <v>44</v>
      </c>
      <c r="C3" s="23">
        <v>450000</v>
      </c>
      <c r="D3" s="23" t="s">
        <v>27</v>
      </c>
    </row>
    <row r="4" spans="1:4" x14ac:dyDescent="0.3">
      <c r="A4" s="23" t="s">
        <v>47</v>
      </c>
      <c r="B4" s="24" t="s">
        <v>43</v>
      </c>
      <c r="C4" s="23">
        <v>50000</v>
      </c>
      <c r="D4" s="23" t="s">
        <v>26</v>
      </c>
    </row>
    <row r="5" spans="1:4" x14ac:dyDescent="0.3">
      <c r="A5" s="23" t="s">
        <v>48</v>
      </c>
      <c r="B5" s="24" t="s">
        <v>42</v>
      </c>
      <c r="C5" s="25">
        <v>0.20569999999999999</v>
      </c>
      <c r="D5" s="23" t="s">
        <v>28</v>
      </c>
    </row>
    <row r="6" spans="1:4" x14ac:dyDescent="0.3">
      <c r="A6" s="23" t="s">
        <v>49</v>
      </c>
      <c r="B6" s="24" t="s">
        <v>41</v>
      </c>
      <c r="C6" s="23">
        <v>80000</v>
      </c>
      <c r="D6" s="23" t="s">
        <v>29</v>
      </c>
    </row>
    <row r="7" spans="1:4" x14ac:dyDescent="0.3">
      <c r="A7" s="23" t="s">
        <v>50</v>
      </c>
      <c r="B7" s="24" t="s">
        <v>40</v>
      </c>
      <c r="C7" s="23" t="s">
        <v>30</v>
      </c>
      <c r="D7" s="23" t="s">
        <v>31</v>
      </c>
    </row>
    <row r="8" spans="1:4" x14ac:dyDescent="0.3">
      <c r="A8" s="23" t="s">
        <v>51</v>
      </c>
      <c r="B8" s="24" t="s">
        <v>39</v>
      </c>
      <c r="C8" s="23" t="s">
        <v>32</v>
      </c>
      <c r="D8" s="23" t="s">
        <v>33</v>
      </c>
    </row>
    <row r="9" spans="1:4" x14ac:dyDescent="0.3">
      <c r="A9" s="23" t="s">
        <v>52</v>
      </c>
      <c r="B9" s="24" t="s">
        <v>34</v>
      </c>
      <c r="C9" s="23" t="s">
        <v>35</v>
      </c>
      <c r="D9" s="23" t="s">
        <v>36</v>
      </c>
    </row>
    <row r="10" spans="1:4" x14ac:dyDescent="0.3">
      <c r="A10" s="23" t="s">
        <v>53</v>
      </c>
      <c r="B10" s="24" t="s">
        <v>37</v>
      </c>
      <c r="C10" s="23" t="s">
        <v>54</v>
      </c>
      <c r="D10" s="2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DAE3-8731-4CDC-BB73-9CD46A2FDB8B}">
  <dimension ref="A1"/>
  <sheetViews>
    <sheetView showGridLines="0" showRowColHeaders="0" tabSelected="1" topLeftCell="B1" zoomScaleNormal="100" workbookViewId="0">
      <selection activeCell="W13" sqref="W13"/>
    </sheetView>
  </sheetViews>
  <sheetFormatPr defaultRowHeight="14.4" x14ac:dyDescent="0.3"/>
  <sheetData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Calculator</vt:lpstr>
      <vt:lpstr>Data</vt:lpstr>
      <vt:lpstr>Advanced 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Aman M</cp:lastModifiedBy>
  <cp:lastPrinted>2019-12-30T11:34:18Z</cp:lastPrinted>
  <dcterms:created xsi:type="dcterms:W3CDTF">2019-12-30T10:28:43Z</dcterms:created>
  <dcterms:modified xsi:type="dcterms:W3CDTF">2025-10-21T00:38:23Z</dcterms:modified>
</cp:coreProperties>
</file>