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kes basic calc 1" sheetId="1" r:id="rId4"/>
    <sheet state="visible" name="rotor calc" sheetId="2" r:id="rId5"/>
    <sheet state="visible" name="Movement" sheetId="3" r:id="rId6"/>
    <sheet state="visible" name="FOS CALC 1" sheetId="4" r:id="rId7"/>
    <sheet state="visible" name="FOS CALC 2" sheetId="5" r:id="rId8"/>
    <sheet state="visible" name="FOS CALC 3" sheetId="6" r:id="rId9"/>
  </sheets>
  <definedNames/>
  <calcPr/>
</workbook>
</file>

<file path=xl/sharedStrings.xml><?xml version="1.0" encoding="utf-8"?>
<sst xmlns="http://schemas.openxmlformats.org/spreadsheetml/2006/main" count="165" uniqueCount="114">
  <si>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</si>
  <si>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</si>
  <si>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</si>
  <si>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</si>
  <si>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</si>
  <si>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</si>
  <si>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</si>
  <si>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</si>
  <si>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data</t>
  </si>
  <si>
    <t>mass</t>
  </si>
  <si>
    <t>wheel dia</t>
  </si>
  <si>
    <t>rotor data front</t>
  </si>
  <si>
    <t>rotor data rear</t>
  </si>
  <si>
    <t>mc data front</t>
  </si>
  <si>
    <t>mc data rear</t>
  </si>
  <si>
    <t>weight</t>
  </si>
  <si>
    <t>wheel r</t>
  </si>
  <si>
    <t>eff radius</t>
  </si>
  <si>
    <t>eff radious</t>
  </si>
  <si>
    <t>caliper data front</t>
  </si>
  <si>
    <t>caliper data rear</t>
  </si>
  <si>
    <t>bore dia</t>
  </si>
  <si>
    <t xml:space="preserve">wheelbase </t>
  </si>
  <si>
    <t>µ b/w pad and rotor</t>
  </si>
  <si>
    <t>µ b/w pad  and rotor</t>
  </si>
  <si>
    <t>number of piston</t>
  </si>
  <si>
    <t>area of p</t>
  </si>
  <si>
    <t>µ b/w tire and ground</t>
  </si>
  <si>
    <t>trackwidth</t>
  </si>
  <si>
    <t>rotor t</t>
  </si>
  <si>
    <t>area of piston</t>
  </si>
  <si>
    <t>stroke</t>
  </si>
  <si>
    <t>CG height</t>
  </si>
  <si>
    <t>turning r</t>
  </si>
  <si>
    <t>max dia</t>
  </si>
  <si>
    <t>pad area</t>
  </si>
  <si>
    <t>outlet dia</t>
  </si>
  <si>
    <t>CG from front wheel</t>
  </si>
  <si>
    <t>CG from rear wheel</t>
  </si>
  <si>
    <t>FOS</t>
  </si>
  <si>
    <t>caliper dia</t>
  </si>
  <si>
    <t>MC dia</t>
  </si>
  <si>
    <t>static load distribution</t>
  </si>
  <si>
    <t>pedal data</t>
  </si>
  <si>
    <t>pedal force</t>
  </si>
  <si>
    <t>normal force front</t>
  </si>
  <si>
    <t>mechanical leaverage</t>
  </si>
  <si>
    <t>normal force rear</t>
  </si>
  <si>
    <t>requirement</t>
  </si>
  <si>
    <t>biasing ratio</t>
  </si>
  <si>
    <t>front friction force for each wheel</t>
  </si>
  <si>
    <t>PRODUCED</t>
  </si>
  <si>
    <t>rear friction force for each wheel</t>
  </si>
  <si>
    <t>force in front MC</t>
  </si>
  <si>
    <t>force in rear MC</t>
  </si>
  <si>
    <t>while braking</t>
  </si>
  <si>
    <t>front braking torque on each wheel</t>
  </si>
  <si>
    <t>rear braking torque on each wheel</t>
  </si>
  <si>
    <t>pressure in front MC</t>
  </si>
  <si>
    <t>stopping acceleration</t>
  </si>
  <si>
    <t>pressure in rear MC</t>
  </si>
  <si>
    <t>weight transfer x</t>
  </si>
  <si>
    <t xml:space="preserve">clamping force front </t>
  </si>
  <si>
    <t>total front normal force</t>
  </si>
  <si>
    <t>each wheel</t>
  </si>
  <si>
    <t>clamping force rear</t>
  </si>
  <si>
    <t>force on each fcp</t>
  </si>
  <si>
    <t>total rear normal force</t>
  </si>
  <si>
    <t>force on each rcp</t>
  </si>
  <si>
    <t>total normal force on fcp each wheel</t>
  </si>
  <si>
    <t>total noraml force on rcp each wheel</t>
  </si>
  <si>
    <t>pressure in front mc</t>
  </si>
  <si>
    <t>pressure in rear mc</t>
  </si>
  <si>
    <t>clamping force on each front wheel</t>
  </si>
  <si>
    <t>FOS front</t>
  </si>
  <si>
    <t>clamping force on each rear wheel</t>
  </si>
  <si>
    <t>FOS rear</t>
  </si>
  <si>
    <t>torque front left</t>
  </si>
  <si>
    <t>torque rear left</t>
  </si>
  <si>
    <t>maas</t>
  </si>
  <si>
    <t>coeff friction</t>
  </si>
  <si>
    <t>m</t>
  </si>
  <si>
    <t>v</t>
  </si>
  <si>
    <t>rotor dia (eff)</t>
  </si>
  <si>
    <t>%wt front</t>
  </si>
  <si>
    <t>KE transfer eff</t>
  </si>
  <si>
    <t>µ (rotor and pad)</t>
  </si>
  <si>
    <t>KE (total)</t>
  </si>
  <si>
    <t>KE (rear)</t>
  </si>
  <si>
    <t>KE (single tyre rear)</t>
  </si>
  <si>
    <t>stopping distance</t>
  </si>
  <si>
    <t>stopping time</t>
  </si>
  <si>
    <t>brake power</t>
  </si>
  <si>
    <t>heat flux</t>
  </si>
  <si>
    <t>cp</t>
  </si>
  <si>
    <t>m rotor</t>
  </si>
  <si>
    <t>delta t</t>
  </si>
  <si>
    <t>T rotor</t>
  </si>
  <si>
    <t xml:space="preserve">Movement </t>
  </si>
  <si>
    <t>FL (mm)</t>
  </si>
  <si>
    <t>FR (mm)</t>
  </si>
  <si>
    <t>RL (mm)</t>
  </si>
  <si>
    <t>RR (mm)</t>
  </si>
  <si>
    <t>Clearance b/w caliper and pad (each caliper)</t>
  </si>
  <si>
    <t>Total clearance</t>
  </si>
  <si>
    <t>F</t>
  </si>
  <si>
    <t>R</t>
  </si>
  <si>
    <t>Total movement of caliper</t>
  </si>
  <si>
    <t>total movement of mc (mm)</t>
  </si>
  <si>
    <t>pedal travel (degree)</t>
  </si>
  <si>
    <t>PEDAL  FORCE</t>
  </si>
  <si>
    <t>MASS</t>
  </si>
  <si>
    <t>CALIPER  AREA PISTON</t>
  </si>
  <si>
    <t>MC PISTON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</si>
</sst>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00"/>
    <numFmt numFmtId="165" formatCode="0.0"/>
    <numFmt numFmtId="166" formatCode="0.000000"/>
    <numFmt numFmtId="167" formatCode="_-[$$-409]* #,##0.00_ ;_-[$$-409]* \-#,##0.00\ ;_-[$$-409]* &quot;-&quot;??_ ;_-@_ "/>
  </numFmts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F8696B"/>
        <bgColor rgb="FFF8696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" numFmtId="16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0" numFmtId="0" xfId="0" applyFont="1"/>
    <xf borderId="1" fillId="2" fontId="3" numFmtId="167" xfId="0" applyBorder="1" applyFill="1" applyFont="1" applyNumberFormat="1"/>
    <xf borderId="1" fillId="3" fontId="3" numFmtId="167" xfId="0" applyBorder="1" applyFill="1" applyFont="1" applyNumberFormat="1"/>
    <xf borderId="0" fillId="0" fontId="4" numFmtId="0" xfId="0" applyFont="1"/>
    <xf borderId="1" fillId="4" fontId="2" numFmtId="167" xfId="0" applyBorder="1" applyFill="1" applyFont="1" applyNumberFormat="1"/>
    <xf borderId="0" fillId="0" fontId="0" numFmtId="167" xfId="0" applyFont="1" applyNumberFormat="1"/>
    <xf borderId="1" fillId="5" fontId="0" numFmtId="167" xfId="0" applyBorder="1" applyFill="1" applyFont="1" applyNumberFormat="1"/>
    <xf borderId="1" fillId="6" fontId="0" numFmtId="167" xfId="0" applyBorder="1" applyFill="1" applyFont="1" applyNumberFormat="1"/>
    <xf borderId="0" fillId="7" fontId="2" numFmtId="0" xfId="0" applyFill="1" applyFont="1"/>
    <xf borderId="0" fillId="7" fontId="4" numFmtId="0" xfId="0" applyFont="1"/>
    <xf borderId="0" fillId="7" fontId="2" numFmtId="166" xfId="0" applyFont="1" applyNumberFormat="1"/>
    <xf borderId="0" fillId="8" fontId="2" numFmtId="0" xfId="0" applyFill="1" applyFont="1"/>
    <xf borderId="0" fillId="8" fontId="4" numFmtId="0" xfId="0" applyFont="1"/>
    <xf borderId="0" fillId="4" fontId="2" numFmtId="0" xfId="0" applyFont="1"/>
    <xf borderId="0" fillId="4" fontId="4" numFmtId="0" xfId="0" applyFont="1"/>
    <xf borderId="0" fillId="4" fontId="0" numFmtId="0" xfId="0" applyFont="1"/>
    <xf borderId="0" fillId="0" fontId="4" numFmtId="167" xfId="0" applyFont="1" applyNumberFormat="1"/>
    <xf borderId="1" fillId="5" fontId="0" numFmtId="0" xfId="0" applyBorder="1" applyFont="1"/>
  </cellXfs>
  <cellStyles count="1">
    <cellStyle xfId="0" name="Normal" builtinId="0"/>
  </cellStyles>
  <dxfs count="5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2">
    <tableStyle count="3" pivot="0" name="brakes basic calc 1-style">
      <tableStyleElement dxfId="3" type="headerRow"/>
      <tableStyleElement dxfId="4" type="firstRowStripe"/>
      <tableStyleElement dxfId="4" type="secondRowStripe"/>
    </tableStyle>
    <tableStyle count="3" pivot="0" name="brakes basic calc 1-style 2">
      <tableStyleElement dxfId="3" type="headerRow"/>
      <tableStyleElement dxfId="4" type="firstRowStripe"/>
      <tableStyleElement dxfId="4" type="secondRowStripe"/>
    </tableStyle>
    <tableStyle count="3" pivot="0" name="brakes basic calc 1-style 3">
      <tableStyleElement dxfId="3" type="headerRow"/>
      <tableStyleElement dxfId="4" type="firstRowStripe"/>
      <tableStyleElement dxfId="4" type="secondRowStripe"/>
    </tableStyle>
    <tableStyle count="3" pivot="0" name="brakes basic calc 1-style 4">
      <tableStyleElement dxfId="3" type="headerRow"/>
      <tableStyleElement dxfId="4" type="firstRowStripe"/>
      <tableStyleElement dxfId="4" type="secondRowStripe"/>
    </tableStyle>
    <tableStyle count="3" pivot="0" name="brakes basic calc 1-style 5">
      <tableStyleElement dxfId="3" type="headerRow"/>
      <tableStyleElement dxfId="4" type="firstRowStripe"/>
      <tableStyleElement dxfId="4" type="secondRowStripe"/>
    </tableStyle>
    <tableStyle count="3" pivot="0" name="brakes basic calc 1-style 6">
      <tableStyleElement dxfId="3" type="headerRow"/>
      <tableStyleElement dxfId="4" type="firstRowStripe"/>
      <tableStyleElement dxfId="4" type="secondRowStripe"/>
    </tableStyle>
    <tableStyle count="3" pivot="0" name="brakes basic calc 1-style 7">
      <tableStyleElement dxfId="3" type="headerRow"/>
      <tableStyleElement dxfId="4" type="firstRowStripe"/>
      <tableStyleElement dxfId="4" type="secondRowStripe"/>
    </tableStyle>
    <tableStyle count="3" pivot="0" name="brakes basic calc 1-style 8">
      <tableStyleElement dxfId="3" type="headerRow"/>
      <tableStyleElement dxfId="4" type="firstRowStripe"/>
      <tableStyleElement dxfId="4" type="secondRowStripe"/>
    </tableStyle>
    <tableStyle count="3" pivot="0" name="brakes basic calc 1-style 9">
      <tableStyleElement dxfId="3" type="headerRow"/>
      <tableStyleElement dxfId="4" type="firstRowStripe"/>
      <tableStyleElement dxfId="4" type="secondRowStripe"/>
    </tableStyle>
    <tableStyle count="3" pivot="0" name="brakes basic calc 1-style 10">
      <tableStyleElement dxfId="3" type="headerRow"/>
      <tableStyleElement dxfId="4" type="firstRowStripe"/>
      <tableStyleElement dxfId="4" type="secondRowStripe"/>
    </tableStyle>
    <tableStyle count="3" pivot="0" name="brakes basic calc 1-style 11">
      <tableStyleElement dxfId="3" type="headerRow"/>
      <tableStyleElement dxfId="4" type="firstRowStripe"/>
      <tableStyleElement dxfId="4" type="secondRowStripe"/>
    </tableStyle>
    <tableStyle count="3" pivot="0" name="brakes basic calc 1-style 12">
      <tableStyleElement dxfId="3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1'!$D$13:$D$44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1'!$E$13:$E$44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1'!$F$13:$F$44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1'!$G$13:$G$44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1'!$H$13:$H$44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1'!$I$13:$I$44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1'!$J$13:$J$44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1'!$K$13:$K$44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1'!$L$13:$L$44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1'!$M$13:$M$44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1'!$N$13:$N$44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1'!$O$13:$O$44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1'!$P$13:$P$44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1'!$Q$13:$Q$44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1'!$R$13:$R$44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1'!$S$13:$S$44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1'!$T$13:$T$44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1'!$U$13:$U$44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1'!$V$13:$V$44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1'!$W$13:$W$44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1'!$X$13:$X$44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1'!$Y$13:$Y$44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1'!$Z$13:$Z$44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1'!$AA$13:$AA$44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1'!$AB$13:$AB$44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1'!$AC$13:$AC$44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1'!$AD$13:$AD$44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1'!$AE$13:$AE$44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1'!$AF$13:$AF$44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1'!$AG$13:$AG$44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1'!$C$13:$C$44</c:f>
            </c:numRef>
          </c:xVal>
          <c:yVal>
            <c:numRef>
              <c:f>'FOS CALC 1'!$AH$13:$AH$44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142861"/>
        <c:axId val="1654366144"/>
      </c:scatterChart>
      <c:valAx>
        <c:axId val="1560142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4366144"/>
        <c:majorUnit val="10.0"/>
      </c:valAx>
      <c:valAx>
        <c:axId val="165436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0142861"/>
        <c:majorUnit val="0.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'FOS CALC 2'!$C$11:$C$18</c:f>
            </c:numRef>
          </c:xVal>
          <c:yVal>
            <c:numRef>
              <c:f>'FOS CALC 2'!$D$11:$D$18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'FOS CALC 2'!$C$11:$C$18</c:f>
            </c:numRef>
          </c:xVal>
          <c:yVal>
            <c:numRef>
              <c:f>'FOS CALC 2'!$E$11:$E$18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86478"/>
        <c:axId val="1329435680"/>
      </c:scatterChart>
      <c:valAx>
        <c:axId val="736786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MC AREA</a:t>
                </a:r>
              </a:p>
            </c:rich>
          </c:tx>
          <c:layout>
            <c:manualLayout>
              <c:xMode val="edge"/>
              <c:yMode val="edge"/>
              <c:x val="0.4184341644794401"/>
              <c:y val="0.8833100029163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9435680"/>
      </c:valAx>
      <c:valAx>
        <c:axId val="132943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678647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3'!$E$12:$E$26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3'!$F$12:$F$26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3'!$G$12:$G$26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3'!$H$12:$H$26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3'!$I$12:$I$26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3'!$J$12:$J$26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3'!$K$12:$K$26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3'!$L$12:$L$26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3'!$M$12:$M$26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3'!$N$12:$N$26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'FOS CALC 3'!$D$12:$D$26</c:f>
            </c:numRef>
          </c:xVal>
          <c:yVal>
            <c:numRef>
              <c:f>'FOS CALC 3'!$O$12:$O$26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76710"/>
        <c:axId val="595633436"/>
      </c:scatterChart>
      <c:valAx>
        <c:axId val="15919767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MASS</a:t>
                </a:r>
              </a:p>
            </c:rich>
          </c:tx>
          <c:layout>
            <c:manualLayout>
              <c:xMode val="edge"/>
              <c:yMode val="edge"/>
              <c:x val="0.44124245107659416"/>
              <c:y val="0.92028766802631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5633436"/>
      </c:valAx>
      <c:valAx>
        <c:axId val="595633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197671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6</xdr:row>
      <xdr:rowOff>152400</xdr:rowOff>
    </xdr:from>
    <xdr:ext cx="47625" cy="180975"/>
    <xdr:sp>
      <xdr:nvSpPr>
        <xdr:cNvPr id="3" name="Shape 3"/>
        <xdr:cNvSpPr txBox="1"/>
      </xdr:nvSpPr>
      <xdr:spPr>
        <a:xfrm>
          <a:off x="5326950" y="3694275"/>
          <a:ext cx="38100" cy="171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44</xdr:row>
      <xdr:rowOff>161925</xdr:rowOff>
    </xdr:from>
    <xdr:ext cx="19069050" cy="8524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5</xdr:row>
      <xdr:rowOff>152400</xdr:rowOff>
    </xdr:from>
    <xdr:ext cx="4486275" cy="26860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26</xdr:row>
      <xdr:rowOff>152400</xdr:rowOff>
    </xdr:from>
    <xdr:ext cx="7362825" cy="3933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M5:O9" displayName="Table_1" id="1">
  <tableColumns count="3">
    <tableColumn name="rotor data rear" id="1"/>
    <tableColumn name="Column1" id="2"/>
    <tableColumn name="Column2" id="3"/>
  </tableColumns>
  <tableStyleInfo name="brakes basic calc 1-style" showColumnStripes="0" showFirstColumn="1" showLastColumn="1" showRowStripes="1"/>
</table>
</file>

<file path=xl/tables/table10.xml><?xml version="1.0" encoding="utf-8"?>
<table xmlns="http://schemas.openxmlformats.org/spreadsheetml/2006/main" ref="T5:V9" displayName="Table_10" id="10">
  <tableColumns count="3">
    <tableColumn name="Column1" id="1"/>
    <tableColumn name="Column2" id="2"/>
    <tableColumn name="Column3" id="3"/>
  </tableColumns>
  <tableStyleInfo name="brakes basic calc 1-style 10" showColumnStripes="0" showFirstColumn="1" showLastColumn="1" showRowStripes="1"/>
</table>
</file>

<file path=xl/tables/table11.xml><?xml version="1.0" encoding="utf-8"?>
<table xmlns="http://schemas.openxmlformats.org/spreadsheetml/2006/main" ref="A22:E28" display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brakes basic calc 1-style 11" showColumnStripes="0" showFirstColumn="1" showLastColumn="1" showRowStripes="1"/>
</table>
</file>

<file path=xl/tables/table12.xml><?xml version="1.0" encoding="utf-8"?>
<table xmlns="http://schemas.openxmlformats.org/spreadsheetml/2006/main" ref="X15:Z19" displayName="Table_12" id="12">
  <tableColumns count="3">
    <tableColumn name="Column1" id="1"/>
    <tableColumn name="Column2" id="2"/>
    <tableColumn name="Column3" id="3"/>
  </tableColumns>
  <tableStyleInfo name="brakes basic calc 1-style 12" showColumnStripes="0" showFirstColumn="1" showLastColumn="1" showRowStripes="1"/>
</table>
</file>

<file path=xl/tables/table2.xml><?xml version="1.0" encoding="utf-8"?>
<table xmlns="http://schemas.openxmlformats.org/spreadsheetml/2006/main" ref="J5:L9" displayName="Table_2" id="2">
  <tableColumns count="3">
    <tableColumn name="rotor data front" id="1"/>
    <tableColumn name="Column1" id="2"/>
    <tableColumn name="Column2" id="3"/>
  </tableColumns>
  <tableStyleInfo name="brakes basic calc 1-style 2" showColumnStripes="0" showFirstColumn="1" showLastColumn="1" showRowStripes="1"/>
</table>
</file>

<file path=xl/tables/table3.xml><?xml version="1.0" encoding="utf-8"?>
<table xmlns="http://schemas.openxmlformats.org/spreadsheetml/2006/main" ref="Z5:AA9" displayName="Table_3" id="3">
  <tableColumns count="2">
    <tableColumn name="mc data rear" id="1"/>
    <tableColumn name="Column1" id="2"/>
  </tableColumns>
  <tableStyleInfo name="brakes basic calc 1-style 3" showColumnStripes="0" showFirstColumn="1" showLastColumn="1" showRowStripes="1"/>
</table>
</file>

<file path=xl/tables/table4.xml><?xml version="1.0" encoding="utf-8"?>
<table xmlns="http://schemas.openxmlformats.org/spreadsheetml/2006/main" ref="O19:S37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brakes basic calc 1-style 4" showColumnStripes="0" showFirstColumn="1" showLastColumn="1" showRowStripes="1"/>
</table>
</file>

<file path=xl/tables/table5.xml><?xml version="1.0" encoding="utf-8"?>
<table xmlns="http://schemas.openxmlformats.org/spreadsheetml/2006/main" ref="I18:M38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brakes basic calc 1-style 5" showColumnStripes="0" showFirstColumn="1" showLastColumn="1" showRowStripes="1"/>
</table>
</file>

<file path=xl/tables/table6.xml><?xml version="1.0" encoding="utf-8"?>
<table xmlns="http://schemas.openxmlformats.org/spreadsheetml/2006/main" ref="A3:H13" display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brakes basic calc 1-style 6" showColumnStripes="0" showFirstColumn="1" showLastColumn="1" showRowStripes="1"/>
</table>
</file>

<file path=xl/tables/table7.xml><?xml version="1.0" encoding="utf-8"?>
<table xmlns="http://schemas.openxmlformats.org/spreadsheetml/2006/main" ref="A15:C19" displayName="Table_7" id="7">
  <tableColumns count="3">
    <tableColumn name="Column1" id="1"/>
    <tableColumn name="Column2" id="2"/>
    <tableColumn name="Column3" id="3"/>
  </tableColumns>
  <tableStyleInfo name="brakes basic calc 1-style 7" showColumnStripes="0" showFirstColumn="1" showLastColumn="1" showRowStripes="1"/>
</table>
</file>

<file path=xl/tables/table8.xml><?xml version="1.0" encoding="utf-8"?>
<table xmlns="http://schemas.openxmlformats.org/spreadsheetml/2006/main" ref="X5:Y9" displayName="Table_8" id="8">
  <tableColumns count="2">
    <tableColumn name="mc data front" id="1"/>
    <tableColumn name="Column1" id="2"/>
  </tableColumns>
  <tableStyleInfo name="brakes basic calc 1-style 8" showColumnStripes="0" showFirstColumn="1" showLastColumn="1" showRowStripes="1"/>
</table>
</file>

<file path=xl/tables/table9.xml><?xml version="1.0" encoding="utf-8"?>
<table xmlns="http://schemas.openxmlformats.org/spreadsheetml/2006/main" ref="Q5:S9" displayName="Table_9" id="9">
  <tableColumns count="3">
    <tableColumn name="Column1" id="1"/>
    <tableColumn name="Column2" id="2"/>
    <tableColumn name="Column3" id="3"/>
  </tableColumns>
  <tableStyleInfo name="brakes basic calc 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9.13"/>
    <col customWidth="1" min="10" max="10" width="14.0"/>
    <col customWidth="1" min="11" max="11" width="13.75"/>
    <col customWidth="1" min="12" max="12" width="9.13"/>
    <col customWidth="1" min="13" max="13" width="13.25"/>
    <col customWidth="1" min="14" max="22" width="9.13"/>
    <col customWidth="1" min="23" max="23" width="7.63"/>
    <col customWidth="1" min="24" max="24" width="12.5"/>
    <col customWidth="1" min="25" max="25" width="11.88"/>
    <col customWidth="1" min="26" max="26" width="11.75"/>
    <col customWidth="1" min="27" max="27" width="11.88"/>
    <col customWidth="1" min="28" max="35" width="7.63"/>
    <col customWidth="1" min="36" max="36" width="12.25"/>
    <col customWidth="1" min="37" max="37" width="11.5"/>
    <col customWidth="1" min="38" max="38" width="10.38"/>
    <col customWidth="1" min="39" max="39" width="11.25"/>
    <col customWidth="1" min="40" max="40" width="11.0"/>
    <col customWidth="1" min="41" max="41" width="10.13"/>
    <col customWidth="1" min="42" max="42" width="11.38"/>
    <col customWidth="1" min="43" max="43" width="11.25"/>
    <col customWidth="1" min="44" max="44" width="9.75"/>
    <col customWidth="1" min="45" max="45" width="10.38"/>
    <col customWidth="1" min="46" max="47" width="11.75"/>
    <col customWidth="1" min="48" max="48" width="11.0"/>
    <col customWidth="1" min="49" max="49" width="11.5"/>
    <col customWidth="1" min="50" max="50" width="10.38"/>
    <col customWidth="1" min="51" max="51" width="14.25"/>
    <col customWidth="1" min="52" max="52" width="15.25"/>
    <col customWidth="1" min="53" max="54" width="16.0"/>
    <col customWidth="1" min="55" max="55" width="15.13"/>
    <col customWidth="1" min="56" max="56" width="11.25"/>
    <col customWidth="1" min="57" max="57" width="12.0"/>
  </cols>
  <sheetData>
    <row r="1" ht="14.25" customHeight="1"/>
    <row r="2" ht="14.25" customHeight="1"/>
    <row r="3" ht="14.25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ht="14.25" customHeight="1">
      <c r="A4" s="1" t="s">
        <v>8</v>
      </c>
      <c r="B4" s="2"/>
      <c r="C4" s="2"/>
      <c r="D4" s="2"/>
      <c r="E4" s="2"/>
      <c r="F4" s="2"/>
      <c r="G4" s="2"/>
      <c r="H4" s="2"/>
      <c r="AK4" s="3"/>
    </row>
    <row r="5" ht="14.25" customHeight="1">
      <c r="A5" s="2" t="s">
        <v>9</v>
      </c>
      <c r="B5" s="4">
        <v>280.0</v>
      </c>
      <c r="C5" s="2"/>
      <c r="D5" s="2"/>
      <c r="E5" s="2"/>
      <c r="F5" s="2" t="s">
        <v>10</v>
      </c>
      <c r="G5" s="2">
        <v>0.3302</v>
      </c>
      <c r="H5" s="2"/>
      <c r="J5" s="2" t="s">
        <v>11</v>
      </c>
      <c r="K5" s="2" t="s">
        <v>0</v>
      </c>
      <c r="L5" s="2" t="s">
        <v>1</v>
      </c>
      <c r="M5" s="2" t="s">
        <v>12</v>
      </c>
      <c r="N5" s="2" t="s">
        <v>0</v>
      </c>
      <c r="O5" s="2" t="s">
        <v>1</v>
      </c>
      <c r="Q5" s="2" t="s">
        <v>0</v>
      </c>
      <c r="R5" s="2" t="s">
        <v>1</v>
      </c>
      <c r="S5" s="2" t="s">
        <v>2</v>
      </c>
      <c r="T5" s="2" t="s">
        <v>0</v>
      </c>
      <c r="U5" s="2" t="s">
        <v>1</v>
      </c>
      <c r="V5" s="2" t="s">
        <v>2</v>
      </c>
      <c r="X5" s="2" t="s">
        <v>13</v>
      </c>
      <c r="Y5" s="2" t="s">
        <v>0</v>
      </c>
      <c r="Z5" s="2" t="s">
        <v>14</v>
      </c>
      <c r="AA5" s="2" t="s">
        <v>0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ht="14.25" customHeight="1">
      <c r="A6" s="2" t="s">
        <v>15</v>
      </c>
      <c r="B6" s="2">
        <f>B5*9.81</f>
        <v>2746.8</v>
      </c>
      <c r="C6" s="2"/>
      <c r="D6" s="2"/>
      <c r="E6" s="2"/>
      <c r="F6" s="2" t="s">
        <v>16</v>
      </c>
      <c r="G6" s="2">
        <v>0.1651</v>
      </c>
      <c r="H6" s="2"/>
      <c r="J6" s="2" t="s">
        <v>17</v>
      </c>
      <c r="K6" s="5">
        <v>0.1</v>
      </c>
      <c r="L6" s="2"/>
      <c r="M6" s="2" t="s">
        <v>18</v>
      </c>
      <c r="N6" s="5">
        <v>0.1</v>
      </c>
      <c r="O6" s="2"/>
      <c r="Q6" s="2" t="s">
        <v>19</v>
      </c>
      <c r="R6" s="2"/>
      <c r="S6" s="2"/>
      <c r="T6" s="2" t="s">
        <v>20</v>
      </c>
      <c r="U6" s="2"/>
      <c r="V6" s="2"/>
      <c r="X6" s="2" t="s">
        <v>21</v>
      </c>
      <c r="Y6" s="2">
        <f>0.0254*0.625</f>
        <v>0.015875</v>
      </c>
      <c r="Z6" s="2" t="s">
        <v>21</v>
      </c>
      <c r="AA6" s="2">
        <v>0.015875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ht="14.25" customHeight="1">
      <c r="A7" s="2"/>
      <c r="B7" s="2"/>
      <c r="C7" s="2"/>
      <c r="D7" s="2"/>
      <c r="E7" s="2"/>
      <c r="F7" s="2" t="s">
        <v>22</v>
      </c>
      <c r="G7" s="2">
        <v>1.55</v>
      </c>
      <c r="H7" s="2"/>
      <c r="J7" s="2" t="s">
        <v>23</v>
      </c>
      <c r="K7" s="2"/>
      <c r="L7" s="5">
        <v>0.5</v>
      </c>
      <c r="M7" s="2" t="s">
        <v>24</v>
      </c>
      <c r="N7" s="2"/>
      <c r="O7" s="5">
        <v>0.5</v>
      </c>
      <c r="Q7" s="2" t="s">
        <v>25</v>
      </c>
      <c r="R7" s="2"/>
      <c r="S7" s="2">
        <v>2.0</v>
      </c>
      <c r="T7" s="2" t="s">
        <v>25</v>
      </c>
      <c r="U7" s="2"/>
      <c r="V7" s="2">
        <v>2.0</v>
      </c>
      <c r="X7" s="2" t="s">
        <v>26</v>
      </c>
      <c r="Y7" s="6">
        <f>PI()*Y6*Y6/4</f>
        <v>0.000197932609</v>
      </c>
      <c r="Z7" s="2" t="s">
        <v>26</v>
      </c>
      <c r="AA7" s="6">
        <v>1.97933E-4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ht="14.25" customHeight="1">
      <c r="A8" s="2" t="s">
        <v>27</v>
      </c>
      <c r="B8" s="2"/>
      <c r="C8" s="2">
        <v>1.0</v>
      </c>
      <c r="D8" s="2"/>
      <c r="E8" s="2"/>
      <c r="F8" s="2" t="s">
        <v>28</v>
      </c>
      <c r="G8" s="2">
        <v>1.289</v>
      </c>
      <c r="H8" s="2"/>
      <c r="J8" s="2" t="s">
        <v>29</v>
      </c>
      <c r="K8" s="2"/>
      <c r="L8" s="2">
        <v>0.006</v>
      </c>
      <c r="M8" s="2" t="s">
        <v>29</v>
      </c>
      <c r="N8" s="2"/>
      <c r="O8" s="2">
        <v>0.006</v>
      </c>
      <c r="Q8" s="2" t="s">
        <v>30</v>
      </c>
      <c r="R8" s="2"/>
      <c r="S8" s="2">
        <v>7.9173E-4</v>
      </c>
      <c r="T8" s="2" t="s">
        <v>30</v>
      </c>
      <c r="U8" s="2"/>
      <c r="V8" s="2">
        <v>7.92E-4</v>
      </c>
      <c r="X8" s="2" t="s">
        <v>31</v>
      </c>
      <c r="Y8" s="2">
        <f>1.1*0.0254</f>
        <v>0.02794</v>
      </c>
      <c r="Z8" s="2" t="s">
        <v>31</v>
      </c>
      <c r="AA8" s="2">
        <f>1.1*0.0254</f>
        <v>0.02794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ht="14.25" customHeight="1">
      <c r="A9" s="2" t="s">
        <v>32</v>
      </c>
      <c r="B9" s="2"/>
      <c r="C9" s="2">
        <v>0.253</v>
      </c>
      <c r="D9" s="2"/>
      <c r="E9" s="2"/>
      <c r="F9" s="2" t="s">
        <v>33</v>
      </c>
      <c r="G9" s="2">
        <v>2.83</v>
      </c>
      <c r="H9" s="2"/>
      <c r="J9" s="2" t="s">
        <v>34</v>
      </c>
      <c r="K9" s="5">
        <v>220.0</v>
      </c>
      <c r="L9" s="2"/>
      <c r="M9" s="2" t="s">
        <v>34</v>
      </c>
      <c r="N9" s="2">
        <v>220.0</v>
      </c>
      <c r="O9" s="2"/>
      <c r="Q9" s="2" t="s">
        <v>35</v>
      </c>
      <c r="R9" s="2"/>
      <c r="S9" s="2">
        <v>0.001180643</v>
      </c>
      <c r="T9" s="2" t="s">
        <v>35</v>
      </c>
      <c r="U9" s="2"/>
      <c r="V9" s="2">
        <v>0.001181</v>
      </c>
      <c r="X9" s="2" t="s">
        <v>36</v>
      </c>
      <c r="Y9" s="2">
        <f>0.0254*1/8</f>
        <v>0.003175</v>
      </c>
      <c r="Z9" s="2" t="s">
        <v>36</v>
      </c>
      <c r="AA9" s="2">
        <v>0.003175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customHeight="1">
      <c r="A10" s="2" t="s">
        <v>37</v>
      </c>
      <c r="B10" s="2"/>
      <c r="C10" s="2">
        <v>0.775</v>
      </c>
      <c r="D10" s="2"/>
      <c r="E10" s="2"/>
      <c r="F10" s="2"/>
      <c r="G10" s="2"/>
      <c r="H10" s="2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customHeight="1">
      <c r="A11" s="2" t="s">
        <v>38</v>
      </c>
      <c r="B11" s="2"/>
      <c r="C11" s="2">
        <v>0.775</v>
      </c>
      <c r="D11" s="2"/>
      <c r="E11" s="2"/>
      <c r="F11" s="2"/>
      <c r="G11" s="2"/>
      <c r="H11" s="2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AJ13" s="3"/>
      <c r="AK13" s="3"/>
      <c r="AL13" s="3"/>
      <c r="AM13" s="7"/>
      <c r="AN13" s="7"/>
      <c r="AO13" s="8"/>
      <c r="AP13" s="7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customHeight="1">
      <c r="AJ14" s="3"/>
      <c r="AK14" s="3"/>
      <c r="AL14" s="3"/>
      <c r="AM14" s="7" t="s">
        <v>39</v>
      </c>
      <c r="AN14" s="7" t="s">
        <v>40</v>
      </c>
      <c r="AO14" s="7">
        <v>1.0</v>
      </c>
      <c r="AP14" s="7">
        <v>1.25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customHeight="1">
      <c r="A15" s="2" t="s">
        <v>0</v>
      </c>
      <c r="B15" s="2" t="s">
        <v>1</v>
      </c>
      <c r="C15" s="2" t="s">
        <v>2</v>
      </c>
      <c r="X15" s="2" t="s">
        <v>0</v>
      </c>
      <c r="Y15" s="2" t="s">
        <v>1</v>
      </c>
      <c r="Z15" s="2" t="s">
        <v>2</v>
      </c>
      <c r="AJ15" s="3"/>
      <c r="AK15" s="3"/>
      <c r="AL15" s="3"/>
      <c r="AM15" s="7" t="s">
        <v>41</v>
      </c>
      <c r="AN15" s="7">
        <f>Q36/M23</f>
        <v>1.979285726</v>
      </c>
      <c r="AO15" s="7">
        <f t="shared" ref="AO15:AP15" si="1">PI()*0.0254*0.0254*AO14*AO14/4</f>
        <v>0.0005067074791</v>
      </c>
      <c r="AP15" s="7">
        <f t="shared" si="1"/>
        <v>0.0007917304361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customHeight="1">
      <c r="A16" s="1" t="s">
        <v>42</v>
      </c>
      <c r="B16" s="2"/>
      <c r="C16" s="2"/>
      <c r="X16" s="1" t="s">
        <v>43</v>
      </c>
      <c r="Y16" s="2"/>
      <c r="Z16" s="2"/>
      <c r="AJ16" s="3"/>
      <c r="AK16" s="3"/>
      <c r="AM16" s="7">
        <v>0.5</v>
      </c>
      <c r="AN16" s="7">
        <f t="shared" ref="AN16:AN23" si="2">PI()*0.0254*0.0254*AM16*AM16/4</f>
        <v>0.0001266768698</v>
      </c>
      <c r="AO16" s="7">
        <v>1.847334361962694</v>
      </c>
      <c r="AP16" s="7">
        <v>2.8864599405667093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customHeight="1">
      <c r="A17" s="2"/>
      <c r="B17" s="2"/>
      <c r="C17" s="2"/>
      <c r="X17" s="2" t="s">
        <v>44</v>
      </c>
      <c r="Y17" s="2"/>
      <c r="Z17" s="2">
        <v>220.0</v>
      </c>
      <c r="AJ17" s="3"/>
      <c r="AK17" s="3"/>
      <c r="AL17" s="3"/>
      <c r="AM17" s="7">
        <f>5/8</f>
        <v>0.625</v>
      </c>
      <c r="AN17" s="7">
        <f t="shared" si="2"/>
        <v>0.000197932609</v>
      </c>
      <c r="AO17" s="7">
        <v>1.182293991656124</v>
      </c>
      <c r="AP17" s="7">
        <v>1.847334361962694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customHeight="1">
      <c r="A18" s="2" t="s">
        <v>45</v>
      </c>
      <c r="B18" s="2"/>
      <c r="C18" s="2">
        <f>B6*(G7-C10)/G7</f>
        <v>1373.4</v>
      </c>
      <c r="I18" s="2" t="s">
        <v>0</v>
      </c>
      <c r="J18" s="2" t="s">
        <v>1</v>
      </c>
      <c r="K18" s="2" t="s">
        <v>2</v>
      </c>
      <c r="L18" s="2" t="s">
        <v>3</v>
      </c>
      <c r="M18" s="2" t="s">
        <v>4</v>
      </c>
      <c r="X18" s="2" t="s">
        <v>46</v>
      </c>
      <c r="Y18" s="2"/>
      <c r="Z18" s="2">
        <v>5.1</v>
      </c>
      <c r="AJ18" s="3"/>
      <c r="AK18" s="3"/>
      <c r="AL18" s="3"/>
      <c r="AM18" s="7">
        <f>3/4</f>
        <v>0.75</v>
      </c>
      <c r="AN18" s="7">
        <f t="shared" si="2"/>
        <v>0.000285022957</v>
      </c>
      <c r="AO18" s="7">
        <v>0.8210374942056418</v>
      </c>
      <c r="AP18" s="7">
        <v>1.2828710846963152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customHeight="1">
      <c r="A19" s="2" t="s">
        <v>47</v>
      </c>
      <c r="B19" s="2"/>
      <c r="C19" s="2">
        <f>B6*C10/G7</f>
        <v>1373.4</v>
      </c>
      <c r="I19" s="1" t="s">
        <v>48</v>
      </c>
      <c r="J19" s="2"/>
      <c r="K19" s="2"/>
      <c r="L19" s="2"/>
      <c r="M19" s="2"/>
      <c r="O19" s="2" t="s">
        <v>0</v>
      </c>
      <c r="P19" s="2" t="s">
        <v>1</v>
      </c>
      <c r="Q19" s="2" t="s">
        <v>2</v>
      </c>
      <c r="R19" s="2" t="s">
        <v>3</v>
      </c>
      <c r="S19" s="2" t="s">
        <v>4</v>
      </c>
      <c r="X19" s="2" t="s">
        <v>49</v>
      </c>
      <c r="Y19" s="2"/>
      <c r="Z19" s="2">
        <f>C27/B6</f>
        <v>0.6632258065</v>
      </c>
      <c r="AJ19" s="9"/>
      <c r="AK19" s="3"/>
      <c r="AL19" s="3"/>
      <c r="AM19" s="7">
        <f>13/16</f>
        <v>0.8125</v>
      </c>
      <c r="AN19" s="7">
        <f t="shared" si="2"/>
        <v>0.0003345061092</v>
      </c>
      <c r="AO19" s="7">
        <v>0.6995822435835054</v>
      </c>
      <c r="AP19" s="7">
        <v>1.093097255599227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customHeight="1">
      <c r="I20" s="2" t="s">
        <v>50</v>
      </c>
      <c r="J20" s="2"/>
      <c r="K20" s="2"/>
      <c r="L20" s="2">
        <f>C8*E27</f>
        <v>910.8743226</v>
      </c>
      <c r="M20" s="2"/>
      <c r="O20" s="1" t="s">
        <v>51</v>
      </c>
      <c r="P20" s="2"/>
      <c r="Q20" s="2"/>
      <c r="R20" s="2"/>
      <c r="S20" s="2"/>
      <c r="AJ20" s="3"/>
      <c r="AK20" s="3"/>
      <c r="AL20" s="3"/>
      <c r="AM20" s="7">
        <f>7/8</f>
        <v>0.875</v>
      </c>
      <c r="AN20" s="7">
        <f t="shared" si="2"/>
        <v>0.0003879479137</v>
      </c>
      <c r="AO20" s="7">
        <v>0.6032112202327164</v>
      </c>
      <c r="AP20" s="7">
        <v>0.9425175316136194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customHeight="1">
      <c r="I21" s="2" t="s">
        <v>52</v>
      </c>
      <c r="J21" s="2"/>
      <c r="K21" s="2"/>
      <c r="L21" s="2">
        <f>C8*E28</f>
        <v>462.5256774</v>
      </c>
      <c r="M21" s="2"/>
      <c r="O21" s="2" t="s">
        <v>53</v>
      </c>
      <c r="P21" s="2"/>
      <c r="Q21" s="2">
        <f>Z17*Z18*Z19</f>
        <v>744.1393548</v>
      </c>
      <c r="R21" s="2"/>
      <c r="S21" s="2"/>
      <c r="AJ21" s="3"/>
      <c r="AK21" s="3"/>
      <c r="AL21" s="3"/>
      <c r="AM21" s="7">
        <f>15/16</f>
        <v>0.9375</v>
      </c>
      <c r="AN21" s="7">
        <f t="shared" si="2"/>
        <v>0.0004453483703</v>
      </c>
      <c r="AO21" s="7">
        <v>0.5254639962916108</v>
      </c>
      <c r="AP21" s="7">
        <v>0.8210374942056418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customHeight="1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I22" s="2"/>
      <c r="J22" s="2"/>
      <c r="K22" s="2"/>
      <c r="L22" s="2"/>
      <c r="M22" s="2"/>
      <c r="O22" s="2" t="s">
        <v>54</v>
      </c>
      <c r="P22" s="2"/>
      <c r="Q22" s="2">
        <f>Z17*Z18*(1-Z19)</f>
        <v>377.8606452</v>
      </c>
      <c r="R22" s="2"/>
      <c r="S22" s="2"/>
      <c r="AJ22" s="3"/>
      <c r="AK22" s="3"/>
      <c r="AL22" s="3"/>
      <c r="AM22" s="7">
        <v>1.0</v>
      </c>
      <c r="AN22" s="7">
        <f t="shared" si="2"/>
        <v>0.0005067074791</v>
      </c>
      <c r="AO22" s="7">
        <v>0.4618335904906735</v>
      </c>
      <c r="AP22" s="7">
        <v>0.7216149851416773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customHeight="1">
      <c r="A23" s="1" t="s">
        <v>55</v>
      </c>
      <c r="B23" s="2"/>
      <c r="C23" s="2"/>
      <c r="D23" s="2"/>
      <c r="E23" s="2"/>
      <c r="I23" s="2" t="s">
        <v>56</v>
      </c>
      <c r="J23" s="2"/>
      <c r="K23" s="2"/>
      <c r="L23" s="2"/>
      <c r="M23" s="2">
        <f>L20*G6</f>
        <v>150.3853507</v>
      </c>
      <c r="O23" s="2"/>
      <c r="P23" s="2"/>
      <c r="Q23" s="2"/>
      <c r="R23" s="2"/>
      <c r="S23" s="2"/>
      <c r="AJ23" s="3"/>
      <c r="AK23" s="3"/>
      <c r="AL23" s="3"/>
      <c r="AM23" s="7">
        <f>9/8</f>
        <v>1.125</v>
      </c>
      <c r="AN23" s="7">
        <f t="shared" si="2"/>
        <v>0.0006413016532</v>
      </c>
      <c r="AO23" s="7">
        <v>0.36490555298028515</v>
      </c>
      <c r="AP23" s="7">
        <v>0.5701649265316956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customHeight="1">
      <c r="A24" s="2"/>
      <c r="B24" s="2"/>
      <c r="C24" s="2"/>
      <c r="D24" s="2"/>
      <c r="E24" s="2"/>
      <c r="I24" s="2" t="s">
        <v>57</v>
      </c>
      <c r="J24" s="2"/>
      <c r="K24" s="2"/>
      <c r="L24" s="2"/>
      <c r="M24" s="2">
        <f>L21*G6</f>
        <v>76.36298934</v>
      </c>
      <c r="O24" s="2" t="s">
        <v>58</v>
      </c>
      <c r="P24" s="2"/>
      <c r="Q24" s="10">
        <f>Q21/Y7</f>
        <v>3759559.168</v>
      </c>
      <c r="R24" s="2"/>
      <c r="S24" s="2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customHeight="1">
      <c r="A25" s="2" t="s">
        <v>59</v>
      </c>
      <c r="B25" s="2"/>
      <c r="C25" s="2">
        <f>C8*9.81</f>
        <v>9.81</v>
      </c>
      <c r="D25" s="2"/>
      <c r="E25" s="2"/>
      <c r="I25" s="2"/>
      <c r="J25" s="2"/>
      <c r="K25" s="2"/>
      <c r="L25" s="2"/>
      <c r="M25" s="2"/>
      <c r="O25" s="2" t="s">
        <v>60</v>
      </c>
      <c r="P25" s="2"/>
      <c r="Q25" s="10">
        <f>Q22/AA7</f>
        <v>1909033.083</v>
      </c>
      <c r="R25" s="2"/>
      <c r="S25" s="2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customHeight="1">
      <c r="A26" s="2" t="s">
        <v>61</v>
      </c>
      <c r="B26" s="2"/>
      <c r="C26" s="2">
        <f>C9*B5*C25/G7</f>
        <v>448.3486452</v>
      </c>
      <c r="D26" s="2"/>
      <c r="E26" s="2"/>
      <c r="I26" s="2" t="s">
        <v>62</v>
      </c>
      <c r="J26" s="2"/>
      <c r="K26" s="2">
        <f>M23/K6</f>
        <v>1503.853507</v>
      </c>
      <c r="L26" s="2"/>
      <c r="M26" s="2"/>
      <c r="O26" s="2"/>
      <c r="P26" s="2"/>
      <c r="Q26" s="2"/>
      <c r="R26" s="2"/>
      <c r="S26" s="2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customHeight="1">
      <c r="A27" s="2" t="s">
        <v>63</v>
      </c>
      <c r="B27" s="2"/>
      <c r="C27" s="2">
        <f>C18+C26</f>
        <v>1821.748645</v>
      </c>
      <c r="D27" s="2" t="s">
        <v>64</v>
      </c>
      <c r="E27" s="2">
        <f>'brakes basic calc 1'!$C27/2</f>
        <v>910.8743226</v>
      </c>
      <c r="I27" s="2" t="s">
        <v>65</v>
      </c>
      <c r="J27" s="2"/>
      <c r="K27" s="2">
        <f>M24/N6</f>
        <v>763.6298934</v>
      </c>
      <c r="L27" s="2"/>
      <c r="M27" s="2"/>
      <c r="O27" s="2" t="s">
        <v>66</v>
      </c>
      <c r="P27" s="2"/>
      <c r="Q27" s="2">
        <f>Q24*S8</f>
        <v>2976.55578</v>
      </c>
      <c r="R27" s="2"/>
      <c r="S27" s="2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customHeight="1">
      <c r="A28" s="2" t="s">
        <v>67</v>
      </c>
      <c r="B28" s="2"/>
      <c r="C28" s="2">
        <f>C19-C26</f>
        <v>925.0513548</v>
      </c>
      <c r="D28" s="2" t="s">
        <v>64</v>
      </c>
      <c r="E28" s="2">
        <f>'brakes basic calc 1'!$C28/2</f>
        <v>462.5256774</v>
      </c>
      <c r="I28" s="2"/>
      <c r="J28" s="2"/>
      <c r="K28" s="2"/>
      <c r="L28" s="2"/>
      <c r="M28" s="2"/>
      <c r="O28" s="2" t="s">
        <v>68</v>
      </c>
      <c r="P28" s="2"/>
      <c r="Q28" s="2">
        <f>Q25*V8</f>
        <v>1511.954202</v>
      </c>
      <c r="R28" s="2"/>
      <c r="S28" s="2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customHeight="1">
      <c r="I29" s="2" t="s">
        <v>69</v>
      </c>
      <c r="J29" s="2"/>
      <c r="K29" s="2"/>
      <c r="L29" s="2"/>
      <c r="M29" s="2">
        <f>K26/L7</f>
        <v>3007.707013</v>
      </c>
      <c r="O29" s="2"/>
      <c r="P29" s="2"/>
      <c r="Q29" s="2"/>
      <c r="R29" s="2"/>
      <c r="S29" s="2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customHeight="1">
      <c r="I30" s="2" t="s">
        <v>69</v>
      </c>
      <c r="J30" s="2"/>
      <c r="K30" s="2"/>
      <c r="L30" s="2"/>
      <c r="M30" s="2">
        <f>K27/O7</f>
        <v>1527.259787</v>
      </c>
      <c r="O30" s="2" t="s">
        <v>69</v>
      </c>
      <c r="P30" s="2"/>
      <c r="Q30" s="2"/>
      <c r="R30" s="2"/>
      <c r="S30" s="2">
        <f>Q27*S7</f>
        <v>5953.11156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customHeight="1">
      <c r="I31" s="2"/>
      <c r="J31" s="2"/>
      <c r="K31" s="2"/>
      <c r="L31" s="2"/>
      <c r="M31" s="2"/>
      <c r="O31" s="2" t="s">
        <v>70</v>
      </c>
      <c r="P31" s="2"/>
      <c r="Q31" s="2"/>
      <c r="R31" s="2"/>
      <c r="S31" s="2">
        <f>Q28*V7</f>
        <v>3023.908403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customHeight="1">
      <c r="I32" s="2" t="s">
        <v>71</v>
      </c>
      <c r="J32" s="2"/>
      <c r="K32" s="11">
        <f>M29/(S7*S8)</f>
        <v>1899452.473</v>
      </c>
      <c r="L32" s="2"/>
      <c r="M32" s="2"/>
      <c r="O32" s="2"/>
      <c r="P32" s="2"/>
      <c r="Q32" s="2"/>
      <c r="R32" s="2"/>
      <c r="S32" s="2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customHeight="1">
      <c r="I33" s="2" t="s">
        <v>72</v>
      </c>
      <c r="J33" s="2"/>
      <c r="K33" s="11">
        <f>M30/(V7*V8)</f>
        <v>964179.1584</v>
      </c>
      <c r="L33" s="2"/>
      <c r="M33" s="2"/>
      <c r="O33" s="2" t="s">
        <v>73</v>
      </c>
      <c r="P33" s="2"/>
      <c r="Q33" s="2"/>
      <c r="R33" s="2"/>
      <c r="S33" s="2">
        <f>S30*L7</f>
        <v>2976.55578</v>
      </c>
    </row>
    <row r="34" ht="14.25" customHeight="1">
      <c r="A34" s="12" t="s">
        <v>74</v>
      </c>
      <c r="B34" s="3">
        <f t="shared" ref="B34:B35" si="3">Q36/M23</f>
        <v>1.979285726</v>
      </c>
      <c r="I34" s="2"/>
      <c r="J34" s="2"/>
      <c r="K34" s="2"/>
      <c r="L34" s="2"/>
      <c r="M34" s="2"/>
      <c r="O34" s="2" t="s">
        <v>75</v>
      </c>
      <c r="P34" s="2"/>
      <c r="Q34" s="2"/>
      <c r="R34" s="2"/>
      <c r="S34" s="2">
        <f>S31*O7</f>
        <v>1511.954202</v>
      </c>
    </row>
    <row r="35" ht="14.25" customHeight="1">
      <c r="A35" s="12" t="s">
        <v>76</v>
      </c>
      <c r="B35" s="3">
        <f t="shared" si="3"/>
        <v>1.979956802</v>
      </c>
      <c r="I35" s="2" t="s">
        <v>53</v>
      </c>
      <c r="J35" s="2"/>
      <c r="K35" s="2">
        <f>K32*Y7</f>
        <v>375.9635837</v>
      </c>
      <c r="L35" s="2"/>
      <c r="M35" s="2"/>
      <c r="O35" s="2"/>
      <c r="P35" s="2"/>
      <c r="Q35" s="2"/>
      <c r="R35" s="2"/>
      <c r="S35" s="2"/>
    </row>
    <row r="36" ht="14.25" customHeight="1">
      <c r="I36" s="2" t="s">
        <v>54</v>
      </c>
      <c r="J36" s="2"/>
      <c r="K36" s="2">
        <f>K33*AA7</f>
        <v>190.8428734</v>
      </c>
      <c r="L36" s="2"/>
      <c r="M36" s="2"/>
      <c r="O36" s="2" t="s">
        <v>77</v>
      </c>
      <c r="P36" s="2"/>
      <c r="Q36" s="2">
        <f>S33*K6</f>
        <v>297.655578</v>
      </c>
      <c r="R36" s="2"/>
      <c r="S36" s="2"/>
      <c r="AK36" s="12" t="s">
        <v>44</v>
      </c>
    </row>
    <row r="37" ht="14.25" customHeight="1">
      <c r="I37" s="2"/>
      <c r="J37" s="2"/>
      <c r="K37" s="2"/>
      <c r="L37" s="2"/>
      <c r="M37" s="2"/>
      <c r="O37" s="2" t="s">
        <v>78</v>
      </c>
      <c r="P37" s="2"/>
      <c r="Q37" s="2">
        <f>S34*N6</f>
        <v>151.1954202</v>
      </c>
      <c r="R37" s="2"/>
      <c r="S37" s="2"/>
      <c r="AJ37" s="13">
        <f>Q36/M23</f>
        <v>1.979285726</v>
      </c>
      <c r="AK37" s="14">
        <v>120.0</v>
      </c>
      <c r="AL37" s="14">
        <v>125.0</v>
      </c>
      <c r="AM37" s="14">
        <v>130.0</v>
      </c>
      <c r="AN37" s="14">
        <v>135.0</v>
      </c>
      <c r="AO37" s="14">
        <v>140.0</v>
      </c>
      <c r="AP37" s="14">
        <v>145.0</v>
      </c>
      <c r="AQ37" s="14">
        <v>150.0</v>
      </c>
      <c r="AR37" s="14">
        <v>155.0</v>
      </c>
      <c r="AS37" s="14">
        <v>160.0</v>
      </c>
      <c r="AT37" s="14">
        <v>165.0</v>
      </c>
      <c r="AU37" s="14">
        <v>170.0</v>
      </c>
      <c r="AV37" s="14">
        <v>175.0</v>
      </c>
      <c r="AW37" s="14">
        <v>180.0</v>
      </c>
      <c r="AX37" s="14">
        <v>185.0</v>
      </c>
      <c r="AY37" s="14">
        <v>190.0</v>
      </c>
      <c r="AZ37" s="14">
        <v>195.0</v>
      </c>
      <c r="BA37" s="14">
        <v>200.0</v>
      </c>
      <c r="BB37" s="14">
        <v>205.0</v>
      </c>
      <c r="BC37" s="14">
        <v>210.0</v>
      </c>
      <c r="BD37" s="14">
        <v>215.0</v>
      </c>
      <c r="BE37" s="14">
        <v>220.0</v>
      </c>
      <c r="BF37" s="14">
        <v>225.0</v>
      </c>
      <c r="BG37" s="14">
        <v>230.0</v>
      </c>
      <c r="BH37" s="14">
        <v>235.0</v>
      </c>
      <c r="BI37" s="14">
        <v>240.0</v>
      </c>
      <c r="BJ37" s="14">
        <v>245.0</v>
      </c>
      <c r="BK37" s="14">
        <v>250.0</v>
      </c>
      <c r="BL37" s="14">
        <v>255.0</v>
      </c>
      <c r="BM37" s="14">
        <v>260.0</v>
      </c>
      <c r="BN37" s="14">
        <v>265.0</v>
      </c>
      <c r="BO37" s="14">
        <v>270.0</v>
      </c>
    </row>
    <row r="38" ht="14.25" customHeight="1">
      <c r="I38" s="2" t="s">
        <v>44</v>
      </c>
      <c r="J38" s="2"/>
      <c r="K38" s="2">
        <f>K35/(Z18*Z19)</f>
        <v>111.1512083</v>
      </c>
      <c r="L38" s="2"/>
      <c r="M38" s="2"/>
      <c r="AI38" s="15" t="s">
        <v>79</v>
      </c>
      <c r="AJ38" s="14">
        <v>240.0</v>
      </c>
      <c r="AK38" s="16">
        <v>1.2595454621181297</v>
      </c>
      <c r="AL38" s="16">
        <v>1.3120265230397186</v>
      </c>
      <c r="AM38" s="16">
        <v>1.3645075839613072</v>
      </c>
      <c r="AN38" s="16">
        <v>1.416988644882896</v>
      </c>
      <c r="AO38" s="16">
        <v>1.4694697058044848</v>
      </c>
      <c r="AP38" s="16">
        <v>1.5219507667260734</v>
      </c>
      <c r="AQ38" s="16">
        <v>1.574431827647662</v>
      </c>
      <c r="AR38" s="16">
        <v>1.6269128885692508</v>
      </c>
      <c r="AS38" s="16">
        <v>1.6793939494908394</v>
      </c>
      <c r="AT38" s="16">
        <v>1.731875010412428</v>
      </c>
      <c r="AU38" s="16">
        <v>1.784356071334017</v>
      </c>
      <c r="AV38" s="16">
        <v>1.8368371322556056</v>
      </c>
      <c r="AW38" s="16">
        <v>1.8893181931771943</v>
      </c>
      <c r="AX38" s="16">
        <v>1.941799254098783</v>
      </c>
      <c r="AY38" s="16">
        <v>1.9942803150203718</v>
      </c>
      <c r="AZ38" s="16">
        <v>2.0467613759419607</v>
      </c>
      <c r="BA38" s="16">
        <v>2.099242436863549</v>
      </c>
      <c r="BB38" s="16">
        <v>2.1517234977851385</v>
      </c>
      <c r="BC38" s="16">
        <v>2.204204558706727</v>
      </c>
      <c r="BD38" s="16">
        <v>2.2566856196283163</v>
      </c>
      <c r="BE38" s="16">
        <v>2.3091666805499043</v>
      </c>
      <c r="BF38" s="17">
        <v>2.3616477414714927</v>
      </c>
      <c r="BG38" s="17">
        <v>2.4141288023930825</v>
      </c>
      <c r="BH38" s="17">
        <v>2.466609863314671</v>
      </c>
      <c r="BI38" s="17">
        <v>2.5190909242362594</v>
      </c>
      <c r="BJ38" s="17">
        <v>2.5715719851578482</v>
      </c>
      <c r="BK38" s="17">
        <v>2.624053046079437</v>
      </c>
      <c r="BL38" s="17">
        <v>2.676534107001026</v>
      </c>
      <c r="BM38" s="17">
        <v>2.7290151679226144</v>
      </c>
      <c r="BN38" s="17">
        <v>2.7814962288442033</v>
      </c>
      <c r="BO38" s="17">
        <v>2.833977289765792</v>
      </c>
    </row>
    <row r="39" ht="14.25" customHeight="1">
      <c r="AI39" s="12"/>
      <c r="AJ39" s="14">
        <v>245.0</v>
      </c>
      <c r="AK39" s="16">
        <v>1.2338404526871476</v>
      </c>
      <c r="AL39" s="16">
        <v>1.2852504715491122</v>
      </c>
      <c r="AM39" s="16">
        <v>1.3366604904110766</v>
      </c>
      <c r="AN39" s="16">
        <v>1.3880705092730412</v>
      </c>
      <c r="AO39" s="16">
        <v>1.4394805281350056</v>
      </c>
      <c r="AP39" s="16">
        <v>1.4908905469969702</v>
      </c>
      <c r="AQ39" s="16">
        <v>1.5423005658589346</v>
      </c>
      <c r="AR39" s="16">
        <v>1.593710584720899</v>
      </c>
      <c r="AS39" s="16">
        <v>1.6451206035828634</v>
      </c>
      <c r="AT39" s="16">
        <v>1.6965306224448278</v>
      </c>
      <c r="AU39" s="16">
        <v>1.7479406413067924</v>
      </c>
      <c r="AV39" s="16">
        <v>1.7993506601687568</v>
      </c>
      <c r="AW39" s="16">
        <v>1.8507606790307212</v>
      </c>
      <c r="AX39" s="16">
        <v>1.9021706978926856</v>
      </c>
      <c r="AY39" s="16">
        <v>1.9535807167546502</v>
      </c>
      <c r="AZ39" s="16">
        <v>2.004990735616615</v>
      </c>
      <c r="BA39" s="16">
        <v>2.056400754478579</v>
      </c>
      <c r="BB39" s="16">
        <v>2.107810773340544</v>
      </c>
      <c r="BC39" s="16">
        <v>2.159220792202508</v>
      </c>
      <c r="BD39" s="16">
        <v>2.210630811064473</v>
      </c>
      <c r="BE39" s="16">
        <v>2.262040829926437</v>
      </c>
      <c r="BF39" s="17">
        <v>2.3134508487884013</v>
      </c>
      <c r="BG39" s="17">
        <v>2.364860867650367</v>
      </c>
      <c r="BH39" s="17">
        <v>2.416270886512331</v>
      </c>
      <c r="BI39" s="17">
        <v>2.467680905374295</v>
      </c>
      <c r="BJ39" s="17">
        <v>2.51909092423626</v>
      </c>
      <c r="BK39" s="17">
        <v>2.5705009430982244</v>
      </c>
      <c r="BL39" s="17">
        <v>2.621910961960189</v>
      </c>
      <c r="BM39" s="17">
        <v>2.673320980822153</v>
      </c>
      <c r="BN39" s="17">
        <v>2.724730999684118</v>
      </c>
      <c r="BO39" s="17">
        <v>2.7761410185460824</v>
      </c>
    </row>
    <row r="40" ht="14.25" customHeight="1">
      <c r="AJ40" s="14">
        <v>250.0</v>
      </c>
      <c r="AK40" s="16">
        <v>1.2091636436334048</v>
      </c>
      <c r="AL40" s="16">
        <v>1.2595454621181301</v>
      </c>
      <c r="AM40" s="16">
        <v>1.3099272806028552</v>
      </c>
      <c r="AN40" s="16">
        <v>1.3603090990875806</v>
      </c>
      <c r="AO40" s="16">
        <v>1.4106909175723057</v>
      </c>
      <c r="AP40" s="16">
        <v>1.461072736057031</v>
      </c>
      <c r="AQ40" s="16">
        <v>1.5114545545417561</v>
      </c>
      <c r="AR40" s="16">
        <v>1.5618363730264813</v>
      </c>
      <c r="AS40" s="16">
        <v>1.6122181915112062</v>
      </c>
      <c r="AT40" s="16">
        <v>1.6626000099959313</v>
      </c>
      <c r="AU40" s="16">
        <v>1.7129818284806566</v>
      </c>
      <c r="AV40" s="16">
        <v>1.763363646965382</v>
      </c>
      <c r="AW40" s="16">
        <v>1.813745465450107</v>
      </c>
      <c r="AX40" s="16">
        <v>1.8641272839348322</v>
      </c>
      <c r="AY40" s="16">
        <v>1.9145091024195575</v>
      </c>
      <c r="AZ40" s="16">
        <v>1.9648909209042829</v>
      </c>
      <c r="BA40" s="16">
        <v>2.0152727393890078</v>
      </c>
      <c r="BB40" s="16">
        <v>2.0656545578737333</v>
      </c>
      <c r="BC40" s="16">
        <v>2.1160363763584584</v>
      </c>
      <c r="BD40" s="16">
        <v>2.166418194843184</v>
      </c>
      <c r="BE40" s="16">
        <v>2.216800013327909</v>
      </c>
      <c r="BF40" s="17">
        <v>2.2671818318126338</v>
      </c>
      <c r="BG40" s="17">
        <v>2.31756365029736</v>
      </c>
      <c r="BH40" s="17">
        <v>2.367945468782085</v>
      </c>
      <c r="BI40" s="17">
        <v>2.4183272872668096</v>
      </c>
      <c r="BJ40" s="17">
        <v>2.468709105751535</v>
      </c>
      <c r="BK40" s="17">
        <v>2.5190909242362602</v>
      </c>
      <c r="BL40" s="17">
        <v>2.569472742720986</v>
      </c>
      <c r="BM40" s="17">
        <v>2.6198545612057105</v>
      </c>
      <c r="BN40" s="17">
        <v>2.6702363796904356</v>
      </c>
      <c r="BO40" s="17">
        <v>2.720618198175161</v>
      </c>
    </row>
    <row r="41" ht="14.25" customHeight="1">
      <c r="AJ41" s="14">
        <v>255.0</v>
      </c>
      <c r="AK41" s="16">
        <v>1.185454552581769</v>
      </c>
      <c r="AL41" s="16">
        <v>1.2348484922726763</v>
      </c>
      <c r="AM41" s="16">
        <v>1.2842424319635832</v>
      </c>
      <c r="AN41" s="16">
        <v>1.3336363716544903</v>
      </c>
      <c r="AO41" s="16">
        <v>1.3830303113453972</v>
      </c>
      <c r="AP41" s="16">
        <v>1.4324242510363046</v>
      </c>
      <c r="AQ41" s="16">
        <v>1.4818181907272114</v>
      </c>
      <c r="AR41" s="16">
        <v>1.5312121304181183</v>
      </c>
      <c r="AS41" s="16">
        <v>1.5806060701090252</v>
      </c>
      <c r="AT41" s="16">
        <v>1.6300000097999323</v>
      </c>
      <c r="AU41" s="16">
        <v>1.6793939494908394</v>
      </c>
      <c r="AV41" s="16">
        <v>1.7287878891817465</v>
      </c>
      <c r="AW41" s="16">
        <v>1.7781818288726534</v>
      </c>
      <c r="AX41" s="16">
        <v>1.8275757685635603</v>
      </c>
      <c r="AY41" s="16">
        <v>1.8769697082544676</v>
      </c>
      <c r="AZ41" s="16">
        <v>1.9263636479453747</v>
      </c>
      <c r="BA41" s="16">
        <v>1.9757575876362814</v>
      </c>
      <c r="BB41" s="16">
        <v>2.025151527327189</v>
      </c>
      <c r="BC41" s="16">
        <v>2.074545467018096</v>
      </c>
      <c r="BD41" s="16">
        <v>2.1239394067090034</v>
      </c>
      <c r="BE41" s="16">
        <v>2.17333334639991</v>
      </c>
      <c r="BF41" s="17">
        <v>2.2227272860908167</v>
      </c>
      <c r="BG41" s="17">
        <v>2.2721212257817247</v>
      </c>
      <c r="BH41" s="17">
        <v>2.3215151654726314</v>
      </c>
      <c r="BI41" s="17">
        <v>2.370909105163538</v>
      </c>
      <c r="BJ41" s="17">
        <v>2.4203030448544456</v>
      </c>
      <c r="BK41" s="17">
        <v>2.4696969845453527</v>
      </c>
      <c r="BL41" s="17">
        <v>2.51909092423626</v>
      </c>
      <c r="BM41" s="17">
        <v>2.5684848639271665</v>
      </c>
      <c r="BN41" s="17">
        <v>2.6178788036180736</v>
      </c>
      <c r="BO41" s="17">
        <v>2.6672727433089807</v>
      </c>
    </row>
    <row r="42" ht="14.25" customHeight="1">
      <c r="AJ42" s="14">
        <v>260.0</v>
      </c>
      <c r="AK42" s="16">
        <v>1.1626573496475046</v>
      </c>
      <c r="AL42" s="16">
        <v>1.2111014058828173</v>
      </c>
      <c r="AM42" s="16">
        <v>1.25954546211813</v>
      </c>
      <c r="AN42" s="16">
        <v>1.3079895183534427</v>
      </c>
      <c r="AO42" s="16">
        <v>1.3564335745887552</v>
      </c>
      <c r="AP42" s="16">
        <v>1.404877630824068</v>
      </c>
      <c r="AQ42" s="16">
        <v>1.4533216870593806</v>
      </c>
      <c r="AR42" s="16">
        <v>1.5017657432946931</v>
      </c>
      <c r="AS42" s="16">
        <v>1.5502097995300057</v>
      </c>
      <c r="AT42" s="16">
        <v>1.5986538557653183</v>
      </c>
      <c r="AU42" s="16">
        <v>1.647097912000631</v>
      </c>
      <c r="AV42" s="16">
        <v>1.6955419682359438</v>
      </c>
      <c r="AW42" s="16">
        <v>1.7439860244712564</v>
      </c>
      <c r="AX42" s="16">
        <v>1.7924300807065692</v>
      </c>
      <c r="AY42" s="16">
        <v>1.840874136941882</v>
      </c>
      <c r="AZ42" s="16">
        <v>1.8893181931771947</v>
      </c>
      <c r="BA42" s="16">
        <v>1.937762249412507</v>
      </c>
      <c r="BB42" s="16">
        <v>1.9862063056478203</v>
      </c>
      <c r="BC42" s="16">
        <v>2.0346503618831324</v>
      </c>
      <c r="BD42" s="16">
        <v>2.0830944181184456</v>
      </c>
      <c r="BE42" s="16">
        <v>2.131538474353758</v>
      </c>
      <c r="BF42" s="17">
        <v>2.1799825305890708</v>
      </c>
      <c r="BG42" s="17">
        <v>2.228426586824384</v>
      </c>
      <c r="BH42" s="17">
        <v>2.2768706430596968</v>
      </c>
      <c r="BI42" s="17">
        <v>2.325314699295009</v>
      </c>
      <c r="BJ42" s="17">
        <v>2.373758755530322</v>
      </c>
      <c r="BK42" s="17">
        <v>2.4222028117656347</v>
      </c>
      <c r="BL42" s="17">
        <v>2.4706468680009475</v>
      </c>
      <c r="BM42" s="17">
        <v>2.51909092423626</v>
      </c>
      <c r="BN42" s="17">
        <v>2.5675349804715726</v>
      </c>
      <c r="BO42" s="17">
        <v>2.6159790367068854</v>
      </c>
    </row>
    <row r="43" ht="14.25" customHeight="1">
      <c r="AJ43" s="14">
        <v>265.0</v>
      </c>
      <c r="AK43" s="16">
        <v>1.14072041852208</v>
      </c>
      <c r="AL43" s="16">
        <v>1.1882504359605002</v>
      </c>
      <c r="AM43" s="16">
        <v>1.23578045339892</v>
      </c>
      <c r="AN43" s="16">
        <v>1.2833104708373402</v>
      </c>
      <c r="AO43" s="16">
        <v>1.33084048827576</v>
      </c>
      <c r="AP43" s="16">
        <v>1.3783705057141802</v>
      </c>
      <c r="AQ43" s="16">
        <v>1.4259005231526</v>
      </c>
      <c r="AR43" s="16">
        <v>1.47343054059102</v>
      </c>
      <c r="AS43" s="16">
        <v>1.5209605580294399</v>
      </c>
      <c r="AT43" s="16">
        <v>1.5684905754678597</v>
      </c>
      <c r="AU43" s="16">
        <v>1.6160205929062799</v>
      </c>
      <c r="AV43" s="16">
        <v>1.6635506103447</v>
      </c>
      <c r="AW43" s="16">
        <v>1.7110806277831199</v>
      </c>
      <c r="AX43" s="16">
        <v>1.7586106452215398</v>
      </c>
      <c r="AY43" s="16">
        <v>1.8061406626599599</v>
      </c>
      <c r="AZ43" s="16">
        <v>1.85367068009838</v>
      </c>
      <c r="BA43" s="16">
        <v>1.9012006975367997</v>
      </c>
      <c r="BB43" s="16">
        <v>1.94873071497522</v>
      </c>
      <c r="BC43" s="16">
        <v>1.9962607324136399</v>
      </c>
      <c r="BD43" s="16">
        <v>2.0437907498520604</v>
      </c>
      <c r="BE43" s="16">
        <v>2.09132076729048</v>
      </c>
      <c r="BF43" s="17">
        <v>2.1388507847289</v>
      </c>
      <c r="BG43" s="17">
        <v>2.186380802167321</v>
      </c>
      <c r="BH43" s="17">
        <v>2.2339108196057404</v>
      </c>
      <c r="BI43" s="17">
        <v>2.28144083704416</v>
      </c>
      <c r="BJ43" s="17">
        <v>2.3289708544825802</v>
      </c>
      <c r="BK43" s="17">
        <v>2.3765008719210003</v>
      </c>
      <c r="BL43" s="17">
        <v>2.4240308893594205</v>
      </c>
      <c r="BM43" s="17">
        <v>2.47156090679784</v>
      </c>
      <c r="BN43" s="17">
        <v>2.5190909242362602</v>
      </c>
      <c r="BO43" s="17">
        <v>2.5666209416746804</v>
      </c>
    </row>
    <row r="44" ht="14.25" customHeight="1">
      <c r="AJ44" s="14">
        <v>270.0</v>
      </c>
      <c r="AK44" s="16">
        <v>1.1195959663272264</v>
      </c>
      <c r="AL44" s="16">
        <v>1.1662457982575276</v>
      </c>
      <c r="AM44" s="16">
        <v>1.2128956301878286</v>
      </c>
      <c r="AN44" s="16">
        <v>1.2595454621181297</v>
      </c>
      <c r="AO44" s="16">
        <v>1.3061952940484307</v>
      </c>
      <c r="AP44" s="16">
        <v>1.352845125978732</v>
      </c>
      <c r="AQ44" s="16">
        <v>1.399494957909033</v>
      </c>
      <c r="AR44" s="16">
        <v>1.446144789839334</v>
      </c>
      <c r="AS44" s="16">
        <v>1.4927946217696348</v>
      </c>
      <c r="AT44" s="16">
        <v>1.5394444536999359</v>
      </c>
      <c r="AU44" s="16">
        <v>1.5860942856302371</v>
      </c>
      <c r="AV44" s="16">
        <v>1.6327441175605384</v>
      </c>
      <c r="AW44" s="16">
        <v>1.6793939494908394</v>
      </c>
      <c r="AX44" s="16">
        <v>1.7260437814211402</v>
      </c>
      <c r="AY44" s="16">
        <v>1.7726936133514415</v>
      </c>
      <c r="AZ44" s="16">
        <v>1.8193434452817427</v>
      </c>
      <c r="BA44" s="16">
        <v>1.8659932772120436</v>
      </c>
      <c r="BB44" s="16">
        <v>1.912643109142345</v>
      </c>
      <c r="BC44" s="16">
        <v>1.9592929410726458</v>
      </c>
      <c r="BD44" s="16">
        <v>2.0059427730029475</v>
      </c>
      <c r="BE44" s="16">
        <v>2.052592604933248</v>
      </c>
      <c r="BF44" s="17">
        <v>2.099242436863549</v>
      </c>
      <c r="BG44" s="17">
        <v>2.145892268793851</v>
      </c>
      <c r="BH44" s="17">
        <v>2.192542100724152</v>
      </c>
      <c r="BI44" s="17">
        <v>2.2391919326544527</v>
      </c>
      <c r="BJ44" s="17">
        <v>2.2858417645847537</v>
      </c>
      <c r="BK44" s="17">
        <v>2.332491596515055</v>
      </c>
      <c r="BL44" s="17">
        <v>2.3791414284453563</v>
      </c>
      <c r="BM44" s="17">
        <v>2.4257912603756573</v>
      </c>
      <c r="BN44" s="17">
        <v>2.4724410923059583</v>
      </c>
      <c r="BO44" s="17">
        <v>2.5190909242362594</v>
      </c>
    </row>
    <row r="45" ht="14.25" customHeight="1">
      <c r="AJ45" s="14">
        <v>275.0</v>
      </c>
      <c r="AK45" s="16">
        <v>1.0992396760303678</v>
      </c>
      <c r="AL45" s="16">
        <v>1.1450413291983</v>
      </c>
      <c r="AM45" s="16">
        <v>1.1908429823662319</v>
      </c>
      <c r="AN45" s="16">
        <v>1.2366446355341638</v>
      </c>
      <c r="AO45" s="16">
        <v>1.2824462887020958</v>
      </c>
      <c r="AP45" s="16">
        <v>1.328247941870028</v>
      </c>
      <c r="AQ45" s="16">
        <v>1.3740495950379599</v>
      </c>
      <c r="AR45" s="16">
        <v>1.4198512482058916</v>
      </c>
      <c r="AS45" s="16">
        <v>1.4656529013738235</v>
      </c>
      <c r="AT45" s="16">
        <v>1.5114545545417555</v>
      </c>
      <c r="AU45" s="16">
        <v>1.5572562077096876</v>
      </c>
      <c r="AV45" s="16">
        <v>1.6030578608776196</v>
      </c>
      <c r="AW45" s="16">
        <v>1.6488595140455515</v>
      </c>
      <c r="AX45" s="16">
        <v>1.6946611672134835</v>
      </c>
      <c r="AY45" s="16">
        <v>1.7404628203814156</v>
      </c>
      <c r="AZ45" s="16">
        <v>1.7862644735493476</v>
      </c>
      <c r="BA45" s="16">
        <v>1.8320661267172793</v>
      </c>
      <c r="BB45" s="16">
        <v>1.8778677798852117</v>
      </c>
      <c r="BC45" s="16">
        <v>1.9236694330531434</v>
      </c>
      <c r="BD45" s="16">
        <v>1.969471086221076</v>
      </c>
      <c r="BE45" s="16">
        <v>2.0152727393890078</v>
      </c>
      <c r="BF45" s="17">
        <v>2.0610743925569395</v>
      </c>
      <c r="BG45" s="17">
        <v>2.106876045724872</v>
      </c>
      <c r="BH45" s="17">
        <v>2.152677698892804</v>
      </c>
      <c r="BI45" s="17">
        <v>2.1984793520607355</v>
      </c>
      <c r="BJ45" s="17">
        <v>2.2442810052286677</v>
      </c>
      <c r="BK45" s="17">
        <v>2.2900826583966</v>
      </c>
      <c r="BL45" s="17">
        <v>2.335884311564532</v>
      </c>
      <c r="BM45" s="17">
        <v>2.3816859647324637</v>
      </c>
      <c r="BN45" s="17">
        <v>2.427487617900396</v>
      </c>
      <c r="BO45" s="17">
        <v>2.4732892710683276</v>
      </c>
    </row>
    <row r="46" ht="14.25" customHeight="1">
      <c r="AJ46" s="14">
        <v>280.0</v>
      </c>
      <c r="AK46" s="16">
        <v>1.079610396101254</v>
      </c>
      <c r="AL46" s="16">
        <v>1.124594162605473</v>
      </c>
      <c r="AM46" s="16">
        <v>1.1695779291096917</v>
      </c>
      <c r="AN46" s="16">
        <v>1.214561695613911</v>
      </c>
      <c r="AO46" s="16">
        <v>1.2595454621181297</v>
      </c>
      <c r="AP46" s="16">
        <v>1.3045292286223489</v>
      </c>
      <c r="AQ46" s="16">
        <v>1.3495129951265676</v>
      </c>
      <c r="AR46" s="16">
        <v>1.3944967616307862</v>
      </c>
      <c r="AS46" s="16">
        <v>1.4394805281350054</v>
      </c>
      <c r="AT46" s="16">
        <v>1.484464294639224</v>
      </c>
      <c r="AU46" s="16">
        <v>1.5294480611434433</v>
      </c>
      <c r="AV46" s="16">
        <v>1.574431827647662</v>
      </c>
      <c r="AW46" s="16">
        <v>1.619415594151881</v>
      </c>
      <c r="AX46" s="16">
        <v>1.6643993606560996</v>
      </c>
      <c r="AY46" s="16">
        <v>1.7093831271603186</v>
      </c>
      <c r="AZ46" s="16">
        <v>1.7543668936645376</v>
      </c>
      <c r="BA46" s="16">
        <v>1.7993506601687563</v>
      </c>
      <c r="BB46" s="16">
        <v>1.8443344266729753</v>
      </c>
      <c r="BC46" s="16">
        <v>1.8893181931771947</v>
      </c>
      <c r="BD46" s="16">
        <v>1.9343019596814137</v>
      </c>
      <c r="BE46" s="16">
        <v>1.9792857261856325</v>
      </c>
      <c r="BF46" s="17">
        <v>2.0242694926898515</v>
      </c>
      <c r="BG46" s="17">
        <v>2.06925325919407</v>
      </c>
      <c r="BH46" s="17">
        <v>2.114237025698289</v>
      </c>
      <c r="BI46" s="17">
        <v>2.159220792202508</v>
      </c>
      <c r="BJ46" s="17">
        <v>2.204204558706727</v>
      </c>
      <c r="BK46" s="17">
        <v>2.249188325210946</v>
      </c>
      <c r="BL46" s="17">
        <v>2.2941720917151653</v>
      </c>
      <c r="BM46" s="17">
        <v>2.3391558582193834</v>
      </c>
      <c r="BN46" s="17">
        <v>2.3841396247236024</v>
      </c>
      <c r="BO46" s="17">
        <v>2.429123391227822</v>
      </c>
    </row>
    <row r="47" ht="14.25" customHeight="1">
      <c r="AJ47" s="14">
        <v>285.0</v>
      </c>
      <c r="AK47" s="16">
        <v>1.0606698628363196</v>
      </c>
      <c r="AL47" s="16">
        <v>1.1048644404544998</v>
      </c>
      <c r="AM47" s="16">
        <v>1.1490590180726796</v>
      </c>
      <c r="AN47" s="16">
        <v>1.1932535956908596</v>
      </c>
      <c r="AO47" s="16">
        <v>1.2374481733090397</v>
      </c>
      <c r="AP47" s="16">
        <v>1.2816427509272197</v>
      </c>
      <c r="AQ47" s="16">
        <v>1.3258373285453997</v>
      </c>
      <c r="AR47" s="16">
        <v>1.3700319061635795</v>
      </c>
      <c r="AS47" s="16">
        <v>1.4142264837817593</v>
      </c>
      <c r="AT47" s="16">
        <v>1.4584210613999393</v>
      </c>
      <c r="AU47" s="16">
        <v>1.5026156390181193</v>
      </c>
      <c r="AV47" s="16">
        <v>1.5468102166362994</v>
      </c>
      <c r="AW47" s="16">
        <v>1.5910047942544794</v>
      </c>
      <c r="AX47" s="16">
        <v>1.6351993718726592</v>
      </c>
      <c r="AY47" s="16">
        <v>1.6793939494908394</v>
      </c>
      <c r="AZ47" s="16">
        <v>1.7235885271090194</v>
      </c>
      <c r="BA47" s="16">
        <v>1.767783104727199</v>
      </c>
      <c r="BB47" s="16">
        <v>1.8119776823453795</v>
      </c>
      <c r="BC47" s="16">
        <v>1.8561722599635593</v>
      </c>
      <c r="BD47" s="16">
        <v>1.9003668375817397</v>
      </c>
      <c r="BE47" s="16">
        <v>1.9445614151999193</v>
      </c>
      <c r="BF47" s="17">
        <v>1.9887559928180991</v>
      </c>
      <c r="BG47" s="17">
        <v>2.03295057043628</v>
      </c>
      <c r="BH47" s="17">
        <v>2.0771451480544596</v>
      </c>
      <c r="BI47" s="17">
        <v>2.121339725672639</v>
      </c>
      <c r="BJ47" s="17">
        <v>2.1655343032908196</v>
      </c>
      <c r="BK47" s="17">
        <v>2.2097288809089997</v>
      </c>
      <c r="BL47" s="17">
        <v>2.2539234585271797</v>
      </c>
      <c r="BM47" s="17">
        <v>2.2981180361453593</v>
      </c>
      <c r="BN47" s="17">
        <v>2.3423126137635393</v>
      </c>
      <c r="BO47" s="17">
        <v>2.3865071913817193</v>
      </c>
    </row>
    <row r="48" ht="14.25" customHeight="1">
      <c r="AJ48" s="14">
        <v>290.0</v>
      </c>
      <c r="AK48" s="16">
        <v>1.0423824514081075</v>
      </c>
      <c r="AL48" s="16">
        <v>1.0858150535501119</v>
      </c>
      <c r="AM48" s="16">
        <v>1.1292476556921163</v>
      </c>
      <c r="AN48" s="16">
        <v>1.1726802578341209</v>
      </c>
      <c r="AO48" s="16">
        <v>1.2161128599761253</v>
      </c>
      <c r="AP48" s="16">
        <v>1.25954546211813</v>
      </c>
      <c r="AQ48" s="16">
        <v>1.3029780642601343</v>
      </c>
      <c r="AR48" s="16">
        <v>1.3464106664021387</v>
      </c>
      <c r="AS48" s="16">
        <v>1.389843268544143</v>
      </c>
      <c r="AT48" s="16">
        <v>1.4332758706861475</v>
      </c>
      <c r="AU48" s="16">
        <v>1.4767084728281519</v>
      </c>
      <c r="AV48" s="16">
        <v>1.5201410749701565</v>
      </c>
      <c r="AW48" s="16">
        <v>1.5635736771121609</v>
      </c>
      <c r="AX48" s="16">
        <v>1.6070062792541653</v>
      </c>
      <c r="AY48" s="16">
        <v>1.65043888139617</v>
      </c>
      <c r="AZ48" s="16">
        <v>1.6938714835381745</v>
      </c>
      <c r="BA48" s="16">
        <v>1.7373040856801787</v>
      </c>
      <c r="BB48" s="16">
        <v>1.7807366878221835</v>
      </c>
      <c r="BC48" s="16">
        <v>1.8241692899641877</v>
      </c>
      <c r="BD48" s="16">
        <v>1.8676018921061928</v>
      </c>
      <c r="BE48" s="16">
        <v>1.911034494248197</v>
      </c>
      <c r="BF48" s="17">
        <v>1.954467096390201</v>
      </c>
      <c r="BG48" s="17">
        <v>1.9978996985322064</v>
      </c>
      <c r="BH48" s="17">
        <v>2.0413323006742106</v>
      </c>
      <c r="BI48" s="17">
        <v>2.084764902816215</v>
      </c>
      <c r="BJ48" s="17">
        <v>2.1281975049582194</v>
      </c>
      <c r="BK48" s="17">
        <v>2.1716301071002237</v>
      </c>
      <c r="BL48" s="17">
        <v>2.2150627092422286</v>
      </c>
      <c r="BM48" s="17">
        <v>2.2584953113842325</v>
      </c>
      <c r="BN48" s="17">
        <v>2.3019279135262374</v>
      </c>
      <c r="BO48" s="17">
        <v>2.3453605156682418</v>
      </c>
    </row>
    <row r="49" ht="14.25" customHeight="1">
      <c r="AJ49" s="14">
        <v>295.0</v>
      </c>
      <c r="AK49" s="16">
        <v>1.0247149522316987</v>
      </c>
      <c r="AL49" s="16">
        <v>1.0674114085746864</v>
      </c>
      <c r="AM49" s="16">
        <v>1.1101078649176739</v>
      </c>
      <c r="AN49" s="16">
        <v>1.1528043212606611</v>
      </c>
      <c r="AO49" s="16">
        <v>1.1955007776036486</v>
      </c>
      <c r="AP49" s="16">
        <v>1.2381972339466363</v>
      </c>
      <c r="AQ49" s="16">
        <v>1.2808936902896235</v>
      </c>
      <c r="AR49" s="16">
        <v>1.3235901466326112</v>
      </c>
      <c r="AS49" s="16">
        <v>1.3662866029755987</v>
      </c>
      <c r="AT49" s="16">
        <v>1.408983059318586</v>
      </c>
      <c r="AU49" s="16">
        <v>1.4516795156615734</v>
      </c>
      <c r="AV49" s="16">
        <v>1.4943759720045608</v>
      </c>
      <c r="AW49" s="16">
        <v>1.5370724283475483</v>
      </c>
      <c r="AX49" s="16">
        <v>1.5797688846905356</v>
      </c>
      <c r="AY49" s="16">
        <v>1.6224653410335228</v>
      </c>
      <c r="AZ49" s="16">
        <v>1.6651617973765107</v>
      </c>
      <c r="BA49" s="16">
        <v>1.7078582537194982</v>
      </c>
      <c r="BB49" s="16">
        <v>1.7505547100624859</v>
      </c>
      <c r="BC49" s="16">
        <v>1.7932511664054729</v>
      </c>
      <c r="BD49" s="16">
        <v>1.8359476227484606</v>
      </c>
      <c r="BE49" s="16">
        <v>1.878644079091448</v>
      </c>
      <c r="BF49" s="17">
        <v>1.9213405354344353</v>
      </c>
      <c r="BG49" s="17">
        <v>1.9640369917774232</v>
      </c>
      <c r="BH49" s="17">
        <v>2.00673344812041</v>
      </c>
      <c r="BI49" s="17">
        <v>2.0494299044633975</v>
      </c>
      <c r="BJ49" s="17">
        <v>2.092126360806385</v>
      </c>
      <c r="BK49" s="17">
        <v>2.134822817149373</v>
      </c>
      <c r="BL49" s="17">
        <v>2.17751927349236</v>
      </c>
      <c r="BM49" s="17">
        <v>2.2202157298353478</v>
      </c>
      <c r="BN49" s="17">
        <v>2.262912186178335</v>
      </c>
      <c r="BO49" s="17">
        <v>2.3056086425213222</v>
      </c>
    </row>
    <row r="50" ht="14.25" customHeight="1">
      <c r="AJ50" s="14">
        <v>300.0</v>
      </c>
      <c r="AK50" s="16">
        <v>1.0076363696945039</v>
      </c>
      <c r="AL50" s="16">
        <v>1.049621218431775</v>
      </c>
      <c r="AM50" s="16">
        <v>1.091606067169046</v>
      </c>
      <c r="AN50" s="16">
        <v>1.1335909159063169</v>
      </c>
      <c r="AO50" s="16">
        <v>1.1755757646435878</v>
      </c>
      <c r="AP50" s="16">
        <v>1.217560613380859</v>
      </c>
      <c r="AQ50" s="16">
        <v>1.25954546211813</v>
      </c>
      <c r="AR50" s="16">
        <v>1.3015303108554008</v>
      </c>
      <c r="AS50" s="16">
        <v>1.3435151595926715</v>
      </c>
      <c r="AT50" s="16">
        <v>1.3855000083299425</v>
      </c>
      <c r="AU50" s="16">
        <v>1.4274848570672136</v>
      </c>
      <c r="AV50" s="16">
        <v>1.4694697058044848</v>
      </c>
      <c r="AW50" s="16">
        <v>1.5114545545417557</v>
      </c>
      <c r="AX50" s="16">
        <v>1.5534394032790264</v>
      </c>
      <c r="AY50" s="16">
        <v>1.5954242520162976</v>
      </c>
      <c r="AZ50" s="16">
        <v>1.6374091007535687</v>
      </c>
      <c r="BA50" s="16">
        <v>1.6793939494908394</v>
      </c>
      <c r="BB50" s="16">
        <v>1.7213787982281108</v>
      </c>
      <c r="BC50" s="16">
        <v>1.7633636469653815</v>
      </c>
      <c r="BD50" s="16">
        <v>1.805348495702653</v>
      </c>
      <c r="BE50" s="16">
        <v>1.8473333444399238</v>
      </c>
      <c r="BF50" s="17">
        <v>1.8893181931771945</v>
      </c>
      <c r="BG50" s="17">
        <v>1.9313030419144663</v>
      </c>
      <c r="BH50" s="17">
        <v>1.973287890651737</v>
      </c>
      <c r="BI50" s="17">
        <v>2.0152727393890078</v>
      </c>
      <c r="BJ50" s="17">
        <v>2.0572575881262787</v>
      </c>
      <c r="BK50" s="17">
        <v>2.09924243686355</v>
      </c>
      <c r="BL50" s="17">
        <v>2.141227285600821</v>
      </c>
      <c r="BM50" s="17">
        <v>2.183212134338092</v>
      </c>
      <c r="BN50" s="17">
        <v>2.225196983075363</v>
      </c>
      <c r="BO50" s="17">
        <v>2.2671818318126338</v>
      </c>
    </row>
    <row r="51" ht="14.25" customHeight="1">
      <c r="AJ51" s="14">
        <v>305.0</v>
      </c>
      <c r="AK51" s="16">
        <v>0.9911177406831185</v>
      </c>
      <c r="AL51" s="16">
        <v>1.032414313211582</v>
      </c>
      <c r="AM51" s="16">
        <v>1.073710885740045</v>
      </c>
      <c r="AN51" s="16">
        <v>1.1150074582685083</v>
      </c>
      <c r="AO51" s="16">
        <v>1.1563040307969716</v>
      </c>
      <c r="AP51" s="16">
        <v>1.197600603325435</v>
      </c>
      <c r="AQ51" s="16">
        <v>1.238897175853898</v>
      </c>
      <c r="AR51" s="16">
        <v>1.2801937483823613</v>
      </c>
      <c r="AS51" s="16">
        <v>1.3214903209108244</v>
      </c>
      <c r="AT51" s="16">
        <v>1.3627868934392877</v>
      </c>
      <c r="AU51" s="16">
        <v>1.404083465967751</v>
      </c>
      <c r="AV51" s="16">
        <v>1.4453800384962143</v>
      </c>
      <c r="AW51" s="16">
        <v>1.4866766110246776</v>
      </c>
      <c r="AX51" s="16">
        <v>1.5279731835531407</v>
      </c>
      <c r="AY51" s="16">
        <v>1.569269756081604</v>
      </c>
      <c r="AZ51" s="16">
        <v>1.6105663286100675</v>
      </c>
      <c r="BA51" s="16">
        <v>1.6518629011385304</v>
      </c>
      <c r="BB51" s="16">
        <v>1.6931594736669942</v>
      </c>
      <c r="BC51" s="16">
        <v>1.7344560461954572</v>
      </c>
      <c r="BD51" s="16">
        <v>1.775752618723921</v>
      </c>
      <c r="BE51" s="16">
        <v>1.8170491912523838</v>
      </c>
      <c r="BF51" s="17">
        <v>1.858345763780847</v>
      </c>
      <c r="BG51" s="17">
        <v>1.899642336309311</v>
      </c>
      <c r="BH51" s="17">
        <v>1.940938908837774</v>
      </c>
      <c r="BI51" s="17">
        <v>1.982235481366237</v>
      </c>
      <c r="BJ51" s="17">
        <v>2.0235320538947</v>
      </c>
      <c r="BK51" s="17">
        <v>2.064828626423164</v>
      </c>
      <c r="BL51" s="17">
        <v>2.106125198951627</v>
      </c>
      <c r="BM51" s="17">
        <v>2.14742177148009</v>
      </c>
      <c r="BN51" s="17">
        <v>2.1887183440085534</v>
      </c>
      <c r="BO51" s="17">
        <v>2.2300149165370167</v>
      </c>
    </row>
    <row r="52" ht="14.25" customHeight="1">
      <c r="AJ52" s="14">
        <v>310.0</v>
      </c>
      <c r="AK52" s="16">
        <v>0.9751319706721006</v>
      </c>
      <c r="AL52" s="16">
        <v>1.0157624694501048</v>
      </c>
      <c r="AM52" s="16">
        <v>1.056392968228109</v>
      </c>
      <c r="AN52" s="16">
        <v>1.0970234670061132</v>
      </c>
      <c r="AO52" s="16">
        <v>1.1376539657841174</v>
      </c>
      <c r="AP52" s="16">
        <v>1.1782844645621215</v>
      </c>
      <c r="AQ52" s="16">
        <v>1.2189149633401257</v>
      </c>
      <c r="AR52" s="16">
        <v>1.25954546211813</v>
      </c>
      <c r="AS52" s="16">
        <v>1.3001759608961339</v>
      </c>
      <c r="AT52" s="16">
        <v>1.340806459674138</v>
      </c>
      <c r="AU52" s="16">
        <v>1.3814369584521422</v>
      </c>
      <c r="AV52" s="16">
        <v>1.4220674572301466</v>
      </c>
      <c r="AW52" s="16">
        <v>1.4626979560081506</v>
      </c>
      <c r="AX52" s="16">
        <v>1.5033284547861547</v>
      </c>
      <c r="AY52" s="16">
        <v>1.5439589535641591</v>
      </c>
      <c r="AZ52" s="16">
        <v>1.5845894523421633</v>
      </c>
      <c r="BA52" s="16">
        <v>1.6252199511201673</v>
      </c>
      <c r="BB52" s="16">
        <v>1.6658504498981719</v>
      </c>
      <c r="BC52" s="16">
        <v>1.7064809486761758</v>
      </c>
      <c r="BD52" s="16">
        <v>1.7471114474541805</v>
      </c>
      <c r="BE52" s="16">
        <v>1.7877419462321844</v>
      </c>
      <c r="BF52" s="17">
        <v>1.8283724450101884</v>
      </c>
      <c r="BG52" s="17">
        <v>1.8690029437881932</v>
      </c>
      <c r="BH52" s="17">
        <v>1.9096334425661972</v>
      </c>
      <c r="BI52" s="17">
        <v>1.9502639413442011</v>
      </c>
      <c r="BJ52" s="17">
        <v>1.9908944401222053</v>
      </c>
      <c r="BK52" s="17">
        <v>2.0315249389002097</v>
      </c>
      <c r="BL52" s="17">
        <v>2.072155437678214</v>
      </c>
      <c r="BM52" s="17">
        <v>2.112785936456218</v>
      </c>
      <c r="BN52" s="17">
        <v>2.153416435234222</v>
      </c>
      <c r="BO52" s="17">
        <v>2.1940469340122264</v>
      </c>
    </row>
    <row r="53" ht="14.25" customHeight="1">
      <c r="AJ53" s="14">
        <v>315.0</v>
      </c>
      <c r="AK53" s="16">
        <v>0.9596536854233372</v>
      </c>
      <c r="AL53" s="16">
        <v>0.9996392556493097</v>
      </c>
      <c r="AM53" s="16">
        <v>1.0396248258752818</v>
      </c>
      <c r="AN53" s="16">
        <v>1.0796103961012544</v>
      </c>
      <c r="AO53" s="16">
        <v>1.1195959663272266</v>
      </c>
      <c r="AP53" s="16">
        <v>1.1595815365531992</v>
      </c>
      <c r="AQ53" s="16">
        <v>1.1995671067791713</v>
      </c>
      <c r="AR53" s="16">
        <v>1.2395526770051437</v>
      </c>
      <c r="AS53" s="16">
        <v>1.279538247231116</v>
      </c>
      <c r="AT53" s="16">
        <v>1.3195238174570882</v>
      </c>
      <c r="AU53" s="16">
        <v>1.3595093876830608</v>
      </c>
      <c r="AV53" s="16">
        <v>1.3994949579090332</v>
      </c>
      <c r="AW53" s="16">
        <v>1.4394805281350056</v>
      </c>
      <c r="AX53" s="16">
        <v>1.4794660983609778</v>
      </c>
      <c r="AY53" s="16">
        <v>1.5194516685869504</v>
      </c>
      <c r="AZ53" s="16">
        <v>1.5594372388129227</v>
      </c>
      <c r="BA53" s="16">
        <v>1.5994228090388949</v>
      </c>
      <c r="BB53" s="16">
        <v>1.6394083792648677</v>
      </c>
      <c r="BC53" s="16">
        <v>1.6793939494908399</v>
      </c>
      <c r="BD53" s="16">
        <v>1.7193795197168127</v>
      </c>
      <c r="BE53" s="16">
        <v>1.7593650899427848</v>
      </c>
      <c r="BF53" s="17">
        <v>1.799350660168757</v>
      </c>
      <c r="BG53" s="17">
        <v>1.83933623039473</v>
      </c>
      <c r="BH53" s="17">
        <v>1.8793218006207022</v>
      </c>
      <c r="BI53" s="17">
        <v>1.9193073708466744</v>
      </c>
      <c r="BJ53" s="17">
        <v>1.9592929410726467</v>
      </c>
      <c r="BK53" s="17">
        <v>1.9992785112986193</v>
      </c>
      <c r="BL53" s="17">
        <v>2.0392640815245917</v>
      </c>
      <c r="BM53" s="17">
        <v>2.0792496517505636</v>
      </c>
      <c r="BN53" s="17">
        <v>2.1192352219765365</v>
      </c>
      <c r="BO53" s="17">
        <v>2.159220792202509</v>
      </c>
    </row>
    <row r="54" ht="14.25" customHeight="1">
      <c r="AJ54" s="14">
        <v>320.0</v>
      </c>
      <c r="AK54" s="16">
        <v>0.9446590965885973</v>
      </c>
      <c r="AL54" s="16">
        <v>0.9840198922797889</v>
      </c>
      <c r="AM54" s="16">
        <v>1.0233806879709804</v>
      </c>
      <c r="AN54" s="16">
        <v>1.062741483662172</v>
      </c>
      <c r="AO54" s="16">
        <v>1.1021022793533635</v>
      </c>
      <c r="AP54" s="16">
        <v>1.1414630750445551</v>
      </c>
      <c r="AQ54" s="16">
        <v>1.1808238707357466</v>
      </c>
      <c r="AR54" s="16">
        <v>1.220184666426938</v>
      </c>
      <c r="AS54" s="16">
        <v>1.2595454621181295</v>
      </c>
      <c r="AT54" s="16">
        <v>1.2989062578093211</v>
      </c>
      <c r="AU54" s="16">
        <v>1.3382670535005126</v>
      </c>
      <c r="AV54" s="16">
        <v>1.3776278491917042</v>
      </c>
      <c r="AW54" s="16">
        <v>1.4169886448828957</v>
      </c>
      <c r="AX54" s="16">
        <v>1.4563494405740873</v>
      </c>
      <c r="AY54" s="16">
        <v>1.4957102362652788</v>
      </c>
      <c r="AZ54" s="16">
        <v>1.5350710319564704</v>
      </c>
      <c r="BA54" s="16">
        <v>1.5744318276476619</v>
      </c>
      <c r="BB54" s="16">
        <v>1.6137926233388538</v>
      </c>
      <c r="BC54" s="16">
        <v>1.653153419030045</v>
      </c>
      <c r="BD54" s="16">
        <v>1.692514214721237</v>
      </c>
      <c r="BE54" s="16">
        <v>1.7318750104124283</v>
      </c>
      <c r="BF54" s="17">
        <v>1.7712358061036197</v>
      </c>
      <c r="BG54" s="17">
        <v>1.8105966017948119</v>
      </c>
      <c r="BH54" s="17">
        <v>1.8499573974860033</v>
      </c>
      <c r="BI54" s="17">
        <v>1.8893181931771945</v>
      </c>
      <c r="BJ54" s="17">
        <v>1.9286789888683862</v>
      </c>
      <c r="BK54" s="17">
        <v>1.9680397845595778</v>
      </c>
      <c r="BL54" s="17">
        <v>2.0074005802507693</v>
      </c>
      <c r="BM54" s="17">
        <v>2.0467613759419607</v>
      </c>
      <c r="BN54" s="17">
        <v>2.0861221716331526</v>
      </c>
      <c r="BO54" s="17">
        <v>2.125482967324344</v>
      </c>
    </row>
    <row r="55" ht="14.25" customHeight="1">
      <c r="AJ55" s="14">
        <v>325.0</v>
      </c>
      <c r="AK55" s="16">
        <v>0.9301258797180035</v>
      </c>
      <c r="AL55" s="16">
        <v>0.9688811247062538</v>
      </c>
      <c r="AM55" s="16">
        <v>1.0076363696945039</v>
      </c>
      <c r="AN55" s="16">
        <v>1.046391614682754</v>
      </c>
      <c r="AO55" s="16">
        <v>1.085146859671004</v>
      </c>
      <c r="AP55" s="16">
        <v>1.1239021046592543</v>
      </c>
      <c r="AQ55" s="16">
        <v>1.1626573496475046</v>
      </c>
      <c r="AR55" s="16">
        <v>1.2014125946357546</v>
      </c>
      <c r="AS55" s="16">
        <v>1.2401678396240046</v>
      </c>
      <c r="AT55" s="16">
        <v>1.2789230846122546</v>
      </c>
      <c r="AU55" s="16">
        <v>1.3176783296005048</v>
      </c>
      <c r="AV55" s="16">
        <v>1.3564335745887552</v>
      </c>
      <c r="AW55" s="16">
        <v>1.3951888195770052</v>
      </c>
      <c r="AX55" s="16">
        <v>1.4339440645652552</v>
      </c>
      <c r="AY55" s="16">
        <v>1.4726993095535055</v>
      </c>
      <c r="AZ55" s="16">
        <v>1.5114545545417557</v>
      </c>
      <c r="BA55" s="16">
        <v>1.5502097995300057</v>
      </c>
      <c r="BB55" s="16">
        <v>1.5889650445182562</v>
      </c>
      <c r="BC55" s="16">
        <v>1.6277202895065062</v>
      </c>
      <c r="BD55" s="16">
        <v>1.6664755344947566</v>
      </c>
      <c r="BE55" s="16">
        <v>1.7052307794830066</v>
      </c>
      <c r="BF55" s="17">
        <v>1.7439860244712564</v>
      </c>
      <c r="BG55" s="17">
        <v>1.7827412694595073</v>
      </c>
      <c r="BH55" s="17">
        <v>1.8214965144477573</v>
      </c>
      <c r="BI55" s="17">
        <v>1.860251759436007</v>
      </c>
      <c r="BJ55" s="17">
        <v>1.8990070044242573</v>
      </c>
      <c r="BK55" s="17">
        <v>1.9377622494125075</v>
      </c>
      <c r="BL55" s="17">
        <v>1.9765174944007577</v>
      </c>
      <c r="BM55" s="17">
        <v>2.0152727393890078</v>
      </c>
      <c r="BN55" s="17">
        <v>2.054027984377258</v>
      </c>
      <c r="BO55" s="17">
        <v>2.092783229365508</v>
      </c>
    </row>
    <row r="56" ht="14.25" customHeight="1">
      <c r="AJ56" s="14">
        <v>330.0</v>
      </c>
      <c r="AK56" s="16">
        <v>0.9160330633586398</v>
      </c>
      <c r="AL56" s="16">
        <v>0.9542011076652497</v>
      </c>
      <c r="AM56" s="16">
        <v>0.9923691519718596</v>
      </c>
      <c r="AN56" s="16">
        <v>1.03053719627847</v>
      </c>
      <c r="AO56" s="16">
        <v>1.0687052405850797</v>
      </c>
      <c r="AP56" s="16">
        <v>1.1068732848916898</v>
      </c>
      <c r="AQ56" s="16">
        <v>1.1450413291982997</v>
      </c>
      <c r="AR56" s="16">
        <v>1.1832093735049096</v>
      </c>
      <c r="AS56" s="16">
        <v>1.2213774178115198</v>
      </c>
      <c r="AT56" s="16">
        <v>1.2595454621181295</v>
      </c>
      <c r="AU56" s="16">
        <v>1.2977135064247398</v>
      </c>
      <c r="AV56" s="16">
        <v>1.3358815507313497</v>
      </c>
      <c r="AW56" s="16">
        <v>1.3740495950379596</v>
      </c>
      <c r="AX56" s="16">
        <v>1.4122176393445693</v>
      </c>
      <c r="AY56" s="16">
        <v>1.4503856836511795</v>
      </c>
      <c r="AZ56" s="16">
        <v>1.4885537279577896</v>
      </c>
      <c r="BA56" s="16">
        <v>1.5267217722643993</v>
      </c>
      <c r="BB56" s="16">
        <v>1.5648898165710095</v>
      </c>
      <c r="BC56" s="16">
        <v>1.6030578608776198</v>
      </c>
      <c r="BD56" s="16">
        <v>1.64122590518423</v>
      </c>
      <c r="BE56" s="16">
        <v>1.6793939494908396</v>
      </c>
      <c r="BF56" s="17">
        <v>1.7175619937974498</v>
      </c>
      <c r="BG56" s="17">
        <v>1.7557300381040595</v>
      </c>
      <c r="BH56" s="17">
        <v>1.7938980824106696</v>
      </c>
      <c r="BI56" s="17">
        <v>1.8320661267172795</v>
      </c>
      <c r="BJ56" s="17">
        <v>1.8702341710238894</v>
      </c>
      <c r="BK56" s="17">
        <v>1.9084022153304994</v>
      </c>
      <c r="BL56" s="17">
        <v>1.94657025963711</v>
      </c>
      <c r="BM56" s="17">
        <v>1.9847383039437192</v>
      </c>
      <c r="BN56" s="17">
        <v>2.0229063482503293</v>
      </c>
      <c r="BO56" s="17">
        <v>2.06107439255694</v>
      </c>
    </row>
    <row r="57" ht="14.25" customHeight="1">
      <c r="AJ57" s="14">
        <v>335.0</v>
      </c>
      <c r="AK57" s="16">
        <v>0.9023609280846304</v>
      </c>
      <c r="AL57" s="16">
        <v>0.9399593000881568</v>
      </c>
      <c r="AM57" s="16">
        <v>0.9775576720916829</v>
      </c>
      <c r="AN57" s="16">
        <v>1.0151560440952092</v>
      </c>
      <c r="AO57" s="16">
        <v>1.0527544160987354</v>
      </c>
      <c r="AP57" s="16">
        <v>1.0903527881022619</v>
      </c>
      <c r="AQ57" s="16">
        <v>1.1279511601057879</v>
      </c>
      <c r="AR57" s="16">
        <v>1.1655495321093141</v>
      </c>
      <c r="AS57" s="16">
        <v>1.2031479041128403</v>
      </c>
      <c r="AT57" s="16">
        <v>1.2407462761163666</v>
      </c>
      <c r="AU57" s="16">
        <v>1.2783446481198928</v>
      </c>
      <c r="AV57" s="16">
        <v>1.3159430201234192</v>
      </c>
      <c r="AW57" s="16">
        <v>1.3535413921269455</v>
      </c>
      <c r="AX57" s="16">
        <v>1.3911397641304717</v>
      </c>
      <c r="AY57" s="16">
        <v>1.428738136133998</v>
      </c>
      <c r="AZ57" s="16">
        <v>1.4663365081375244</v>
      </c>
      <c r="BA57" s="16">
        <v>1.5039348801410504</v>
      </c>
      <c r="BB57" s="16">
        <v>1.541533252144577</v>
      </c>
      <c r="BC57" s="16">
        <v>1.579131624148103</v>
      </c>
      <c r="BD57" s="16">
        <v>1.6167299961516297</v>
      </c>
      <c r="BE57" s="16">
        <v>1.6543283681551557</v>
      </c>
      <c r="BF57" s="17">
        <v>1.6919267401586817</v>
      </c>
      <c r="BG57" s="17">
        <v>1.7295251121622086</v>
      </c>
      <c r="BH57" s="17">
        <v>1.7671234841657346</v>
      </c>
      <c r="BI57" s="17">
        <v>1.8047218561692608</v>
      </c>
      <c r="BJ57" s="17">
        <v>1.842320228172787</v>
      </c>
      <c r="BK57" s="17">
        <v>1.8799186001763135</v>
      </c>
      <c r="BL57" s="17">
        <v>1.9175169721798397</v>
      </c>
      <c r="BM57" s="17">
        <v>1.9551153441833657</v>
      </c>
      <c r="BN57" s="17">
        <v>1.9927137161868922</v>
      </c>
      <c r="BO57" s="17">
        <v>2.0303120881904184</v>
      </c>
    </row>
    <row r="58" ht="14.25" customHeight="1">
      <c r="AJ58" s="14">
        <v>340.0</v>
      </c>
      <c r="AK58" s="16">
        <v>0.8890909144363269</v>
      </c>
      <c r="AL58" s="16">
        <v>0.9261363692045071</v>
      </c>
      <c r="AM58" s="16">
        <v>0.9631818239726874</v>
      </c>
      <c r="AN58" s="16">
        <v>1.000227278740868</v>
      </c>
      <c r="AO58" s="16">
        <v>1.037272733509048</v>
      </c>
      <c r="AP58" s="16">
        <v>1.0743181882772284</v>
      </c>
      <c r="AQ58" s="16">
        <v>1.1113636430454086</v>
      </c>
      <c r="AR58" s="16">
        <v>1.1484090978135888</v>
      </c>
      <c r="AS58" s="16">
        <v>1.1854545525817692</v>
      </c>
      <c r="AT58" s="16">
        <v>1.2225000073499492</v>
      </c>
      <c r="AU58" s="16">
        <v>1.25954546211813</v>
      </c>
      <c r="AV58" s="16">
        <v>1.2965909168863101</v>
      </c>
      <c r="AW58" s="16">
        <v>1.3336363716544903</v>
      </c>
      <c r="AX58" s="16">
        <v>1.3706818264226703</v>
      </c>
      <c r="AY58" s="16">
        <v>1.4077272811908508</v>
      </c>
      <c r="AZ58" s="16">
        <v>1.444772735959031</v>
      </c>
      <c r="BA58" s="16">
        <v>1.4818181907272112</v>
      </c>
      <c r="BB58" s="16">
        <v>1.5188636454953914</v>
      </c>
      <c r="BC58" s="16">
        <v>1.555909100263572</v>
      </c>
      <c r="BD58" s="16">
        <v>1.5929545550317525</v>
      </c>
      <c r="BE58" s="16">
        <v>1.6300000097999325</v>
      </c>
      <c r="BF58" s="17">
        <v>1.667045464568113</v>
      </c>
      <c r="BG58" s="17">
        <v>1.704090919336293</v>
      </c>
      <c r="BH58" s="17">
        <v>1.7411363741044734</v>
      </c>
      <c r="BI58" s="17">
        <v>1.7781818288726539</v>
      </c>
      <c r="BJ58" s="17">
        <v>1.8152272836408339</v>
      </c>
      <c r="BK58" s="17">
        <v>1.8522727384090143</v>
      </c>
      <c r="BL58" s="17">
        <v>1.889318193177195</v>
      </c>
      <c r="BM58" s="17">
        <v>1.9263636479453747</v>
      </c>
      <c r="BN58" s="17">
        <v>1.963409102713555</v>
      </c>
      <c r="BO58" s="17">
        <v>2.000454557481736</v>
      </c>
    </row>
    <row r="59" ht="14.25" customHeight="1">
      <c r="AJ59" s="14">
        <v>345.0</v>
      </c>
      <c r="AK59" s="16">
        <v>0.8762055388647859</v>
      </c>
      <c r="AL59" s="16">
        <v>0.9127141029841522</v>
      </c>
      <c r="AM59" s="16">
        <v>0.9492226671035182</v>
      </c>
      <c r="AN59" s="16">
        <v>0.9857312312228842</v>
      </c>
      <c r="AO59" s="16">
        <v>1.0222397953422504</v>
      </c>
      <c r="AP59" s="16">
        <v>1.0587483594616165</v>
      </c>
      <c r="AQ59" s="16">
        <v>1.0952569235809826</v>
      </c>
      <c r="AR59" s="16">
        <v>1.131765487700349</v>
      </c>
      <c r="AS59" s="16">
        <v>1.1682740518197148</v>
      </c>
      <c r="AT59" s="16">
        <v>1.2047826159390809</v>
      </c>
      <c r="AU59" s="16">
        <v>1.2412911800584467</v>
      </c>
      <c r="AV59" s="16">
        <v>1.277799744177813</v>
      </c>
      <c r="AW59" s="16">
        <v>1.314308308297179</v>
      </c>
      <c r="AX59" s="16">
        <v>1.350816872416545</v>
      </c>
      <c r="AY59" s="16">
        <v>1.387325436535911</v>
      </c>
      <c r="AZ59" s="16">
        <v>1.4238340006552774</v>
      </c>
      <c r="BA59" s="16">
        <v>1.4603425647746435</v>
      </c>
      <c r="BB59" s="16">
        <v>1.4968511288940096</v>
      </c>
      <c r="BC59" s="16">
        <v>1.5333596930133755</v>
      </c>
      <c r="BD59" s="16">
        <v>1.5698682571327416</v>
      </c>
      <c r="BE59" s="16">
        <v>1.606376821252108</v>
      </c>
      <c r="BF59" s="17">
        <v>1.6428853853714736</v>
      </c>
      <c r="BG59" s="17">
        <v>1.67939394949084</v>
      </c>
      <c r="BH59" s="17">
        <v>1.715902513610206</v>
      </c>
      <c r="BI59" s="17">
        <v>1.7524110777295718</v>
      </c>
      <c r="BJ59" s="17">
        <v>1.7889196418489384</v>
      </c>
      <c r="BK59" s="17">
        <v>1.8254282059683045</v>
      </c>
      <c r="BL59" s="17">
        <v>1.8619367700876703</v>
      </c>
      <c r="BM59" s="17">
        <v>1.8984453342070364</v>
      </c>
      <c r="BN59" s="17">
        <v>1.9349538983264025</v>
      </c>
      <c r="BO59" s="17">
        <v>1.9714624624457684</v>
      </c>
    </row>
    <row r="60" ht="14.25" customHeight="1">
      <c r="AJ60" s="14">
        <v>350.0</v>
      </c>
      <c r="AK60" s="16">
        <v>0.8636883168810034</v>
      </c>
      <c r="AL60" s="16">
        <v>0.8996753300843787</v>
      </c>
      <c r="AM60" s="16">
        <v>0.9356623432877538</v>
      </c>
      <c r="AN60" s="16">
        <v>0.9716493564911289</v>
      </c>
      <c r="AO60" s="16">
        <v>1.007636369694504</v>
      </c>
      <c r="AP60" s="16">
        <v>1.0436233828978791</v>
      </c>
      <c r="AQ60" s="16">
        <v>1.0796103961012544</v>
      </c>
      <c r="AR60" s="16">
        <v>1.1155974093046295</v>
      </c>
      <c r="AS60" s="16">
        <v>1.1515844225080045</v>
      </c>
      <c r="AT60" s="16">
        <v>1.1875714357113796</v>
      </c>
      <c r="AU60" s="16">
        <v>1.2235584489147548</v>
      </c>
      <c r="AV60" s="16">
        <v>1.25954546211813</v>
      </c>
      <c r="AW60" s="16">
        <v>1.295532475321505</v>
      </c>
      <c r="AX60" s="16">
        <v>1.33151948852488</v>
      </c>
      <c r="AY60" s="16">
        <v>1.3675065017282553</v>
      </c>
      <c r="AZ60" s="16">
        <v>1.4034935149316305</v>
      </c>
      <c r="BA60" s="16">
        <v>1.4394805281350054</v>
      </c>
      <c r="BB60" s="16">
        <v>1.475467541338381</v>
      </c>
      <c r="BC60" s="16">
        <v>1.511454554541756</v>
      </c>
      <c r="BD60" s="16">
        <v>1.5474415677451314</v>
      </c>
      <c r="BE60" s="16">
        <v>1.5834285809485062</v>
      </c>
      <c r="BF60" s="17">
        <v>1.6194155941518813</v>
      </c>
      <c r="BG60" s="17">
        <v>1.655402607355257</v>
      </c>
      <c r="BH60" s="17">
        <v>1.691389620558632</v>
      </c>
      <c r="BI60" s="17">
        <v>1.727376633762007</v>
      </c>
      <c r="BJ60" s="17">
        <v>1.7633636469653822</v>
      </c>
      <c r="BK60" s="17">
        <v>1.7993506601687574</v>
      </c>
      <c r="BL60" s="17">
        <v>1.8353376733721325</v>
      </c>
      <c r="BM60" s="17">
        <v>1.8713246865755075</v>
      </c>
      <c r="BN60" s="17">
        <v>1.9073116997788828</v>
      </c>
      <c r="BO60" s="17">
        <v>1.9432987129822579</v>
      </c>
    </row>
    <row r="61" ht="14.25" customHeight="1">
      <c r="AJ61" s="14">
        <v>355.0</v>
      </c>
      <c r="AK61" s="16">
        <v>0.8515236926995808</v>
      </c>
      <c r="AL61" s="16">
        <v>0.8870038465620634</v>
      </c>
      <c r="AM61" s="16">
        <v>0.9224840004245459</v>
      </c>
      <c r="AN61" s="16">
        <v>0.9579641542870285</v>
      </c>
      <c r="AO61" s="16">
        <v>0.993444308149511</v>
      </c>
      <c r="AP61" s="16">
        <v>1.0289244620119935</v>
      </c>
      <c r="AQ61" s="16">
        <v>1.064404615874476</v>
      </c>
      <c r="AR61" s="16">
        <v>1.0998847697369585</v>
      </c>
      <c r="AS61" s="16">
        <v>1.135364923599441</v>
      </c>
      <c r="AT61" s="16">
        <v>1.1708450774619235</v>
      </c>
      <c r="AU61" s="16">
        <v>1.206325231324406</v>
      </c>
      <c r="AV61" s="16">
        <v>1.2418053851868887</v>
      </c>
      <c r="AW61" s="16">
        <v>1.2772855390493711</v>
      </c>
      <c r="AX61" s="16">
        <v>1.3127656929118536</v>
      </c>
      <c r="AY61" s="16">
        <v>1.3482458467743361</v>
      </c>
      <c r="AZ61" s="16">
        <v>1.3837260006368188</v>
      </c>
      <c r="BA61" s="16">
        <v>1.419206154499301</v>
      </c>
      <c r="BB61" s="16">
        <v>1.454686308361784</v>
      </c>
      <c r="BC61" s="16">
        <v>1.4901664622242663</v>
      </c>
      <c r="BD61" s="16">
        <v>1.5256466160867492</v>
      </c>
      <c r="BE61" s="16">
        <v>1.5611267699492315</v>
      </c>
      <c r="BF61" s="17">
        <v>1.5966069238117138</v>
      </c>
      <c r="BG61" s="17">
        <v>1.6320870776741971</v>
      </c>
      <c r="BH61" s="17">
        <v>1.6675672315366794</v>
      </c>
      <c r="BI61" s="17">
        <v>1.7030473853991617</v>
      </c>
      <c r="BJ61" s="17">
        <v>1.7385275392616442</v>
      </c>
      <c r="BK61" s="17">
        <v>1.7740076931241269</v>
      </c>
      <c r="BL61" s="17">
        <v>1.8094878469866096</v>
      </c>
      <c r="BM61" s="17">
        <v>1.8449680008490918</v>
      </c>
      <c r="BN61" s="17">
        <v>1.8804481547115743</v>
      </c>
      <c r="BO61" s="17">
        <v>1.915928308574057</v>
      </c>
    </row>
    <row r="62" ht="14.25" customHeight="1">
      <c r="AJ62" s="14">
        <v>360.0</v>
      </c>
      <c r="AK62" s="16">
        <v>0.8396969747454198</v>
      </c>
      <c r="AL62" s="16">
        <v>0.8746843486931457</v>
      </c>
      <c r="AM62" s="16">
        <v>0.9096717226408715</v>
      </c>
      <c r="AN62" s="16">
        <v>0.9446590965885974</v>
      </c>
      <c r="AO62" s="16">
        <v>0.9796464705363231</v>
      </c>
      <c r="AP62" s="16">
        <v>1.014633844484049</v>
      </c>
      <c r="AQ62" s="16">
        <v>1.0496212184317748</v>
      </c>
      <c r="AR62" s="16">
        <v>1.0846085923795006</v>
      </c>
      <c r="AS62" s="16">
        <v>1.1195959663272264</v>
      </c>
      <c r="AT62" s="16">
        <v>1.154583340274952</v>
      </c>
      <c r="AU62" s="16">
        <v>1.189570714222678</v>
      </c>
      <c r="AV62" s="16">
        <v>1.224558088170404</v>
      </c>
      <c r="AW62" s="16">
        <v>1.2595454621181297</v>
      </c>
      <c r="AX62" s="16">
        <v>1.2945328360658552</v>
      </c>
      <c r="AY62" s="16">
        <v>1.3295202100135812</v>
      </c>
      <c r="AZ62" s="16">
        <v>1.3645075839613072</v>
      </c>
      <c r="BA62" s="16">
        <v>1.3994949579090328</v>
      </c>
      <c r="BB62" s="16">
        <v>1.434482331856759</v>
      </c>
      <c r="BC62" s="16">
        <v>1.4694697058044845</v>
      </c>
      <c r="BD62" s="16">
        <v>1.5044570797522108</v>
      </c>
      <c r="BE62" s="16">
        <v>1.5394444536999363</v>
      </c>
      <c r="BF62" s="17">
        <v>1.5744318276476619</v>
      </c>
      <c r="BG62" s="17">
        <v>1.6094192015953883</v>
      </c>
      <c r="BH62" s="17">
        <v>1.644406575543114</v>
      </c>
      <c r="BI62" s="17">
        <v>1.6793939494908396</v>
      </c>
      <c r="BJ62" s="17">
        <v>1.7143813234385654</v>
      </c>
      <c r="BK62" s="17">
        <v>1.7493686973862914</v>
      </c>
      <c r="BL62" s="17">
        <v>1.7843560713340174</v>
      </c>
      <c r="BM62" s="17">
        <v>1.819343445281743</v>
      </c>
      <c r="BN62" s="17">
        <v>1.8543308192294687</v>
      </c>
      <c r="BO62" s="17">
        <v>1.8893181931771947</v>
      </c>
    </row>
    <row r="63" ht="14.25" customHeight="1">
      <c r="AJ63" s="14">
        <v>365.0</v>
      </c>
      <c r="AK63" s="16">
        <v>0.828194276461236</v>
      </c>
      <c r="AL63" s="16">
        <v>0.8627023713137876</v>
      </c>
      <c r="AM63" s="16">
        <v>0.897210466166339</v>
      </c>
      <c r="AN63" s="16">
        <v>0.9317185610188906</v>
      </c>
      <c r="AO63" s="16">
        <v>0.9662266558714421</v>
      </c>
      <c r="AP63" s="16">
        <v>1.0007347507239936</v>
      </c>
      <c r="AQ63" s="16">
        <v>1.035242845576545</v>
      </c>
      <c r="AR63" s="16">
        <v>1.0697509404290966</v>
      </c>
      <c r="AS63" s="16">
        <v>1.104259035281648</v>
      </c>
      <c r="AT63" s="16">
        <v>1.1387671301341993</v>
      </c>
      <c r="AU63" s="16">
        <v>1.1732752249867509</v>
      </c>
      <c r="AV63" s="16">
        <v>1.2077833198393024</v>
      </c>
      <c r="AW63" s="16">
        <v>1.242291414691854</v>
      </c>
      <c r="AX63" s="16">
        <v>1.2767995095444054</v>
      </c>
      <c r="AY63" s="16">
        <v>1.311307604396957</v>
      </c>
      <c r="AZ63" s="16">
        <v>1.3458156992495085</v>
      </c>
      <c r="BA63" s="16">
        <v>1.3803237941020599</v>
      </c>
      <c r="BB63" s="16">
        <v>1.4148318889546116</v>
      </c>
      <c r="BC63" s="16">
        <v>1.449339983807163</v>
      </c>
      <c r="BD63" s="16">
        <v>1.4838480786597148</v>
      </c>
      <c r="BE63" s="16">
        <v>1.5183561735122661</v>
      </c>
      <c r="BF63" s="17">
        <v>1.5528642683648173</v>
      </c>
      <c r="BG63" s="17">
        <v>1.5873723632173695</v>
      </c>
      <c r="BH63" s="17">
        <v>1.6218804580699209</v>
      </c>
      <c r="BI63" s="17">
        <v>1.656388552922472</v>
      </c>
      <c r="BJ63" s="17">
        <v>1.6908966477750236</v>
      </c>
      <c r="BK63" s="17">
        <v>1.7254047426275751</v>
      </c>
      <c r="BL63" s="17">
        <v>1.7599128374801267</v>
      </c>
      <c r="BM63" s="17">
        <v>1.794420932332678</v>
      </c>
      <c r="BN63" s="17">
        <v>1.8289290271852296</v>
      </c>
      <c r="BO63" s="17">
        <v>1.8634371220377812</v>
      </c>
    </row>
    <row r="64" ht="14.25" customHeight="1">
      <c r="AJ64" s="14">
        <v>370.0</v>
      </c>
      <c r="AK64" s="16">
        <v>0.8170024619144626</v>
      </c>
      <c r="AL64" s="16">
        <v>0.8510442311608984</v>
      </c>
      <c r="AM64" s="16">
        <v>0.8850860004073343</v>
      </c>
      <c r="AN64" s="16">
        <v>0.9191277696537704</v>
      </c>
      <c r="AO64" s="16">
        <v>0.9531695389002062</v>
      </c>
      <c r="AP64" s="16">
        <v>0.9872113081466423</v>
      </c>
      <c r="AQ64" s="16">
        <v>1.0212530773930781</v>
      </c>
      <c r="AR64" s="16">
        <v>1.055294846639514</v>
      </c>
      <c r="AS64" s="16">
        <v>1.08933661588595</v>
      </c>
      <c r="AT64" s="16">
        <v>1.1233783851323857</v>
      </c>
      <c r="AU64" s="16">
        <v>1.157420154378822</v>
      </c>
      <c r="AV64" s="16">
        <v>1.191461923625258</v>
      </c>
      <c r="AW64" s="16">
        <v>1.2255036928716938</v>
      </c>
      <c r="AX64" s="16">
        <v>1.2595454621181295</v>
      </c>
      <c r="AY64" s="16">
        <v>1.2935872313645655</v>
      </c>
      <c r="AZ64" s="16">
        <v>1.3276290006110014</v>
      </c>
      <c r="BA64" s="16">
        <v>1.3616707698574373</v>
      </c>
      <c r="BB64" s="16">
        <v>1.3957125391038732</v>
      </c>
      <c r="BC64" s="16">
        <v>1.4297543083503095</v>
      </c>
      <c r="BD64" s="16">
        <v>1.4637960775967456</v>
      </c>
      <c r="BE64" s="16">
        <v>1.4978378468431812</v>
      </c>
      <c r="BF64" s="17">
        <v>1.5318796160896173</v>
      </c>
      <c r="BG64" s="17">
        <v>1.565921385336053</v>
      </c>
      <c r="BH64" s="17">
        <v>1.599963154582489</v>
      </c>
      <c r="BI64" s="17">
        <v>1.6340049238289251</v>
      </c>
      <c r="BJ64" s="17">
        <v>1.6680466930753608</v>
      </c>
      <c r="BK64" s="17">
        <v>1.702088462321797</v>
      </c>
      <c r="BL64" s="17">
        <v>1.736130231568233</v>
      </c>
      <c r="BM64" s="17">
        <v>1.7701720008146686</v>
      </c>
      <c r="BN64" s="17">
        <v>1.8042137700611045</v>
      </c>
      <c r="BO64" s="17">
        <v>1.8382555393075408</v>
      </c>
    </row>
    <row r="65" ht="14.25" customHeight="1">
      <c r="AJ65" s="14">
        <v>375.0</v>
      </c>
      <c r="AK65" s="16">
        <v>0.8061090957556031</v>
      </c>
      <c r="AL65" s="16">
        <v>0.8396969747454199</v>
      </c>
      <c r="AM65" s="16">
        <v>0.8732848537352367</v>
      </c>
      <c r="AN65" s="16">
        <v>0.9068727327250535</v>
      </c>
      <c r="AO65" s="16">
        <v>0.9404606117148703</v>
      </c>
      <c r="AP65" s="16">
        <v>0.9740484907046871</v>
      </c>
      <c r="AQ65" s="16">
        <v>1.0076363696945039</v>
      </c>
      <c r="AR65" s="16">
        <v>1.0412242486843206</v>
      </c>
      <c r="AS65" s="16">
        <v>1.0748121276741374</v>
      </c>
      <c r="AT65" s="16">
        <v>1.108400006663954</v>
      </c>
      <c r="AU65" s="16">
        <v>1.1419878856537709</v>
      </c>
      <c r="AV65" s="16">
        <v>1.1755757646435878</v>
      </c>
      <c r="AW65" s="16">
        <v>1.2091636436334046</v>
      </c>
      <c r="AX65" s="16">
        <v>1.2427515226232213</v>
      </c>
      <c r="AY65" s="16">
        <v>1.276339401613038</v>
      </c>
      <c r="AZ65" s="16">
        <v>1.309927280602855</v>
      </c>
      <c r="BA65" s="16">
        <v>1.3435151595926715</v>
      </c>
      <c r="BB65" s="16">
        <v>1.3771030385824887</v>
      </c>
      <c r="BC65" s="16">
        <v>1.4106909175723052</v>
      </c>
      <c r="BD65" s="16">
        <v>1.4442787965621224</v>
      </c>
      <c r="BE65" s="16">
        <v>1.477866675551939</v>
      </c>
      <c r="BF65" s="17">
        <v>1.5114545545417557</v>
      </c>
      <c r="BG65" s="17">
        <v>1.5450424335315731</v>
      </c>
      <c r="BH65" s="17">
        <v>1.5786303125213896</v>
      </c>
      <c r="BI65" s="17">
        <v>1.6122181915112062</v>
      </c>
      <c r="BJ65" s="17">
        <v>1.6458060705010231</v>
      </c>
      <c r="BK65" s="17">
        <v>1.6793939494908399</v>
      </c>
      <c r="BL65" s="17">
        <v>1.7129818284806568</v>
      </c>
      <c r="BM65" s="17">
        <v>1.7465697074704734</v>
      </c>
      <c r="BN65" s="17">
        <v>1.7801575864602903</v>
      </c>
      <c r="BO65" s="17">
        <v>1.813745465450107</v>
      </c>
    </row>
    <row r="66" ht="14.25" customHeight="1">
      <c r="AJ66" s="14">
        <v>380.0</v>
      </c>
      <c r="AK66" s="16">
        <v>0.7955023971272399</v>
      </c>
      <c r="AL66" s="16">
        <v>0.828648330340875</v>
      </c>
      <c r="AM66" s="16">
        <v>0.86179426355451</v>
      </c>
      <c r="AN66" s="16">
        <v>0.894940196768145</v>
      </c>
      <c r="AO66" s="16">
        <v>0.92808612998178</v>
      </c>
      <c r="AP66" s="16">
        <v>0.9612320631954151</v>
      </c>
      <c r="AQ66" s="16">
        <v>0.99437799640905</v>
      </c>
      <c r="AR66" s="16">
        <v>1.0275239296226852</v>
      </c>
      <c r="AS66" s="16">
        <v>1.06066986283632</v>
      </c>
      <c r="AT66" s="16">
        <v>1.093815796049955</v>
      </c>
      <c r="AU66" s="16">
        <v>1.12696172926359</v>
      </c>
      <c r="AV66" s="16">
        <v>1.160107662477225</v>
      </c>
      <c r="AW66" s="16">
        <v>1.1932535956908599</v>
      </c>
      <c r="AX66" s="16">
        <v>1.2263995289044949</v>
      </c>
      <c r="AY66" s="16">
        <v>1.2595454621181297</v>
      </c>
      <c r="AZ66" s="16">
        <v>1.292691395331765</v>
      </c>
      <c r="BA66" s="16">
        <v>1.3258373285454002</v>
      </c>
      <c r="BB66" s="16">
        <v>1.3589832617590352</v>
      </c>
      <c r="BC66" s="16">
        <v>1.39212919497267</v>
      </c>
      <c r="BD66" s="16">
        <v>1.425275128186305</v>
      </c>
      <c r="BE66" s="16">
        <v>1.45842106139994</v>
      </c>
      <c r="BF66" s="17">
        <v>1.4915669946135748</v>
      </c>
      <c r="BG66" s="17">
        <v>1.5247129278272102</v>
      </c>
      <c r="BH66" s="17">
        <v>1.557858861040845</v>
      </c>
      <c r="BI66" s="17">
        <v>1.5910047942544798</v>
      </c>
      <c r="BJ66" s="17">
        <v>1.624150727468115</v>
      </c>
      <c r="BK66" s="17">
        <v>1.65729666068175</v>
      </c>
      <c r="BL66" s="17">
        <v>1.6904425938953849</v>
      </c>
      <c r="BM66" s="17">
        <v>1.72358852710902</v>
      </c>
      <c r="BN66" s="17">
        <v>1.7567344603226551</v>
      </c>
      <c r="BO66" s="17">
        <v>1.78988039353629</v>
      </c>
    </row>
    <row r="67" ht="14.25" customHeight="1">
      <c r="AJ67" s="14">
        <v>385.0</v>
      </c>
      <c r="AK67" s="16">
        <v>0.7851711971645485</v>
      </c>
      <c r="AL67" s="16">
        <v>0.8178866637130714</v>
      </c>
      <c r="AM67" s="16">
        <v>0.8506021302615943</v>
      </c>
      <c r="AN67" s="16">
        <v>0.8833175968101171</v>
      </c>
      <c r="AO67" s="16">
        <v>0.91603306335864</v>
      </c>
      <c r="AP67" s="16">
        <v>0.9487485299071629</v>
      </c>
      <c r="AQ67" s="16">
        <v>0.9814639964556856</v>
      </c>
      <c r="AR67" s="16">
        <v>1.0141794630042085</v>
      </c>
      <c r="AS67" s="16">
        <v>1.0468949295527312</v>
      </c>
      <c r="AT67" s="16">
        <v>1.079610396101254</v>
      </c>
      <c r="AU67" s="16">
        <v>1.112325862649777</v>
      </c>
      <c r="AV67" s="16">
        <v>1.1450413291983</v>
      </c>
      <c r="AW67" s="16">
        <v>1.1777567957468227</v>
      </c>
      <c r="AX67" s="16">
        <v>1.2104722622953454</v>
      </c>
      <c r="AY67" s="16">
        <v>1.2431877288438684</v>
      </c>
      <c r="AZ67" s="16">
        <v>1.2759031953923912</v>
      </c>
      <c r="BA67" s="16">
        <v>1.308618661940914</v>
      </c>
      <c r="BB67" s="16">
        <v>1.3413341284894371</v>
      </c>
      <c r="BC67" s="16">
        <v>1.3740495950379599</v>
      </c>
      <c r="BD67" s="16">
        <v>1.406765061586483</v>
      </c>
      <c r="BE67" s="16">
        <v>1.4394805281350056</v>
      </c>
      <c r="BF67" s="17">
        <v>1.4721959946835284</v>
      </c>
      <c r="BG67" s="17">
        <v>1.5049114612320518</v>
      </c>
      <c r="BH67" s="17">
        <v>1.5376269277805743</v>
      </c>
      <c r="BI67" s="17">
        <v>1.570342394329097</v>
      </c>
      <c r="BJ67" s="17">
        <v>1.60305786087762</v>
      </c>
      <c r="BK67" s="17">
        <v>1.6357733274261428</v>
      </c>
      <c r="BL67" s="17">
        <v>1.6684887939746658</v>
      </c>
      <c r="BM67" s="17">
        <v>1.7012042605231885</v>
      </c>
      <c r="BN67" s="17">
        <v>1.7339197270717113</v>
      </c>
      <c r="BO67" s="17">
        <v>1.7666351936202342</v>
      </c>
    </row>
    <row r="68" ht="14.25" customHeight="1">
      <c r="AJ68" s="14">
        <v>390.0</v>
      </c>
      <c r="AK68" s="16">
        <v>0.7751048997650031</v>
      </c>
      <c r="AL68" s="16">
        <v>0.8074009372552116</v>
      </c>
      <c r="AM68" s="16">
        <v>0.83969697474542</v>
      </c>
      <c r="AN68" s="16">
        <v>0.8719930122356285</v>
      </c>
      <c r="AO68" s="16">
        <v>0.9042890497258369</v>
      </c>
      <c r="AP68" s="16">
        <v>0.9365850872160455</v>
      </c>
      <c r="AQ68" s="16">
        <v>0.9688811247062539</v>
      </c>
      <c r="AR68" s="16">
        <v>1.0011771621964622</v>
      </c>
      <c r="AS68" s="16">
        <v>1.0334731996866706</v>
      </c>
      <c r="AT68" s="16">
        <v>1.065769237176879</v>
      </c>
      <c r="AU68" s="16">
        <v>1.0980652746670876</v>
      </c>
      <c r="AV68" s="16">
        <v>1.1303613121572962</v>
      </c>
      <c r="AW68" s="16">
        <v>1.1626573496475046</v>
      </c>
      <c r="AX68" s="16">
        <v>1.194953387137713</v>
      </c>
      <c r="AY68" s="16">
        <v>1.2272494246279215</v>
      </c>
      <c r="AZ68" s="16">
        <v>1.25954546211813</v>
      </c>
      <c r="BA68" s="16">
        <v>1.2918414996083383</v>
      </c>
      <c r="BB68" s="16">
        <v>1.324137537098547</v>
      </c>
      <c r="BC68" s="16">
        <v>1.3564335745887552</v>
      </c>
      <c r="BD68" s="16">
        <v>1.388729612078964</v>
      </c>
      <c r="BE68" s="16">
        <v>1.4210256495691724</v>
      </c>
      <c r="BF68" s="17">
        <v>1.4533216870593806</v>
      </c>
      <c r="BG68" s="17">
        <v>1.4856177245495896</v>
      </c>
      <c r="BH68" s="17">
        <v>1.517913762039798</v>
      </c>
      <c r="BI68" s="17">
        <v>1.5502097995300061</v>
      </c>
      <c r="BJ68" s="17">
        <v>1.5825058370202147</v>
      </c>
      <c r="BK68" s="17">
        <v>1.6148018745104231</v>
      </c>
      <c r="BL68" s="17">
        <v>1.6470979120006317</v>
      </c>
      <c r="BM68" s="17">
        <v>1.67939394949084</v>
      </c>
      <c r="BN68" s="17">
        <v>1.7116899869810485</v>
      </c>
      <c r="BO68" s="17">
        <v>1.743986024471257</v>
      </c>
    </row>
    <row r="69" ht="14.25" customHeight="1">
      <c r="AJ69" s="14">
        <v>395.0</v>
      </c>
      <c r="AK69" s="16">
        <v>0.7652934453375978</v>
      </c>
      <c r="AL69" s="16">
        <v>0.7971806722266644</v>
      </c>
      <c r="AM69" s="16">
        <v>0.829067899115731</v>
      </c>
      <c r="AN69" s="16">
        <v>0.8609551260047976</v>
      </c>
      <c r="AO69" s="16">
        <v>0.8928423528938642</v>
      </c>
      <c r="AP69" s="16">
        <v>0.9247295797829308</v>
      </c>
      <c r="AQ69" s="16">
        <v>0.9566168066719973</v>
      </c>
      <c r="AR69" s="16">
        <v>0.9885040335610638</v>
      </c>
      <c r="AS69" s="16">
        <v>1.0203912604501304</v>
      </c>
      <c r="AT69" s="16">
        <v>1.0522784873391968</v>
      </c>
      <c r="AU69" s="16">
        <v>1.0841657142282635</v>
      </c>
      <c r="AV69" s="16">
        <v>1.11605294111733</v>
      </c>
      <c r="AW69" s="16">
        <v>1.1479401680063965</v>
      </c>
      <c r="AX69" s="16">
        <v>1.1798273948954632</v>
      </c>
      <c r="AY69" s="16">
        <v>1.2117146217845298</v>
      </c>
      <c r="AZ69" s="16">
        <v>1.2436018486735965</v>
      </c>
      <c r="BA69" s="16">
        <v>1.2754890755626629</v>
      </c>
      <c r="BB69" s="16">
        <v>1.3073763024517298</v>
      </c>
      <c r="BC69" s="16">
        <v>1.3392635293407962</v>
      </c>
      <c r="BD69" s="16">
        <v>1.371150756229863</v>
      </c>
      <c r="BE69" s="16">
        <v>1.4030379831189295</v>
      </c>
      <c r="BF69" s="17">
        <v>1.4349252100079957</v>
      </c>
      <c r="BG69" s="17">
        <v>1.466812436897063</v>
      </c>
      <c r="BH69" s="17">
        <v>1.4986996637861294</v>
      </c>
      <c r="BI69" s="17">
        <v>1.5305868906751956</v>
      </c>
      <c r="BJ69" s="17">
        <v>1.5624741175642622</v>
      </c>
      <c r="BK69" s="17">
        <v>1.5943613444533289</v>
      </c>
      <c r="BL69" s="17">
        <v>1.6262485713423955</v>
      </c>
      <c r="BM69" s="17">
        <v>1.658135798231462</v>
      </c>
      <c r="BN69" s="17">
        <v>1.6900230251205286</v>
      </c>
      <c r="BO69" s="17">
        <v>1.7219102520095952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>
      <c r="AK78" s="12" t="s">
        <v>80</v>
      </c>
    </row>
    <row r="79" ht="14.25" customHeight="1">
      <c r="AJ79" s="18">
        <f>Q36/M23</f>
        <v>1.979285726</v>
      </c>
      <c r="AK79" s="18">
        <v>0.5</v>
      </c>
      <c r="AL79" s="18">
        <v>0.6</v>
      </c>
      <c r="AM79" s="18">
        <v>0.7</v>
      </c>
      <c r="AN79" s="18">
        <v>0.8</v>
      </c>
      <c r="AO79" s="18">
        <v>0.9</v>
      </c>
      <c r="AP79" s="18">
        <v>1.0</v>
      </c>
      <c r="AQ79" s="18">
        <v>1.1</v>
      </c>
      <c r="AR79" s="18">
        <v>1.2</v>
      </c>
      <c r="AS79" s="18">
        <v>1.3</v>
      </c>
      <c r="AT79" s="18">
        <v>1.4</v>
      </c>
      <c r="AU79" s="18">
        <v>1.5</v>
      </c>
    </row>
    <row r="80" ht="14.25" customHeight="1">
      <c r="AI80" s="12" t="s">
        <v>9</v>
      </c>
      <c r="AJ80" s="19">
        <v>250.0</v>
      </c>
      <c r="AK80" s="17">
        <v>4.433600026655817</v>
      </c>
      <c r="AL80" s="17">
        <v>3.6946666888798476</v>
      </c>
      <c r="AM80" s="17">
        <v>3.166857161897012</v>
      </c>
      <c r="AN80" s="17">
        <v>2.7710000166598854</v>
      </c>
      <c r="AO80" s="17">
        <v>2.463111125919899</v>
      </c>
      <c r="AP80" s="17">
        <v>2.216800013327909</v>
      </c>
      <c r="AQ80" s="17">
        <v>2.0152727393890073</v>
      </c>
      <c r="AR80" s="17">
        <v>1.8473333444399245</v>
      </c>
      <c r="AS80" s="17">
        <v>1.7052307794830068</v>
      </c>
      <c r="AT80" s="17">
        <v>1.5834285809485065</v>
      </c>
      <c r="AU80" s="17">
        <v>1.4778666755519392</v>
      </c>
    </row>
    <row r="81" ht="14.25" customHeight="1">
      <c r="AJ81" s="19">
        <v>260.0</v>
      </c>
      <c r="AK81" s="17">
        <v>4.263076948707516</v>
      </c>
      <c r="AL81" s="17">
        <v>3.552564123922931</v>
      </c>
      <c r="AM81" s="17">
        <v>3.0450549633625124</v>
      </c>
      <c r="AN81" s="17">
        <v>2.6644230929421973</v>
      </c>
      <c r="AO81" s="17">
        <v>2.368376082615287</v>
      </c>
      <c r="AP81" s="17">
        <v>2.131538474353758</v>
      </c>
      <c r="AQ81" s="17">
        <v>1.9377622494125069</v>
      </c>
      <c r="AR81" s="17">
        <v>1.7762820619614657</v>
      </c>
      <c r="AS81" s="17">
        <v>1.639644980272122</v>
      </c>
      <c r="AT81" s="17">
        <v>1.5225274816812564</v>
      </c>
      <c r="AU81" s="17">
        <v>1.4210256495691724</v>
      </c>
    </row>
    <row r="82" ht="14.25" customHeight="1">
      <c r="AJ82" s="19">
        <v>270.0</v>
      </c>
      <c r="AK82" s="17">
        <v>4.105185209866496</v>
      </c>
      <c r="AL82" s="17">
        <v>3.4209876748887478</v>
      </c>
      <c r="AM82" s="17">
        <v>2.9322751499046404</v>
      </c>
      <c r="AN82" s="17">
        <v>2.5657407561665604</v>
      </c>
      <c r="AO82" s="17">
        <v>2.280658449925832</v>
      </c>
      <c r="AP82" s="17">
        <v>2.052592604933248</v>
      </c>
      <c r="AQ82" s="17">
        <v>1.8659932772120436</v>
      </c>
      <c r="AR82" s="17">
        <v>1.710493837444374</v>
      </c>
      <c r="AS82" s="17">
        <v>1.5789173884101912</v>
      </c>
      <c r="AT82" s="17">
        <v>1.4661375749523204</v>
      </c>
      <c r="AU82" s="17">
        <v>1.3683950699554992</v>
      </c>
    </row>
    <row r="83" ht="14.25" customHeight="1">
      <c r="AJ83" s="19">
        <v>280.0</v>
      </c>
      <c r="AK83" s="17">
        <v>3.9585714523712654</v>
      </c>
      <c r="AL83" s="17">
        <v>3.2988095436427205</v>
      </c>
      <c r="AM83" s="17">
        <v>2.8275510374080466</v>
      </c>
      <c r="AN83" s="17">
        <v>2.4741071577320404</v>
      </c>
      <c r="AO83" s="17">
        <v>2.1992063624284808</v>
      </c>
      <c r="AP83" s="17">
        <v>1.9792857261856325</v>
      </c>
      <c r="AQ83" s="17">
        <v>1.7993506601687566</v>
      </c>
      <c r="AR83" s="17">
        <v>1.6494047718213605</v>
      </c>
      <c r="AS83" s="17">
        <v>1.5225274816812555</v>
      </c>
      <c r="AT83" s="17">
        <v>1.4137755187040235</v>
      </c>
      <c r="AU83" s="17">
        <v>1.3195238174570887</v>
      </c>
    </row>
    <row r="84" ht="14.25" customHeight="1">
      <c r="AJ84" s="19">
        <v>290.0</v>
      </c>
      <c r="AK84" s="17">
        <v>3.822068988496394</v>
      </c>
      <c r="AL84" s="17">
        <v>3.1850574904136617</v>
      </c>
      <c r="AM84" s="17">
        <v>2.7300492774974243</v>
      </c>
      <c r="AN84" s="17">
        <v>2.388793117810246</v>
      </c>
      <c r="AO84" s="17">
        <v>2.123371660275775</v>
      </c>
      <c r="AP84" s="17">
        <v>1.911034494248197</v>
      </c>
      <c r="AQ84" s="17">
        <v>1.7373040856801791</v>
      </c>
      <c r="AR84" s="17">
        <v>1.5925287452068309</v>
      </c>
      <c r="AS84" s="17">
        <v>1.4700265340370748</v>
      </c>
      <c r="AT84" s="17">
        <v>1.3650246387487124</v>
      </c>
      <c r="AU84" s="17">
        <v>1.2740229961654645</v>
      </c>
    </row>
    <row r="85" ht="14.25" customHeight="1">
      <c r="AJ85" s="19">
        <v>300.0</v>
      </c>
      <c r="AK85" s="17">
        <v>3.6946666888798467</v>
      </c>
      <c r="AL85" s="17">
        <v>3.0788889073998735</v>
      </c>
      <c r="AM85" s="17">
        <v>2.6390476349141774</v>
      </c>
      <c r="AN85" s="17">
        <v>2.3091666805499043</v>
      </c>
      <c r="AO85" s="17">
        <v>2.0525926049332486</v>
      </c>
      <c r="AP85" s="17">
        <v>1.8473333444399238</v>
      </c>
      <c r="AQ85" s="17">
        <v>1.6793939494908399</v>
      </c>
      <c r="AR85" s="17">
        <v>1.5394444536999368</v>
      </c>
      <c r="AS85" s="17">
        <v>1.4210256495691722</v>
      </c>
      <c r="AT85" s="17">
        <v>1.3195238174570887</v>
      </c>
      <c r="AU85" s="17">
        <v>1.2315555629599493</v>
      </c>
    </row>
    <row r="86" ht="14.25" customHeight="1">
      <c r="AJ86" s="19">
        <v>310.0</v>
      </c>
      <c r="AK86" s="17">
        <v>3.5754838924643684</v>
      </c>
      <c r="AL86" s="17">
        <v>2.979569910386974</v>
      </c>
      <c r="AM86" s="17">
        <v>2.5539170660459773</v>
      </c>
      <c r="AN86" s="17">
        <v>2.23467743279023</v>
      </c>
      <c r="AO86" s="17">
        <v>1.9863799402579825</v>
      </c>
      <c r="AP86" s="17">
        <v>1.7877419462321844</v>
      </c>
      <c r="AQ86" s="17">
        <v>1.6252199511201668</v>
      </c>
      <c r="AR86" s="17">
        <v>1.4897849551934872</v>
      </c>
      <c r="AS86" s="17">
        <v>1.3751861124862956</v>
      </c>
      <c r="AT86" s="17">
        <v>1.2769585330229887</v>
      </c>
      <c r="AU86" s="17">
        <v>1.1918279641547895</v>
      </c>
    </row>
    <row r="87" ht="14.25" customHeight="1">
      <c r="AJ87" s="19">
        <v>320.0</v>
      </c>
      <c r="AK87" s="17">
        <v>3.4637500208248566</v>
      </c>
      <c r="AL87" s="17">
        <v>2.8864583506873807</v>
      </c>
      <c r="AM87" s="17">
        <v>2.4741071577320413</v>
      </c>
      <c r="AN87" s="17">
        <v>2.1648437630155355</v>
      </c>
      <c r="AO87" s="17">
        <v>1.9243055671249207</v>
      </c>
      <c r="AP87" s="17">
        <v>1.7318750104124283</v>
      </c>
      <c r="AQ87" s="17">
        <v>1.5744318276476619</v>
      </c>
      <c r="AR87" s="17">
        <v>1.4432291753436906</v>
      </c>
      <c r="AS87" s="17">
        <v>1.332211546471099</v>
      </c>
      <c r="AT87" s="17">
        <v>1.2370535788660204</v>
      </c>
      <c r="AU87" s="17">
        <v>1.1545833402749526</v>
      </c>
    </row>
    <row r="88" ht="14.25" customHeight="1">
      <c r="AJ88" s="19">
        <v>330.0</v>
      </c>
      <c r="AK88" s="17">
        <v>3.3587878989816793</v>
      </c>
      <c r="AL88" s="17">
        <v>2.7989899158180664</v>
      </c>
      <c r="AM88" s="17">
        <v>2.3991342135583427</v>
      </c>
      <c r="AN88" s="17">
        <v>2.099242436863549</v>
      </c>
      <c r="AO88" s="17">
        <v>1.865993277212044</v>
      </c>
      <c r="AP88" s="17">
        <v>1.6793939494908396</v>
      </c>
      <c r="AQ88" s="17">
        <v>1.5267217722643993</v>
      </c>
      <c r="AR88" s="17">
        <v>1.3994949579090334</v>
      </c>
      <c r="AS88" s="17">
        <v>1.291841499608338</v>
      </c>
      <c r="AT88" s="17">
        <v>1.1995671067791713</v>
      </c>
      <c r="AU88" s="17">
        <v>1.1195959663272268</v>
      </c>
    </row>
    <row r="89" ht="14.25" customHeight="1">
      <c r="AJ89" s="19">
        <v>340.0</v>
      </c>
      <c r="AK89" s="17">
        <v>3.260000019599866</v>
      </c>
      <c r="AL89" s="17">
        <v>2.716666682999887</v>
      </c>
      <c r="AM89" s="17">
        <v>2.3285714425713326</v>
      </c>
      <c r="AN89" s="17">
        <v>2.037500012249916</v>
      </c>
      <c r="AO89" s="17">
        <v>1.8111111219999254</v>
      </c>
      <c r="AP89" s="17">
        <v>1.6300000097999325</v>
      </c>
      <c r="AQ89" s="17">
        <v>1.4818181907272112</v>
      </c>
      <c r="AR89" s="17">
        <v>1.3583333414999441</v>
      </c>
      <c r="AS89" s="17">
        <v>1.253846161384564</v>
      </c>
      <c r="AT89" s="17">
        <v>1.1642857212856665</v>
      </c>
      <c r="AU89" s="17">
        <v>1.0866666731999552</v>
      </c>
    </row>
    <row r="90" ht="14.25" customHeight="1">
      <c r="AJ90" s="19">
        <v>350.0</v>
      </c>
      <c r="AK90" s="17">
        <v>3.1668571618970125</v>
      </c>
      <c r="AL90" s="17">
        <v>2.6390476349141774</v>
      </c>
      <c r="AM90" s="17">
        <v>2.2620408299264376</v>
      </c>
      <c r="AN90" s="17">
        <v>1.9792857261856327</v>
      </c>
      <c r="AO90" s="17">
        <v>1.7593650899427848</v>
      </c>
      <c r="AP90" s="17">
        <v>1.5834285809485062</v>
      </c>
      <c r="AQ90" s="17">
        <v>1.4394805281350054</v>
      </c>
      <c r="AR90" s="17">
        <v>1.3195238174570887</v>
      </c>
      <c r="AS90" s="17">
        <v>1.2180219853450047</v>
      </c>
      <c r="AT90" s="17">
        <v>1.1310204149632188</v>
      </c>
      <c r="AU90" s="17">
        <v>1.055619053965671</v>
      </c>
    </row>
    <row r="91" ht="14.25" customHeight="1">
      <c r="AJ91" s="19">
        <v>360.0</v>
      </c>
      <c r="AK91" s="17">
        <v>3.0788889073998726</v>
      </c>
      <c r="AL91" s="17">
        <v>2.565740756166561</v>
      </c>
      <c r="AM91" s="17">
        <v>2.1992063624284803</v>
      </c>
      <c r="AN91" s="17">
        <v>1.9243055671249205</v>
      </c>
      <c r="AO91" s="17">
        <v>1.7104938374443739</v>
      </c>
      <c r="AP91" s="17">
        <v>1.5394444536999363</v>
      </c>
      <c r="AQ91" s="17">
        <v>1.3994949579090328</v>
      </c>
      <c r="AR91" s="17">
        <v>1.2828703780832806</v>
      </c>
      <c r="AS91" s="17">
        <v>1.1841880413076433</v>
      </c>
      <c r="AT91" s="17">
        <v>1.0996031812142404</v>
      </c>
      <c r="AU91" s="17">
        <v>1.0262963024666245</v>
      </c>
    </row>
    <row r="92" ht="14.25" customHeight="1">
      <c r="AJ92" s="19">
        <v>370.0</v>
      </c>
      <c r="AK92" s="17">
        <v>2.995675693686363</v>
      </c>
      <c r="AL92" s="17">
        <v>2.496396411405302</v>
      </c>
      <c r="AM92" s="17">
        <v>2.139768352633116</v>
      </c>
      <c r="AN92" s="17">
        <v>1.8722973085539765</v>
      </c>
      <c r="AO92" s="17">
        <v>1.6642642742702016</v>
      </c>
      <c r="AP92" s="17">
        <v>1.4978378468431812</v>
      </c>
      <c r="AQ92" s="17">
        <v>1.361670769857437</v>
      </c>
      <c r="AR92" s="17">
        <v>1.2481982057026515</v>
      </c>
      <c r="AS92" s="17">
        <v>1.1521829591101396</v>
      </c>
      <c r="AT92" s="17">
        <v>1.0698841763165583</v>
      </c>
      <c r="AU92" s="17">
        <v>0.9985585645621209</v>
      </c>
    </row>
    <row r="93" ht="14.25" customHeight="1">
      <c r="AJ93" s="19">
        <v>380.0</v>
      </c>
      <c r="AK93" s="17">
        <v>2.9168421227998795</v>
      </c>
      <c r="AL93" s="17">
        <v>2.4307017689999</v>
      </c>
      <c r="AM93" s="17">
        <v>2.0834586591427713</v>
      </c>
      <c r="AN93" s="17">
        <v>1.8230263267499247</v>
      </c>
      <c r="AO93" s="17">
        <v>1.620467845999933</v>
      </c>
      <c r="AP93" s="17">
        <v>1.45842106139994</v>
      </c>
      <c r="AQ93" s="17">
        <v>1.3258373285453993</v>
      </c>
      <c r="AR93" s="17">
        <v>1.21535088449995</v>
      </c>
      <c r="AS93" s="17">
        <v>1.1218623549230309</v>
      </c>
      <c r="AT93" s="17">
        <v>1.0417293295713856</v>
      </c>
      <c r="AU93" s="17">
        <v>0.9722807075999601</v>
      </c>
    </row>
    <row r="94" ht="14.25" customHeight="1">
      <c r="AJ94" s="19">
        <v>390.0</v>
      </c>
      <c r="AK94" s="17">
        <v>2.8420512991383444</v>
      </c>
      <c r="AL94" s="17">
        <v>2.368376082615287</v>
      </c>
      <c r="AM94" s="17">
        <v>2.030036642241675</v>
      </c>
      <c r="AN94" s="17">
        <v>1.776282061961465</v>
      </c>
      <c r="AO94" s="17">
        <v>1.5789173884101912</v>
      </c>
      <c r="AP94" s="17">
        <v>1.4210256495691724</v>
      </c>
      <c r="AQ94" s="17">
        <v>1.2918414996083378</v>
      </c>
      <c r="AR94" s="17">
        <v>1.1841880413076435</v>
      </c>
      <c r="AS94" s="17">
        <v>1.0930966535147477</v>
      </c>
      <c r="AT94" s="17">
        <v>1.0150183211208372</v>
      </c>
      <c r="AU94" s="17">
        <v>0.9473504330461148</v>
      </c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J17:BE32 AJ16:AK16 AM16:BE16 AJ5:BE12 AJ13:AN13 AP13:BE13 AJ14:B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8:BE69">
    <cfRule type="cellIs" dxfId="0" priority="2" operator="greaterThan">
      <formula>1.5</formula>
    </cfRule>
  </conditionalFormatting>
  <conditionalFormatting sqref="AK38:BO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8:BO69">
    <cfRule type="cellIs" dxfId="1" priority="4" operator="greaterThan">
      <formula>1.5</formula>
    </cfRule>
  </conditionalFormatting>
  <conditionalFormatting sqref="AK80:AU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0:AU94">
    <cfRule type="cellIs" dxfId="1" priority="6" operator="greaterThan">
      <formula>1.5</formula>
    </cfRule>
  </conditionalFormatting>
  <printOptions/>
  <pageMargins bottom="0.75" footer="0.0" header="0.0" left="0.7" right="0.7" top="0.75"/>
  <pageSetup orientation="portrait"/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2.0"/>
    <col customWidth="1" min="5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B7" s="20" t="s">
        <v>81</v>
      </c>
      <c r="C7" s="21"/>
      <c r="D7" s="20">
        <f>'brakes basic calc 1'!B5</f>
        <v>280</v>
      </c>
    </row>
    <row r="8" ht="14.25" customHeight="1">
      <c r="B8" s="20" t="s">
        <v>82</v>
      </c>
      <c r="C8" s="21"/>
      <c r="D8" s="20">
        <f>100*5/18</f>
        <v>27.77777778</v>
      </c>
    </row>
    <row r="9" ht="14.25" customHeight="1">
      <c r="B9" s="20" t="s">
        <v>83</v>
      </c>
      <c r="C9" s="21"/>
      <c r="D9" s="20">
        <f>'brakes basic calc 1'!K6</f>
        <v>0.1</v>
      </c>
    </row>
    <row r="10" ht="14.25" customHeight="1">
      <c r="B10" s="20" t="s">
        <v>84</v>
      </c>
      <c r="C10" s="21"/>
      <c r="D10" s="20">
        <f>'brakes basic calc 1'!Z19</f>
        <v>0.6632258065</v>
      </c>
    </row>
    <row r="11" ht="14.25" customHeight="1">
      <c r="B11" s="20" t="s">
        <v>85</v>
      </c>
      <c r="C11" s="21"/>
      <c r="D11" s="20">
        <v>0.95</v>
      </c>
    </row>
    <row r="12" ht="14.25" customHeight="1">
      <c r="B12" s="20" t="s">
        <v>86</v>
      </c>
      <c r="C12" s="21"/>
      <c r="D12" s="20">
        <f>'brakes basic calc 1'!L7</f>
        <v>0.5</v>
      </c>
    </row>
    <row r="13" ht="14.25" customHeight="1">
      <c r="B13" s="21"/>
      <c r="C13" s="21"/>
      <c r="D13" s="21"/>
    </row>
    <row r="14" ht="14.25" customHeight="1">
      <c r="B14" s="20" t="s">
        <v>87</v>
      </c>
      <c r="C14" s="21"/>
      <c r="D14" s="22">
        <f>0.5*D7*D8*D8*D11</f>
        <v>102623.4568</v>
      </c>
    </row>
    <row r="15" ht="14.25" customHeight="1">
      <c r="B15" s="20" t="s">
        <v>88</v>
      </c>
      <c r="C15" s="21"/>
      <c r="D15" s="20">
        <f>D14*D10</f>
        <v>68062.52489</v>
      </c>
    </row>
    <row r="16" ht="14.25" customHeight="1">
      <c r="B16" s="20" t="s">
        <v>89</v>
      </c>
      <c r="C16" s="21"/>
      <c r="D16" s="20">
        <f>D15/2</f>
        <v>34031.26245</v>
      </c>
    </row>
    <row r="17" ht="14.25" customHeight="1">
      <c r="B17" s="21"/>
      <c r="C17" s="21"/>
      <c r="D17" s="21"/>
    </row>
    <row r="18" ht="14.25" customHeight="1">
      <c r="B18" s="20" t="s">
        <v>90</v>
      </c>
      <c r="C18" s="21"/>
      <c r="D18" s="20">
        <f>D8*D8/(2*'brakes basic calc 1'!C8*9.81)</f>
        <v>39.32746882</v>
      </c>
    </row>
    <row r="19" ht="14.25" customHeight="1">
      <c r="B19" s="20" t="s">
        <v>91</v>
      </c>
      <c r="C19" s="21"/>
      <c r="D19" s="20">
        <f>D8/9.81</f>
        <v>2.831577755</v>
      </c>
    </row>
    <row r="20" ht="14.25" customHeight="1">
      <c r="B20" s="21"/>
      <c r="C20" s="21"/>
      <c r="D20" s="21"/>
    </row>
    <row r="21" ht="14.25" customHeight="1">
      <c r="B21" s="20" t="s">
        <v>92</v>
      </c>
      <c r="C21" s="21"/>
      <c r="D21" s="20">
        <f>D16/D19</f>
        <v>12018.48065</v>
      </c>
    </row>
    <row r="22" ht="14.25" customHeight="1">
      <c r="B22" s="21"/>
      <c r="C22" s="21"/>
      <c r="D22" s="21"/>
    </row>
    <row r="23" ht="14.25" customHeight="1">
      <c r="B23" s="20" t="s">
        <v>35</v>
      </c>
      <c r="C23" s="21"/>
      <c r="D23" s="20">
        <f>'brakes basic calc 1'!S9*2</f>
        <v>0.002361286</v>
      </c>
    </row>
    <row r="24" ht="14.25" customHeight="1">
      <c r="B24" s="21"/>
      <c r="C24" s="21"/>
      <c r="D24" s="21"/>
    </row>
    <row r="25" ht="14.25" customHeight="1">
      <c r="B25" s="20" t="s">
        <v>93</v>
      </c>
      <c r="C25" s="21"/>
      <c r="D25" s="20">
        <f>D21/D23</f>
        <v>5089803.033</v>
      </c>
    </row>
    <row r="26" ht="14.25" customHeight="1">
      <c r="B26" s="21"/>
      <c r="C26" s="21"/>
      <c r="D26" s="21"/>
    </row>
    <row r="27" ht="14.25" customHeight="1">
      <c r="B27" s="20" t="s">
        <v>94</v>
      </c>
      <c r="C27" s="21"/>
      <c r="D27" s="20">
        <v>480.0</v>
      </c>
    </row>
    <row r="28" ht="14.25" customHeight="1">
      <c r="B28" s="23" t="s">
        <v>95</v>
      </c>
      <c r="C28" s="24"/>
      <c r="D28" s="3">
        <v>0.9</v>
      </c>
    </row>
    <row r="29" ht="14.25" customHeight="1">
      <c r="B29" s="23" t="s">
        <v>96</v>
      </c>
      <c r="C29" s="24"/>
      <c r="D29" s="3">
        <f>D16/(D27*D28)</f>
        <v>78.77607048</v>
      </c>
    </row>
    <row r="30" ht="14.25" customHeight="1">
      <c r="B30" s="23" t="s">
        <v>97</v>
      </c>
      <c r="C30" s="24"/>
      <c r="D30" s="3">
        <f>D29+25</f>
        <v>103.7760705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7:D30">
    <cfRule type="colorScale" priority="1">
      <colorScale>
        <cfvo type="min"/>
        <cfvo type="max"/>
        <color rgb="FF57BB8A"/>
        <color rgb="FFBF9000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" ht="14.25" customHeight="1"/>
    <row r="2" ht="14.25" customHeight="1"/>
    <row r="3" ht="14.25" customHeight="1"/>
    <row r="4" ht="14.25" customHeight="1"/>
    <row r="5" ht="14.25" customHeight="1">
      <c r="C5" s="25" t="s">
        <v>98</v>
      </c>
      <c r="D5" s="26"/>
      <c r="E5" s="26"/>
      <c r="F5" s="26"/>
      <c r="G5" s="26"/>
      <c r="H5" s="26"/>
      <c r="I5" s="26"/>
      <c r="J5" s="26"/>
      <c r="K5" s="26"/>
    </row>
    <row r="6" ht="14.25" customHeight="1">
      <c r="C6" s="26"/>
      <c r="D6" s="26"/>
      <c r="E6" s="26"/>
      <c r="F6" s="26"/>
      <c r="G6" s="26"/>
      <c r="H6" s="25" t="s">
        <v>99</v>
      </c>
      <c r="I6" s="25" t="s">
        <v>100</v>
      </c>
      <c r="J6" s="25" t="s">
        <v>101</v>
      </c>
      <c r="K6" s="25" t="s">
        <v>102</v>
      </c>
    </row>
    <row r="7" ht="14.25" customHeight="1">
      <c r="C7" s="25" t="s">
        <v>103</v>
      </c>
      <c r="D7" s="26"/>
      <c r="E7" s="26"/>
      <c r="F7" s="26"/>
      <c r="G7" s="26"/>
      <c r="H7" s="25">
        <v>1.0</v>
      </c>
      <c r="I7" s="25">
        <v>1.0</v>
      </c>
      <c r="J7" s="25">
        <v>1.0</v>
      </c>
      <c r="K7" s="25">
        <v>1.0</v>
      </c>
    </row>
    <row r="8" ht="14.25" customHeight="1">
      <c r="C8" s="25" t="s">
        <v>104</v>
      </c>
      <c r="D8" s="26"/>
      <c r="E8" s="26"/>
      <c r="F8" s="26"/>
      <c r="G8" s="26"/>
      <c r="H8" s="25">
        <f>H7*'brakes basic calc 1'!S7</f>
        <v>2</v>
      </c>
      <c r="I8" s="25">
        <f>I7*'brakes basic calc 1'!S7</f>
        <v>2</v>
      </c>
      <c r="J8" s="25">
        <f>J7*'brakes basic calc 1'!V7</f>
        <v>2</v>
      </c>
      <c r="K8" s="25">
        <f>K7*'brakes basic calc 1'!V7</f>
        <v>2</v>
      </c>
    </row>
    <row r="9" ht="14.25" customHeight="1">
      <c r="C9" s="26"/>
      <c r="D9" s="26"/>
      <c r="E9" s="26"/>
      <c r="F9" s="26"/>
      <c r="G9" s="26"/>
      <c r="H9" s="26"/>
      <c r="I9" s="26"/>
      <c r="J9" s="26"/>
      <c r="K9" s="26"/>
    </row>
    <row r="10" ht="14.25" customHeight="1">
      <c r="C10" s="26"/>
      <c r="D10" s="26"/>
      <c r="E10" s="26"/>
      <c r="F10" s="26"/>
      <c r="G10" s="26"/>
      <c r="H10" s="25" t="s">
        <v>105</v>
      </c>
      <c r="I10" s="25" t="s">
        <v>106</v>
      </c>
      <c r="J10" s="26"/>
      <c r="K10" s="26"/>
    </row>
    <row r="11" ht="14.25" customHeight="1">
      <c r="C11" s="25" t="s">
        <v>107</v>
      </c>
      <c r="D11" s="26"/>
      <c r="E11" s="26"/>
      <c r="F11" s="26"/>
      <c r="G11" s="26"/>
      <c r="H11" s="25">
        <f>H8+I8</f>
        <v>4</v>
      </c>
      <c r="I11" s="25">
        <f>J8+K8</f>
        <v>4</v>
      </c>
      <c r="J11" s="26"/>
      <c r="K11" s="26"/>
    </row>
    <row r="12" ht="14.25" customHeight="1">
      <c r="C12" s="25" t="s">
        <v>108</v>
      </c>
      <c r="D12" s="26"/>
      <c r="E12" s="26"/>
      <c r="F12" s="26"/>
      <c r="G12" s="26"/>
      <c r="H12" s="25">
        <f>H11*'brakes basic calc 1'!S8/'brakes basic calc 1'!Y7</f>
        <v>15.99999119</v>
      </c>
      <c r="I12" s="25">
        <f>I11*'brakes basic calc 1'!V8/'brakes basic calc 1'!AA7</f>
        <v>16.00541597</v>
      </c>
      <c r="J12" s="26"/>
      <c r="K12" s="26"/>
    </row>
    <row r="13" ht="14.25" customHeight="1">
      <c r="C13" s="25" t="s">
        <v>109</v>
      </c>
      <c r="D13" s="26"/>
      <c r="E13" s="26"/>
      <c r="F13" s="26"/>
      <c r="G13" s="26"/>
      <c r="H13" s="27">
        <v>20.0</v>
      </c>
      <c r="I13" s="27">
        <v>20.0</v>
      </c>
      <c r="J13" s="26"/>
      <c r="K13" s="26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8.63"/>
    <col customWidth="1" min="18" max="18" width="8.75"/>
    <col customWidth="1" min="19" max="34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>
      <c r="D11" s="12" t="s">
        <v>110</v>
      </c>
    </row>
    <row r="12" ht="13.5" customHeight="1">
      <c r="B12" s="12" t="s">
        <v>111</v>
      </c>
      <c r="C12" s="18">
        <f>'brakes basic calc 1'!AJ37</f>
        <v>1.979285726</v>
      </c>
      <c r="D12" s="18">
        <f>'brakes basic calc 1'!AK37</f>
        <v>120</v>
      </c>
      <c r="E12" s="18">
        <f>'brakes basic calc 1'!AL37</f>
        <v>125</v>
      </c>
      <c r="F12" s="18">
        <f>'brakes basic calc 1'!AM37</f>
        <v>130</v>
      </c>
      <c r="G12" s="18">
        <f>'brakes basic calc 1'!AN37</f>
        <v>135</v>
      </c>
      <c r="H12" s="18">
        <f>'brakes basic calc 1'!AO37</f>
        <v>140</v>
      </c>
      <c r="I12" s="18">
        <f>'brakes basic calc 1'!AP37</f>
        <v>145</v>
      </c>
      <c r="J12" s="18">
        <f>'brakes basic calc 1'!AQ37</f>
        <v>150</v>
      </c>
      <c r="K12" s="18">
        <f>'brakes basic calc 1'!AR37</f>
        <v>155</v>
      </c>
      <c r="L12" s="18">
        <f>'brakes basic calc 1'!AS37</f>
        <v>160</v>
      </c>
      <c r="M12" s="18">
        <f>'brakes basic calc 1'!AT37</f>
        <v>165</v>
      </c>
      <c r="N12" s="18">
        <f>'brakes basic calc 1'!AU37</f>
        <v>170</v>
      </c>
      <c r="O12" s="18">
        <f>'brakes basic calc 1'!AV37</f>
        <v>175</v>
      </c>
      <c r="P12" s="18">
        <f>'brakes basic calc 1'!AW37</f>
        <v>180</v>
      </c>
      <c r="Q12" s="18">
        <f>'brakes basic calc 1'!AX37</f>
        <v>185</v>
      </c>
      <c r="R12" s="18">
        <f>'brakes basic calc 1'!AY37</f>
        <v>190</v>
      </c>
      <c r="S12" s="18">
        <f>'brakes basic calc 1'!AZ37</f>
        <v>195</v>
      </c>
      <c r="T12" s="18">
        <f>'brakes basic calc 1'!BA37</f>
        <v>200</v>
      </c>
      <c r="U12" s="18">
        <f>'brakes basic calc 1'!BB37</f>
        <v>205</v>
      </c>
      <c r="V12" s="18">
        <f>'brakes basic calc 1'!BC37</f>
        <v>210</v>
      </c>
      <c r="W12" s="18">
        <f>'brakes basic calc 1'!BD37</f>
        <v>215</v>
      </c>
      <c r="X12" s="18">
        <f>'brakes basic calc 1'!BE37</f>
        <v>220</v>
      </c>
      <c r="Y12" s="18">
        <f>'brakes basic calc 1'!BF37</f>
        <v>225</v>
      </c>
      <c r="Z12" s="18">
        <f>'brakes basic calc 1'!BG37</f>
        <v>230</v>
      </c>
      <c r="AA12" s="18">
        <f>'brakes basic calc 1'!BH37</f>
        <v>235</v>
      </c>
      <c r="AB12" s="18">
        <f>'brakes basic calc 1'!BI37</f>
        <v>240</v>
      </c>
      <c r="AC12" s="18">
        <f>'brakes basic calc 1'!BJ37</f>
        <v>245</v>
      </c>
      <c r="AD12" s="18">
        <f>'brakes basic calc 1'!BK37</f>
        <v>250</v>
      </c>
      <c r="AE12" s="18">
        <f>'brakes basic calc 1'!BL37</f>
        <v>255</v>
      </c>
      <c r="AF12" s="18">
        <f>'brakes basic calc 1'!BM37</f>
        <v>260</v>
      </c>
      <c r="AG12" s="18">
        <f>'brakes basic calc 1'!BN37</f>
        <v>265</v>
      </c>
      <c r="AH12" s="18">
        <f>'brakes basic calc 1'!BO37</f>
        <v>270</v>
      </c>
    </row>
    <row r="13" ht="13.5" customHeight="1">
      <c r="C13" s="18">
        <f>'brakes basic calc 1'!AJ38</f>
        <v>240</v>
      </c>
      <c r="D13" s="28">
        <f>'brakes basic calc 1'!AK38</f>
        <v>1.259545462</v>
      </c>
      <c r="E13" s="28">
        <f>'brakes basic calc 1'!AL38</f>
        <v>1.312026523</v>
      </c>
      <c r="F13" s="28">
        <f>'brakes basic calc 1'!AM38</f>
        <v>1.364507584</v>
      </c>
      <c r="G13" s="28">
        <f>'brakes basic calc 1'!AN38</f>
        <v>1.416988645</v>
      </c>
      <c r="H13" s="28">
        <f>'brakes basic calc 1'!AO38</f>
        <v>1.469469706</v>
      </c>
      <c r="I13" s="28">
        <f>'brakes basic calc 1'!AP38</f>
        <v>1.521950767</v>
      </c>
      <c r="J13" s="28">
        <f>'brakes basic calc 1'!AQ38</f>
        <v>1.574431828</v>
      </c>
      <c r="K13" s="28">
        <f>'brakes basic calc 1'!AR38</f>
        <v>1.626912889</v>
      </c>
      <c r="L13" s="28">
        <f>'brakes basic calc 1'!AS38</f>
        <v>1.679393949</v>
      </c>
      <c r="M13" s="28">
        <f>'brakes basic calc 1'!AT38</f>
        <v>1.73187501</v>
      </c>
      <c r="N13" s="28">
        <f>'brakes basic calc 1'!AU38</f>
        <v>1.784356071</v>
      </c>
      <c r="O13" s="28">
        <f>'brakes basic calc 1'!AV38</f>
        <v>1.836837132</v>
      </c>
      <c r="P13" s="28">
        <f>'brakes basic calc 1'!AW38</f>
        <v>1.889318193</v>
      </c>
      <c r="Q13" s="28">
        <f>'brakes basic calc 1'!AX38</f>
        <v>1.941799254</v>
      </c>
      <c r="R13" s="28">
        <f>'brakes basic calc 1'!AY38</f>
        <v>1.994280315</v>
      </c>
      <c r="S13" s="28">
        <f>'brakes basic calc 1'!AZ38</f>
        <v>2.046761376</v>
      </c>
      <c r="T13" s="28">
        <f>'brakes basic calc 1'!BA38</f>
        <v>2.099242437</v>
      </c>
      <c r="U13" s="28">
        <f>'brakes basic calc 1'!BB38</f>
        <v>2.151723498</v>
      </c>
      <c r="V13" s="28">
        <f>'brakes basic calc 1'!BC38</f>
        <v>2.204204559</v>
      </c>
      <c r="W13" s="28">
        <f>'brakes basic calc 1'!BD38</f>
        <v>2.25668562</v>
      </c>
      <c r="X13" s="28">
        <f>'brakes basic calc 1'!BE38</f>
        <v>2.309166681</v>
      </c>
      <c r="Y13" s="28">
        <f>'brakes basic calc 1'!BF38</f>
        <v>2.361647741</v>
      </c>
      <c r="Z13" s="28">
        <f>'brakes basic calc 1'!BG38</f>
        <v>2.414128802</v>
      </c>
      <c r="AA13" s="28">
        <f>'brakes basic calc 1'!BH38</f>
        <v>2.466609863</v>
      </c>
      <c r="AB13" s="28">
        <f>'brakes basic calc 1'!BI38</f>
        <v>2.519090924</v>
      </c>
      <c r="AC13" s="28">
        <f>'brakes basic calc 1'!BJ38</f>
        <v>2.571571985</v>
      </c>
      <c r="AD13" s="28">
        <f>'brakes basic calc 1'!BK38</f>
        <v>2.624053046</v>
      </c>
      <c r="AE13" s="28">
        <f>'brakes basic calc 1'!BL38</f>
        <v>2.676534107</v>
      </c>
      <c r="AF13" s="28">
        <f>'brakes basic calc 1'!BM38</f>
        <v>2.729015168</v>
      </c>
      <c r="AG13" s="28">
        <f>'brakes basic calc 1'!BN38</f>
        <v>2.781496229</v>
      </c>
      <c r="AH13" s="28">
        <f>'brakes basic calc 1'!BO38</f>
        <v>2.83397729</v>
      </c>
    </row>
    <row r="14" ht="13.5" customHeight="1">
      <c r="C14" s="18">
        <f>'brakes basic calc 1'!AJ39</f>
        <v>245</v>
      </c>
      <c r="D14" s="28">
        <f>'brakes basic calc 1'!AK39</f>
        <v>1.233840453</v>
      </c>
      <c r="E14" s="28">
        <f>'brakes basic calc 1'!AL39</f>
        <v>1.285250472</v>
      </c>
      <c r="F14" s="28">
        <f>'brakes basic calc 1'!AM39</f>
        <v>1.33666049</v>
      </c>
      <c r="G14" s="28">
        <f>'brakes basic calc 1'!AN39</f>
        <v>1.388070509</v>
      </c>
      <c r="H14" s="28">
        <f>'brakes basic calc 1'!AO39</f>
        <v>1.439480528</v>
      </c>
      <c r="I14" s="28">
        <f>'brakes basic calc 1'!AP39</f>
        <v>1.490890547</v>
      </c>
      <c r="J14" s="28">
        <f>'brakes basic calc 1'!AQ39</f>
        <v>1.542300566</v>
      </c>
      <c r="K14" s="28">
        <f>'brakes basic calc 1'!AR39</f>
        <v>1.593710585</v>
      </c>
      <c r="L14" s="28">
        <f>'brakes basic calc 1'!AS39</f>
        <v>1.645120604</v>
      </c>
      <c r="M14" s="28">
        <f>'brakes basic calc 1'!AT39</f>
        <v>1.696530622</v>
      </c>
      <c r="N14" s="28">
        <f>'brakes basic calc 1'!AU39</f>
        <v>1.747940641</v>
      </c>
      <c r="O14" s="28">
        <f>'brakes basic calc 1'!AV39</f>
        <v>1.79935066</v>
      </c>
      <c r="P14" s="28">
        <f>'brakes basic calc 1'!AW39</f>
        <v>1.850760679</v>
      </c>
      <c r="Q14" s="28">
        <f>'brakes basic calc 1'!AX39</f>
        <v>1.902170698</v>
      </c>
      <c r="R14" s="28">
        <f>'brakes basic calc 1'!AY39</f>
        <v>1.953580717</v>
      </c>
      <c r="S14" s="28">
        <f>'brakes basic calc 1'!AZ39</f>
        <v>2.004990736</v>
      </c>
      <c r="T14" s="28">
        <f>'brakes basic calc 1'!BA39</f>
        <v>2.056400754</v>
      </c>
      <c r="U14" s="28">
        <f>'brakes basic calc 1'!BB39</f>
        <v>2.107810773</v>
      </c>
      <c r="V14" s="28">
        <f>'brakes basic calc 1'!BC39</f>
        <v>2.159220792</v>
      </c>
      <c r="W14" s="28">
        <f>'brakes basic calc 1'!BD39</f>
        <v>2.210630811</v>
      </c>
      <c r="X14" s="28">
        <f>'brakes basic calc 1'!BE39</f>
        <v>2.26204083</v>
      </c>
      <c r="Y14" s="28">
        <f>'brakes basic calc 1'!BF39</f>
        <v>2.313450849</v>
      </c>
      <c r="Z14" s="28">
        <f>'brakes basic calc 1'!BG39</f>
        <v>2.364860868</v>
      </c>
      <c r="AA14" s="28">
        <f>'brakes basic calc 1'!BH39</f>
        <v>2.416270887</v>
      </c>
      <c r="AB14" s="28">
        <f>'brakes basic calc 1'!BI39</f>
        <v>2.467680905</v>
      </c>
      <c r="AC14" s="28">
        <f>'brakes basic calc 1'!BJ39</f>
        <v>2.519090924</v>
      </c>
      <c r="AD14" s="28">
        <f>'brakes basic calc 1'!BK39</f>
        <v>2.570500943</v>
      </c>
      <c r="AE14" s="28">
        <f>'brakes basic calc 1'!BL39</f>
        <v>2.621910962</v>
      </c>
      <c r="AF14" s="28">
        <f>'brakes basic calc 1'!BM39</f>
        <v>2.673320981</v>
      </c>
      <c r="AG14" s="28">
        <f>'brakes basic calc 1'!BN39</f>
        <v>2.724731</v>
      </c>
      <c r="AH14" s="28">
        <f>'brakes basic calc 1'!BO39</f>
        <v>2.776141019</v>
      </c>
    </row>
    <row r="15" ht="13.5" customHeight="1">
      <c r="C15" s="18">
        <f>'brakes basic calc 1'!AJ40</f>
        <v>250</v>
      </c>
      <c r="D15" s="28">
        <f>'brakes basic calc 1'!AK40</f>
        <v>1.209163644</v>
      </c>
      <c r="E15" s="28">
        <f>'brakes basic calc 1'!AL40</f>
        <v>1.259545462</v>
      </c>
      <c r="F15" s="28">
        <f>'brakes basic calc 1'!AM40</f>
        <v>1.309927281</v>
      </c>
      <c r="G15" s="28">
        <f>'brakes basic calc 1'!AN40</f>
        <v>1.360309099</v>
      </c>
      <c r="H15" s="28">
        <f>'brakes basic calc 1'!AO40</f>
        <v>1.410690918</v>
      </c>
      <c r="I15" s="28">
        <f>'brakes basic calc 1'!AP40</f>
        <v>1.461072736</v>
      </c>
      <c r="J15" s="28">
        <f>'brakes basic calc 1'!AQ40</f>
        <v>1.511454555</v>
      </c>
      <c r="K15" s="28">
        <f>'brakes basic calc 1'!AR40</f>
        <v>1.561836373</v>
      </c>
      <c r="L15" s="28">
        <f>'brakes basic calc 1'!AS40</f>
        <v>1.612218192</v>
      </c>
      <c r="M15" s="28">
        <f>'brakes basic calc 1'!AT40</f>
        <v>1.66260001</v>
      </c>
      <c r="N15" s="28">
        <f>'brakes basic calc 1'!AU40</f>
        <v>1.712981828</v>
      </c>
      <c r="O15" s="28">
        <f>'brakes basic calc 1'!AV40</f>
        <v>1.763363647</v>
      </c>
      <c r="P15" s="28">
        <f>'brakes basic calc 1'!AW40</f>
        <v>1.813745465</v>
      </c>
      <c r="Q15" s="28">
        <f>'brakes basic calc 1'!AX40</f>
        <v>1.864127284</v>
      </c>
      <c r="R15" s="28">
        <f>'brakes basic calc 1'!AY40</f>
        <v>1.914509102</v>
      </c>
      <c r="S15" s="28">
        <f>'brakes basic calc 1'!AZ40</f>
        <v>1.964890921</v>
      </c>
      <c r="T15" s="28">
        <f>'brakes basic calc 1'!BA40</f>
        <v>2.015272739</v>
      </c>
      <c r="U15" s="28">
        <f>'brakes basic calc 1'!BB40</f>
        <v>2.065654558</v>
      </c>
      <c r="V15" s="28">
        <f>'brakes basic calc 1'!BC40</f>
        <v>2.116036376</v>
      </c>
      <c r="W15" s="28">
        <f>'brakes basic calc 1'!BD40</f>
        <v>2.166418195</v>
      </c>
      <c r="X15" s="28">
        <f>'brakes basic calc 1'!BE40</f>
        <v>2.216800013</v>
      </c>
      <c r="Y15" s="28">
        <f>'brakes basic calc 1'!BF40</f>
        <v>2.267181832</v>
      </c>
      <c r="Z15" s="28">
        <f>'brakes basic calc 1'!BG40</f>
        <v>2.31756365</v>
      </c>
      <c r="AA15" s="28">
        <f>'brakes basic calc 1'!BH40</f>
        <v>2.367945469</v>
      </c>
      <c r="AB15" s="28">
        <f>'brakes basic calc 1'!BI40</f>
        <v>2.418327287</v>
      </c>
      <c r="AC15" s="28">
        <f>'brakes basic calc 1'!BJ40</f>
        <v>2.468709106</v>
      </c>
      <c r="AD15" s="28">
        <f>'brakes basic calc 1'!BK40</f>
        <v>2.519090924</v>
      </c>
      <c r="AE15" s="28">
        <f>'brakes basic calc 1'!BL40</f>
        <v>2.569472743</v>
      </c>
      <c r="AF15" s="28">
        <f>'brakes basic calc 1'!BM40</f>
        <v>2.619854561</v>
      </c>
      <c r="AG15" s="28">
        <f>'brakes basic calc 1'!BN40</f>
        <v>2.67023638</v>
      </c>
      <c r="AH15" s="28">
        <f>'brakes basic calc 1'!BO40</f>
        <v>2.720618198</v>
      </c>
    </row>
    <row r="16" ht="13.5" customHeight="1">
      <c r="C16" s="18">
        <f>'brakes basic calc 1'!AJ41</f>
        <v>255</v>
      </c>
      <c r="D16" s="28">
        <f>'brakes basic calc 1'!AK41</f>
        <v>1.185454553</v>
      </c>
      <c r="E16" s="28">
        <f>'brakes basic calc 1'!AL41</f>
        <v>1.234848492</v>
      </c>
      <c r="F16" s="28">
        <f>'brakes basic calc 1'!AM41</f>
        <v>1.284242432</v>
      </c>
      <c r="G16" s="28">
        <f>'brakes basic calc 1'!AN41</f>
        <v>1.333636372</v>
      </c>
      <c r="H16" s="28">
        <f>'brakes basic calc 1'!AO41</f>
        <v>1.383030311</v>
      </c>
      <c r="I16" s="28">
        <f>'brakes basic calc 1'!AP41</f>
        <v>1.432424251</v>
      </c>
      <c r="J16" s="28">
        <f>'brakes basic calc 1'!AQ41</f>
        <v>1.481818191</v>
      </c>
      <c r="K16" s="28">
        <f>'brakes basic calc 1'!AR41</f>
        <v>1.53121213</v>
      </c>
      <c r="L16" s="28">
        <f>'brakes basic calc 1'!AS41</f>
        <v>1.58060607</v>
      </c>
      <c r="M16" s="28">
        <f>'brakes basic calc 1'!AT41</f>
        <v>1.63000001</v>
      </c>
      <c r="N16" s="28">
        <f>'brakes basic calc 1'!AU41</f>
        <v>1.679393949</v>
      </c>
      <c r="O16" s="28">
        <f>'brakes basic calc 1'!AV41</f>
        <v>1.728787889</v>
      </c>
      <c r="P16" s="28">
        <f>'brakes basic calc 1'!AW41</f>
        <v>1.778181829</v>
      </c>
      <c r="Q16" s="28">
        <f>'brakes basic calc 1'!AX41</f>
        <v>1.827575769</v>
      </c>
      <c r="R16" s="28">
        <f>'brakes basic calc 1'!AY41</f>
        <v>1.876969708</v>
      </c>
      <c r="S16" s="28">
        <f>'brakes basic calc 1'!AZ41</f>
        <v>1.926363648</v>
      </c>
      <c r="T16" s="28">
        <f>'brakes basic calc 1'!BA41</f>
        <v>1.975757588</v>
      </c>
      <c r="U16" s="28">
        <f>'brakes basic calc 1'!BB41</f>
        <v>2.025151527</v>
      </c>
      <c r="V16" s="28">
        <f>'brakes basic calc 1'!BC41</f>
        <v>2.074545467</v>
      </c>
      <c r="W16" s="28">
        <f>'brakes basic calc 1'!BD41</f>
        <v>2.123939407</v>
      </c>
      <c r="X16" s="28">
        <f>'brakes basic calc 1'!BE41</f>
        <v>2.173333346</v>
      </c>
      <c r="Y16" s="28">
        <f>'brakes basic calc 1'!BF41</f>
        <v>2.222727286</v>
      </c>
      <c r="Z16" s="28">
        <f>'brakes basic calc 1'!BG41</f>
        <v>2.272121226</v>
      </c>
      <c r="AA16" s="28">
        <f>'brakes basic calc 1'!BH41</f>
        <v>2.321515165</v>
      </c>
      <c r="AB16" s="28">
        <f>'brakes basic calc 1'!BI41</f>
        <v>2.370909105</v>
      </c>
      <c r="AC16" s="28">
        <f>'brakes basic calc 1'!BJ41</f>
        <v>2.420303045</v>
      </c>
      <c r="AD16" s="28">
        <f>'brakes basic calc 1'!BK41</f>
        <v>2.469696985</v>
      </c>
      <c r="AE16" s="28">
        <f>'brakes basic calc 1'!BL41</f>
        <v>2.519090924</v>
      </c>
      <c r="AF16" s="28">
        <f>'brakes basic calc 1'!BM41</f>
        <v>2.568484864</v>
      </c>
      <c r="AG16" s="28">
        <f>'brakes basic calc 1'!BN41</f>
        <v>2.617878804</v>
      </c>
      <c r="AH16" s="28">
        <f>'brakes basic calc 1'!BO41</f>
        <v>2.667272743</v>
      </c>
    </row>
    <row r="17" ht="13.5" customHeight="1">
      <c r="C17" s="18">
        <f>'brakes basic calc 1'!AJ42</f>
        <v>260</v>
      </c>
      <c r="D17" s="28">
        <f>'brakes basic calc 1'!AK42</f>
        <v>1.16265735</v>
      </c>
      <c r="E17" s="28">
        <f>'brakes basic calc 1'!AL42</f>
        <v>1.211101406</v>
      </c>
      <c r="F17" s="28">
        <f>'brakes basic calc 1'!AM42</f>
        <v>1.259545462</v>
      </c>
      <c r="G17" s="28">
        <f>'brakes basic calc 1'!AN42</f>
        <v>1.307989518</v>
      </c>
      <c r="H17" s="28">
        <f>'brakes basic calc 1'!AO42</f>
        <v>1.356433575</v>
      </c>
      <c r="I17" s="28">
        <f>'brakes basic calc 1'!AP42</f>
        <v>1.404877631</v>
      </c>
      <c r="J17" s="28">
        <f>'brakes basic calc 1'!AQ42</f>
        <v>1.453321687</v>
      </c>
      <c r="K17" s="28">
        <f>'brakes basic calc 1'!AR42</f>
        <v>1.501765743</v>
      </c>
      <c r="L17" s="28">
        <f>'brakes basic calc 1'!AS42</f>
        <v>1.5502098</v>
      </c>
      <c r="M17" s="28">
        <f>'brakes basic calc 1'!AT42</f>
        <v>1.598653856</v>
      </c>
      <c r="N17" s="28">
        <f>'brakes basic calc 1'!AU42</f>
        <v>1.647097912</v>
      </c>
      <c r="O17" s="28">
        <f>'brakes basic calc 1'!AV42</f>
        <v>1.695541968</v>
      </c>
      <c r="P17" s="28">
        <f>'brakes basic calc 1'!AW42</f>
        <v>1.743986024</v>
      </c>
      <c r="Q17" s="28">
        <f>'brakes basic calc 1'!AX42</f>
        <v>1.792430081</v>
      </c>
      <c r="R17" s="28">
        <f>'brakes basic calc 1'!AY42</f>
        <v>1.840874137</v>
      </c>
      <c r="S17" s="28">
        <f>'brakes basic calc 1'!AZ42</f>
        <v>1.889318193</v>
      </c>
      <c r="T17" s="28">
        <f>'brakes basic calc 1'!BA42</f>
        <v>1.937762249</v>
      </c>
      <c r="U17" s="28">
        <f>'brakes basic calc 1'!BB42</f>
        <v>1.986206306</v>
      </c>
      <c r="V17" s="28">
        <f>'brakes basic calc 1'!BC42</f>
        <v>2.034650362</v>
      </c>
      <c r="W17" s="28">
        <f>'brakes basic calc 1'!BD42</f>
        <v>2.083094418</v>
      </c>
      <c r="X17" s="28">
        <f>'brakes basic calc 1'!BE42</f>
        <v>2.131538474</v>
      </c>
      <c r="Y17" s="28">
        <f>'brakes basic calc 1'!BF42</f>
        <v>2.179982531</v>
      </c>
      <c r="Z17" s="28">
        <f>'brakes basic calc 1'!BG42</f>
        <v>2.228426587</v>
      </c>
      <c r="AA17" s="28">
        <f>'brakes basic calc 1'!BH42</f>
        <v>2.276870643</v>
      </c>
      <c r="AB17" s="28">
        <f>'brakes basic calc 1'!BI42</f>
        <v>2.325314699</v>
      </c>
      <c r="AC17" s="28">
        <f>'brakes basic calc 1'!BJ42</f>
        <v>2.373758756</v>
      </c>
      <c r="AD17" s="28">
        <f>'brakes basic calc 1'!BK42</f>
        <v>2.422202812</v>
      </c>
      <c r="AE17" s="28">
        <f>'brakes basic calc 1'!BL42</f>
        <v>2.470646868</v>
      </c>
      <c r="AF17" s="28">
        <f>'brakes basic calc 1'!BM42</f>
        <v>2.519090924</v>
      </c>
      <c r="AG17" s="28">
        <f>'brakes basic calc 1'!BN42</f>
        <v>2.56753498</v>
      </c>
      <c r="AH17" s="28">
        <f>'brakes basic calc 1'!BO42</f>
        <v>2.615979037</v>
      </c>
    </row>
    <row r="18" ht="13.5" customHeight="1">
      <c r="C18" s="18">
        <f>'brakes basic calc 1'!AJ43</f>
        <v>265</v>
      </c>
      <c r="D18" s="28">
        <f>'brakes basic calc 1'!AK43</f>
        <v>1.140720419</v>
      </c>
      <c r="E18" s="28">
        <f>'brakes basic calc 1'!AL43</f>
        <v>1.188250436</v>
      </c>
      <c r="F18" s="28">
        <f>'brakes basic calc 1'!AM43</f>
        <v>1.235780453</v>
      </c>
      <c r="G18" s="28">
        <f>'brakes basic calc 1'!AN43</f>
        <v>1.283310471</v>
      </c>
      <c r="H18" s="28">
        <f>'brakes basic calc 1'!AO43</f>
        <v>1.330840488</v>
      </c>
      <c r="I18" s="28">
        <f>'brakes basic calc 1'!AP43</f>
        <v>1.378370506</v>
      </c>
      <c r="J18" s="28">
        <f>'brakes basic calc 1'!AQ43</f>
        <v>1.425900523</v>
      </c>
      <c r="K18" s="28">
        <f>'brakes basic calc 1'!AR43</f>
        <v>1.473430541</v>
      </c>
      <c r="L18" s="28">
        <f>'brakes basic calc 1'!AS43</f>
        <v>1.520960558</v>
      </c>
      <c r="M18" s="28">
        <f>'brakes basic calc 1'!AT43</f>
        <v>1.568490575</v>
      </c>
      <c r="N18" s="28">
        <f>'brakes basic calc 1'!AU43</f>
        <v>1.616020593</v>
      </c>
      <c r="O18" s="28">
        <f>'brakes basic calc 1'!AV43</f>
        <v>1.66355061</v>
      </c>
      <c r="P18" s="28">
        <f>'brakes basic calc 1'!AW43</f>
        <v>1.711080628</v>
      </c>
      <c r="Q18" s="28">
        <f>'brakes basic calc 1'!AX43</f>
        <v>1.758610645</v>
      </c>
      <c r="R18" s="28">
        <f>'brakes basic calc 1'!AY43</f>
        <v>1.806140663</v>
      </c>
      <c r="S18" s="28">
        <f>'brakes basic calc 1'!AZ43</f>
        <v>1.85367068</v>
      </c>
      <c r="T18" s="28">
        <f>'brakes basic calc 1'!BA43</f>
        <v>1.901200698</v>
      </c>
      <c r="U18" s="28">
        <f>'brakes basic calc 1'!BB43</f>
        <v>1.948730715</v>
      </c>
      <c r="V18" s="28">
        <f>'brakes basic calc 1'!BC43</f>
        <v>1.996260732</v>
      </c>
      <c r="W18" s="28">
        <f>'brakes basic calc 1'!BD43</f>
        <v>2.04379075</v>
      </c>
      <c r="X18" s="28">
        <f>'brakes basic calc 1'!BE43</f>
        <v>2.091320767</v>
      </c>
      <c r="Y18" s="28">
        <f>'brakes basic calc 1'!BF43</f>
        <v>2.138850785</v>
      </c>
      <c r="Z18" s="28">
        <f>'brakes basic calc 1'!BG43</f>
        <v>2.186380802</v>
      </c>
      <c r="AA18" s="28">
        <f>'brakes basic calc 1'!BH43</f>
        <v>2.23391082</v>
      </c>
      <c r="AB18" s="28">
        <f>'brakes basic calc 1'!BI43</f>
        <v>2.281440837</v>
      </c>
      <c r="AC18" s="28">
        <f>'brakes basic calc 1'!BJ43</f>
        <v>2.328970854</v>
      </c>
      <c r="AD18" s="28">
        <f>'brakes basic calc 1'!BK43</f>
        <v>2.376500872</v>
      </c>
      <c r="AE18" s="28">
        <f>'brakes basic calc 1'!BL43</f>
        <v>2.424030889</v>
      </c>
      <c r="AF18" s="28">
        <f>'brakes basic calc 1'!BM43</f>
        <v>2.471560907</v>
      </c>
      <c r="AG18" s="28">
        <f>'brakes basic calc 1'!BN43</f>
        <v>2.519090924</v>
      </c>
      <c r="AH18" s="28">
        <f>'brakes basic calc 1'!BO43</f>
        <v>2.566620942</v>
      </c>
    </row>
    <row r="19" ht="13.5" customHeight="1">
      <c r="C19" s="18">
        <f>'brakes basic calc 1'!AJ44</f>
        <v>270</v>
      </c>
      <c r="D19" s="28">
        <f>'brakes basic calc 1'!AK44</f>
        <v>1.119595966</v>
      </c>
      <c r="E19" s="28">
        <f>'brakes basic calc 1'!AL44</f>
        <v>1.166245798</v>
      </c>
      <c r="F19" s="28">
        <f>'brakes basic calc 1'!AM44</f>
        <v>1.21289563</v>
      </c>
      <c r="G19" s="28">
        <f>'brakes basic calc 1'!AN44</f>
        <v>1.259545462</v>
      </c>
      <c r="H19" s="28">
        <f>'brakes basic calc 1'!AO44</f>
        <v>1.306195294</v>
      </c>
      <c r="I19" s="28">
        <f>'brakes basic calc 1'!AP44</f>
        <v>1.352845126</v>
      </c>
      <c r="J19" s="28">
        <f>'brakes basic calc 1'!AQ44</f>
        <v>1.399494958</v>
      </c>
      <c r="K19" s="28">
        <f>'brakes basic calc 1'!AR44</f>
        <v>1.44614479</v>
      </c>
      <c r="L19" s="28">
        <f>'brakes basic calc 1'!AS44</f>
        <v>1.492794622</v>
      </c>
      <c r="M19" s="28">
        <f>'brakes basic calc 1'!AT44</f>
        <v>1.539444454</v>
      </c>
      <c r="N19" s="28">
        <f>'brakes basic calc 1'!AU44</f>
        <v>1.586094286</v>
      </c>
      <c r="O19" s="28">
        <f>'brakes basic calc 1'!AV44</f>
        <v>1.632744118</v>
      </c>
      <c r="P19" s="28">
        <f>'brakes basic calc 1'!AW44</f>
        <v>1.679393949</v>
      </c>
      <c r="Q19" s="28">
        <f>'brakes basic calc 1'!AX44</f>
        <v>1.726043781</v>
      </c>
      <c r="R19" s="28">
        <f>'brakes basic calc 1'!AY44</f>
        <v>1.772693613</v>
      </c>
      <c r="S19" s="28">
        <f>'brakes basic calc 1'!AZ44</f>
        <v>1.819343445</v>
      </c>
      <c r="T19" s="28">
        <f>'brakes basic calc 1'!BA44</f>
        <v>1.865993277</v>
      </c>
      <c r="U19" s="28">
        <f>'brakes basic calc 1'!BB44</f>
        <v>1.912643109</v>
      </c>
      <c r="V19" s="28">
        <f>'brakes basic calc 1'!BC44</f>
        <v>1.959292941</v>
      </c>
      <c r="W19" s="28">
        <f>'brakes basic calc 1'!BD44</f>
        <v>2.005942773</v>
      </c>
      <c r="X19" s="28">
        <f>'brakes basic calc 1'!BE44</f>
        <v>2.052592605</v>
      </c>
      <c r="Y19" s="28">
        <f>'brakes basic calc 1'!BF44</f>
        <v>2.099242437</v>
      </c>
      <c r="Z19" s="28">
        <f>'brakes basic calc 1'!BG44</f>
        <v>2.145892269</v>
      </c>
      <c r="AA19" s="28">
        <f>'brakes basic calc 1'!BH44</f>
        <v>2.192542101</v>
      </c>
      <c r="AB19" s="28">
        <f>'brakes basic calc 1'!BI44</f>
        <v>2.239191933</v>
      </c>
      <c r="AC19" s="28">
        <f>'brakes basic calc 1'!BJ44</f>
        <v>2.285841765</v>
      </c>
      <c r="AD19" s="28">
        <f>'brakes basic calc 1'!BK44</f>
        <v>2.332491597</v>
      </c>
      <c r="AE19" s="28">
        <f>'brakes basic calc 1'!BL44</f>
        <v>2.379141428</v>
      </c>
      <c r="AF19" s="28">
        <f>'brakes basic calc 1'!BM44</f>
        <v>2.42579126</v>
      </c>
      <c r="AG19" s="28">
        <f>'brakes basic calc 1'!BN44</f>
        <v>2.472441092</v>
      </c>
      <c r="AH19" s="28">
        <f>'brakes basic calc 1'!BO44</f>
        <v>2.519090924</v>
      </c>
    </row>
    <row r="20" ht="13.5" customHeight="1">
      <c r="C20" s="18">
        <f>'brakes basic calc 1'!AJ45</f>
        <v>275</v>
      </c>
      <c r="D20" s="28">
        <f>'brakes basic calc 1'!AK45</f>
        <v>1.099239676</v>
      </c>
      <c r="E20" s="28">
        <f>'brakes basic calc 1'!AL45</f>
        <v>1.145041329</v>
      </c>
      <c r="F20" s="28">
        <f>'brakes basic calc 1'!AM45</f>
        <v>1.190842982</v>
      </c>
      <c r="G20" s="28">
        <f>'brakes basic calc 1'!AN45</f>
        <v>1.236644636</v>
      </c>
      <c r="H20" s="28">
        <f>'brakes basic calc 1'!AO45</f>
        <v>1.282446289</v>
      </c>
      <c r="I20" s="28">
        <f>'brakes basic calc 1'!AP45</f>
        <v>1.328247942</v>
      </c>
      <c r="J20" s="28">
        <f>'brakes basic calc 1'!AQ45</f>
        <v>1.374049595</v>
      </c>
      <c r="K20" s="28">
        <f>'brakes basic calc 1'!AR45</f>
        <v>1.419851248</v>
      </c>
      <c r="L20" s="28">
        <f>'brakes basic calc 1'!AS45</f>
        <v>1.465652901</v>
      </c>
      <c r="M20" s="28">
        <f>'brakes basic calc 1'!AT45</f>
        <v>1.511454555</v>
      </c>
      <c r="N20" s="28">
        <f>'brakes basic calc 1'!AU45</f>
        <v>1.557256208</v>
      </c>
      <c r="O20" s="28">
        <f>'brakes basic calc 1'!AV45</f>
        <v>1.603057861</v>
      </c>
      <c r="P20" s="28">
        <f>'brakes basic calc 1'!AW45</f>
        <v>1.648859514</v>
      </c>
      <c r="Q20" s="28">
        <f>'brakes basic calc 1'!AX45</f>
        <v>1.694661167</v>
      </c>
      <c r="R20" s="28">
        <f>'brakes basic calc 1'!AY45</f>
        <v>1.74046282</v>
      </c>
      <c r="S20" s="28">
        <f>'brakes basic calc 1'!AZ45</f>
        <v>1.786264474</v>
      </c>
      <c r="T20" s="28">
        <f>'brakes basic calc 1'!BA45</f>
        <v>1.832066127</v>
      </c>
      <c r="U20" s="28">
        <f>'brakes basic calc 1'!BB45</f>
        <v>1.87786778</v>
      </c>
      <c r="V20" s="28">
        <f>'brakes basic calc 1'!BC45</f>
        <v>1.923669433</v>
      </c>
      <c r="W20" s="28">
        <f>'brakes basic calc 1'!BD45</f>
        <v>1.969471086</v>
      </c>
      <c r="X20" s="28">
        <f>'brakes basic calc 1'!BE45</f>
        <v>2.015272739</v>
      </c>
      <c r="Y20" s="28">
        <f>'brakes basic calc 1'!BF45</f>
        <v>2.061074393</v>
      </c>
      <c r="Z20" s="28">
        <f>'brakes basic calc 1'!BG45</f>
        <v>2.106876046</v>
      </c>
      <c r="AA20" s="28">
        <f>'brakes basic calc 1'!BH45</f>
        <v>2.152677699</v>
      </c>
      <c r="AB20" s="28">
        <f>'brakes basic calc 1'!BI45</f>
        <v>2.198479352</v>
      </c>
      <c r="AC20" s="28">
        <f>'brakes basic calc 1'!BJ45</f>
        <v>2.244281005</v>
      </c>
      <c r="AD20" s="28">
        <f>'brakes basic calc 1'!BK45</f>
        <v>2.290082658</v>
      </c>
      <c r="AE20" s="28">
        <f>'brakes basic calc 1'!BL45</f>
        <v>2.335884312</v>
      </c>
      <c r="AF20" s="28">
        <f>'brakes basic calc 1'!BM45</f>
        <v>2.381685965</v>
      </c>
      <c r="AG20" s="28">
        <f>'brakes basic calc 1'!BN45</f>
        <v>2.427487618</v>
      </c>
      <c r="AH20" s="28">
        <f>'brakes basic calc 1'!BO45</f>
        <v>2.473289271</v>
      </c>
    </row>
    <row r="21" ht="13.5" customHeight="1">
      <c r="C21" s="18">
        <f>'brakes basic calc 1'!AJ46</f>
        <v>280</v>
      </c>
      <c r="D21" s="28">
        <f>'brakes basic calc 1'!AK46</f>
        <v>1.079610396</v>
      </c>
      <c r="E21" s="28">
        <f>'brakes basic calc 1'!AL46</f>
        <v>1.124594163</v>
      </c>
      <c r="F21" s="28">
        <f>'brakes basic calc 1'!AM46</f>
        <v>1.169577929</v>
      </c>
      <c r="G21" s="28">
        <f>'brakes basic calc 1'!AN46</f>
        <v>1.214561696</v>
      </c>
      <c r="H21" s="28">
        <f>'brakes basic calc 1'!AO46</f>
        <v>1.259545462</v>
      </c>
      <c r="I21" s="28">
        <f>'brakes basic calc 1'!AP46</f>
        <v>1.304529229</v>
      </c>
      <c r="J21" s="28">
        <f>'brakes basic calc 1'!AQ46</f>
        <v>1.349512995</v>
      </c>
      <c r="K21" s="28">
        <f>'brakes basic calc 1'!AR46</f>
        <v>1.394496762</v>
      </c>
      <c r="L21" s="28">
        <f>'brakes basic calc 1'!AS46</f>
        <v>1.439480528</v>
      </c>
      <c r="M21" s="28">
        <f>'brakes basic calc 1'!AT46</f>
        <v>1.484464295</v>
      </c>
      <c r="N21" s="28">
        <f>'brakes basic calc 1'!AU46</f>
        <v>1.529448061</v>
      </c>
      <c r="O21" s="28">
        <f>'brakes basic calc 1'!AV46</f>
        <v>1.574431828</v>
      </c>
      <c r="P21" s="28">
        <f>'brakes basic calc 1'!AW46</f>
        <v>1.619415594</v>
      </c>
      <c r="Q21" s="28">
        <f>'brakes basic calc 1'!AX46</f>
        <v>1.664399361</v>
      </c>
      <c r="R21" s="28">
        <f>'brakes basic calc 1'!AY46</f>
        <v>1.709383127</v>
      </c>
      <c r="S21" s="28">
        <f>'brakes basic calc 1'!AZ46</f>
        <v>1.754366894</v>
      </c>
      <c r="T21" s="28">
        <f>'brakes basic calc 1'!BA46</f>
        <v>1.79935066</v>
      </c>
      <c r="U21" s="28">
        <f>'brakes basic calc 1'!BB46</f>
        <v>1.844334427</v>
      </c>
      <c r="V21" s="28">
        <f>'brakes basic calc 1'!BC46</f>
        <v>1.889318193</v>
      </c>
      <c r="W21" s="28">
        <f>'brakes basic calc 1'!BD46</f>
        <v>1.93430196</v>
      </c>
      <c r="X21" s="28">
        <f>'brakes basic calc 1'!BE46</f>
        <v>1.979285726</v>
      </c>
      <c r="Y21" s="28">
        <f>'brakes basic calc 1'!BF46</f>
        <v>2.024269493</v>
      </c>
      <c r="Z21" s="28">
        <f>'brakes basic calc 1'!BG46</f>
        <v>2.069253259</v>
      </c>
      <c r="AA21" s="28">
        <f>'brakes basic calc 1'!BH46</f>
        <v>2.114237026</v>
      </c>
      <c r="AB21" s="28">
        <f>'brakes basic calc 1'!BI46</f>
        <v>2.159220792</v>
      </c>
      <c r="AC21" s="28">
        <f>'brakes basic calc 1'!BJ46</f>
        <v>2.204204559</v>
      </c>
      <c r="AD21" s="28">
        <f>'brakes basic calc 1'!BK46</f>
        <v>2.249188325</v>
      </c>
      <c r="AE21" s="28">
        <f>'brakes basic calc 1'!BL46</f>
        <v>2.294172092</v>
      </c>
      <c r="AF21" s="28">
        <f>'brakes basic calc 1'!BM46</f>
        <v>2.339155858</v>
      </c>
      <c r="AG21" s="28">
        <f>'brakes basic calc 1'!BN46</f>
        <v>2.384139625</v>
      </c>
      <c r="AH21" s="28">
        <f>'brakes basic calc 1'!BO46</f>
        <v>2.429123391</v>
      </c>
    </row>
    <row r="22" ht="13.5" customHeight="1">
      <c r="C22" s="18">
        <f>'brakes basic calc 1'!AJ47</f>
        <v>285</v>
      </c>
      <c r="D22" s="28">
        <f>'brakes basic calc 1'!AK47</f>
        <v>1.060669863</v>
      </c>
      <c r="E22" s="28">
        <f>'brakes basic calc 1'!AL47</f>
        <v>1.10486444</v>
      </c>
      <c r="F22" s="28">
        <f>'brakes basic calc 1'!AM47</f>
        <v>1.149059018</v>
      </c>
      <c r="G22" s="28">
        <f>'brakes basic calc 1'!AN47</f>
        <v>1.193253596</v>
      </c>
      <c r="H22" s="28">
        <f>'brakes basic calc 1'!AO47</f>
        <v>1.237448173</v>
      </c>
      <c r="I22" s="28">
        <f>'brakes basic calc 1'!AP47</f>
        <v>1.281642751</v>
      </c>
      <c r="J22" s="28">
        <f>'brakes basic calc 1'!AQ47</f>
        <v>1.325837329</v>
      </c>
      <c r="K22" s="28">
        <f>'brakes basic calc 1'!AR47</f>
        <v>1.370031906</v>
      </c>
      <c r="L22" s="28">
        <f>'brakes basic calc 1'!AS47</f>
        <v>1.414226484</v>
      </c>
      <c r="M22" s="28">
        <f>'brakes basic calc 1'!AT47</f>
        <v>1.458421061</v>
      </c>
      <c r="N22" s="28">
        <f>'brakes basic calc 1'!AU47</f>
        <v>1.502615639</v>
      </c>
      <c r="O22" s="28">
        <f>'brakes basic calc 1'!AV47</f>
        <v>1.546810217</v>
      </c>
      <c r="P22" s="28">
        <f>'brakes basic calc 1'!AW47</f>
        <v>1.591004794</v>
      </c>
      <c r="Q22" s="28">
        <f>'brakes basic calc 1'!AX47</f>
        <v>1.635199372</v>
      </c>
      <c r="R22" s="28">
        <f>'brakes basic calc 1'!AY47</f>
        <v>1.679393949</v>
      </c>
      <c r="S22" s="28">
        <f>'brakes basic calc 1'!AZ47</f>
        <v>1.723588527</v>
      </c>
      <c r="T22" s="28">
        <f>'brakes basic calc 1'!BA47</f>
        <v>1.767783105</v>
      </c>
      <c r="U22" s="28">
        <f>'brakes basic calc 1'!BB47</f>
        <v>1.811977682</v>
      </c>
      <c r="V22" s="28">
        <f>'brakes basic calc 1'!BC47</f>
        <v>1.85617226</v>
      </c>
      <c r="W22" s="28">
        <f>'brakes basic calc 1'!BD47</f>
        <v>1.900366838</v>
      </c>
      <c r="X22" s="28">
        <f>'brakes basic calc 1'!BE47</f>
        <v>1.944561415</v>
      </c>
      <c r="Y22" s="28">
        <f>'brakes basic calc 1'!BF47</f>
        <v>1.988755993</v>
      </c>
      <c r="Z22" s="28">
        <f>'brakes basic calc 1'!BG47</f>
        <v>2.03295057</v>
      </c>
      <c r="AA22" s="28">
        <f>'brakes basic calc 1'!BH47</f>
        <v>2.077145148</v>
      </c>
      <c r="AB22" s="28">
        <f>'brakes basic calc 1'!BI47</f>
        <v>2.121339726</v>
      </c>
      <c r="AC22" s="28">
        <f>'brakes basic calc 1'!BJ47</f>
        <v>2.165534303</v>
      </c>
      <c r="AD22" s="28">
        <f>'brakes basic calc 1'!BK47</f>
        <v>2.209728881</v>
      </c>
      <c r="AE22" s="28">
        <f>'brakes basic calc 1'!BL47</f>
        <v>2.253923459</v>
      </c>
      <c r="AF22" s="28">
        <f>'brakes basic calc 1'!BM47</f>
        <v>2.298118036</v>
      </c>
      <c r="AG22" s="28">
        <f>'brakes basic calc 1'!BN47</f>
        <v>2.342312614</v>
      </c>
      <c r="AH22" s="28">
        <f>'brakes basic calc 1'!BO47</f>
        <v>2.386507191</v>
      </c>
    </row>
    <row r="23" ht="13.5" customHeight="1">
      <c r="C23" s="18">
        <f>'brakes basic calc 1'!AJ48</f>
        <v>290</v>
      </c>
      <c r="D23" s="28">
        <f>'brakes basic calc 1'!AK48</f>
        <v>1.042382451</v>
      </c>
      <c r="E23" s="28">
        <f>'brakes basic calc 1'!AL48</f>
        <v>1.085815054</v>
      </c>
      <c r="F23" s="28">
        <f>'brakes basic calc 1'!AM48</f>
        <v>1.129247656</v>
      </c>
      <c r="G23" s="28">
        <f>'brakes basic calc 1'!AN48</f>
        <v>1.172680258</v>
      </c>
      <c r="H23" s="28">
        <f>'brakes basic calc 1'!AO48</f>
        <v>1.21611286</v>
      </c>
      <c r="I23" s="28">
        <f>'brakes basic calc 1'!AP48</f>
        <v>1.259545462</v>
      </c>
      <c r="J23" s="28">
        <f>'brakes basic calc 1'!AQ48</f>
        <v>1.302978064</v>
      </c>
      <c r="K23" s="28">
        <f>'brakes basic calc 1'!AR48</f>
        <v>1.346410666</v>
      </c>
      <c r="L23" s="28">
        <f>'brakes basic calc 1'!AS48</f>
        <v>1.389843269</v>
      </c>
      <c r="M23" s="28">
        <f>'brakes basic calc 1'!AT48</f>
        <v>1.433275871</v>
      </c>
      <c r="N23" s="28">
        <f>'brakes basic calc 1'!AU48</f>
        <v>1.476708473</v>
      </c>
      <c r="O23" s="28">
        <f>'brakes basic calc 1'!AV48</f>
        <v>1.520141075</v>
      </c>
      <c r="P23" s="28">
        <f>'brakes basic calc 1'!AW48</f>
        <v>1.563573677</v>
      </c>
      <c r="Q23" s="28">
        <f>'brakes basic calc 1'!AX48</f>
        <v>1.607006279</v>
      </c>
      <c r="R23" s="28">
        <f>'brakes basic calc 1'!AY48</f>
        <v>1.650438881</v>
      </c>
      <c r="S23" s="28">
        <f>'brakes basic calc 1'!AZ48</f>
        <v>1.693871484</v>
      </c>
      <c r="T23" s="28">
        <f>'brakes basic calc 1'!BA48</f>
        <v>1.737304086</v>
      </c>
      <c r="U23" s="28">
        <f>'brakes basic calc 1'!BB48</f>
        <v>1.780736688</v>
      </c>
      <c r="V23" s="28">
        <f>'brakes basic calc 1'!BC48</f>
        <v>1.82416929</v>
      </c>
      <c r="W23" s="28">
        <f>'brakes basic calc 1'!BD48</f>
        <v>1.867601892</v>
      </c>
      <c r="X23" s="28">
        <f>'brakes basic calc 1'!BE48</f>
        <v>1.911034494</v>
      </c>
      <c r="Y23" s="28">
        <f>'brakes basic calc 1'!BF48</f>
        <v>1.954467096</v>
      </c>
      <c r="Z23" s="28">
        <f>'brakes basic calc 1'!BG48</f>
        <v>1.997899699</v>
      </c>
      <c r="AA23" s="28">
        <f>'brakes basic calc 1'!BH48</f>
        <v>2.041332301</v>
      </c>
      <c r="AB23" s="28">
        <f>'brakes basic calc 1'!BI48</f>
        <v>2.084764903</v>
      </c>
      <c r="AC23" s="28">
        <f>'brakes basic calc 1'!BJ48</f>
        <v>2.128197505</v>
      </c>
      <c r="AD23" s="28">
        <f>'brakes basic calc 1'!BK48</f>
        <v>2.171630107</v>
      </c>
      <c r="AE23" s="28">
        <f>'brakes basic calc 1'!BL48</f>
        <v>2.215062709</v>
      </c>
      <c r="AF23" s="28">
        <f>'brakes basic calc 1'!BM48</f>
        <v>2.258495311</v>
      </c>
      <c r="AG23" s="28">
        <f>'brakes basic calc 1'!BN48</f>
        <v>2.301927914</v>
      </c>
      <c r="AH23" s="28">
        <f>'brakes basic calc 1'!BO48</f>
        <v>2.345360516</v>
      </c>
    </row>
    <row r="24" ht="13.5" customHeight="1">
      <c r="C24" s="18">
        <f>'brakes basic calc 1'!AJ49</f>
        <v>295</v>
      </c>
      <c r="D24" s="28">
        <f>'brakes basic calc 1'!AK49</f>
        <v>1.024714952</v>
      </c>
      <c r="E24" s="28">
        <f>'brakes basic calc 1'!AL49</f>
        <v>1.067411409</v>
      </c>
      <c r="F24" s="28">
        <f>'brakes basic calc 1'!AM49</f>
        <v>1.110107865</v>
      </c>
      <c r="G24" s="28">
        <f>'brakes basic calc 1'!AN49</f>
        <v>1.152804321</v>
      </c>
      <c r="H24" s="28">
        <f>'brakes basic calc 1'!AO49</f>
        <v>1.195500778</v>
      </c>
      <c r="I24" s="28">
        <f>'brakes basic calc 1'!AP49</f>
        <v>1.238197234</v>
      </c>
      <c r="J24" s="28">
        <f>'brakes basic calc 1'!AQ49</f>
        <v>1.28089369</v>
      </c>
      <c r="K24" s="28">
        <f>'brakes basic calc 1'!AR49</f>
        <v>1.323590147</v>
      </c>
      <c r="L24" s="28">
        <f>'brakes basic calc 1'!AS49</f>
        <v>1.366286603</v>
      </c>
      <c r="M24" s="28">
        <f>'brakes basic calc 1'!AT49</f>
        <v>1.408983059</v>
      </c>
      <c r="N24" s="28">
        <f>'brakes basic calc 1'!AU49</f>
        <v>1.451679516</v>
      </c>
      <c r="O24" s="28">
        <f>'brakes basic calc 1'!AV49</f>
        <v>1.494375972</v>
      </c>
      <c r="P24" s="28">
        <f>'brakes basic calc 1'!AW49</f>
        <v>1.537072428</v>
      </c>
      <c r="Q24" s="28">
        <f>'brakes basic calc 1'!AX49</f>
        <v>1.579768885</v>
      </c>
      <c r="R24" s="28">
        <f>'brakes basic calc 1'!AY49</f>
        <v>1.622465341</v>
      </c>
      <c r="S24" s="28">
        <f>'brakes basic calc 1'!AZ49</f>
        <v>1.665161797</v>
      </c>
      <c r="T24" s="28">
        <f>'brakes basic calc 1'!BA49</f>
        <v>1.707858254</v>
      </c>
      <c r="U24" s="28">
        <f>'brakes basic calc 1'!BB49</f>
        <v>1.75055471</v>
      </c>
      <c r="V24" s="28">
        <f>'brakes basic calc 1'!BC49</f>
        <v>1.793251166</v>
      </c>
      <c r="W24" s="28">
        <f>'brakes basic calc 1'!BD49</f>
        <v>1.835947623</v>
      </c>
      <c r="X24" s="28">
        <f>'brakes basic calc 1'!BE49</f>
        <v>1.878644079</v>
      </c>
      <c r="Y24" s="28">
        <f>'brakes basic calc 1'!BF49</f>
        <v>1.921340535</v>
      </c>
      <c r="Z24" s="28">
        <f>'brakes basic calc 1'!BG49</f>
        <v>1.964036992</v>
      </c>
      <c r="AA24" s="28">
        <f>'brakes basic calc 1'!BH49</f>
        <v>2.006733448</v>
      </c>
      <c r="AB24" s="28">
        <f>'brakes basic calc 1'!BI49</f>
        <v>2.049429904</v>
      </c>
      <c r="AC24" s="28">
        <f>'brakes basic calc 1'!BJ49</f>
        <v>2.092126361</v>
      </c>
      <c r="AD24" s="28">
        <f>'brakes basic calc 1'!BK49</f>
        <v>2.134822817</v>
      </c>
      <c r="AE24" s="28">
        <f>'brakes basic calc 1'!BL49</f>
        <v>2.177519273</v>
      </c>
      <c r="AF24" s="28">
        <f>'brakes basic calc 1'!BM49</f>
        <v>2.22021573</v>
      </c>
      <c r="AG24" s="28">
        <f>'brakes basic calc 1'!BN49</f>
        <v>2.262912186</v>
      </c>
      <c r="AH24" s="28">
        <f>'brakes basic calc 1'!BO49</f>
        <v>2.305608643</v>
      </c>
    </row>
    <row r="25" ht="13.5" customHeight="1">
      <c r="C25" s="18">
        <f>'brakes basic calc 1'!AJ50</f>
        <v>300</v>
      </c>
      <c r="D25" s="28">
        <f>'brakes basic calc 1'!AK50</f>
        <v>1.00763637</v>
      </c>
      <c r="E25" s="28">
        <f>'brakes basic calc 1'!AL50</f>
        <v>1.049621218</v>
      </c>
      <c r="F25" s="28">
        <f>'brakes basic calc 1'!AM50</f>
        <v>1.091606067</v>
      </c>
      <c r="G25" s="28">
        <f>'brakes basic calc 1'!AN50</f>
        <v>1.133590916</v>
      </c>
      <c r="H25" s="28">
        <f>'brakes basic calc 1'!AO50</f>
        <v>1.175575765</v>
      </c>
      <c r="I25" s="28">
        <f>'brakes basic calc 1'!AP50</f>
        <v>1.217560613</v>
      </c>
      <c r="J25" s="28">
        <f>'brakes basic calc 1'!AQ50</f>
        <v>1.259545462</v>
      </c>
      <c r="K25" s="28">
        <f>'brakes basic calc 1'!AR50</f>
        <v>1.301530311</v>
      </c>
      <c r="L25" s="28">
        <f>'brakes basic calc 1'!AS50</f>
        <v>1.34351516</v>
      </c>
      <c r="M25" s="28">
        <f>'brakes basic calc 1'!AT50</f>
        <v>1.385500008</v>
      </c>
      <c r="N25" s="28">
        <f>'brakes basic calc 1'!AU50</f>
        <v>1.427484857</v>
      </c>
      <c r="O25" s="28">
        <f>'brakes basic calc 1'!AV50</f>
        <v>1.469469706</v>
      </c>
      <c r="P25" s="28">
        <f>'brakes basic calc 1'!AW50</f>
        <v>1.511454555</v>
      </c>
      <c r="Q25" s="28">
        <f>'brakes basic calc 1'!AX50</f>
        <v>1.553439403</v>
      </c>
      <c r="R25" s="28">
        <f>'brakes basic calc 1'!AY50</f>
        <v>1.595424252</v>
      </c>
      <c r="S25" s="28">
        <f>'brakes basic calc 1'!AZ50</f>
        <v>1.637409101</v>
      </c>
      <c r="T25" s="28">
        <f>'brakes basic calc 1'!BA50</f>
        <v>1.679393949</v>
      </c>
      <c r="U25" s="28">
        <f>'brakes basic calc 1'!BB50</f>
        <v>1.721378798</v>
      </c>
      <c r="V25" s="28">
        <f>'brakes basic calc 1'!BC50</f>
        <v>1.763363647</v>
      </c>
      <c r="W25" s="28">
        <f>'brakes basic calc 1'!BD50</f>
        <v>1.805348496</v>
      </c>
      <c r="X25" s="28">
        <f>'brakes basic calc 1'!BE50</f>
        <v>1.847333344</v>
      </c>
      <c r="Y25" s="28">
        <f>'brakes basic calc 1'!BF50</f>
        <v>1.889318193</v>
      </c>
      <c r="Z25" s="28">
        <f>'brakes basic calc 1'!BG50</f>
        <v>1.931303042</v>
      </c>
      <c r="AA25" s="28">
        <f>'brakes basic calc 1'!BH50</f>
        <v>1.973287891</v>
      </c>
      <c r="AB25" s="28">
        <f>'brakes basic calc 1'!BI50</f>
        <v>2.015272739</v>
      </c>
      <c r="AC25" s="28">
        <f>'brakes basic calc 1'!BJ50</f>
        <v>2.057257588</v>
      </c>
      <c r="AD25" s="28">
        <f>'brakes basic calc 1'!BK50</f>
        <v>2.099242437</v>
      </c>
      <c r="AE25" s="28">
        <f>'brakes basic calc 1'!BL50</f>
        <v>2.141227286</v>
      </c>
      <c r="AF25" s="28">
        <f>'brakes basic calc 1'!BM50</f>
        <v>2.183212134</v>
      </c>
      <c r="AG25" s="28">
        <f>'brakes basic calc 1'!BN50</f>
        <v>2.225196983</v>
      </c>
      <c r="AH25" s="28">
        <f>'brakes basic calc 1'!BO50</f>
        <v>2.267181832</v>
      </c>
    </row>
    <row r="26" ht="13.5" customHeight="1">
      <c r="C26" s="18">
        <f>'brakes basic calc 1'!AJ51</f>
        <v>305</v>
      </c>
      <c r="D26" s="28">
        <f>'brakes basic calc 1'!AK51</f>
        <v>0.9911177407</v>
      </c>
      <c r="E26" s="28">
        <f>'brakes basic calc 1'!AL51</f>
        <v>1.032414313</v>
      </c>
      <c r="F26" s="28">
        <f>'brakes basic calc 1'!AM51</f>
        <v>1.073710886</v>
      </c>
      <c r="G26" s="28">
        <f>'brakes basic calc 1'!AN51</f>
        <v>1.115007458</v>
      </c>
      <c r="H26" s="28">
        <f>'brakes basic calc 1'!AO51</f>
        <v>1.156304031</v>
      </c>
      <c r="I26" s="28">
        <f>'brakes basic calc 1'!AP51</f>
        <v>1.197600603</v>
      </c>
      <c r="J26" s="28">
        <f>'brakes basic calc 1'!AQ51</f>
        <v>1.238897176</v>
      </c>
      <c r="K26" s="28">
        <f>'brakes basic calc 1'!AR51</f>
        <v>1.280193748</v>
      </c>
      <c r="L26" s="28">
        <f>'brakes basic calc 1'!AS51</f>
        <v>1.321490321</v>
      </c>
      <c r="M26" s="28">
        <f>'brakes basic calc 1'!AT51</f>
        <v>1.362786893</v>
      </c>
      <c r="N26" s="28">
        <f>'brakes basic calc 1'!AU51</f>
        <v>1.404083466</v>
      </c>
      <c r="O26" s="28">
        <f>'brakes basic calc 1'!AV51</f>
        <v>1.445380038</v>
      </c>
      <c r="P26" s="28">
        <f>'brakes basic calc 1'!AW51</f>
        <v>1.486676611</v>
      </c>
      <c r="Q26" s="28">
        <f>'brakes basic calc 1'!AX51</f>
        <v>1.527973184</v>
      </c>
      <c r="R26" s="28">
        <f>'brakes basic calc 1'!AY51</f>
        <v>1.569269756</v>
      </c>
      <c r="S26" s="28">
        <f>'brakes basic calc 1'!AZ51</f>
        <v>1.610566329</v>
      </c>
      <c r="T26" s="28">
        <f>'brakes basic calc 1'!BA51</f>
        <v>1.651862901</v>
      </c>
      <c r="U26" s="28">
        <f>'brakes basic calc 1'!BB51</f>
        <v>1.693159474</v>
      </c>
      <c r="V26" s="28">
        <f>'brakes basic calc 1'!BC51</f>
        <v>1.734456046</v>
      </c>
      <c r="W26" s="28">
        <f>'brakes basic calc 1'!BD51</f>
        <v>1.775752619</v>
      </c>
      <c r="X26" s="28">
        <f>'brakes basic calc 1'!BE51</f>
        <v>1.817049191</v>
      </c>
      <c r="Y26" s="28">
        <f>'brakes basic calc 1'!BF51</f>
        <v>1.858345764</v>
      </c>
      <c r="Z26" s="28">
        <f>'brakes basic calc 1'!BG51</f>
        <v>1.899642336</v>
      </c>
      <c r="AA26" s="28">
        <f>'brakes basic calc 1'!BH51</f>
        <v>1.940938909</v>
      </c>
      <c r="AB26" s="28">
        <f>'brakes basic calc 1'!BI51</f>
        <v>1.982235481</v>
      </c>
      <c r="AC26" s="28">
        <f>'brakes basic calc 1'!BJ51</f>
        <v>2.023532054</v>
      </c>
      <c r="AD26" s="28">
        <f>'brakes basic calc 1'!BK51</f>
        <v>2.064828626</v>
      </c>
      <c r="AE26" s="28">
        <f>'brakes basic calc 1'!BL51</f>
        <v>2.106125199</v>
      </c>
      <c r="AF26" s="28">
        <f>'brakes basic calc 1'!BM51</f>
        <v>2.147421771</v>
      </c>
      <c r="AG26" s="28">
        <f>'brakes basic calc 1'!BN51</f>
        <v>2.188718344</v>
      </c>
      <c r="AH26" s="28">
        <f>'brakes basic calc 1'!BO51</f>
        <v>2.230014917</v>
      </c>
    </row>
    <row r="27" ht="13.5" customHeight="1">
      <c r="C27" s="18">
        <f>'brakes basic calc 1'!AJ52</f>
        <v>310</v>
      </c>
      <c r="D27" s="28">
        <f>'brakes basic calc 1'!AK52</f>
        <v>0.9751319707</v>
      </c>
      <c r="E27" s="28">
        <f>'brakes basic calc 1'!AL52</f>
        <v>1.015762469</v>
      </c>
      <c r="F27" s="28">
        <f>'brakes basic calc 1'!AM52</f>
        <v>1.056392968</v>
      </c>
      <c r="G27" s="28">
        <f>'brakes basic calc 1'!AN52</f>
        <v>1.097023467</v>
      </c>
      <c r="H27" s="28">
        <f>'brakes basic calc 1'!AO52</f>
        <v>1.137653966</v>
      </c>
      <c r="I27" s="28">
        <f>'brakes basic calc 1'!AP52</f>
        <v>1.178284465</v>
      </c>
      <c r="J27" s="28">
        <f>'brakes basic calc 1'!AQ52</f>
        <v>1.218914963</v>
      </c>
      <c r="K27" s="28">
        <f>'brakes basic calc 1'!AR52</f>
        <v>1.259545462</v>
      </c>
      <c r="L27" s="28">
        <f>'brakes basic calc 1'!AS52</f>
        <v>1.300175961</v>
      </c>
      <c r="M27" s="28">
        <f>'brakes basic calc 1'!AT52</f>
        <v>1.34080646</v>
      </c>
      <c r="N27" s="28">
        <f>'brakes basic calc 1'!AU52</f>
        <v>1.381436958</v>
      </c>
      <c r="O27" s="28">
        <f>'brakes basic calc 1'!AV52</f>
        <v>1.422067457</v>
      </c>
      <c r="P27" s="28">
        <f>'brakes basic calc 1'!AW52</f>
        <v>1.462697956</v>
      </c>
      <c r="Q27" s="28">
        <f>'brakes basic calc 1'!AX52</f>
        <v>1.503328455</v>
      </c>
      <c r="R27" s="28">
        <f>'brakes basic calc 1'!AY52</f>
        <v>1.543958954</v>
      </c>
      <c r="S27" s="28">
        <f>'brakes basic calc 1'!AZ52</f>
        <v>1.584589452</v>
      </c>
      <c r="T27" s="28">
        <f>'brakes basic calc 1'!BA52</f>
        <v>1.625219951</v>
      </c>
      <c r="U27" s="28">
        <f>'brakes basic calc 1'!BB52</f>
        <v>1.66585045</v>
      </c>
      <c r="V27" s="28">
        <f>'brakes basic calc 1'!BC52</f>
        <v>1.706480949</v>
      </c>
      <c r="W27" s="28">
        <f>'brakes basic calc 1'!BD52</f>
        <v>1.747111447</v>
      </c>
      <c r="X27" s="28">
        <f>'brakes basic calc 1'!BE52</f>
        <v>1.787741946</v>
      </c>
      <c r="Y27" s="28">
        <f>'brakes basic calc 1'!BF52</f>
        <v>1.828372445</v>
      </c>
      <c r="Z27" s="28">
        <f>'brakes basic calc 1'!BG52</f>
        <v>1.869002944</v>
      </c>
      <c r="AA27" s="28">
        <f>'brakes basic calc 1'!BH52</f>
        <v>1.909633443</v>
      </c>
      <c r="AB27" s="28">
        <f>'brakes basic calc 1'!BI52</f>
        <v>1.950263941</v>
      </c>
      <c r="AC27" s="28">
        <f>'brakes basic calc 1'!BJ52</f>
        <v>1.99089444</v>
      </c>
      <c r="AD27" s="28">
        <f>'brakes basic calc 1'!BK52</f>
        <v>2.031524939</v>
      </c>
      <c r="AE27" s="28">
        <f>'brakes basic calc 1'!BL52</f>
        <v>2.072155438</v>
      </c>
      <c r="AF27" s="28">
        <f>'brakes basic calc 1'!BM52</f>
        <v>2.112785936</v>
      </c>
      <c r="AG27" s="28">
        <f>'brakes basic calc 1'!BN52</f>
        <v>2.153416435</v>
      </c>
      <c r="AH27" s="28">
        <f>'brakes basic calc 1'!BO52</f>
        <v>2.194046934</v>
      </c>
    </row>
    <row r="28" ht="13.5" customHeight="1">
      <c r="C28" s="18">
        <f>'brakes basic calc 1'!AJ53</f>
        <v>315</v>
      </c>
      <c r="D28" s="28">
        <f>'brakes basic calc 1'!AK53</f>
        <v>0.9596536854</v>
      </c>
      <c r="E28" s="28">
        <f>'brakes basic calc 1'!AL53</f>
        <v>0.9996392556</v>
      </c>
      <c r="F28" s="28">
        <f>'brakes basic calc 1'!AM53</f>
        <v>1.039624826</v>
      </c>
      <c r="G28" s="28">
        <f>'brakes basic calc 1'!AN53</f>
        <v>1.079610396</v>
      </c>
      <c r="H28" s="28">
        <f>'brakes basic calc 1'!AO53</f>
        <v>1.119595966</v>
      </c>
      <c r="I28" s="28">
        <f>'brakes basic calc 1'!AP53</f>
        <v>1.159581537</v>
      </c>
      <c r="J28" s="28">
        <f>'brakes basic calc 1'!AQ53</f>
        <v>1.199567107</v>
      </c>
      <c r="K28" s="28">
        <f>'brakes basic calc 1'!AR53</f>
        <v>1.239552677</v>
      </c>
      <c r="L28" s="28">
        <f>'brakes basic calc 1'!AS53</f>
        <v>1.279538247</v>
      </c>
      <c r="M28" s="28">
        <f>'brakes basic calc 1'!AT53</f>
        <v>1.319523817</v>
      </c>
      <c r="N28" s="28">
        <f>'brakes basic calc 1'!AU53</f>
        <v>1.359509388</v>
      </c>
      <c r="O28" s="28">
        <f>'brakes basic calc 1'!AV53</f>
        <v>1.399494958</v>
      </c>
      <c r="P28" s="28">
        <f>'brakes basic calc 1'!AW53</f>
        <v>1.439480528</v>
      </c>
      <c r="Q28" s="28">
        <f>'brakes basic calc 1'!AX53</f>
        <v>1.479466098</v>
      </c>
      <c r="R28" s="28">
        <f>'brakes basic calc 1'!AY53</f>
        <v>1.519451669</v>
      </c>
      <c r="S28" s="28">
        <f>'brakes basic calc 1'!AZ53</f>
        <v>1.559437239</v>
      </c>
      <c r="T28" s="28">
        <f>'brakes basic calc 1'!BA53</f>
        <v>1.599422809</v>
      </c>
      <c r="U28" s="28">
        <f>'brakes basic calc 1'!BB53</f>
        <v>1.639408379</v>
      </c>
      <c r="V28" s="28">
        <f>'brakes basic calc 1'!BC53</f>
        <v>1.679393949</v>
      </c>
      <c r="W28" s="28">
        <f>'brakes basic calc 1'!BD53</f>
        <v>1.71937952</v>
      </c>
      <c r="X28" s="28">
        <f>'brakes basic calc 1'!BE53</f>
        <v>1.75936509</v>
      </c>
      <c r="Y28" s="28">
        <f>'brakes basic calc 1'!BF53</f>
        <v>1.79935066</v>
      </c>
      <c r="Z28" s="28">
        <f>'brakes basic calc 1'!BG53</f>
        <v>1.83933623</v>
      </c>
      <c r="AA28" s="28">
        <f>'brakes basic calc 1'!BH53</f>
        <v>1.879321801</v>
      </c>
      <c r="AB28" s="28">
        <f>'brakes basic calc 1'!BI53</f>
        <v>1.919307371</v>
      </c>
      <c r="AC28" s="28">
        <f>'brakes basic calc 1'!BJ53</f>
        <v>1.959292941</v>
      </c>
      <c r="AD28" s="28">
        <f>'brakes basic calc 1'!BK53</f>
        <v>1.999278511</v>
      </c>
      <c r="AE28" s="28">
        <f>'brakes basic calc 1'!BL53</f>
        <v>2.039264082</v>
      </c>
      <c r="AF28" s="28">
        <f>'brakes basic calc 1'!BM53</f>
        <v>2.079249652</v>
      </c>
      <c r="AG28" s="28">
        <f>'brakes basic calc 1'!BN53</f>
        <v>2.119235222</v>
      </c>
      <c r="AH28" s="28">
        <f>'brakes basic calc 1'!BO53</f>
        <v>2.159220792</v>
      </c>
    </row>
    <row r="29" ht="13.5" customHeight="1">
      <c r="C29" s="18">
        <f>'brakes basic calc 1'!AJ54</f>
        <v>320</v>
      </c>
      <c r="D29" s="28">
        <f>'brakes basic calc 1'!AK54</f>
        <v>0.9446590966</v>
      </c>
      <c r="E29" s="28">
        <f>'brakes basic calc 1'!AL54</f>
        <v>0.9840198923</v>
      </c>
      <c r="F29" s="28">
        <f>'brakes basic calc 1'!AM54</f>
        <v>1.023380688</v>
      </c>
      <c r="G29" s="28">
        <f>'brakes basic calc 1'!AN54</f>
        <v>1.062741484</v>
      </c>
      <c r="H29" s="28">
        <f>'brakes basic calc 1'!AO54</f>
        <v>1.102102279</v>
      </c>
      <c r="I29" s="28">
        <f>'brakes basic calc 1'!AP54</f>
        <v>1.141463075</v>
      </c>
      <c r="J29" s="28">
        <f>'brakes basic calc 1'!AQ54</f>
        <v>1.180823871</v>
      </c>
      <c r="K29" s="28">
        <f>'brakes basic calc 1'!AR54</f>
        <v>1.220184666</v>
      </c>
      <c r="L29" s="28">
        <f>'brakes basic calc 1'!AS54</f>
        <v>1.259545462</v>
      </c>
      <c r="M29" s="28">
        <f>'brakes basic calc 1'!AT54</f>
        <v>1.298906258</v>
      </c>
      <c r="N29" s="28">
        <f>'brakes basic calc 1'!AU54</f>
        <v>1.338267054</v>
      </c>
      <c r="O29" s="28">
        <f>'brakes basic calc 1'!AV54</f>
        <v>1.377627849</v>
      </c>
      <c r="P29" s="28">
        <f>'brakes basic calc 1'!AW54</f>
        <v>1.416988645</v>
      </c>
      <c r="Q29" s="28">
        <f>'brakes basic calc 1'!AX54</f>
        <v>1.456349441</v>
      </c>
      <c r="R29" s="28">
        <f>'brakes basic calc 1'!AY54</f>
        <v>1.495710236</v>
      </c>
      <c r="S29" s="28">
        <f>'brakes basic calc 1'!AZ54</f>
        <v>1.535071032</v>
      </c>
      <c r="T29" s="28">
        <f>'brakes basic calc 1'!BA54</f>
        <v>1.574431828</v>
      </c>
      <c r="U29" s="28">
        <f>'brakes basic calc 1'!BB54</f>
        <v>1.613792623</v>
      </c>
      <c r="V29" s="28">
        <f>'brakes basic calc 1'!BC54</f>
        <v>1.653153419</v>
      </c>
      <c r="W29" s="28">
        <f>'brakes basic calc 1'!BD54</f>
        <v>1.692514215</v>
      </c>
      <c r="X29" s="28">
        <f>'brakes basic calc 1'!BE54</f>
        <v>1.73187501</v>
      </c>
      <c r="Y29" s="28">
        <f>'brakes basic calc 1'!BF54</f>
        <v>1.771235806</v>
      </c>
      <c r="Z29" s="28">
        <f>'brakes basic calc 1'!BG54</f>
        <v>1.810596602</v>
      </c>
      <c r="AA29" s="28">
        <f>'brakes basic calc 1'!BH54</f>
        <v>1.849957397</v>
      </c>
      <c r="AB29" s="28">
        <f>'brakes basic calc 1'!BI54</f>
        <v>1.889318193</v>
      </c>
      <c r="AC29" s="28">
        <f>'brakes basic calc 1'!BJ54</f>
        <v>1.928678989</v>
      </c>
      <c r="AD29" s="28">
        <f>'brakes basic calc 1'!BK54</f>
        <v>1.968039785</v>
      </c>
      <c r="AE29" s="28">
        <f>'brakes basic calc 1'!BL54</f>
        <v>2.00740058</v>
      </c>
      <c r="AF29" s="28">
        <f>'brakes basic calc 1'!BM54</f>
        <v>2.046761376</v>
      </c>
      <c r="AG29" s="28">
        <f>'brakes basic calc 1'!BN54</f>
        <v>2.086122172</v>
      </c>
      <c r="AH29" s="28">
        <f>'brakes basic calc 1'!BO54</f>
        <v>2.125482967</v>
      </c>
    </row>
    <row r="30" ht="13.5" customHeight="1">
      <c r="C30" s="18">
        <f>'brakes basic calc 1'!AJ55</f>
        <v>325</v>
      </c>
      <c r="D30" s="28">
        <f>'brakes basic calc 1'!AK55</f>
        <v>0.9301258797</v>
      </c>
      <c r="E30" s="28">
        <f>'brakes basic calc 1'!AL55</f>
        <v>0.9688811247</v>
      </c>
      <c r="F30" s="28">
        <f>'brakes basic calc 1'!AM55</f>
        <v>1.00763637</v>
      </c>
      <c r="G30" s="28">
        <f>'brakes basic calc 1'!AN55</f>
        <v>1.046391615</v>
      </c>
      <c r="H30" s="28">
        <f>'brakes basic calc 1'!AO55</f>
        <v>1.08514686</v>
      </c>
      <c r="I30" s="28">
        <f>'brakes basic calc 1'!AP55</f>
        <v>1.123902105</v>
      </c>
      <c r="J30" s="28">
        <f>'brakes basic calc 1'!AQ55</f>
        <v>1.16265735</v>
      </c>
      <c r="K30" s="28">
        <f>'brakes basic calc 1'!AR55</f>
        <v>1.201412595</v>
      </c>
      <c r="L30" s="28">
        <f>'brakes basic calc 1'!AS55</f>
        <v>1.24016784</v>
      </c>
      <c r="M30" s="28">
        <f>'brakes basic calc 1'!AT55</f>
        <v>1.278923085</v>
      </c>
      <c r="N30" s="28">
        <f>'brakes basic calc 1'!AU55</f>
        <v>1.31767833</v>
      </c>
      <c r="O30" s="28">
        <f>'brakes basic calc 1'!AV55</f>
        <v>1.356433575</v>
      </c>
      <c r="P30" s="28">
        <f>'brakes basic calc 1'!AW55</f>
        <v>1.39518882</v>
      </c>
      <c r="Q30" s="28">
        <f>'brakes basic calc 1'!AX55</f>
        <v>1.433944065</v>
      </c>
      <c r="R30" s="28">
        <f>'brakes basic calc 1'!AY55</f>
        <v>1.47269931</v>
      </c>
      <c r="S30" s="28">
        <f>'brakes basic calc 1'!AZ55</f>
        <v>1.511454555</v>
      </c>
      <c r="T30" s="28">
        <f>'brakes basic calc 1'!BA55</f>
        <v>1.5502098</v>
      </c>
      <c r="U30" s="28">
        <f>'brakes basic calc 1'!BB55</f>
        <v>1.588965045</v>
      </c>
      <c r="V30" s="28">
        <f>'brakes basic calc 1'!BC55</f>
        <v>1.62772029</v>
      </c>
      <c r="W30" s="28">
        <f>'brakes basic calc 1'!BD55</f>
        <v>1.666475534</v>
      </c>
      <c r="X30" s="28">
        <f>'brakes basic calc 1'!BE55</f>
        <v>1.705230779</v>
      </c>
      <c r="Y30" s="28">
        <f>'brakes basic calc 1'!BF55</f>
        <v>1.743986024</v>
      </c>
      <c r="Z30" s="28">
        <f>'brakes basic calc 1'!BG55</f>
        <v>1.782741269</v>
      </c>
      <c r="AA30" s="28">
        <f>'brakes basic calc 1'!BH55</f>
        <v>1.821496514</v>
      </c>
      <c r="AB30" s="28">
        <f>'brakes basic calc 1'!BI55</f>
        <v>1.860251759</v>
      </c>
      <c r="AC30" s="28">
        <f>'brakes basic calc 1'!BJ55</f>
        <v>1.899007004</v>
      </c>
      <c r="AD30" s="28">
        <f>'brakes basic calc 1'!BK55</f>
        <v>1.937762249</v>
      </c>
      <c r="AE30" s="28">
        <f>'brakes basic calc 1'!BL55</f>
        <v>1.976517494</v>
      </c>
      <c r="AF30" s="28">
        <f>'brakes basic calc 1'!BM55</f>
        <v>2.015272739</v>
      </c>
      <c r="AG30" s="28">
        <f>'brakes basic calc 1'!BN55</f>
        <v>2.054027984</v>
      </c>
      <c r="AH30" s="28">
        <f>'brakes basic calc 1'!BO55</f>
        <v>2.092783229</v>
      </c>
    </row>
    <row r="31" ht="13.5" customHeight="1">
      <c r="C31" s="18">
        <f>'brakes basic calc 1'!AJ56</f>
        <v>330</v>
      </c>
      <c r="D31" s="28">
        <f>'brakes basic calc 1'!AK56</f>
        <v>0.9160330634</v>
      </c>
      <c r="E31" s="28">
        <f>'brakes basic calc 1'!AL56</f>
        <v>0.9542011077</v>
      </c>
      <c r="F31" s="28">
        <f>'brakes basic calc 1'!AM56</f>
        <v>0.992369152</v>
      </c>
      <c r="G31" s="28">
        <f>'brakes basic calc 1'!AN56</f>
        <v>1.030537196</v>
      </c>
      <c r="H31" s="28">
        <f>'brakes basic calc 1'!AO56</f>
        <v>1.068705241</v>
      </c>
      <c r="I31" s="28">
        <f>'brakes basic calc 1'!AP56</f>
        <v>1.106873285</v>
      </c>
      <c r="J31" s="28">
        <f>'brakes basic calc 1'!AQ56</f>
        <v>1.145041329</v>
      </c>
      <c r="K31" s="28">
        <f>'brakes basic calc 1'!AR56</f>
        <v>1.183209374</v>
      </c>
      <c r="L31" s="28">
        <f>'brakes basic calc 1'!AS56</f>
        <v>1.221377418</v>
      </c>
      <c r="M31" s="28">
        <f>'brakes basic calc 1'!AT56</f>
        <v>1.259545462</v>
      </c>
      <c r="N31" s="28">
        <f>'brakes basic calc 1'!AU56</f>
        <v>1.297713506</v>
      </c>
      <c r="O31" s="28">
        <f>'brakes basic calc 1'!AV56</f>
        <v>1.335881551</v>
      </c>
      <c r="P31" s="28">
        <f>'brakes basic calc 1'!AW56</f>
        <v>1.374049595</v>
      </c>
      <c r="Q31" s="28">
        <f>'brakes basic calc 1'!AX56</f>
        <v>1.412217639</v>
      </c>
      <c r="R31" s="28">
        <f>'brakes basic calc 1'!AY56</f>
        <v>1.450385684</v>
      </c>
      <c r="S31" s="28">
        <f>'brakes basic calc 1'!AZ56</f>
        <v>1.488553728</v>
      </c>
      <c r="T31" s="28">
        <f>'brakes basic calc 1'!BA56</f>
        <v>1.526721772</v>
      </c>
      <c r="U31" s="28">
        <f>'brakes basic calc 1'!BB56</f>
        <v>1.564889817</v>
      </c>
      <c r="V31" s="28">
        <f>'brakes basic calc 1'!BC56</f>
        <v>1.603057861</v>
      </c>
      <c r="W31" s="28">
        <f>'brakes basic calc 1'!BD56</f>
        <v>1.641225905</v>
      </c>
      <c r="X31" s="28">
        <f>'brakes basic calc 1'!BE56</f>
        <v>1.679393949</v>
      </c>
      <c r="Y31" s="28">
        <f>'brakes basic calc 1'!BF56</f>
        <v>1.717561994</v>
      </c>
      <c r="Z31" s="28">
        <f>'brakes basic calc 1'!BG56</f>
        <v>1.755730038</v>
      </c>
      <c r="AA31" s="28">
        <f>'brakes basic calc 1'!BH56</f>
        <v>1.793898082</v>
      </c>
      <c r="AB31" s="28">
        <f>'brakes basic calc 1'!BI56</f>
        <v>1.832066127</v>
      </c>
      <c r="AC31" s="28">
        <f>'brakes basic calc 1'!BJ56</f>
        <v>1.870234171</v>
      </c>
      <c r="AD31" s="28">
        <f>'brakes basic calc 1'!BK56</f>
        <v>1.908402215</v>
      </c>
      <c r="AE31" s="28">
        <f>'brakes basic calc 1'!BL56</f>
        <v>1.94657026</v>
      </c>
      <c r="AF31" s="28">
        <f>'brakes basic calc 1'!BM56</f>
        <v>1.984738304</v>
      </c>
      <c r="AG31" s="28">
        <f>'brakes basic calc 1'!BN56</f>
        <v>2.022906348</v>
      </c>
      <c r="AH31" s="28">
        <f>'brakes basic calc 1'!BO56</f>
        <v>2.061074393</v>
      </c>
    </row>
    <row r="32" ht="13.5" customHeight="1">
      <c r="C32" s="18">
        <f>'brakes basic calc 1'!AJ57</f>
        <v>335</v>
      </c>
      <c r="D32" s="28">
        <f>'brakes basic calc 1'!AK57</f>
        <v>0.9023609281</v>
      </c>
      <c r="E32" s="28">
        <f>'brakes basic calc 1'!AL57</f>
        <v>0.9399593001</v>
      </c>
      <c r="F32" s="28">
        <f>'brakes basic calc 1'!AM57</f>
        <v>0.9775576721</v>
      </c>
      <c r="G32" s="28">
        <f>'brakes basic calc 1'!AN57</f>
        <v>1.015156044</v>
      </c>
      <c r="H32" s="28">
        <f>'brakes basic calc 1'!AO57</f>
        <v>1.052754416</v>
      </c>
      <c r="I32" s="28">
        <f>'brakes basic calc 1'!AP57</f>
        <v>1.090352788</v>
      </c>
      <c r="J32" s="28">
        <f>'brakes basic calc 1'!AQ57</f>
        <v>1.12795116</v>
      </c>
      <c r="K32" s="28">
        <f>'brakes basic calc 1'!AR57</f>
        <v>1.165549532</v>
      </c>
      <c r="L32" s="28">
        <f>'brakes basic calc 1'!AS57</f>
        <v>1.203147904</v>
      </c>
      <c r="M32" s="28">
        <f>'brakes basic calc 1'!AT57</f>
        <v>1.240746276</v>
      </c>
      <c r="N32" s="28">
        <f>'brakes basic calc 1'!AU57</f>
        <v>1.278344648</v>
      </c>
      <c r="O32" s="28">
        <f>'brakes basic calc 1'!AV57</f>
        <v>1.31594302</v>
      </c>
      <c r="P32" s="28">
        <f>'brakes basic calc 1'!AW57</f>
        <v>1.353541392</v>
      </c>
      <c r="Q32" s="28">
        <f>'brakes basic calc 1'!AX57</f>
        <v>1.391139764</v>
      </c>
      <c r="R32" s="28">
        <f>'brakes basic calc 1'!AY57</f>
        <v>1.428738136</v>
      </c>
      <c r="S32" s="28">
        <f>'brakes basic calc 1'!AZ57</f>
        <v>1.466336508</v>
      </c>
      <c r="T32" s="28">
        <f>'brakes basic calc 1'!BA57</f>
        <v>1.50393488</v>
      </c>
      <c r="U32" s="28">
        <f>'brakes basic calc 1'!BB57</f>
        <v>1.541533252</v>
      </c>
      <c r="V32" s="28">
        <f>'brakes basic calc 1'!BC57</f>
        <v>1.579131624</v>
      </c>
      <c r="W32" s="28">
        <f>'brakes basic calc 1'!BD57</f>
        <v>1.616729996</v>
      </c>
      <c r="X32" s="28">
        <f>'brakes basic calc 1'!BE57</f>
        <v>1.654328368</v>
      </c>
      <c r="Y32" s="28">
        <f>'brakes basic calc 1'!BF57</f>
        <v>1.69192674</v>
      </c>
      <c r="Z32" s="28">
        <f>'brakes basic calc 1'!BG57</f>
        <v>1.729525112</v>
      </c>
      <c r="AA32" s="28">
        <f>'brakes basic calc 1'!BH57</f>
        <v>1.767123484</v>
      </c>
      <c r="AB32" s="28">
        <f>'brakes basic calc 1'!BI57</f>
        <v>1.804721856</v>
      </c>
      <c r="AC32" s="28">
        <f>'brakes basic calc 1'!BJ57</f>
        <v>1.842320228</v>
      </c>
      <c r="AD32" s="28">
        <f>'brakes basic calc 1'!BK57</f>
        <v>1.8799186</v>
      </c>
      <c r="AE32" s="28">
        <f>'brakes basic calc 1'!BL57</f>
        <v>1.917516972</v>
      </c>
      <c r="AF32" s="28">
        <f>'brakes basic calc 1'!BM57</f>
        <v>1.955115344</v>
      </c>
      <c r="AG32" s="28">
        <f>'brakes basic calc 1'!BN57</f>
        <v>1.992713716</v>
      </c>
      <c r="AH32" s="28">
        <f>'brakes basic calc 1'!BO57</f>
        <v>2.030312088</v>
      </c>
    </row>
    <row r="33" ht="13.5" customHeight="1">
      <c r="C33" s="18">
        <f>'brakes basic calc 1'!AJ58</f>
        <v>340</v>
      </c>
      <c r="D33" s="28">
        <f>'brakes basic calc 1'!AK58</f>
        <v>0.8890909144</v>
      </c>
      <c r="E33" s="28">
        <f>'brakes basic calc 1'!AL58</f>
        <v>0.9261363692</v>
      </c>
      <c r="F33" s="28">
        <f>'brakes basic calc 1'!AM58</f>
        <v>0.963181824</v>
      </c>
      <c r="G33" s="28">
        <f>'brakes basic calc 1'!AN58</f>
        <v>1.000227279</v>
      </c>
      <c r="H33" s="28">
        <f>'brakes basic calc 1'!AO58</f>
        <v>1.037272734</v>
      </c>
      <c r="I33" s="28">
        <f>'brakes basic calc 1'!AP58</f>
        <v>1.074318188</v>
      </c>
      <c r="J33" s="28">
        <f>'brakes basic calc 1'!AQ58</f>
        <v>1.111363643</v>
      </c>
      <c r="K33" s="28">
        <f>'brakes basic calc 1'!AR58</f>
        <v>1.148409098</v>
      </c>
      <c r="L33" s="28">
        <f>'brakes basic calc 1'!AS58</f>
        <v>1.185454553</v>
      </c>
      <c r="M33" s="28">
        <f>'brakes basic calc 1'!AT58</f>
        <v>1.222500007</v>
      </c>
      <c r="N33" s="28">
        <f>'brakes basic calc 1'!AU58</f>
        <v>1.259545462</v>
      </c>
      <c r="O33" s="28">
        <f>'brakes basic calc 1'!AV58</f>
        <v>1.296590917</v>
      </c>
      <c r="P33" s="28">
        <f>'brakes basic calc 1'!AW58</f>
        <v>1.333636372</v>
      </c>
      <c r="Q33" s="28">
        <f>'brakes basic calc 1'!AX58</f>
        <v>1.370681826</v>
      </c>
      <c r="R33" s="28">
        <f>'brakes basic calc 1'!AY58</f>
        <v>1.407727281</v>
      </c>
      <c r="S33" s="28">
        <f>'brakes basic calc 1'!AZ58</f>
        <v>1.444772736</v>
      </c>
      <c r="T33" s="28">
        <f>'brakes basic calc 1'!BA58</f>
        <v>1.481818191</v>
      </c>
      <c r="U33" s="28">
        <f>'brakes basic calc 1'!BB58</f>
        <v>1.518863645</v>
      </c>
      <c r="V33" s="28">
        <f>'brakes basic calc 1'!BC58</f>
        <v>1.5559091</v>
      </c>
      <c r="W33" s="28">
        <f>'brakes basic calc 1'!BD58</f>
        <v>1.592954555</v>
      </c>
      <c r="X33" s="28">
        <f>'brakes basic calc 1'!BE58</f>
        <v>1.63000001</v>
      </c>
      <c r="Y33" s="28">
        <f>'brakes basic calc 1'!BF58</f>
        <v>1.667045465</v>
      </c>
      <c r="Z33" s="28">
        <f>'brakes basic calc 1'!BG58</f>
        <v>1.704090919</v>
      </c>
      <c r="AA33" s="28">
        <f>'brakes basic calc 1'!BH58</f>
        <v>1.741136374</v>
      </c>
      <c r="AB33" s="28">
        <f>'brakes basic calc 1'!BI58</f>
        <v>1.778181829</v>
      </c>
      <c r="AC33" s="28">
        <f>'brakes basic calc 1'!BJ58</f>
        <v>1.815227284</v>
      </c>
      <c r="AD33" s="28">
        <f>'brakes basic calc 1'!BK58</f>
        <v>1.852272738</v>
      </c>
      <c r="AE33" s="28">
        <f>'brakes basic calc 1'!BL58</f>
        <v>1.889318193</v>
      </c>
      <c r="AF33" s="28">
        <f>'brakes basic calc 1'!BM58</f>
        <v>1.926363648</v>
      </c>
      <c r="AG33" s="28">
        <f>'brakes basic calc 1'!BN58</f>
        <v>1.963409103</v>
      </c>
      <c r="AH33" s="28">
        <f>'brakes basic calc 1'!BO58</f>
        <v>2.000454557</v>
      </c>
    </row>
    <row r="34" ht="13.5" customHeight="1">
      <c r="C34" s="18">
        <f>'brakes basic calc 1'!AJ59</f>
        <v>345</v>
      </c>
      <c r="D34" s="28">
        <f>'brakes basic calc 1'!AK59</f>
        <v>0.8762055389</v>
      </c>
      <c r="E34" s="28">
        <f>'brakes basic calc 1'!AL59</f>
        <v>0.912714103</v>
      </c>
      <c r="F34" s="28">
        <f>'brakes basic calc 1'!AM59</f>
        <v>0.9492226671</v>
      </c>
      <c r="G34" s="28">
        <f>'brakes basic calc 1'!AN59</f>
        <v>0.9857312312</v>
      </c>
      <c r="H34" s="28">
        <f>'brakes basic calc 1'!AO59</f>
        <v>1.022239795</v>
      </c>
      <c r="I34" s="28">
        <f>'brakes basic calc 1'!AP59</f>
        <v>1.058748359</v>
      </c>
      <c r="J34" s="28">
        <f>'brakes basic calc 1'!AQ59</f>
        <v>1.095256924</v>
      </c>
      <c r="K34" s="28">
        <f>'brakes basic calc 1'!AR59</f>
        <v>1.131765488</v>
      </c>
      <c r="L34" s="28">
        <f>'brakes basic calc 1'!AS59</f>
        <v>1.168274052</v>
      </c>
      <c r="M34" s="28">
        <f>'brakes basic calc 1'!AT59</f>
        <v>1.204782616</v>
      </c>
      <c r="N34" s="28">
        <f>'brakes basic calc 1'!AU59</f>
        <v>1.24129118</v>
      </c>
      <c r="O34" s="28">
        <f>'brakes basic calc 1'!AV59</f>
        <v>1.277799744</v>
      </c>
      <c r="P34" s="28">
        <f>'brakes basic calc 1'!AW59</f>
        <v>1.314308308</v>
      </c>
      <c r="Q34" s="28">
        <f>'brakes basic calc 1'!AX59</f>
        <v>1.350816872</v>
      </c>
      <c r="R34" s="28">
        <f>'brakes basic calc 1'!AY59</f>
        <v>1.387325437</v>
      </c>
      <c r="S34" s="28">
        <f>'brakes basic calc 1'!AZ59</f>
        <v>1.423834001</v>
      </c>
      <c r="T34" s="28">
        <f>'brakes basic calc 1'!BA59</f>
        <v>1.460342565</v>
      </c>
      <c r="U34" s="28">
        <f>'brakes basic calc 1'!BB59</f>
        <v>1.496851129</v>
      </c>
      <c r="V34" s="28">
        <f>'brakes basic calc 1'!BC59</f>
        <v>1.533359693</v>
      </c>
      <c r="W34" s="28">
        <f>'brakes basic calc 1'!BD59</f>
        <v>1.569868257</v>
      </c>
      <c r="X34" s="28">
        <f>'brakes basic calc 1'!BE59</f>
        <v>1.606376821</v>
      </c>
      <c r="Y34" s="28">
        <f>'brakes basic calc 1'!BF59</f>
        <v>1.642885385</v>
      </c>
      <c r="Z34" s="28">
        <f>'brakes basic calc 1'!BG59</f>
        <v>1.679393949</v>
      </c>
      <c r="AA34" s="28">
        <f>'brakes basic calc 1'!BH59</f>
        <v>1.715902514</v>
      </c>
      <c r="AB34" s="28">
        <f>'brakes basic calc 1'!BI59</f>
        <v>1.752411078</v>
      </c>
      <c r="AC34" s="28">
        <f>'brakes basic calc 1'!BJ59</f>
        <v>1.788919642</v>
      </c>
      <c r="AD34" s="28">
        <f>'brakes basic calc 1'!BK59</f>
        <v>1.825428206</v>
      </c>
      <c r="AE34" s="28">
        <f>'brakes basic calc 1'!BL59</f>
        <v>1.86193677</v>
      </c>
      <c r="AF34" s="28">
        <f>'brakes basic calc 1'!BM59</f>
        <v>1.898445334</v>
      </c>
      <c r="AG34" s="28">
        <f>'brakes basic calc 1'!BN59</f>
        <v>1.934953898</v>
      </c>
      <c r="AH34" s="28">
        <f>'brakes basic calc 1'!BO59</f>
        <v>1.971462462</v>
      </c>
    </row>
    <row r="35" ht="13.5" customHeight="1">
      <c r="C35" s="18">
        <f>'brakes basic calc 1'!AJ60</f>
        <v>350</v>
      </c>
      <c r="D35" s="28">
        <f>'brakes basic calc 1'!AK60</f>
        <v>0.8636883169</v>
      </c>
      <c r="E35" s="28">
        <f>'brakes basic calc 1'!AL60</f>
        <v>0.8996753301</v>
      </c>
      <c r="F35" s="28">
        <f>'brakes basic calc 1'!AM60</f>
        <v>0.9356623433</v>
      </c>
      <c r="G35" s="28">
        <f>'brakes basic calc 1'!AN60</f>
        <v>0.9716493565</v>
      </c>
      <c r="H35" s="28">
        <f>'brakes basic calc 1'!AO60</f>
        <v>1.00763637</v>
      </c>
      <c r="I35" s="28">
        <f>'brakes basic calc 1'!AP60</f>
        <v>1.043623383</v>
      </c>
      <c r="J35" s="28">
        <f>'brakes basic calc 1'!AQ60</f>
        <v>1.079610396</v>
      </c>
      <c r="K35" s="28">
        <f>'brakes basic calc 1'!AR60</f>
        <v>1.115597409</v>
      </c>
      <c r="L35" s="28">
        <f>'brakes basic calc 1'!AS60</f>
        <v>1.151584423</v>
      </c>
      <c r="M35" s="28">
        <f>'brakes basic calc 1'!AT60</f>
        <v>1.187571436</v>
      </c>
      <c r="N35" s="28">
        <f>'brakes basic calc 1'!AU60</f>
        <v>1.223558449</v>
      </c>
      <c r="O35" s="28">
        <f>'brakes basic calc 1'!AV60</f>
        <v>1.259545462</v>
      </c>
      <c r="P35" s="28">
        <f>'brakes basic calc 1'!AW60</f>
        <v>1.295532475</v>
      </c>
      <c r="Q35" s="28">
        <f>'brakes basic calc 1'!AX60</f>
        <v>1.331519489</v>
      </c>
      <c r="R35" s="28">
        <f>'brakes basic calc 1'!AY60</f>
        <v>1.367506502</v>
      </c>
      <c r="S35" s="28">
        <f>'brakes basic calc 1'!AZ60</f>
        <v>1.403493515</v>
      </c>
      <c r="T35" s="28">
        <f>'brakes basic calc 1'!BA60</f>
        <v>1.439480528</v>
      </c>
      <c r="U35" s="28">
        <f>'brakes basic calc 1'!BB60</f>
        <v>1.475467541</v>
      </c>
      <c r="V35" s="28">
        <f>'brakes basic calc 1'!BC60</f>
        <v>1.511454555</v>
      </c>
      <c r="W35" s="28">
        <f>'brakes basic calc 1'!BD60</f>
        <v>1.547441568</v>
      </c>
      <c r="X35" s="28">
        <f>'brakes basic calc 1'!BE60</f>
        <v>1.583428581</v>
      </c>
      <c r="Y35" s="28">
        <f>'brakes basic calc 1'!BF60</f>
        <v>1.619415594</v>
      </c>
      <c r="Z35" s="28">
        <f>'brakes basic calc 1'!BG60</f>
        <v>1.655402607</v>
      </c>
      <c r="AA35" s="28">
        <f>'brakes basic calc 1'!BH60</f>
        <v>1.691389621</v>
      </c>
      <c r="AB35" s="28">
        <f>'brakes basic calc 1'!BI60</f>
        <v>1.727376634</v>
      </c>
      <c r="AC35" s="28">
        <f>'brakes basic calc 1'!BJ60</f>
        <v>1.763363647</v>
      </c>
      <c r="AD35" s="28">
        <f>'brakes basic calc 1'!BK60</f>
        <v>1.79935066</v>
      </c>
      <c r="AE35" s="28">
        <f>'brakes basic calc 1'!BL60</f>
        <v>1.835337673</v>
      </c>
      <c r="AF35" s="28">
        <f>'brakes basic calc 1'!BM60</f>
        <v>1.871324687</v>
      </c>
      <c r="AG35" s="28">
        <f>'brakes basic calc 1'!BN60</f>
        <v>1.9073117</v>
      </c>
      <c r="AH35" s="28">
        <f>'brakes basic calc 1'!BO60</f>
        <v>1.943298713</v>
      </c>
    </row>
    <row r="36" ht="13.5" customHeight="1">
      <c r="C36" s="18">
        <f>'brakes basic calc 1'!AJ61</f>
        <v>355</v>
      </c>
      <c r="D36" s="28">
        <f>'brakes basic calc 1'!AK61</f>
        <v>0.8515236927</v>
      </c>
      <c r="E36" s="28">
        <f>'brakes basic calc 1'!AL61</f>
        <v>0.8870038466</v>
      </c>
      <c r="F36" s="28">
        <f>'brakes basic calc 1'!AM61</f>
        <v>0.9224840004</v>
      </c>
      <c r="G36" s="28">
        <f>'brakes basic calc 1'!AN61</f>
        <v>0.9579641543</v>
      </c>
      <c r="H36" s="28">
        <f>'brakes basic calc 1'!AO61</f>
        <v>0.9934443081</v>
      </c>
      <c r="I36" s="28">
        <f>'brakes basic calc 1'!AP61</f>
        <v>1.028924462</v>
      </c>
      <c r="J36" s="28">
        <f>'brakes basic calc 1'!AQ61</f>
        <v>1.064404616</v>
      </c>
      <c r="K36" s="28">
        <f>'brakes basic calc 1'!AR61</f>
        <v>1.09988477</v>
      </c>
      <c r="L36" s="28">
        <f>'brakes basic calc 1'!AS61</f>
        <v>1.135364924</v>
      </c>
      <c r="M36" s="28">
        <f>'brakes basic calc 1'!AT61</f>
        <v>1.170845077</v>
      </c>
      <c r="N36" s="28">
        <f>'brakes basic calc 1'!AU61</f>
        <v>1.206325231</v>
      </c>
      <c r="O36" s="28">
        <f>'brakes basic calc 1'!AV61</f>
        <v>1.241805385</v>
      </c>
      <c r="P36" s="28">
        <f>'brakes basic calc 1'!AW61</f>
        <v>1.277285539</v>
      </c>
      <c r="Q36" s="28">
        <f>'brakes basic calc 1'!AX61</f>
        <v>1.312765693</v>
      </c>
      <c r="R36" s="28">
        <f>'brakes basic calc 1'!AY61</f>
        <v>1.348245847</v>
      </c>
      <c r="S36" s="28">
        <f>'brakes basic calc 1'!AZ61</f>
        <v>1.383726001</v>
      </c>
      <c r="T36" s="28">
        <f>'brakes basic calc 1'!BA61</f>
        <v>1.419206154</v>
      </c>
      <c r="U36" s="28">
        <f>'brakes basic calc 1'!BB61</f>
        <v>1.454686308</v>
      </c>
      <c r="V36" s="28">
        <f>'brakes basic calc 1'!BC61</f>
        <v>1.490166462</v>
      </c>
      <c r="W36" s="28">
        <f>'brakes basic calc 1'!BD61</f>
        <v>1.525646616</v>
      </c>
      <c r="X36" s="28">
        <f>'brakes basic calc 1'!BE61</f>
        <v>1.56112677</v>
      </c>
      <c r="Y36" s="28">
        <f>'brakes basic calc 1'!BF61</f>
        <v>1.596606924</v>
      </c>
      <c r="Z36" s="28">
        <f>'brakes basic calc 1'!BG61</f>
        <v>1.632087078</v>
      </c>
      <c r="AA36" s="28">
        <f>'brakes basic calc 1'!BH61</f>
        <v>1.667567232</v>
      </c>
      <c r="AB36" s="28">
        <f>'brakes basic calc 1'!BI61</f>
        <v>1.703047385</v>
      </c>
      <c r="AC36" s="28">
        <f>'brakes basic calc 1'!BJ61</f>
        <v>1.738527539</v>
      </c>
      <c r="AD36" s="28">
        <f>'brakes basic calc 1'!BK61</f>
        <v>1.774007693</v>
      </c>
      <c r="AE36" s="28">
        <f>'brakes basic calc 1'!BL61</f>
        <v>1.809487847</v>
      </c>
      <c r="AF36" s="28">
        <f>'brakes basic calc 1'!BM61</f>
        <v>1.844968001</v>
      </c>
      <c r="AG36" s="28">
        <f>'brakes basic calc 1'!BN61</f>
        <v>1.880448155</v>
      </c>
      <c r="AH36" s="28">
        <f>'brakes basic calc 1'!BO61</f>
        <v>1.915928309</v>
      </c>
    </row>
    <row r="37" ht="13.5" customHeight="1">
      <c r="C37" s="18">
        <f>'brakes basic calc 1'!AJ62</f>
        <v>360</v>
      </c>
      <c r="D37" s="28">
        <f>'brakes basic calc 1'!AK62</f>
        <v>0.8396969747</v>
      </c>
      <c r="E37" s="28">
        <f>'brakes basic calc 1'!AL62</f>
        <v>0.8746843487</v>
      </c>
      <c r="F37" s="28">
        <f>'brakes basic calc 1'!AM62</f>
        <v>0.9096717226</v>
      </c>
      <c r="G37" s="28">
        <f>'brakes basic calc 1'!AN62</f>
        <v>0.9446590966</v>
      </c>
      <c r="H37" s="28">
        <f>'brakes basic calc 1'!AO62</f>
        <v>0.9796464705</v>
      </c>
      <c r="I37" s="28">
        <f>'brakes basic calc 1'!AP62</f>
        <v>1.014633844</v>
      </c>
      <c r="J37" s="28">
        <f>'brakes basic calc 1'!AQ62</f>
        <v>1.049621218</v>
      </c>
      <c r="K37" s="28">
        <f>'brakes basic calc 1'!AR62</f>
        <v>1.084608592</v>
      </c>
      <c r="L37" s="28">
        <f>'brakes basic calc 1'!AS62</f>
        <v>1.119595966</v>
      </c>
      <c r="M37" s="28">
        <f>'brakes basic calc 1'!AT62</f>
        <v>1.15458334</v>
      </c>
      <c r="N37" s="28">
        <f>'brakes basic calc 1'!AU62</f>
        <v>1.189570714</v>
      </c>
      <c r="O37" s="28">
        <f>'brakes basic calc 1'!AV62</f>
        <v>1.224558088</v>
      </c>
      <c r="P37" s="28">
        <f>'brakes basic calc 1'!AW62</f>
        <v>1.259545462</v>
      </c>
      <c r="Q37" s="28">
        <f>'brakes basic calc 1'!AX62</f>
        <v>1.294532836</v>
      </c>
      <c r="R37" s="28">
        <f>'brakes basic calc 1'!AY62</f>
        <v>1.32952021</v>
      </c>
      <c r="S37" s="28">
        <f>'brakes basic calc 1'!AZ62</f>
        <v>1.364507584</v>
      </c>
      <c r="T37" s="28">
        <f>'brakes basic calc 1'!BA62</f>
        <v>1.399494958</v>
      </c>
      <c r="U37" s="28">
        <f>'brakes basic calc 1'!BB62</f>
        <v>1.434482332</v>
      </c>
      <c r="V37" s="28">
        <f>'brakes basic calc 1'!BC62</f>
        <v>1.469469706</v>
      </c>
      <c r="W37" s="28">
        <f>'brakes basic calc 1'!BD62</f>
        <v>1.50445708</v>
      </c>
      <c r="X37" s="28">
        <f>'brakes basic calc 1'!BE62</f>
        <v>1.539444454</v>
      </c>
      <c r="Y37" s="28">
        <f>'brakes basic calc 1'!BF62</f>
        <v>1.574431828</v>
      </c>
      <c r="Z37" s="28">
        <f>'brakes basic calc 1'!BG62</f>
        <v>1.609419202</v>
      </c>
      <c r="AA37" s="28">
        <f>'brakes basic calc 1'!BH62</f>
        <v>1.644406576</v>
      </c>
      <c r="AB37" s="28">
        <f>'brakes basic calc 1'!BI62</f>
        <v>1.679393949</v>
      </c>
      <c r="AC37" s="28">
        <f>'brakes basic calc 1'!BJ62</f>
        <v>1.714381323</v>
      </c>
      <c r="AD37" s="28">
        <f>'brakes basic calc 1'!BK62</f>
        <v>1.749368697</v>
      </c>
      <c r="AE37" s="28">
        <f>'brakes basic calc 1'!BL62</f>
        <v>1.784356071</v>
      </c>
      <c r="AF37" s="28">
        <f>'brakes basic calc 1'!BM62</f>
        <v>1.819343445</v>
      </c>
      <c r="AG37" s="28">
        <f>'brakes basic calc 1'!BN62</f>
        <v>1.854330819</v>
      </c>
      <c r="AH37" s="28">
        <f>'brakes basic calc 1'!BO62</f>
        <v>1.889318193</v>
      </c>
    </row>
    <row r="38" ht="13.5" customHeight="1">
      <c r="C38" s="18">
        <f>'brakes basic calc 1'!AJ63</f>
        <v>365</v>
      </c>
      <c r="D38" s="28">
        <f>'brakes basic calc 1'!AK63</f>
        <v>0.8281942765</v>
      </c>
      <c r="E38" s="28">
        <f>'brakes basic calc 1'!AL63</f>
        <v>0.8627023713</v>
      </c>
      <c r="F38" s="28">
        <f>'brakes basic calc 1'!AM63</f>
        <v>0.8972104662</v>
      </c>
      <c r="G38" s="28">
        <f>'brakes basic calc 1'!AN63</f>
        <v>0.931718561</v>
      </c>
      <c r="H38" s="28">
        <f>'brakes basic calc 1'!AO63</f>
        <v>0.9662266559</v>
      </c>
      <c r="I38" s="28">
        <f>'brakes basic calc 1'!AP63</f>
        <v>1.000734751</v>
      </c>
      <c r="J38" s="28">
        <f>'brakes basic calc 1'!AQ63</f>
        <v>1.035242846</v>
      </c>
      <c r="K38" s="28">
        <f>'brakes basic calc 1'!AR63</f>
        <v>1.06975094</v>
      </c>
      <c r="L38" s="28">
        <f>'brakes basic calc 1'!AS63</f>
        <v>1.104259035</v>
      </c>
      <c r="M38" s="28">
        <f>'brakes basic calc 1'!AT63</f>
        <v>1.13876713</v>
      </c>
      <c r="N38" s="28">
        <f>'brakes basic calc 1'!AU63</f>
        <v>1.173275225</v>
      </c>
      <c r="O38" s="28">
        <f>'brakes basic calc 1'!AV63</f>
        <v>1.20778332</v>
      </c>
      <c r="P38" s="28">
        <f>'brakes basic calc 1'!AW63</f>
        <v>1.242291415</v>
      </c>
      <c r="Q38" s="28">
        <f>'brakes basic calc 1'!AX63</f>
        <v>1.27679951</v>
      </c>
      <c r="R38" s="28">
        <f>'brakes basic calc 1'!AY63</f>
        <v>1.311307604</v>
      </c>
      <c r="S38" s="28">
        <f>'brakes basic calc 1'!AZ63</f>
        <v>1.345815699</v>
      </c>
      <c r="T38" s="28">
        <f>'brakes basic calc 1'!BA63</f>
        <v>1.380323794</v>
      </c>
      <c r="U38" s="28">
        <f>'brakes basic calc 1'!BB63</f>
        <v>1.414831889</v>
      </c>
      <c r="V38" s="28">
        <f>'brakes basic calc 1'!BC63</f>
        <v>1.449339984</v>
      </c>
      <c r="W38" s="28">
        <f>'brakes basic calc 1'!BD63</f>
        <v>1.483848079</v>
      </c>
      <c r="X38" s="28">
        <f>'brakes basic calc 1'!BE63</f>
        <v>1.518356174</v>
      </c>
      <c r="Y38" s="28">
        <f>'brakes basic calc 1'!BF63</f>
        <v>1.552864268</v>
      </c>
      <c r="Z38" s="28">
        <f>'brakes basic calc 1'!BG63</f>
        <v>1.587372363</v>
      </c>
      <c r="AA38" s="28">
        <f>'brakes basic calc 1'!BH63</f>
        <v>1.621880458</v>
      </c>
      <c r="AB38" s="28">
        <f>'brakes basic calc 1'!BI63</f>
        <v>1.656388553</v>
      </c>
      <c r="AC38" s="28">
        <f>'brakes basic calc 1'!BJ63</f>
        <v>1.690896648</v>
      </c>
      <c r="AD38" s="28">
        <f>'brakes basic calc 1'!BK63</f>
        <v>1.725404743</v>
      </c>
      <c r="AE38" s="28">
        <f>'brakes basic calc 1'!BL63</f>
        <v>1.759912837</v>
      </c>
      <c r="AF38" s="28">
        <f>'brakes basic calc 1'!BM63</f>
        <v>1.794420932</v>
      </c>
      <c r="AG38" s="28">
        <f>'brakes basic calc 1'!BN63</f>
        <v>1.828929027</v>
      </c>
      <c r="AH38" s="28">
        <f>'brakes basic calc 1'!BO63</f>
        <v>1.863437122</v>
      </c>
    </row>
    <row r="39" ht="13.5" customHeight="1">
      <c r="C39" s="18">
        <f>'brakes basic calc 1'!AJ64</f>
        <v>370</v>
      </c>
      <c r="D39" s="28">
        <f>'brakes basic calc 1'!AK64</f>
        <v>0.8170024619</v>
      </c>
      <c r="E39" s="28">
        <f>'brakes basic calc 1'!AL64</f>
        <v>0.8510442312</v>
      </c>
      <c r="F39" s="28">
        <f>'brakes basic calc 1'!AM64</f>
        <v>0.8850860004</v>
      </c>
      <c r="G39" s="28">
        <f>'brakes basic calc 1'!AN64</f>
        <v>0.9191277697</v>
      </c>
      <c r="H39" s="28">
        <f>'brakes basic calc 1'!AO64</f>
        <v>0.9531695389</v>
      </c>
      <c r="I39" s="28">
        <f>'brakes basic calc 1'!AP64</f>
        <v>0.9872113081</v>
      </c>
      <c r="J39" s="28">
        <f>'brakes basic calc 1'!AQ64</f>
        <v>1.021253077</v>
      </c>
      <c r="K39" s="28">
        <f>'brakes basic calc 1'!AR64</f>
        <v>1.055294847</v>
      </c>
      <c r="L39" s="28">
        <f>'brakes basic calc 1'!AS64</f>
        <v>1.089336616</v>
      </c>
      <c r="M39" s="28">
        <f>'brakes basic calc 1'!AT64</f>
        <v>1.123378385</v>
      </c>
      <c r="N39" s="28">
        <f>'brakes basic calc 1'!AU64</f>
        <v>1.157420154</v>
      </c>
      <c r="O39" s="28">
        <f>'brakes basic calc 1'!AV64</f>
        <v>1.191461924</v>
      </c>
      <c r="P39" s="28">
        <f>'brakes basic calc 1'!AW64</f>
        <v>1.225503693</v>
      </c>
      <c r="Q39" s="28">
        <f>'brakes basic calc 1'!AX64</f>
        <v>1.259545462</v>
      </c>
      <c r="R39" s="28">
        <f>'brakes basic calc 1'!AY64</f>
        <v>1.293587231</v>
      </c>
      <c r="S39" s="28">
        <f>'brakes basic calc 1'!AZ64</f>
        <v>1.327629001</v>
      </c>
      <c r="T39" s="28">
        <f>'brakes basic calc 1'!BA64</f>
        <v>1.36167077</v>
      </c>
      <c r="U39" s="28">
        <f>'brakes basic calc 1'!BB64</f>
        <v>1.395712539</v>
      </c>
      <c r="V39" s="28">
        <f>'brakes basic calc 1'!BC64</f>
        <v>1.429754308</v>
      </c>
      <c r="W39" s="28">
        <f>'brakes basic calc 1'!BD64</f>
        <v>1.463796078</v>
      </c>
      <c r="X39" s="28">
        <f>'brakes basic calc 1'!BE64</f>
        <v>1.497837847</v>
      </c>
      <c r="Y39" s="28">
        <f>'brakes basic calc 1'!BF64</f>
        <v>1.531879616</v>
      </c>
      <c r="Z39" s="28">
        <f>'brakes basic calc 1'!BG64</f>
        <v>1.565921385</v>
      </c>
      <c r="AA39" s="28">
        <f>'brakes basic calc 1'!BH64</f>
        <v>1.599963155</v>
      </c>
      <c r="AB39" s="28">
        <f>'brakes basic calc 1'!BI64</f>
        <v>1.634004924</v>
      </c>
      <c r="AC39" s="28">
        <f>'brakes basic calc 1'!BJ64</f>
        <v>1.668046693</v>
      </c>
      <c r="AD39" s="28">
        <f>'brakes basic calc 1'!BK64</f>
        <v>1.702088462</v>
      </c>
      <c r="AE39" s="28">
        <f>'brakes basic calc 1'!BL64</f>
        <v>1.736130232</v>
      </c>
      <c r="AF39" s="28">
        <f>'brakes basic calc 1'!BM64</f>
        <v>1.770172001</v>
      </c>
      <c r="AG39" s="28">
        <f>'brakes basic calc 1'!BN64</f>
        <v>1.80421377</v>
      </c>
      <c r="AH39" s="28">
        <f>'brakes basic calc 1'!BO64</f>
        <v>1.838255539</v>
      </c>
    </row>
    <row r="40" ht="13.5" customHeight="1">
      <c r="C40" s="18">
        <f>'brakes basic calc 1'!AJ65</f>
        <v>375</v>
      </c>
      <c r="D40" s="28">
        <f>'brakes basic calc 1'!AK65</f>
        <v>0.8061090958</v>
      </c>
      <c r="E40" s="28">
        <f>'brakes basic calc 1'!AL65</f>
        <v>0.8396969747</v>
      </c>
      <c r="F40" s="28">
        <f>'brakes basic calc 1'!AM65</f>
        <v>0.8732848537</v>
      </c>
      <c r="G40" s="28">
        <f>'brakes basic calc 1'!AN65</f>
        <v>0.9068727327</v>
      </c>
      <c r="H40" s="28">
        <f>'brakes basic calc 1'!AO65</f>
        <v>0.9404606117</v>
      </c>
      <c r="I40" s="28">
        <f>'brakes basic calc 1'!AP65</f>
        <v>0.9740484907</v>
      </c>
      <c r="J40" s="28">
        <f>'brakes basic calc 1'!AQ65</f>
        <v>1.00763637</v>
      </c>
      <c r="K40" s="28">
        <f>'brakes basic calc 1'!AR65</f>
        <v>1.041224249</v>
      </c>
      <c r="L40" s="28">
        <f>'brakes basic calc 1'!AS65</f>
        <v>1.074812128</v>
      </c>
      <c r="M40" s="28">
        <f>'brakes basic calc 1'!AT65</f>
        <v>1.108400007</v>
      </c>
      <c r="N40" s="28">
        <f>'brakes basic calc 1'!AU65</f>
        <v>1.141987886</v>
      </c>
      <c r="O40" s="28">
        <f>'brakes basic calc 1'!AV65</f>
        <v>1.175575765</v>
      </c>
      <c r="P40" s="28">
        <f>'brakes basic calc 1'!AW65</f>
        <v>1.209163644</v>
      </c>
      <c r="Q40" s="28">
        <f>'brakes basic calc 1'!AX65</f>
        <v>1.242751523</v>
      </c>
      <c r="R40" s="28">
        <f>'brakes basic calc 1'!AY65</f>
        <v>1.276339402</v>
      </c>
      <c r="S40" s="28">
        <f>'brakes basic calc 1'!AZ65</f>
        <v>1.309927281</v>
      </c>
      <c r="T40" s="28">
        <f>'brakes basic calc 1'!BA65</f>
        <v>1.34351516</v>
      </c>
      <c r="U40" s="28">
        <f>'brakes basic calc 1'!BB65</f>
        <v>1.377103039</v>
      </c>
      <c r="V40" s="28">
        <f>'brakes basic calc 1'!BC65</f>
        <v>1.410690918</v>
      </c>
      <c r="W40" s="28">
        <f>'brakes basic calc 1'!BD65</f>
        <v>1.444278797</v>
      </c>
      <c r="X40" s="28">
        <f>'brakes basic calc 1'!BE65</f>
        <v>1.477866676</v>
      </c>
      <c r="Y40" s="28">
        <f>'brakes basic calc 1'!BF65</f>
        <v>1.511454555</v>
      </c>
      <c r="Z40" s="28">
        <f>'brakes basic calc 1'!BG65</f>
        <v>1.545042434</v>
      </c>
      <c r="AA40" s="28">
        <f>'brakes basic calc 1'!BH65</f>
        <v>1.578630313</v>
      </c>
      <c r="AB40" s="28">
        <f>'brakes basic calc 1'!BI65</f>
        <v>1.612218192</v>
      </c>
      <c r="AC40" s="28">
        <f>'brakes basic calc 1'!BJ65</f>
        <v>1.645806071</v>
      </c>
      <c r="AD40" s="28">
        <f>'brakes basic calc 1'!BK65</f>
        <v>1.679393949</v>
      </c>
      <c r="AE40" s="28">
        <f>'brakes basic calc 1'!BL65</f>
        <v>1.712981828</v>
      </c>
      <c r="AF40" s="28">
        <f>'brakes basic calc 1'!BM65</f>
        <v>1.746569707</v>
      </c>
      <c r="AG40" s="28">
        <f>'brakes basic calc 1'!BN65</f>
        <v>1.780157586</v>
      </c>
      <c r="AH40" s="28">
        <f>'brakes basic calc 1'!BO65</f>
        <v>1.813745465</v>
      </c>
    </row>
    <row r="41" ht="13.5" customHeight="1">
      <c r="C41" s="18">
        <f>'brakes basic calc 1'!AJ66</f>
        <v>380</v>
      </c>
      <c r="D41" s="28">
        <f>'brakes basic calc 1'!AK66</f>
        <v>0.7955023971</v>
      </c>
      <c r="E41" s="28">
        <f>'brakes basic calc 1'!AL66</f>
        <v>0.8286483303</v>
      </c>
      <c r="F41" s="28">
        <f>'brakes basic calc 1'!AM66</f>
        <v>0.8617942636</v>
      </c>
      <c r="G41" s="28">
        <f>'brakes basic calc 1'!AN66</f>
        <v>0.8949401968</v>
      </c>
      <c r="H41" s="28">
        <f>'brakes basic calc 1'!AO66</f>
        <v>0.92808613</v>
      </c>
      <c r="I41" s="28">
        <f>'brakes basic calc 1'!AP66</f>
        <v>0.9612320632</v>
      </c>
      <c r="J41" s="28">
        <f>'brakes basic calc 1'!AQ66</f>
        <v>0.9943779964</v>
      </c>
      <c r="K41" s="28">
        <f>'brakes basic calc 1'!AR66</f>
        <v>1.02752393</v>
      </c>
      <c r="L41" s="28">
        <f>'brakes basic calc 1'!AS66</f>
        <v>1.060669863</v>
      </c>
      <c r="M41" s="28">
        <f>'brakes basic calc 1'!AT66</f>
        <v>1.093815796</v>
      </c>
      <c r="N41" s="28">
        <f>'brakes basic calc 1'!AU66</f>
        <v>1.126961729</v>
      </c>
      <c r="O41" s="28">
        <f>'brakes basic calc 1'!AV66</f>
        <v>1.160107662</v>
      </c>
      <c r="P41" s="28">
        <f>'brakes basic calc 1'!AW66</f>
        <v>1.193253596</v>
      </c>
      <c r="Q41" s="28">
        <f>'brakes basic calc 1'!AX66</f>
        <v>1.226399529</v>
      </c>
      <c r="R41" s="28">
        <f>'brakes basic calc 1'!AY66</f>
        <v>1.259545462</v>
      </c>
      <c r="S41" s="28">
        <f>'brakes basic calc 1'!AZ66</f>
        <v>1.292691395</v>
      </c>
      <c r="T41" s="28">
        <f>'brakes basic calc 1'!BA66</f>
        <v>1.325837329</v>
      </c>
      <c r="U41" s="28">
        <f>'brakes basic calc 1'!BB66</f>
        <v>1.358983262</v>
      </c>
      <c r="V41" s="28">
        <f>'brakes basic calc 1'!BC66</f>
        <v>1.392129195</v>
      </c>
      <c r="W41" s="28">
        <f>'brakes basic calc 1'!BD66</f>
        <v>1.425275128</v>
      </c>
      <c r="X41" s="28">
        <f>'brakes basic calc 1'!BE66</f>
        <v>1.458421061</v>
      </c>
      <c r="Y41" s="28">
        <f>'brakes basic calc 1'!BF66</f>
        <v>1.491566995</v>
      </c>
      <c r="Z41" s="28">
        <f>'brakes basic calc 1'!BG66</f>
        <v>1.524712928</v>
      </c>
      <c r="AA41" s="28">
        <f>'brakes basic calc 1'!BH66</f>
        <v>1.557858861</v>
      </c>
      <c r="AB41" s="28">
        <f>'brakes basic calc 1'!BI66</f>
        <v>1.591004794</v>
      </c>
      <c r="AC41" s="28">
        <f>'brakes basic calc 1'!BJ66</f>
        <v>1.624150727</v>
      </c>
      <c r="AD41" s="28">
        <f>'brakes basic calc 1'!BK66</f>
        <v>1.657296661</v>
      </c>
      <c r="AE41" s="28">
        <f>'brakes basic calc 1'!BL66</f>
        <v>1.690442594</v>
      </c>
      <c r="AF41" s="28">
        <f>'brakes basic calc 1'!BM66</f>
        <v>1.723588527</v>
      </c>
      <c r="AG41" s="28">
        <f>'brakes basic calc 1'!BN66</f>
        <v>1.75673446</v>
      </c>
      <c r="AH41" s="28">
        <f>'brakes basic calc 1'!BO66</f>
        <v>1.789880394</v>
      </c>
    </row>
    <row r="42" ht="13.5" customHeight="1">
      <c r="C42" s="18">
        <f>'brakes basic calc 1'!AJ67</f>
        <v>385</v>
      </c>
      <c r="D42" s="28">
        <f>'brakes basic calc 1'!AK67</f>
        <v>0.7851711972</v>
      </c>
      <c r="E42" s="28">
        <f>'brakes basic calc 1'!AL67</f>
        <v>0.8178866637</v>
      </c>
      <c r="F42" s="28">
        <f>'brakes basic calc 1'!AM67</f>
        <v>0.8506021303</v>
      </c>
      <c r="G42" s="28">
        <f>'brakes basic calc 1'!AN67</f>
        <v>0.8833175968</v>
      </c>
      <c r="H42" s="28">
        <f>'brakes basic calc 1'!AO67</f>
        <v>0.9160330634</v>
      </c>
      <c r="I42" s="28">
        <f>'brakes basic calc 1'!AP67</f>
        <v>0.9487485299</v>
      </c>
      <c r="J42" s="28">
        <f>'brakes basic calc 1'!AQ67</f>
        <v>0.9814639965</v>
      </c>
      <c r="K42" s="28">
        <f>'brakes basic calc 1'!AR67</f>
        <v>1.014179463</v>
      </c>
      <c r="L42" s="28">
        <f>'brakes basic calc 1'!AS67</f>
        <v>1.04689493</v>
      </c>
      <c r="M42" s="28">
        <f>'brakes basic calc 1'!AT67</f>
        <v>1.079610396</v>
      </c>
      <c r="N42" s="28">
        <f>'brakes basic calc 1'!AU67</f>
        <v>1.112325863</v>
      </c>
      <c r="O42" s="28">
        <f>'brakes basic calc 1'!AV67</f>
        <v>1.145041329</v>
      </c>
      <c r="P42" s="28">
        <f>'brakes basic calc 1'!AW67</f>
        <v>1.177756796</v>
      </c>
      <c r="Q42" s="28">
        <f>'brakes basic calc 1'!AX67</f>
        <v>1.210472262</v>
      </c>
      <c r="R42" s="28">
        <f>'brakes basic calc 1'!AY67</f>
        <v>1.243187729</v>
      </c>
      <c r="S42" s="28">
        <f>'brakes basic calc 1'!AZ67</f>
        <v>1.275903195</v>
      </c>
      <c r="T42" s="28">
        <f>'brakes basic calc 1'!BA67</f>
        <v>1.308618662</v>
      </c>
      <c r="U42" s="28">
        <f>'brakes basic calc 1'!BB67</f>
        <v>1.341334128</v>
      </c>
      <c r="V42" s="28">
        <f>'brakes basic calc 1'!BC67</f>
        <v>1.374049595</v>
      </c>
      <c r="W42" s="28">
        <f>'brakes basic calc 1'!BD67</f>
        <v>1.406765062</v>
      </c>
      <c r="X42" s="28">
        <f>'brakes basic calc 1'!BE67</f>
        <v>1.439480528</v>
      </c>
      <c r="Y42" s="28">
        <f>'brakes basic calc 1'!BF67</f>
        <v>1.472195995</v>
      </c>
      <c r="Z42" s="28">
        <f>'brakes basic calc 1'!BG67</f>
        <v>1.504911461</v>
      </c>
      <c r="AA42" s="28">
        <f>'brakes basic calc 1'!BH67</f>
        <v>1.537626928</v>
      </c>
      <c r="AB42" s="28">
        <f>'brakes basic calc 1'!BI67</f>
        <v>1.570342394</v>
      </c>
      <c r="AC42" s="28">
        <f>'brakes basic calc 1'!BJ67</f>
        <v>1.603057861</v>
      </c>
      <c r="AD42" s="28">
        <f>'brakes basic calc 1'!BK67</f>
        <v>1.635773327</v>
      </c>
      <c r="AE42" s="28">
        <f>'brakes basic calc 1'!BL67</f>
        <v>1.668488794</v>
      </c>
      <c r="AF42" s="28">
        <f>'brakes basic calc 1'!BM67</f>
        <v>1.701204261</v>
      </c>
      <c r="AG42" s="28">
        <f>'brakes basic calc 1'!BN67</f>
        <v>1.733919727</v>
      </c>
      <c r="AH42" s="28">
        <f>'brakes basic calc 1'!BO67</f>
        <v>1.766635194</v>
      </c>
    </row>
    <row r="43" ht="13.5" customHeight="1">
      <c r="C43" s="18">
        <f>'brakes basic calc 1'!AJ68</f>
        <v>390</v>
      </c>
      <c r="D43" s="28">
        <f>'brakes basic calc 1'!AK68</f>
        <v>0.7751048998</v>
      </c>
      <c r="E43" s="28">
        <f>'brakes basic calc 1'!AL68</f>
        <v>0.8074009373</v>
      </c>
      <c r="F43" s="28">
        <f>'brakes basic calc 1'!AM68</f>
        <v>0.8396969747</v>
      </c>
      <c r="G43" s="28">
        <f>'brakes basic calc 1'!AN68</f>
        <v>0.8719930122</v>
      </c>
      <c r="H43" s="28">
        <f>'brakes basic calc 1'!AO68</f>
        <v>0.9042890497</v>
      </c>
      <c r="I43" s="28">
        <f>'brakes basic calc 1'!AP68</f>
        <v>0.9365850872</v>
      </c>
      <c r="J43" s="28">
        <f>'brakes basic calc 1'!AQ68</f>
        <v>0.9688811247</v>
      </c>
      <c r="K43" s="28">
        <f>'brakes basic calc 1'!AR68</f>
        <v>1.001177162</v>
      </c>
      <c r="L43" s="28">
        <f>'brakes basic calc 1'!AS68</f>
        <v>1.0334732</v>
      </c>
      <c r="M43" s="28">
        <f>'brakes basic calc 1'!AT68</f>
        <v>1.065769237</v>
      </c>
      <c r="N43" s="28">
        <f>'brakes basic calc 1'!AU68</f>
        <v>1.098065275</v>
      </c>
      <c r="O43" s="28">
        <f>'brakes basic calc 1'!AV68</f>
        <v>1.130361312</v>
      </c>
      <c r="P43" s="28">
        <f>'brakes basic calc 1'!AW68</f>
        <v>1.16265735</v>
      </c>
      <c r="Q43" s="28">
        <f>'brakes basic calc 1'!AX68</f>
        <v>1.194953387</v>
      </c>
      <c r="R43" s="28">
        <f>'brakes basic calc 1'!AY68</f>
        <v>1.227249425</v>
      </c>
      <c r="S43" s="28">
        <f>'brakes basic calc 1'!AZ68</f>
        <v>1.259545462</v>
      </c>
      <c r="T43" s="28">
        <f>'brakes basic calc 1'!BA68</f>
        <v>1.2918415</v>
      </c>
      <c r="U43" s="28">
        <f>'brakes basic calc 1'!BB68</f>
        <v>1.324137537</v>
      </c>
      <c r="V43" s="28">
        <f>'brakes basic calc 1'!BC68</f>
        <v>1.356433575</v>
      </c>
      <c r="W43" s="28">
        <f>'brakes basic calc 1'!BD68</f>
        <v>1.388729612</v>
      </c>
      <c r="X43" s="28">
        <f>'brakes basic calc 1'!BE68</f>
        <v>1.42102565</v>
      </c>
      <c r="Y43" s="28">
        <f>'brakes basic calc 1'!BF68</f>
        <v>1.453321687</v>
      </c>
      <c r="Z43" s="28">
        <f>'brakes basic calc 1'!BG68</f>
        <v>1.485617725</v>
      </c>
      <c r="AA43" s="28">
        <f>'brakes basic calc 1'!BH68</f>
        <v>1.517913762</v>
      </c>
      <c r="AB43" s="28">
        <f>'brakes basic calc 1'!BI68</f>
        <v>1.5502098</v>
      </c>
      <c r="AC43" s="28">
        <f>'brakes basic calc 1'!BJ68</f>
        <v>1.582505837</v>
      </c>
      <c r="AD43" s="28">
        <f>'brakes basic calc 1'!BK68</f>
        <v>1.614801875</v>
      </c>
      <c r="AE43" s="28">
        <f>'brakes basic calc 1'!BL68</f>
        <v>1.647097912</v>
      </c>
      <c r="AF43" s="28">
        <f>'brakes basic calc 1'!BM68</f>
        <v>1.679393949</v>
      </c>
      <c r="AG43" s="28">
        <f>'brakes basic calc 1'!BN68</f>
        <v>1.711689987</v>
      </c>
      <c r="AH43" s="28">
        <f>'brakes basic calc 1'!BO68</f>
        <v>1.743986024</v>
      </c>
    </row>
    <row r="44" ht="13.5" customHeight="1">
      <c r="C44" s="18">
        <f>'brakes basic calc 1'!AJ69</f>
        <v>395</v>
      </c>
      <c r="D44" s="28">
        <f>'brakes basic calc 1'!AK69</f>
        <v>0.7652934453</v>
      </c>
      <c r="E44" s="28">
        <f>'brakes basic calc 1'!AL69</f>
        <v>0.7971806722</v>
      </c>
      <c r="F44" s="28">
        <f>'brakes basic calc 1'!AM69</f>
        <v>0.8290678991</v>
      </c>
      <c r="G44" s="28">
        <f>'brakes basic calc 1'!AN69</f>
        <v>0.860955126</v>
      </c>
      <c r="H44" s="28">
        <f>'brakes basic calc 1'!AO69</f>
        <v>0.8928423529</v>
      </c>
      <c r="I44" s="28">
        <f>'brakes basic calc 1'!AP69</f>
        <v>0.9247295798</v>
      </c>
      <c r="J44" s="28">
        <f>'brakes basic calc 1'!AQ69</f>
        <v>0.9566168067</v>
      </c>
      <c r="K44" s="28">
        <f>'brakes basic calc 1'!AR69</f>
        <v>0.9885040336</v>
      </c>
      <c r="L44" s="28">
        <f>'brakes basic calc 1'!AS69</f>
        <v>1.02039126</v>
      </c>
      <c r="M44" s="28">
        <f>'brakes basic calc 1'!AT69</f>
        <v>1.052278487</v>
      </c>
      <c r="N44" s="28">
        <f>'brakes basic calc 1'!AU69</f>
        <v>1.084165714</v>
      </c>
      <c r="O44" s="28">
        <f>'brakes basic calc 1'!AV69</f>
        <v>1.116052941</v>
      </c>
      <c r="P44" s="28">
        <f>'brakes basic calc 1'!AW69</f>
        <v>1.147940168</v>
      </c>
      <c r="Q44" s="28">
        <f>'brakes basic calc 1'!AX69</f>
        <v>1.179827395</v>
      </c>
      <c r="R44" s="28">
        <f>'brakes basic calc 1'!AY69</f>
        <v>1.211714622</v>
      </c>
      <c r="S44" s="28">
        <f>'brakes basic calc 1'!AZ69</f>
        <v>1.243601849</v>
      </c>
      <c r="T44" s="28">
        <f>'brakes basic calc 1'!BA69</f>
        <v>1.275489076</v>
      </c>
      <c r="U44" s="28">
        <f>'brakes basic calc 1'!BB69</f>
        <v>1.307376302</v>
      </c>
      <c r="V44" s="28">
        <f>'brakes basic calc 1'!BC69</f>
        <v>1.339263529</v>
      </c>
      <c r="W44" s="28">
        <f>'brakes basic calc 1'!BD69</f>
        <v>1.371150756</v>
      </c>
      <c r="X44" s="28">
        <f>'brakes basic calc 1'!BE69</f>
        <v>1.403037983</v>
      </c>
      <c r="Y44" s="28">
        <f>'brakes basic calc 1'!BF69</f>
        <v>1.43492521</v>
      </c>
      <c r="Z44" s="28">
        <f>'brakes basic calc 1'!BG69</f>
        <v>1.466812437</v>
      </c>
      <c r="AA44" s="28">
        <f>'brakes basic calc 1'!BH69</f>
        <v>1.498699664</v>
      </c>
      <c r="AB44" s="28">
        <f>'brakes basic calc 1'!BI69</f>
        <v>1.530586891</v>
      </c>
      <c r="AC44" s="28">
        <f>'brakes basic calc 1'!BJ69</f>
        <v>1.562474118</v>
      </c>
      <c r="AD44" s="28">
        <f>'brakes basic calc 1'!BK69</f>
        <v>1.594361344</v>
      </c>
      <c r="AE44" s="28">
        <f>'brakes basic calc 1'!BL69</f>
        <v>1.626248571</v>
      </c>
      <c r="AF44" s="28">
        <f>'brakes basic calc 1'!BM69</f>
        <v>1.658135798</v>
      </c>
      <c r="AG44" s="28">
        <f>'brakes basic calc 1'!BN69</f>
        <v>1.690023025</v>
      </c>
      <c r="AH44" s="28">
        <f>'brakes basic calc 1'!BO69</f>
        <v>1.721910252</v>
      </c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D13:AH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>
      <c r="D9" s="12" t="s">
        <v>112</v>
      </c>
    </row>
    <row r="10" ht="13.5" customHeight="1">
      <c r="C10" s="29">
        <f>'brakes basic calc 1'!AN15</f>
        <v>1.979285726</v>
      </c>
      <c r="D10" s="29">
        <f>'brakes basic calc 1'!AO15</f>
        <v>0.0005067074791</v>
      </c>
      <c r="E10" s="29">
        <f>'brakes basic calc 1'!AP15</f>
        <v>0.0007917304361</v>
      </c>
    </row>
    <row r="11" ht="13.5" customHeight="1">
      <c r="B11" s="12" t="s">
        <v>113</v>
      </c>
      <c r="C11" s="29">
        <f>'brakes basic calc 1'!AN16</f>
        <v>0.0001266768698</v>
      </c>
      <c r="D11" s="15">
        <f>'brakes basic calc 1'!AO16</f>
        <v>1.847334362</v>
      </c>
      <c r="E11" s="15">
        <f>'brakes basic calc 1'!AP16</f>
        <v>2.886459941</v>
      </c>
    </row>
    <row r="12" ht="13.5" customHeight="1">
      <c r="C12" s="29">
        <f>'brakes basic calc 1'!AN17</f>
        <v>0.000197932609</v>
      </c>
      <c r="D12" s="15">
        <f>'brakes basic calc 1'!AO17</f>
        <v>1.182293992</v>
      </c>
      <c r="E12" s="15">
        <f>'brakes basic calc 1'!AP17</f>
        <v>1.847334362</v>
      </c>
    </row>
    <row r="13" ht="13.5" customHeight="1">
      <c r="C13" s="29">
        <f>'brakes basic calc 1'!AN18</f>
        <v>0.000285022957</v>
      </c>
      <c r="D13" s="15">
        <f>'brakes basic calc 1'!AO18</f>
        <v>0.8210374942</v>
      </c>
      <c r="E13" s="15">
        <f>'brakes basic calc 1'!AP18</f>
        <v>1.282871085</v>
      </c>
    </row>
    <row r="14" ht="13.5" customHeight="1">
      <c r="C14" s="29">
        <f>'brakes basic calc 1'!AN19</f>
        <v>0.0003345061092</v>
      </c>
      <c r="D14" s="15">
        <f>'brakes basic calc 1'!AO19</f>
        <v>0.6995822436</v>
      </c>
      <c r="E14" s="15">
        <f>'brakes basic calc 1'!AP19</f>
        <v>1.093097256</v>
      </c>
    </row>
    <row r="15" ht="13.5" customHeight="1">
      <c r="C15" s="29">
        <f>'brakes basic calc 1'!AN20</f>
        <v>0.0003879479137</v>
      </c>
      <c r="D15" s="15">
        <f>'brakes basic calc 1'!AO20</f>
        <v>0.6032112202</v>
      </c>
      <c r="E15" s="15">
        <f>'brakes basic calc 1'!AP20</f>
        <v>0.9425175316</v>
      </c>
    </row>
    <row r="16" ht="13.5" customHeight="1">
      <c r="C16" s="29">
        <f>'brakes basic calc 1'!AN21</f>
        <v>0.0004453483703</v>
      </c>
      <c r="D16" s="15">
        <f>'brakes basic calc 1'!AO21</f>
        <v>0.5254639963</v>
      </c>
      <c r="E16" s="15">
        <f>'brakes basic calc 1'!AP21</f>
        <v>0.8210374942</v>
      </c>
    </row>
    <row r="17" ht="13.5" customHeight="1">
      <c r="C17" s="29">
        <f>'brakes basic calc 1'!AN22</f>
        <v>0.0005067074791</v>
      </c>
      <c r="D17" s="15">
        <f>'brakes basic calc 1'!AO22</f>
        <v>0.4618335905</v>
      </c>
      <c r="E17" s="15">
        <f>'brakes basic calc 1'!AP22</f>
        <v>0.7216149851</v>
      </c>
    </row>
    <row r="18" ht="13.5" customHeight="1">
      <c r="C18" s="29">
        <f>'brakes basic calc 1'!AN23</f>
        <v>0.0006413016532</v>
      </c>
      <c r="D18" s="15">
        <f>'brakes basic calc 1'!AO23</f>
        <v>0.364905553</v>
      </c>
      <c r="E18" s="15">
        <f>'brakes basic calc 1'!AP23</f>
        <v>0.5701649265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D11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>
      <c r="D11" s="18">
        <f>'brakes basic calc 1'!AJ79</f>
        <v>1.979285726</v>
      </c>
      <c r="E11" s="18">
        <f>'brakes basic calc 1'!AK79</f>
        <v>0.5</v>
      </c>
      <c r="F11" s="18">
        <f>'brakes basic calc 1'!AL79</f>
        <v>0.6</v>
      </c>
      <c r="G11" s="18">
        <f>'brakes basic calc 1'!AM79</f>
        <v>0.7</v>
      </c>
      <c r="H11" s="18">
        <f>'brakes basic calc 1'!AN79</f>
        <v>0.8</v>
      </c>
      <c r="I11" s="18">
        <f>'brakes basic calc 1'!AO79</f>
        <v>0.9</v>
      </c>
      <c r="J11" s="18">
        <f>'brakes basic calc 1'!AP79</f>
        <v>1</v>
      </c>
      <c r="K11" s="18">
        <f>'brakes basic calc 1'!AQ79</f>
        <v>1.1</v>
      </c>
      <c r="L11" s="18">
        <f>'brakes basic calc 1'!AR79</f>
        <v>1.2</v>
      </c>
      <c r="M11" s="18">
        <f>'brakes basic calc 1'!AS79</f>
        <v>1.3</v>
      </c>
      <c r="N11" s="18">
        <f>'brakes basic calc 1'!AT79</f>
        <v>1.4</v>
      </c>
      <c r="O11" s="18">
        <f>'brakes basic calc 1'!AU79</f>
        <v>1.5</v>
      </c>
    </row>
    <row r="12" ht="13.5" customHeight="1">
      <c r="D12" s="18">
        <f>'brakes basic calc 1'!AJ80</f>
        <v>250</v>
      </c>
      <c r="E12" s="28">
        <f>'brakes basic calc 1'!AK80</f>
        <v>4.433600027</v>
      </c>
      <c r="F12" s="28">
        <f>'brakes basic calc 1'!AL80</f>
        <v>3.694666689</v>
      </c>
      <c r="G12" s="28">
        <f>'brakes basic calc 1'!AM80</f>
        <v>3.166857162</v>
      </c>
      <c r="H12" s="28">
        <f>'brakes basic calc 1'!AN80</f>
        <v>2.771000017</v>
      </c>
      <c r="I12" s="28">
        <f>'brakes basic calc 1'!AO80</f>
        <v>2.463111126</v>
      </c>
      <c r="J12" s="28">
        <f>'brakes basic calc 1'!AP80</f>
        <v>2.216800013</v>
      </c>
      <c r="K12" s="28">
        <f>'brakes basic calc 1'!AQ80</f>
        <v>2.015272739</v>
      </c>
      <c r="L12" s="28">
        <f>'brakes basic calc 1'!AR80</f>
        <v>1.847333344</v>
      </c>
      <c r="M12" s="28">
        <f>'brakes basic calc 1'!AS80</f>
        <v>1.705230779</v>
      </c>
      <c r="N12" s="28">
        <f>'brakes basic calc 1'!AT80</f>
        <v>1.583428581</v>
      </c>
      <c r="O12" s="28">
        <f>'brakes basic calc 1'!AU80</f>
        <v>1.477866676</v>
      </c>
    </row>
    <row r="13" ht="13.5" customHeight="1">
      <c r="D13" s="18">
        <f>'brakes basic calc 1'!AJ81</f>
        <v>260</v>
      </c>
      <c r="E13" s="28">
        <f>'brakes basic calc 1'!AK81</f>
        <v>4.263076949</v>
      </c>
      <c r="F13" s="28">
        <f>'brakes basic calc 1'!AL81</f>
        <v>3.552564124</v>
      </c>
      <c r="G13" s="28">
        <f>'brakes basic calc 1'!AM81</f>
        <v>3.045054963</v>
      </c>
      <c r="H13" s="28">
        <f>'brakes basic calc 1'!AN81</f>
        <v>2.664423093</v>
      </c>
      <c r="I13" s="28">
        <f>'brakes basic calc 1'!AO81</f>
        <v>2.368376083</v>
      </c>
      <c r="J13" s="28">
        <f>'brakes basic calc 1'!AP81</f>
        <v>2.131538474</v>
      </c>
      <c r="K13" s="28">
        <f>'brakes basic calc 1'!AQ81</f>
        <v>1.937762249</v>
      </c>
      <c r="L13" s="28">
        <f>'brakes basic calc 1'!AR81</f>
        <v>1.776282062</v>
      </c>
      <c r="M13" s="28">
        <f>'brakes basic calc 1'!AS81</f>
        <v>1.63964498</v>
      </c>
      <c r="N13" s="28">
        <f>'brakes basic calc 1'!AT81</f>
        <v>1.522527482</v>
      </c>
      <c r="O13" s="28">
        <f>'brakes basic calc 1'!AU81</f>
        <v>1.42102565</v>
      </c>
    </row>
    <row r="14" ht="13.5" customHeight="1">
      <c r="D14" s="18">
        <f>'brakes basic calc 1'!AJ82</f>
        <v>270</v>
      </c>
      <c r="E14" s="28">
        <f>'brakes basic calc 1'!AK82</f>
        <v>4.10518521</v>
      </c>
      <c r="F14" s="28">
        <f>'brakes basic calc 1'!AL82</f>
        <v>3.420987675</v>
      </c>
      <c r="G14" s="28">
        <f>'brakes basic calc 1'!AM82</f>
        <v>2.93227515</v>
      </c>
      <c r="H14" s="28">
        <f>'brakes basic calc 1'!AN82</f>
        <v>2.565740756</v>
      </c>
      <c r="I14" s="28">
        <f>'brakes basic calc 1'!AO82</f>
        <v>2.28065845</v>
      </c>
      <c r="J14" s="28">
        <f>'brakes basic calc 1'!AP82</f>
        <v>2.052592605</v>
      </c>
      <c r="K14" s="28">
        <f>'brakes basic calc 1'!AQ82</f>
        <v>1.865993277</v>
      </c>
      <c r="L14" s="28">
        <f>'brakes basic calc 1'!AR82</f>
        <v>1.710493837</v>
      </c>
      <c r="M14" s="28">
        <f>'brakes basic calc 1'!AS82</f>
        <v>1.578917388</v>
      </c>
      <c r="N14" s="28">
        <f>'brakes basic calc 1'!AT82</f>
        <v>1.466137575</v>
      </c>
      <c r="O14" s="28">
        <f>'brakes basic calc 1'!AU82</f>
        <v>1.36839507</v>
      </c>
    </row>
    <row r="15" ht="13.5" customHeight="1">
      <c r="D15" s="18">
        <f>'brakes basic calc 1'!AJ83</f>
        <v>280</v>
      </c>
      <c r="E15" s="28">
        <f>'brakes basic calc 1'!AK83</f>
        <v>3.958571452</v>
      </c>
      <c r="F15" s="28">
        <f>'brakes basic calc 1'!AL83</f>
        <v>3.298809544</v>
      </c>
      <c r="G15" s="28">
        <f>'brakes basic calc 1'!AM83</f>
        <v>2.827551037</v>
      </c>
      <c r="H15" s="28">
        <f>'brakes basic calc 1'!AN83</f>
        <v>2.474107158</v>
      </c>
      <c r="I15" s="28">
        <f>'brakes basic calc 1'!AO83</f>
        <v>2.199206362</v>
      </c>
      <c r="J15" s="28">
        <f>'brakes basic calc 1'!AP83</f>
        <v>1.979285726</v>
      </c>
      <c r="K15" s="28">
        <f>'brakes basic calc 1'!AQ83</f>
        <v>1.79935066</v>
      </c>
      <c r="L15" s="28">
        <f>'brakes basic calc 1'!AR83</f>
        <v>1.649404772</v>
      </c>
      <c r="M15" s="28">
        <f>'brakes basic calc 1'!AS83</f>
        <v>1.522527482</v>
      </c>
      <c r="N15" s="28">
        <f>'brakes basic calc 1'!AT83</f>
        <v>1.413775519</v>
      </c>
      <c r="O15" s="28">
        <f>'brakes basic calc 1'!AU83</f>
        <v>1.319523817</v>
      </c>
    </row>
    <row r="16" ht="13.5" customHeight="1">
      <c r="D16" s="18">
        <f>'brakes basic calc 1'!AJ84</f>
        <v>290</v>
      </c>
      <c r="E16" s="28">
        <f>'brakes basic calc 1'!AK84</f>
        <v>3.822068988</v>
      </c>
      <c r="F16" s="28">
        <f>'brakes basic calc 1'!AL84</f>
        <v>3.18505749</v>
      </c>
      <c r="G16" s="28">
        <f>'brakes basic calc 1'!AM84</f>
        <v>2.730049277</v>
      </c>
      <c r="H16" s="28">
        <f>'brakes basic calc 1'!AN84</f>
        <v>2.388793118</v>
      </c>
      <c r="I16" s="28">
        <f>'brakes basic calc 1'!AO84</f>
        <v>2.12337166</v>
      </c>
      <c r="J16" s="28">
        <f>'brakes basic calc 1'!AP84</f>
        <v>1.911034494</v>
      </c>
      <c r="K16" s="28">
        <f>'brakes basic calc 1'!AQ84</f>
        <v>1.737304086</v>
      </c>
      <c r="L16" s="28">
        <f>'brakes basic calc 1'!AR84</f>
        <v>1.592528745</v>
      </c>
      <c r="M16" s="28">
        <f>'brakes basic calc 1'!AS84</f>
        <v>1.470026534</v>
      </c>
      <c r="N16" s="28">
        <f>'brakes basic calc 1'!AT84</f>
        <v>1.365024639</v>
      </c>
      <c r="O16" s="28">
        <f>'brakes basic calc 1'!AU84</f>
        <v>1.274022996</v>
      </c>
    </row>
    <row r="17" ht="13.5" customHeight="1">
      <c r="D17" s="18">
        <f>'brakes basic calc 1'!AJ85</f>
        <v>300</v>
      </c>
      <c r="E17" s="28">
        <f>'brakes basic calc 1'!AK85</f>
        <v>3.694666689</v>
      </c>
      <c r="F17" s="28">
        <f>'brakes basic calc 1'!AL85</f>
        <v>3.078888907</v>
      </c>
      <c r="G17" s="28">
        <f>'brakes basic calc 1'!AM85</f>
        <v>2.639047635</v>
      </c>
      <c r="H17" s="28">
        <f>'brakes basic calc 1'!AN85</f>
        <v>2.309166681</v>
      </c>
      <c r="I17" s="28">
        <f>'brakes basic calc 1'!AO85</f>
        <v>2.052592605</v>
      </c>
      <c r="J17" s="28">
        <f>'brakes basic calc 1'!AP85</f>
        <v>1.847333344</v>
      </c>
      <c r="K17" s="28">
        <f>'brakes basic calc 1'!AQ85</f>
        <v>1.679393949</v>
      </c>
      <c r="L17" s="28">
        <f>'brakes basic calc 1'!AR85</f>
        <v>1.539444454</v>
      </c>
      <c r="M17" s="28">
        <f>'brakes basic calc 1'!AS85</f>
        <v>1.42102565</v>
      </c>
      <c r="N17" s="28">
        <f>'brakes basic calc 1'!AT85</f>
        <v>1.319523817</v>
      </c>
      <c r="O17" s="28">
        <f>'brakes basic calc 1'!AU85</f>
        <v>1.231555563</v>
      </c>
    </row>
    <row r="18" ht="13.5" customHeight="1">
      <c r="D18" s="18">
        <f>'brakes basic calc 1'!AJ86</f>
        <v>310</v>
      </c>
      <c r="E18" s="28">
        <f>'brakes basic calc 1'!AK86</f>
        <v>3.575483892</v>
      </c>
      <c r="F18" s="28">
        <f>'brakes basic calc 1'!AL86</f>
        <v>2.97956991</v>
      </c>
      <c r="G18" s="28">
        <f>'brakes basic calc 1'!AM86</f>
        <v>2.553917066</v>
      </c>
      <c r="H18" s="28">
        <f>'brakes basic calc 1'!AN86</f>
        <v>2.234677433</v>
      </c>
      <c r="I18" s="28">
        <f>'brakes basic calc 1'!AO86</f>
        <v>1.98637994</v>
      </c>
      <c r="J18" s="28">
        <f>'brakes basic calc 1'!AP86</f>
        <v>1.787741946</v>
      </c>
      <c r="K18" s="28">
        <f>'brakes basic calc 1'!AQ86</f>
        <v>1.625219951</v>
      </c>
      <c r="L18" s="28">
        <f>'brakes basic calc 1'!AR86</f>
        <v>1.489784955</v>
      </c>
      <c r="M18" s="28">
        <f>'brakes basic calc 1'!AS86</f>
        <v>1.375186112</v>
      </c>
      <c r="N18" s="28">
        <f>'brakes basic calc 1'!AT86</f>
        <v>1.276958533</v>
      </c>
      <c r="O18" s="28">
        <f>'brakes basic calc 1'!AU86</f>
        <v>1.191827964</v>
      </c>
    </row>
    <row r="19" ht="13.5" customHeight="1">
      <c r="D19" s="18">
        <f>'brakes basic calc 1'!AJ87</f>
        <v>320</v>
      </c>
      <c r="E19" s="28">
        <f>'brakes basic calc 1'!AK87</f>
        <v>3.463750021</v>
      </c>
      <c r="F19" s="28">
        <f>'brakes basic calc 1'!AL87</f>
        <v>2.886458351</v>
      </c>
      <c r="G19" s="28">
        <f>'brakes basic calc 1'!AM87</f>
        <v>2.474107158</v>
      </c>
      <c r="H19" s="28">
        <f>'brakes basic calc 1'!AN87</f>
        <v>2.164843763</v>
      </c>
      <c r="I19" s="28">
        <f>'brakes basic calc 1'!AO87</f>
        <v>1.924305567</v>
      </c>
      <c r="J19" s="28">
        <f>'brakes basic calc 1'!AP87</f>
        <v>1.73187501</v>
      </c>
      <c r="K19" s="28">
        <f>'brakes basic calc 1'!AQ87</f>
        <v>1.574431828</v>
      </c>
      <c r="L19" s="28">
        <f>'brakes basic calc 1'!AR87</f>
        <v>1.443229175</v>
      </c>
      <c r="M19" s="28">
        <f>'brakes basic calc 1'!AS87</f>
        <v>1.332211546</v>
      </c>
      <c r="N19" s="28">
        <f>'brakes basic calc 1'!AT87</f>
        <v>1.237053579</v>
      </c>
      <c r="O19" s="28">
        <f>'brakes basic calc 1'!AU87</f>
        <v>1.15458334</v>
      </c>
    </row>
    <row r="20" ht="13.5" customHeight="1">
      <c r="D20" s="18">
        <f>'brakes basic calc 1'!AJ88</f>
        <v>330</v>
      </c>
      <c r="E20" s="28">
        <f>'brakes basic calc 1'!AK88</f>
        <v>3.358787899</v>
      </c>
      <c r="F20" s="28">
        <f>'brakes basic calc 1'!AL88</f>
        <v>2.798989916</v>
      </c>
      <c r="G20" s="28">
        <f>'brakes basic calc 1'!AM88</f>
        <v>2.399134214</v>
      </c>
      <c r="H20" s="28">
        <f>'brakes basic calc 1'!AN88</f>
        <v>2.099242437</v>
      </c>
      <c r="I20" s="28">
        <f>'brakes basic calc 1'!AO88</f>
        <v>1.865993277</v>
      </c>
      <c r="J20" s="28">
        <f>'brakes basic calc 1'!AP88</f>
        <v>1.679393949</v>
      </c>
      <c r="K20" s="28">
        <f>'brakes basic calc 1'!AQ88</f>
        <v>1.526721772</v>
      </c>
      <c r="L20" s="28">
        <f>'brakes basic calc 1'!AR88</f>
        <v>1.399494958</v>
      </c>
      <c r="M20" s="28">
        <f>'brakes basic calc 1'!AS88</f>
        <v>1.2918415</v>
      </c>
      <c r="N20" s="28">
        <f>'brakes basic calc 1'!AT88</f>
        <v>1.199567107</v>
      </c>
      <c r="O20" s="28">
        <f>'brakes basic calc 1'!AU88</f>
        <v>1.119595966</v>
      </c>
    </row>
    <row r="21" ht="13.5" customHeight="1">
      <c r="D21" s="18">
        <f>'brakes basic calc 1'!AJ89</f>
        <v>340</v>
      </c>
      <c r="E21" s="28">
        <f>'brakes basic calc 1'!AK89</f>
        <v>3.26000002</v>
      </c>
      <c r="F21" s="28">
        <f>'brakes basic calc 1'!AL89</f>
        <v>2.716666683</v>
      </c>
      <c r="G21" s="28">
        <f>'brakes basic calc 1'!AM89</f>
        <v>2.328571443</v>
      </c>
      <c r="H21" s="28">
        <f>'brakes basic calc 1'!AN89</f>
        <v>2.037500012</v>
      </c>
      <c r="I21" s="28">
        <f>'brakes basic calc 1'!AO89</f>
        <v>1.811111122</v>
      </c>
      <c r="J21" s="28">
        <f>'brakes basic calc 1'!AP89</f>
        <v>1.63000001</v>
      </c>
      <c r="K21" s="28">
        <f>'brakes basic calc 1'!AQ89</f>
        <v>1.481818191</v>
      </c>
      <c r="L21" s="28">
        <f>'brakes basic calc 1'!AR89</f>
        <v>1.358333341</v>
      </c>
      <c r="M21" s="28">
        <f>'brakes basic calc 1'!AS89</f>
        <v>1.253846161</v>
      </c>
      <c r="N21" s="28">
        <f>'brakes basic calc 1'!AT89</f>
        <v>1.164285721</v>
      </c>
      <c r="O21" s="28">
        <f>'brakes basic calc 1'!AU89</f>
        <v>1.086666673</v>
      </c>
    </row>
    <row r="22" ht="13.5" customHeight="1">
      <c r="D22" s="18">
        <f>'brakes basic calc 1'!AJ90</f>
        <v>350</v>
      </c>
      <c r="E22" s="28">
        <f>'brakes basic calc 1'!AK90</f>
        <v>3.166857162</v>
      </c>
      <c r="F22" s="28">
        <f>'brakes basic calc 1'!AL90</f>
        <v>2.639047635</v>
      </c>
      <c r="G22" s="28">
        <f>'brakes basic calc 1'!AM90</f>
        <v>2.26204083</v>
      </c>
      <c r="H22" s="28">
        <f>'brakes basic calc 1'!AN90</f>
        <v>1.979285726</v>
      </c>
      <c r="I22" s="28">
        <f>'brakes basic calc 1'!AO90</f>
        <v>1.75936509</v>
      </c>
      <c r="J22" s="28">
        <f>'brakes basic calc 1'!AP90</f>
        <v>1.583428581</v>
      </c>
      <c r="K22" s="28">
        <f>'brakes basic calc 1'!AQ90</f>
        <v>1.439480528</v>
      </c>
      <c r="L22" s="28">
        <f>'brakes basic calc 1'!AR90</f>
        <v>1.319523817</v>
      </c>
      <c r="M22" s="28">
        <f>'brakes basic calc 1'!AS90</f>
        <v>1.218021985</v>
      </c>
      <c r="N22" s="28">
        <f>'brakes basic calc 1'!AT90</f>
        <v>1.131020415</v>
      </c>
      <c r="O22" s="28">
        <f>'brakes basic calc 1'!AU90</f>
        <v>1.055619054</v>
      </c>
    </row>
    <row r="23" ht="13.5" customHeight="1">
      <c r="D23" s="18">
        <f>'brakes basic calc 1'!AJ91</f>
        <v>360</v>
      </c>
      <c r="E23" s="28">
        <f>'brakes basic calc 1'!AK91</f>
        <v>3.078888907</v>
      </c>
      <c r="F23" s="28">
        <f>'brakes basic calc 1'!AL91</f>
        <v>2.565740756</v>
      </c>
      <c r="G23" s="28">
        <f>'brakes basic calc 1'!AM91</f>
        <v>2.199206362</v>
      </c>
      <c r="H23" s="28">
        <f>'brakes basic calc 1'!AN91</f>
        <v>1.924305567</v>
      </c>
      <c r="I23" s="28">
        <f>'brakes basic calc 1'!AO91</f>
        <v>1.710493837</v>
      </c>
      <c r="J23" s="28">
        <f>'brakes basic calc 1'!AP91</f>
        <v>1.539444454</v>
      </c>
      <c r="K23" s="28">
        <f>'brakes basic calc 1'!AQ91</f>
        <v>1.399494958</v>
      </c>
      <c r="L23" s="28">
        <f>'brakes basic calc 1'!AR91</f>
        <v>1.282870378</v>
      </c>
      <c r="M23" s="28">
        <f>'brakes basic calc 1'!AS91</f>
        <v>1.184188041</v>
      </c>
      <c r="N23" s="28">
        <f>'brakes basic calc 1'!AT91</f>
        <v>1.099603181</v>
      </c>
      <c r="O23" s="28">
        <f>'brakes basic calc 1'!AU91</f>
        <v>1.026296302</v>
      </c>
    </row>
    <row r="24" ht="13.5" customHeight="1">
      <c r="D24" s="18">
        <f>'brakes basic calc 1'!AJ92</f>
        <v>370</v>
      </c>
      <c r="E24" s="28">
        <f>'brakes basic calc 1'!AK92</f>
        <v>2.995675694</v>
      </c>
      <c r="F24" s="28">
        <f>'brakes basic calc 1'!AL92</f>
        <v>2.496396411</v>
      </c>
      <c r="G24" s="28">
        <f>'brakes basic calc 1'!AM92</f>
        <v>2.139768353</v>
      </c>
      <c r="H24" s="28">
        <f>'brakes basic calc 1'!AN92</f>
        <v>1.872297309</v>
      </c>
      <c r="I24" s="28">
        <f>'brakes basic calc 1'!AO92</f>
        <v>1.664264274</v>
      </c>
      <c r="J24" s="28">
        <f>'brakes basic calc 1'!AP92</f>
        <v>1.497837847</v>
      </c>
      <c r="K24" s="28">
        <f>'brakes basic calc 1'!AQ92</f>
        <v>1.36167077</v>
      </c>
      <c r="L24" s="28">
        <f>'brakes basic calc 1'!AR92</f>
        <v>1.248198206</v>
      </c>
      <c r="M24" s="28">
        <f>'brakes basic calc 1'!AS92</f>
        <v>1.152182959</v>
      </c>
      <c r="N24" s="28">
        <f>'brakes basic calc 1'!AT92</f>
        <v>1.069884176</v>
      </c>
      <c r="O24" s="28">
        <f>'brakes basic calc 1'!AU92</f>
        <v>0.9985585646</v>
      </c>
    </row>
    <row r="25" ht="13.5" customHeight="1">
      <c r="D25" s="18">
        <f>'brakes basic calc 1'!AJ93</f>
        <v>380</v>
      </c>
      <c r="E25" s="28">
        <f>'brakes basic calc 1'!AK93</f>
        <v>2.916842123</v>
      </c>
      <c r="F25" s="28">
        <f>'brakes basic calc 1'!AL93</f>
        <v>2.430701769</v>
      </c>
      <c r="G25" s="28">
        <f>'brakes basic calc 1'!AM93</f>
        <v>2.083458659</v>
      </c>
      <c r="H25" s="28">
        <f>'brakes basic calc 1'!AN93</f>
        <v>1.823026327</v>
      </c>
      <c r="I25" s="28">
        <f>'brakes basic calc 1'!AO93</f>
        <v>1.620467846</v>
      </c>
      <c r="J25" s="28">
        <f>'brakes basic calc 1'!AP93</f>
        <v>1.458421061</v>
      </c>
      <c r="K25" s="28">
        <f>'brakes basic calc 1'!AQ93</f>
        <v>1.325837329</v>
      </c>
      <c r="L25" s="28">
        <f>'brakes basic calc 1'!AR93</f>
        <v>1.215350884</v>
      </c>
      <c r="M25" s="28">
        <f>'brakes basic calc 1'!AS93</f>
        <v>1.121862355</v>
      </c>
      <c r="N25" s="28">
        <f>'brakes basic calc 1'!AT93</f>
        <v>1.04172933</v>
      </c>
      <c r="O25" s="28">
        <f>'brakes basic calc 1'!AU93</f>
        <v>0.9722807076</v>
      </c>
    </row>
    <row r="26" ht="13.5" customHeight="1">
      <c r="D26" s="18">
        <f>'brakes basic calc 1'!AJ94</f>
        <v>390</v>
      </c>
      <c r="E26" s="28">
        <f>'brakes basic calc 1'!AK94</f>
        <v>2.842051299</v>
      </c>
      <c r="F26" s="28">
        <f>'brakes basic calc 1'!AL94</f>
        <v>2.368376083</v>
      </c>
      <c r="G26" s="28">
        <f>'brakes basic calc 1'!AM94</f>
        <v>2.030036642</v>
      </c>
      <c r="H26" s="28">
        <f>'brakes basic calc 1'!AN94</f>
        <v>1.776282062</v>
      </c>
      <c r="I26" s="28">
        <f>'brakes basic calc 1'!AO94</f>
        <v>1.578917388</v>
      </c>
      <c r="J26" s="28">
        <f>'brakes basic calc 1'!AP94</f>
        <v>1.42102565</v>
      </c>
      <c r="K26" s="28">
        <f>'brakes basic calc 1'!AQ94</f>
        <v>1.2918415</v>
      </c>
      <c r="L26" s="28">
        <f>'brakes basic calc 1'!AR94</f>
        <v>1.184188041</v>
      </c>
      <c r="M26" s="28">
        <f>'brakes basic calc 1'!AS94</f>
        <v>1.093096654</v>
      </c>
      <c r="N26" s="28">
        <f>'brakes basic calc 1'!AT94</f>
        <v>1.015018321</v>
      </c>
      <c r="O26" s="28">
        <f>'brakes basic calc 1'!AU94</f>
        <v>0.947350433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conditionalFormatting sqref="E12:O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