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af\MATKUL\SEMESTER 8\PemSi\Tugas-Pemrograman-Simulasi-main\"/>
    </mc:Choice>
  </mc:AlternateContent>
  <bookViews>
    <workbookView xWindow="0" yWindow="0" windowWidth="24000" windowHeight="9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P11" i="1" l="1"/>
  <c r="K11" i="1"/>
  <c r="J35" i="1"/>
  <c r="C14" i="1"/>
  <c r="B12" i="1"/>
  <c r="M23" i="1" s="1"/>
  <c r="D12" i="1"/>
  <c r="C12" i="1"/>
  <c r="C15" i="1" s="1"/>
  <c r="O23" i="1" s="1"/>
  <c r="E11" i="1"/>
  <c r="F11" i="1"/>
  <c r="D11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E12" i="1" l="1"/>
  <c r="K2" i="1"/>
  <c r="F12" i="1"/>
  <c r="J23" i="1" s="1"/>
  <c r="O2" i="1"/>
  <c r="N23" i="1"/>
  <c r="L25" i="1" s="1"/>
  <c r="J2" i="1"/>
  <c r="K23" i="1"/>
  <c r="N2" i="1"/>
  <c r="L6" i="1"/>
  <c r="N11" i="1"/>
  <c r="L23" i="1"/>
  <c r="K25" i="1" s="1"/>
  <c r="O11" i="1"/>
  <c r="J11" i="1" l="1"/>
  <c r="M25" i="1"/>
  <c r="N25" i="1" s="1"/>
  <c r="L2" i="1"/>
  <c r="J6" i="1"/>
  <c r="N6" i="1" s="1"/>
  <c r="P2" i="1"/>
  <c r="J25" i="1"/>
  <c r="L11" i="1"/>
  <c r="R11" i="1" s="1"/>
  <c r="M20" i="1" s="1"/>
  <c r="N29" i="1" l="1"/>
  <c r="J29" i="1" s="1"/>
  <c r="J30" i="1" s="1"/>
  <c r="J38" i="1" s="1"/>
  <c r="R2" i="1"/>
  <c r="R5" i="1" s="1"/>
  <c r="M32" i="1"/>
  <c r="J33" i="1" l="1"/>
  <c r="J36" i="1" s="1"/>
  <c r="K32" i="1"/>
  <c r="K20" i="1"/>
</calcChain>
</file>

<file path=xl/sharedStrings.xml><?xml version="1.0" encoding="utf-8"?>
<sst xmlns="http://schemas.openxmlformats.org/spreadsheetml/2006/main" count="66" uniqueCount="53">
  <si>
    <t>No</t>
  </si>
  <si>
    <t>X^2</t>
  </si>
  <si>
    <t>Y^2</t>
  </si>
  <si>
    <t>XY</t>
  </si>
  <si>
    <t>N</t>
  </si>
  <si>
    <t>Σ</t>
  </si>
  <si>
    <t>Konstanta
A</t>
  </si>
  <si>
    <t>ΣYi</t>
  </si>
  <si>
    <t>Σxi</t>
  </si>
  <si>
    <t>ΣXi^2</t>
  </si>
  <si>
    <r>
      <t>(</t>
    </r>
    <r>
      <rPr>
        <sz val="11"/>
        <color theme="1"/>
        <rFont val="Calibri"/>
        <family val="2"/>
      </rPr>
      <t>Σyi) (Σ</t>
    </r>
    <r>
      <rPr>
        <sz val="11"/>
        <color theme="1"/>
        <rFont val="Calibri"/>
        <family val="2"/>
        <scheme val="minor"/>
      </rPr>
      <t>xi^2) - (</t>
    </r>
    <r>
      <rPr>
        <sz val="11"/>
        <color theme="1"/>
        <rFont val="Calibri"/>
        <family val="2"/>
      </rPr>
      <t>Σxi) (Σ</t>
    </r>
    <r>
      <rPr>
        <sz val="11"/>
        <color theme="1"/>
        <rFont val="Calibri"/>
        <family val="2"/>
        <scheme val="minor"/>
      </rPr>
      <t>XiYi) /
 n</t>
    </r>
    <r>
      <rPr>
        <sz val="11"/>
        <color theme="1"/>
        <rFont val="Calibri"/>
        <family val="2"/>
      </rPr>
      <t>ΣXi^2 - (Σ</t>
    </r>
    <r>
      <rPr>
        <sz val="11"/>
        <color theme="1"/>
        <rFont val="Calibri"/>
        <family val="2"/>
        <scheme val="minor"/>
      </rPr>
      <t>xi)^2</t>
    </r>
  </si>
  <si>
    <t>(Σyi) (Σxi^2)</t>
  </si>
  <si>
    <t>-</t>
  </si>
  <si>
    <t>ΣXiYi</t>
  </si>
  <si>
    <t>(Σxi) (ΣXiYi)</t>
  </si>
  <si>
    <t>=</t>
  </si>
  <si>
    <t>(Σyi) (Σxi^2) - (Σxi) (ΣXiYi)</t>
  </si>
  <si>
    <t>nΣXi^2</t>
  </si>
  <si>
    <t>(Σxi)^2</t>
  </si>
  <si>
    <t>ΣX^2</t>
  </si>
  <si>
    <t>ΣY^2</t>
  </si>
  <si>
    <t>nΣXi^2 - (Σxi)^2</t>
  </si>
  <si>
    <t>Hasil</t>
  </si>
  <si>
    <t>Koefisien
B</t>
  </si>
  <si>
    <r>
      <t>n</t>
    </r>
    <r>
      <rPr>
        <sz val="11"/>
        <color theme="1"/>
        <rFont val="Calibri"/>
        <family val="2"/>
      </rPr>
      <t>ΣXiYi - (Σxi) (ΣXiYi) / nΣXi - (Σxi)^2</t>
    </r>
  </si>
  <si>
    <t>nΣXiYi</t>
  </si>
  <si>
    <t>/</t>
  </si>
  <si>
    <t>nΣXi</t>
  </si>
  <si>
    <t>nΣXi (Σxi)^2</t>
  </si>
  <si>
    <t>Persamaan regresi</t>
  </si>
  <si>
    <t xml:space="preserve">Y = </t>
  </si>
  <si>
    <t>Korelasi</t>
  </si>
  <si>
    <t>(Σxi)(Σyi)</t>
  </si>
  <si>
    <t>nΣYi^2</t>
  </si>
  <si>
    <t>(Σyi)^2</t>
  </si>
  <si>
    <t>nΣXiYi - (Σxi)(Σyi)</t>
  </si>
  <si>
    <t>nΣXi^2 -  (ΣXi)^2</t>
  </si>
  <si>
    <t>nΣYi^2 - (Σyi)^2)</t>
  </si>
  <si>
    <t>(nΣXi^2 -  (ΣXi)^2) (nΣYi^2 - (Σyi)^2)</t>
  </si>
  <si>
    <t>sqrt(nΣXi^2 -  (ΣXi)^2)(nΣYi^2 - (Σyi)^2)</t>
  </si>
  <si>
    <t>Koefisien determinasi</t>
  </si>
  <si>
    <t>Sisa</t>
  </si>
  <si>
    <t xml:space="preserve">Persamaan Regresi Linear </t>
  </si>
  <si>
    <t xml:space="preserve">Nilai r </t>
  </si>
  <si>
    <t>Nilai kolerasi klasifikasi</t>
  </si>
  <si>
    <t>Nilai korelasi positif (+) menunjukkan hubungan lurus/linear</t>
  </si>
  <si>
    <t xml:space="preserve">Kekuatan hubungan </t>
  </si>
  <si>
    <t>Koefisien Determinasi</t>
  </si>
  <si>
    <t>Interpretasinya</t>
  </si>
  <si>
    <t>X (berat badan)</t>
  </si>
  <si>
    <t>Y (tinggi badan)</t>
  </si>
  <si>
    <t xml:space="preserve"> (ΣXiYi)</t>
  </si>
  <si>
    <t>nΣXiYi - (ΣXiYi)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</si>
</sst>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2" fillId="2" borderId="3" xfId="3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2" applyBorder="1" applyAlignment="1">
      <alignment horizontal="center" vertical="center"/>
    </xf>
    <xf numFmtId="0" fontId="1" fillId="0" borderId="0" xfId="2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righ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/>
    </xf>
    <xf numFmtId="0" fontId="2" fillId="2" borderId="12" xfId="2" applyFont="1" applyFill="1" applyBorder="1" applyAlignment="1">
      <alignment horizontal="left"/>
    </xf>
    <xf numFmtId="0" fontId="2" fillId="2" borderId="9" xfId="2" applyFont="1" applyFill="1" applyBorder="1" applyAlignment="1">
      <alignment horizontal="left"/>
    </xf>
    <xf numFmtId="0" fontId="2" fillId="2" borderId="10" xfId="2" applyFont="1" applyFill="1" applyBorder="1" applyAlignment="1">
      <alignment horizontal="left"/>
    </xf>
    <xf numFmtId="0" fontId="2" fillId="2" borderId="3" xfId="2" applyFont="1" applyFill="1" applyBorder="1" applyAlignment="1">
      <alignment horizontal="left"/>
    </xf>
    <xf numFmtId="0" fontId="2" fillId="2" borderId="8" xfId="2" applyFont="1" applyFill="1" applyBorder="1" applyAlignment="1">
      <alignment horizontal="left"/>
    </xf>
    <xf numFmtId="0" fontId="2" fillId="2" borderId="9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2" fillId="2" borderId="7" xfId="2" applyFont="1" applyFill="1" applyBorder="1" applyAlignment="1">
      <alignment horizontal="left"/>
    </xf>
    <xf numFmtId="0" fontId="2" fillId="2" borderId="13" xfId="2" applyFont="1" applyFill="1" applyBorder="1" applyAlignment="1">
      <alignment horizontal="left"/>
    </xf>
    <xf numFmtId="0" fontId="2" fillId="2" borderId="14" xfId="2" applyFont="1" applyFill="1" applyBorder="1" applyAlignment="1">
      <alignment horizontal="left"/>
    </xf>
    <xf numFmtId="0" fontId="2" fillId="2" borderId="8" xfId="2" applyFont="1" applyFill="1" applyBorder="1" applyAlignment="1">
      <alignment horizontal="left"/>
    </xf>
    <xf numFmtId="0" fontId="2" fillId="2" borderId="9" xfId="2" applyFont="1" applyFill="1" applyBorder="1" applyAlignment="1">
      <alignment horizontal="left"/>
    </xf>
    <xf numFmtId="0" fontId="2" fillId="2" borderId="10" xfId="2" applyFont="1" applyFill="1" applyBorder="1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left"/>
    </xf>
    <xf numFmtId="0" fontId="2" fillId="2" borderId="12" xfId="2" applyFont="1" applyFill="1" applyBorder="1" applyAlignment="1">
      <alignment horizontal="left"/>
    </xf>
    <xf numFmtId="0" fontId="2" fillId="2" borderId="15" xfId="2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J1" workbookViewId="0">
      <selection activeCell="K42" sqref="K42"/>
    </sheetView>
  </sheetViews>
  <sheetFormatPr defaultRowHeight="15" x14ac:dyDescent="0.25"/>
  <cols>
    <col min="2" max="2" width="14.28515625" customWidth="1"/>
    <col min="3" max="3" width="15.42578125" customWidth="1"/>
    <col min="5" max="5" width="8.85546875" customWidth="1"/>
    <col min="9" max="9" width="31.5703125" customWidth="1"/>
    <col min="10" max="10" width="19" customWidth="1"/>
    <col min="11" max="11" width="24.7109375" customWidth="1"/>
    <col min="12" max="12" width="20.42578125" customWidth="1"/>
    <col min="13" max="13" width="37.28515625" customWidth="1"/>
    <col min="14" max="14" width="40.140625" customWidth="1"/>
    <col min="15" max="15" width="15.28515625" customWidth="1"/>
    <col min="16" max="16" width="12.42578125" customWidth="1"/>
    <col min="18" max="18" width="25.5703125" customWidth="1"/>
  </cols>
  <sheetData>
    <row r="1" spans="1:18" ht="30.75" thickBot="1" x14ac:dyDescent="0.3">
      <c r="A1" s="3" t="s">
        <v>0</v>
      </c>
      <c r="B1" s="3" t="s">
        <v>49</v>
      </c>
      <c r="C1" s="3" t="s">
        <v>50</v>
      </c>
      <c r="D1" s="3" t="s">
        <v>1</v>
      </c>
      <c r="E1" s="3" t="s">
        <v>2</v>
      </c>
      <c r="F1" s="3" t="s">
        <v>3</v>
      </c>
      <c r="G1" s="3" t="s">
        <v>4</v>
      </c>
      <c r="I1" s="13" t="s">
        <v>6</v>
      </c>
      <c r="J1" s="11" t="s">
        <v>7</v>
      </c>
      <c r="K1" s="11" t="s">
        <v>9</v>
      </c>
      <c r="L1" s="14" t="s">
        <v>11</v>
      </c>
      <c r="M1" s="15" t="s">
        <v>12</v>
      </c>
      <c r="N1" s="15" t="s">
        <v>8</v>
      </c>
      <c r="O1" s="15" t="s">
        <v>13</v>
      </c>
      <c r="P1" s="15" t="s">
        <v>14</v>
      </c>
      <c r="Q1" s="15" t="s">
        <v>15</v>
      </c>
      <c r="R1" s="14" t="s">
        <v>16</v>
      </c>
    </row>
    <row r="2" spans="1:18" x14ac:dyDescent="0.25">
      <c r="A2" s="5">
        <v>1</v>
      </c>
      <c r="B2" s="1">
        <v>45</v>
      </c>
      <c r="C2" s="1">
        <v>151</v>
      </c>
      <c r="D2" s="6">
        <f>B2^2</f>
        <v>2025</v>
      </c>
      <c r="E2" s="7">
        <f>C2^2</f>
        <v>22801</v>
      </c>
      <c r="F2" s="6">
        <f>B2*C2</f>
        <v>6795</v>
      </c>
      <c r="G2" s="42">
        <f>COUNT(A2:A1048576)</f>
        <v>10</v>
      </c>
      <c r="I2" s="43" t="s">
        <v>10</v>
      </c>
      <c r="J2" s="2">
        <f>C12</f>
        <v>1682</v>
      </c>
      <c r="K2" s="2">
        <f>D12</f>
        <v>54564</v>
      </c>
      <c r="L2" s="2">
        <f>J2*K2</f>
        <v>91776648</v>
      </c>
      <c r="M2" s="2"/>
      <c r="N2" s="2">
        <f>B12</f>
        <v>720</v>
      </c>
      <c r="O2" s="2">
        <f>F12</f>
        <v>122049</v>
      </c>
      <c r="P2" s="2">
        <f>N2*O2</f>
        <v>87875280</v>
      </c>
      <c r="Q2" s="2"/>
      <c r="R2" s="2">
        <f>L2-P2</f>
        <v>3901368</v>
      </c>
    </row>
    <row r="3" spans="1:18" x14ac:dyDescent="0.25">
      <c r="A3" s="5">
        <v>2</v>
      </c>
      <c r="B3" s="1">
        <v>72</v>
      </c>
      <c r="C3" s="1">
        <v>161</v>
      </c>
      <c r="D3" s="6">
        <f t="shared" ref="D3:D11" si="0">B3^2</f>
        <v>5184</v>
      </c>
      <c r="E3" s="7">
        <f t="shared" ref="E3:E11" si="1">C3^2</f>
        <v>25921</v>
      </c>
      <c r="F3" s="6">
        <f t="shared" ref="F3:F11" si="2">B3*C3</f>
        <v>11592</v>
      </c>
      <c r="G3" s="42"/>
      <c r="I3" s="44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>
        <v>3</v>
      </c>
      <c r="B4" s="1">
        <v>80</v>
      </c>
      <c r="C4" s="1">
        <v>166</v>
      </c>
      <c r="D4" s="6">
        <f t="shared" si="0"/>
        <v>6400</v>
      </c>
      <c r="E4" s="7">
        <f t="shared" si="1"/>
        <v>27556</v>
      </c>
      <c r="F4" s="6">
        <f t="shared" si="2"/>
        <v>13280</v>
      </c>
      <c r="G4" s="42"/>
      <c r="I4" s="44"/>
      <c r="J4" s="2"/>
      <c r="K4" s="2"/>
      <c r="L4" s="2"/>
      <c r="M4" s="2"/>
      <c r="N4" s="2"/>
      <c r="O4" s="2"/>
      <c r="P4" s="2"/>
      <c r="Q4" s="2"/>
      <c r="R4" s="16" t="s">
        <v>22</v>
      </c>
    </row>
    <row r="5" spans="1:18" x14ac:dyDescent="0.25">
      <c r="A5" s="5">
        <v>4</v>
      </c>
      <c r="B5" s="1">
        <v>55</v>
      </c>
      <c r="C5" s="1">
        <v>165</v>
      </c>
      <c r="D5" s="6">
        <f t="shared" si="0"/>
        <v>3025</v>
      </c>
      <c r="E5" s="7">
        <f t="shared" si="1"/>
        <v>27225</v>
      </c>
      <c r="F5" s="6">
        <f t="shared" si="2"/>
        <v>9075</v>
      </c>
      <c r="G5" s="42"/>
      <c r="I5" s="44"/>
      <c r="J5" s="11" t="s">
        <v>17</v>
      </c>
      <c r="K5" s="2" t="s">
        <v>12</v>
      </c>
      <c r="L5" s="14" t="s">
        <v>18</v>
      </c>
      <c r="M5" s="2" t="s">
        <v>15</v>
      </c>
      <c r="N5" s="11" t="s">
        <v>21</v>
      </c>
      <c r="O5" s="2"/>
      <c r="P5" s="2"/>
      <c r="Q5" s="2" t="s">
        <v>15</v>
      </c>
      <c r="R5" s="2">
        <f>ROUND(R2/N6,3)</f>
        <v>143.22200000000001</v>
      </c>
    </row>
    <row r="6" spans="1:18" x14ac:dyDescent="0.25">
      <c r="A6" s="5">
        <v>5</v>
      </c>
      <c r="B6" s="1">
        <v>60</v>
      </c>
      <c r="C6" s="1">
        <v>159</v>
      </c>
      <c r="D6" s="6">
        <f t="shared" si="0"/>
        <v>3600</v>
      </c>
      <c r="E6" s="7">
        <f t="shared" si="1"/>
        <v>25281</v>
      </c>
      <c r="F6" s="6">
        <f t="shared" si="2"/>
        <v>9540</v>
      </c>
      <c r="G6" s="42"/>
      <c r="I6" s="44"/>
      <c r="J6" s="2">
        <f>G2*D12</f>
        <v>545640</v>
      </c>
      <c r="K6" s="2"/>
      <c r="L6" s="2">
        <f>C14</f>
        <v>518400</v>
      </c>
      <c r="M6" s="2"/>
      <c r="N6" s="2">
        <f>J6-L6</f>
        <v>27240</v>
      </c>
      <c r="O6" s="2"/>
      <c r="P6" s="2"/>
      <c r="Q6" s="2"/>
      <c r="R6" s="2"/>
    </row>
    <row r="7" spans="1:18" x14ac:dyDescent="0.25">
      <c r="A7" s="5">
        <v>6</v>
      </c>
      <c r="B7" s="1">
        <v>76</v>
      </c>
      <c r="C7" s="1">
        <v>161</v>
      </c>
      <c r="D7" s="6">
        <f t="shared" si="0"/>
        <v>5776</v>
      </c>
      <c r="E7" s="7">
        <f t="shared" si="1"/>
        <v>25921</v>
      </c>
      <c r="F7" s="6">
        <f t="shared" si="2"/>
        <v>12236</v>
      </c>
      <c r="G7" s="42"/>
      <c r="I7" s="44"/>
    </row>
    <row r="8" spans="1:18" x14ac:dyDescent="0.25">
      <c r="A8" s="5">
        <v>7</v>
      </c>
      <c r="B8" s="1">
        <v>95</v>
      </c>
      <c r="C8" s="1">
        <v>175</v>
      </c>
      <c r="D8" s="6">
        <f t="shared" si="0"/>
        <v>9025</v>
      </c>
      <c r="E8" s="7">
        <f t="shared" si="1"/>
        <v>30625</v>
      </c>
      <c r="F8" s="6">
        <f t="shared" si="2"/>
        <v>16625</v>
      </c>
      <c r="G8" s="42"/>
      <c r="I8" s="44"/>
    </row>
    <row r="9" spans="1:18" x14ac:dyDescent="0.25">
      <c r="A9" s="5">
        <v>8</v>
      </c>
      <c r="B9" s="1">
        <v>77</v>
      </c>
      <c r="C9" s="1">
        <v>178</v>
      </c>
      <c r="D9" s="6">
        <f t="shared" si="0"/>
        <v>5929</v>
      </c>
      <c r="E9" s="7">
        <f t="shared" si="1"/>
        <v>31684</v>
      </c>
      <c r="F9" s="6">
        <f t="shared" si="2"/>
        <v>13706</v>
      </c>
      <c r="G9" s="42"/>
    </row>
    <row r="10" spans="1:18" x14ac:dyDescent="0.25">
      <c r="A10" s="5">
        <v>9</v>
      </c>
      <c r="B10" s="1">
        <v>100</v>
      </c>
      <c r="C10" s="1">
        <v>181</v>
      </c>
      <c r="D10" s="6">
        <f t="shared" si="0"/>
        <v>10000</v>
      </c>
      <c r="E10" s="7">
        <f t="shared" si="1"/>
        <v>32761</v>
      </c>
      <c r="F10" s="6">
        <f t="shared" si="2"/>
        <v>18100</v>
      </c>
      <c r="G10" s="42"/>
      <c r="I10" s="45" t="s">
        <v>23</v>
      </c>
      <c r="J10" s="11" t="s">
        <v>25</v>
      </c>
      <c r="K10" s="11" t="s">
        <v>51</v>
      </c>
      <c r="L10" s="11" t="s">
        <v>52</v>
      </c>
      <c r="M10" s="2" t="s">
        <v>26</v>
      </c>
      <c r="N10" s="11" t="s">
        <v>27</v>
      </c>
      <c r="O10" s="11" t="s">
        <v>18</v>
      </c>
      <c r="P10" s="11" t="s">
        <v>28</v>
      </c>
      <c r="Q10" s="2" t="s">
        <v>15</v>
      </c>
      <c r="R10" s="16" t="s">
        <v>22</v>
      </c>
    </row>
    <row r="11" spans="1:18" x14ac:dyDescent="0.25">
      <c r="A11" s="8">
        <v>10</v>
      </c>
      <c r="B11" s="1">
        <v>60</v>
      </c>
      <c r="C11" s="1">
        <v>185</v>
      </c>
      <c r="D11" s="9">
        <f t="shared" si="0"/>
        <v>3600</v>
      </c>
      <c r="E11" s="10">
        <f t="shared" si="1"/>
        <v>34225</v>
      </c>
      <c r="F11" s="9">
        <f t="shared" si="2"/>
        <v>11100</v>
      </c>
      <c r="G11" s="42"/>
      <c r="I11" s="46"/>
      <c r="J11" s="2">
        <f>G2*F12</f>
        <v>1220490</v>
      </c>
      <c r="K11" s="2">
        <f>B12*C12</f>
        <v>1211040</v>
      </c>
      <c r="L11" s="2">
        <f>J11-K11</f>
        <v>9450</v>
      </c>
      <c r="M11" s="2"/>
      <c r="N11" s="2">
        <f>G2*B12</f>
        <v>7200</v>
      </c>
      <c r="O11" s="2">
        <f>C14</f>
        <v>518400</v>
      </c>
      <c r="P11" s="2">
        <f>N11-O11</f>
        <v>-511200</v>
      </c>
      <c r="Q11" s="2"/>
      <c r="R11" s="2">
        <f>ROUND(L11/P11,3)</f>
        <v>-1.7999999999999999E-2</v>
      </c>
    </row>
    <row r="12" spans="1:18" x14ac:dyDescent="0.25">
      <c r="A12" s="4" t="s">
        <v>5</v>
      </c>
      <c r="B12" s="5">
        <f>SUM(B2:B11)</f>
        <v>720</v>
      </c>
      <c r="C12" s="5">
        <f>SUM(C2:C11)</f>
        <v>1682</v>
      </c>
      <c r="D12" s="5">
        <f>SUM(D2:D11)</f>
        <v>54564</v>
      </c>
      <c r="E12" s="5">
        <f>SUM(E2:E11)</f>
        <v>284000</v>
      </c>
      <c r="F12" s="5">
        <f>SUM(F2:F11)</f>
        <v>122049</v>
      </c>
      <c r="G12" s="42"/>
      <c r="I12" s="44" t="s">
        <v>24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I13" s="44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B14" s="4" t="s">
        <v>19</v>
      </c>
      <c r="C14">
        <f>B12^2</f>
        <v>518400</v>
      </c>
      <c r="I14" s="44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B15" s="4" t="s">
        <v>20</v>
      </c>
      <c r="C15">
        <f>C12^2</f>
        <v>2829124</v>
      </c>
      <c r="I15" s="44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I16" s="44"/>
      <c r="J16" s="2"/>
      <c r="K16" s="2"/>
      <c r="L16" s="2"/>
      <c r="M16" s="2"/>
      <c r="N16" s="2"/>
      <c r="O16" s="2"/>
      <c r="P16" s="2"/>
      <c r="Q16" s="2"/>
      <c r="R16" s="2"/>
    </row>
    <row r="17" spans="9:18" x14ac:dyDescent="0.25">
      <c r="I17" s="44"/>
      <c r="J17" s="2"/>
      <c r="K17" s="2"/>
      <c r="L17" s="2"/>
      <c r="M17" s="2"/>
      <c r="N17" s="2"/>
      <c r="O17" s="2"/>
      <c r="P17" s="2"/>
      <c r="Q17" s="2"/>
      <c r="R17" s="2"/>
    </row>
    <row r="18" spans="9:18" x14ac:dyDescent="0.25">
      <c r="I18" s="44"/>
      <c r="J18" s="2"/>
      <c r="K18" s="2"/>
      <c r="L18" s="2"/>
      <c r="M18" s="2"/>
      <c r="N18" s="2"/>
      <c r="O18" s="2"/>
      <c r="P18" s="2"/>
      <c r="Q18" s="2"/>
      <c r="R18" s="2"/>
    </row>
    <row r="20" spans="9:18" x14ac:dyDescent="0.25">
      <c r="I20" s="12" t="s">
        <v>29</v>
      </c>
      <c r="J20" s="16" t="s">
        <v>30</v>
      </c>
      <c r="K20" s="16">
        <f>R5</f>
        <v>143.22200000000001</v>
      </c>
      <c r="L20" s="16" t="s">
        <v>12</v>
      </c>
      <c r="M20" s="16">
        <f>R11</f>
        <v>-1.7999999999999999E-2</v>
      </c>
    </row>
    <row r="22" spans="9:18" x14ac:dyDescent="0.25">
      <c r="I22" s="12" t="s">
        <v>31</v>
      </c>
      <c r="J22" s="17" t="s">
        <v>25</v>
      </c>
      <c r="K22" s="18" t="s">
        <v>32</v>
      </c>
      <c r="L22" s="17" t="s">
        <v>17</v>
      </c>
      <c r="M22" s="18" t="s">
        <v>18</v>
      </c>
      <c r="N22" s="17" t="s">
        <v>33</v>
      </c>
      <c r="O22" s="18" t="s">
        <v>34</v>
      </c>
    </row>
    <row r="23" spans="9:18" x14ac:dyDescent="0.25">
      <c r="J23" s="5">
        <f>G2*F12</f>
        <v>1220490</v>
      </c>
      <c r="K23" s="5">
        <f>B12*C12</f>
        <v>1211040</v>
      </c>
      <c r="L23" s="5">
        <f>G2*C14</f>
        <v>5184000</v>
      </c>
      <c r="M23" s="5">
        <f>C14</f>
        <v>518400</v>
      </c>
      <c r="N23" s="5">
        <f>G2*C15</f>
        <v>28291240</v>
      </c>
      <c r="O23" s="5">
        <f>C15</f>
        <v>2829124</v>
      </c>
    </row>
    <row r="24" spans="9:18" x14ac:dyDescent="0.25">
      <c r="J24" s="17" t="s">
        <v>35</v>
      </c>
      <c r="K24" s="17" t="s">
        <v>36</v>
      </c>
      <c r="L24" s="17" t="s">
        <v>37</v>
      </c>
      <c r="M24" s="17" t="s">
        <v>38</v>
      </c>
      <c r="N24" s="17" t="s">
        <v>39</v>
      </c>
    </row>
    <row r="25" spans="9:18" x14ac:dyDescent="0.25">
      <c r="J25" s="5">
        <f>J23-K23</f>
        <v>9450</v>
      </c>
      <c r="K25" s="5">
        <f>L23-M23</f>
        <v>4665600</v>
      </c>
      <c r="L25" s="5">
        <f>N23-O23</f>
        <v>25462116</v>
      </c>
      <c r="M25" s="6">
        <f>K25*L25</f>
        <v>118796048409600</v>
      </c>
      <c r="N25" s="6">
        <f>SQRT(M25)</f>
        <v>10899360</v>
      </c>
    </row>
    <row r="28" spans="9:18" x14ac:dyDescent="0.25">
      <c r="N28" s="16" t="s">
        <v>22</v>
      </c>
    </row>
    <row r="29" spans="9:18" x14ac:dyDescent="0.25">
      <c r="I29" s="12" t="s">
        <v>40</v>
      </c>
      <c r="J29">
        <f>ROUND(N29^2*100,5)</f>
        <v>1E-4</v>
      </c>
      <c r="N29" s="2">
        <f>ROUND(J25/N25,3)</f>
        <v>1E-3</v>
      </c>
    </row>
    <row r="30" spans="9:18" x14ac:dyDescent="0.25">
      <c r="I30" s="12" t="s">
        <v>41</v>
      </c>
      <c r="J30">
        <f>100-J29</f>
        <v>99.999899999999997</v>
      </c>
    </row>
    <row r="32" spans="9:18" x14ac:dyDescent="0.25">
      <c r="I32" s="19" t="s">
        <v>42</v>
      </c>
      <c r="J32" s="20" t="s">
        <v>30</v>
      </c>
      <c r="K32" s="21">
        <f>R5</f>
        <v>143.22200000000001</v>
      </c>
      <c r="L32" s="21" t="s">
        <v>12</v>
      </c>
      <c r="M32" s="21">
        <f>R11</f>
        <v>-1.7999999999999999E-2</v>
      </c>
      <c r="N32" s="21"/>
      <c r="O32" s="22"/>
    </row>
    <row r="33" spans="9:15" x14ac:dyDescent="0.25">
      <c r="I33" s="19" t="s">
        <v>43</v>
      </c>
      <c r="J33" s="23">
        <f>N29</f>
        <v>1E-3</v>
      </c>
      <c r="K33" s="24"/>
      <c r="L33" s="24"/>
      <c r="M33" s="25"/>
      <c r="N33" s="24"/>
      <c r="O33" s="26"/>
    </row>
    <row r="34" spans="9:15" x14ac:dyDescent="0.25">
      <c r="I34" s="19" t="s">
        <v>44</v>
      </c>
      <c r="J34" s="34" t="s">
        <v>45</v>
      </c>
      <c r="K34" s="35"/>
      <c r="L34" s="35"/>
      <c r="M34" s="35"/>
      <c r="N34" s="35"/>
      <c r="O34" s="36"/>
    </row>
    <row r="35" spans="9:15" x14ac:dyDescent="0.25">
      <c r="I35" s="19" t="s">
        <v>46</v>
      </c>
      <c r="J35" s="27" t="str">
        <f>"Kekuatan nilai r adalah "&amp;IF((J33&lt;0.2),"Sedang",IF((J33&lt;0.4),"Lemah",IF((J33&lt;0.6),"Sedang",IF((J33&lt;0.8),"Kuat",IF((J33&lt;=1),"Sangat Kuat")&amp;""))))</f>
        <v>Kekuatan nilai r adalah Sedang</v>
      </c>
      <c r="K35" s="28"/>
      <c r="L35" s="25"/>
      <c r="M35" s="29"/>
      <c r="N35" s="29"/>
      <c r="O35" s="30"/>
    </row>
    <row r="36" spans="9:15" x14ac:dyDescent="0.25">
      <c r="I36" s="19" t="s">
        <v>47</v>
      </c>
      <c r="J36" s="28" t="str">
        <f>""&amp;ROUND(J33^2*100,5)&amp;" %"</f>
        <v>0,0001 %</v>
      </c>
      <c r="K36" s="25"/>
      <c r="L36" s="25"/>
      <c r="M36" s="25"/>
      <c r="N36" s="25"/>
      <c r="O36" s="26"/>
    </row>
    <row r="37" spans="9:15" x14ac:dyDescent="0.25">
      <c r="I37" s="37" t="s">
        <v>48</v>
      </c>
      <c r="J37" s="31" t="str">
        <f>"Besar kontribusi variabel "&amp;B1&amp;" terhadap "&amp;C1&amp;" adalah "&amp;J36&amp;" % "</f>
        <v xml:space="preserve">Besar kontribusi variabel X (berat badan) terhadap Y (tinggi badan) adalah 0,0001 % % </v>
      </c>
      <c r="K37" s="32"/>
      <c r="L37" s="32"/>
      <c r="M37" s="32"/>
      <c r="N37" s="32"/>
      <c r="O37" s="33"/>
    </row>
    <row r="38" spans="9:15" x14ac:dyDescent="0.25">
      <c r="I38" s="38"/>
      <c r="J38" s="39" t="str">
        <f>"dan sisanya yaitu sebesar "&amp;J30&amp;" % dipengaruhi oleh variabel selain "&amp;B1&amp;""</f>
        <v>dan sisanya yaitu sebesar 99,9999 % dipengaruhi oleh variabel selain X (berat badan)</v>
      </c>
      <c r="K38" s="40"/>
      <c r="L38" s="40"/>
      <c r="M38" s="40"/>
      <c r="N38" s="40"/>
      <c r="O38" s="41"/>
    </row>
  </sheetData>
  <mergeCells count="7">
    <mergeCell ref="J34:O34"/>
    <mergeCell ref="I37:I38"/>
    <mergeCell ref="J38:O38"/>
    <mergeCell ref="G2:G12"/>
    <mergeCell ref="I2:I8"/>
    <mergeCell ref="I10:I11"/>
    <mergeCell ref="I12:I18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Manaf</dc:creator>
  <cp:lastModifiedBy>Windows User</cp:lastModifiedBy>
  <dcterms:created xsi:type="dcterms:W3CDTF">2021-03-01T10:23:48Z</dcterms:created>
  <dcterms:modified xsi:type="dcterms:W3CDTF">2021-03-02T03:20:22Z</dcterms:modified>
</cp:coreProperties>
</file>