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 Pace Uni\Desktop\Github uploads\Business Analyst\"/>
    </mc:Choice>
  </mc:AlternateContent>
  <xr:revisionPtr revIDLastSave="0" documentId="13_ncr:1_{87211BFF-4AB0-4BC4-AAA9-BEB5A1AE8E2B}" xr6:coauthVersionLast="47" xr6:coauthVersionMax="47" xr10:uidLastSave="{00000000-0000-0000-0000-000000000000}"/>
  <bookViews>
    <workbookView xWindow="-108" yWindow="-108" windowWidth="23256" windowHeight="12456" xr2:uid="{5B34274D-B72F-4462-A4C4-FF15F7CBE0EA}"/>
  </bookViews>
  <sheets>
    <sheet name="Sheet1" sheetId="1" r:id="rId1"/>
  </sheets>
  <definedNames>
    <definedName name="profit">Sheet1!$I$41:$I$190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F190" i="1"/>
  <c r="D190" i="1"/>
  <c r="F189" i="1"/>
  <c r="D189" i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C29" i="1"/>
  <c r="B30" i="1" s="1"/>
  <c r="H63" i="1" l="1"/>
  <c r="I63" i="1" s="1"/>
  <c r="H93" i="1"/>
  <c r="I93" i="1" s="1"/>
  <c r="H95" i="1"/>
  <c r="I95" i="1" s="1"/>
  <c r="H127" i="1"/>
  <c r="I127" i="1" s="1"/>
  <c r="H139" i="1"/>
  <c r="I139" i="1" s="1"/>
  <c r="H171" i="1"/>
  <c r="I171" i="1" s="1"/>
  <c r="H175" i="1"/>
  <c r="I175" i="1" s="1"/>
  <c r="H179" i="1"/>
  <c r="I179" i="1" s="1"/>
  <c r="H181" i="1"/>
  <c r="I181" i="1" s="1"/>
  <c r="H44" i="1"/>
  <c r="I44" i="1" s="1"/>
  <c r="H52" i="1"/>
  <c r="I52" i="1" s="1"/>
  <c r="H60" i="1"/>
  <c r="I60" i="1" s="1"/>
  <c r="H74" i="1"/>
  <c r="I74" i="1" s="1"/>
  <c r="H80" i="1"/>
  <c r="I80" i="1" s="1"/>
  <c r="H90" i="1"/>
  <c r="I90" i="1" s="1"/>
  <c r="H100" i="1"/>
  <c r="I100" i="1" s="1"/>
  <c r="H104" i="1"/>
  <c r="I104" i="1" s="1"/>
  <c r="H112" i="1"/>
  <c r="I112" i="1" s="1"/>
  <c r="H122" i="1"/>
  <c r="I122" i="1" s="1"/>
  <c r="H128" i="1"/>
  <c r="I128" i="1" s="1"/>
  <c r="H130" i="1"/>
  <c r="I130" i="1" s="1"/>
  <c r="H156" i="1"/>
  <c r="I156" i="1" s="1"/>
  <c r="H168" i="1"/>
  <c r="I168" i="1" s="1"/>
  <c r="H170" i="1"/>
  <c r="I170" i="1" s="1"/>
  <c r="H174" i="1"/>
  <c r="I174" i="1" s="1"/>
  <c r="H180" i="1"/>
  <c r="I180" i="1" s="1"/>
  <c r="H184" i="1"/>
  <c r="I184" i="1" s="1"/>
  <c r="C30" i="1"/>
  <c r="B31" i="1" s="1"/>
  <c r="C31" i="1" s="1"/>
  <c r="B32" i="1" s="1"/>
  <c r="C32" i="1" s="1"/>
  <c r="H41" i="1"/>
  <c r="I41" i="1" s="1"/>
  <c r="H178" i="1" l="1"/>
  <c r="I178" i="1" s="1"/>
  <c r="H43" i="1"/>
  <c r="I43" i="1" s="1"/>
  <c r="H190" i="1"/>
  <c r="I190" i="1" s="1"/>
  <c r="H110" i="1"/>
  <c r="I110" i="1" s="1"/>
  <c r="H62" i="1"/>
  <c r="I62" i="1" s="1"/>
  <c r="H161" i="1"/>
  <c r="I161" i="1" s="1"/>
  <c r="H97" i="1"/>
  <c r="I97" i="1" s="1"/>
  <c r="H42" i="1"/>
  <c r="I42" i="1" s="1"/>
  <c r="H188" i="1"/>
  <c r="I188" i="1" s="1"/>
  <c r="H172" i="1"/>
  <c r="I172" i="1" s="1"/>
  <c r="H140" i="1"/>
  <c r="I140" i="1" s="1"/>
  <c r="H124" i="1"/>
  <c r="I124" i="1" s="1"/>
  <c r="H108" i="1"/>
  <c r="I108" i="1" s="1"/>
  <c r="H92" i="1"/>
  <c r="I92" i="1" s="1"/>
  <c r="H76" i="1"/>
  <c r="I76" i="1" s="1"/>
  <c r="H159" i="1"/>
  <c r="I159" i="1" s="1"/>
  <c r="H143" i="1"/>
  <c r="I143" i="1" s="1"/>
  <c r="H111" i="1"/>
  <c r="I111" i="1" s="1"/>
  <c r="H79" i="1"/>
  <c r="I79" i="1" s="1"/>
  <c r="H49" i="1"/>
  <c r="I49" i="1" s="1"/>
  <c r="H142" i="1"/>
  <c r="I142" i="1" s="1"/>
  <c r="H78" i="1"/>
  <c r="I78" i="1" s="1"/>
  <c r="H145" i="1"/>
  <c r="I145" i="1" s="1"/>
  <c r="H65" i="1"/>
  <c r="I65" i="1" s="1"/>
  <c r="H186" i="1"/>
  <c r="I186" i="1" s="1"/>
  <c r="H154" i="1"/>
  <c r="I154" i="1" s="1"/>
  <c r="H138" i="1"/>
  <c r="I138" i="1" s="1"/>
  <c r="H106" i="1"/>
  <c r="I106" i="1" s="1"/>
  <c r="H58" i="1"/>
  <c r="I58" i="1" s="1"/>
  <c r="H189" i="1"/>
  <c r="I189" i="1" s="1"/>
  <c r="H173" i="1"/>
  <c r="I173" i="1" s="1"/>
  <c r="H157" i="1"/>
  <c r="I157" i="1" s="1"/>
  <c r="H141" i="1"/>
  <c r="I141" i="1" s="1"/>
  <c r="H125" i="1"/>
  <c r="I125" i="1" s="1"/>
  <c r="H109" i="1"/>
  <c r="I109" i="1" s="1"/>
  <c r="H77" i="1"/>
  <c r="I77" i="1" s="1"/>
  <c r="H61" i="1"/>
  <c r="I61" i="1" s="1"/>
  <c r="H47" i="1"/>
  <c r="I47" i="1" s="1"/>
  <c r="H126" i="1"/>
  <c r="I126" i="1" s="1"/>
  <c r="H46" i="1"/>
  <c r="I46" i="1" s="1"/>
  <c r="H129" i="1"/>
  <c r="I129" i="1" s="1"/>
  <c r="H72" i="1"/>
  <c r="I72" i="1" s="1"/>
  <c r="H187" i="1"/>
  <c r="I187" i="1" s="1"/>
  <c r="H155" i="1"/>
  <c r="I155" i="1" s="1"/>
  <c r="H59" i="1"/>
  <c r="I59" i="1" s="1"/>
  <c r="H158" i="1"/>
  <c r="I158" i="1" s="1"/>
  <c r="H94" i="1"/>
  <c r="I94" i="1" s="1"/>
  <c r="H177" i="1"/>
  <c r="I177" i="1" s="1"/>
  <c r="H113" i="1"/>
  <c r="I113" i="1" s="1"/>
  <c r="H81" i="1"/>
  <c r="I81" i="1" s="1"/>
  <c r="H152" i="1"/>
  <c r="I152" i="1" s="1"/>
  <c r="H136" i="1"/>
  <c r="I136" i="1" s="1"/>
  <c r="H120" i="1"/>
  <c r="I120" i="1" s="1"/>
  <c r="H88" i="1"/>
  <c r="I88" i="1" s="1"/>
  <c r="H56" i="1"/>
  <c r="I56" i="1" s="1"/>
  <c r="H123" i="1"/>
  <c r="I123" i="1" s="1"/>
  <c r="H107" i="1"/>
  <c r="I107" i="1" s="1"/>
  <c r="H91" i="1"/>
  <c r="I91" i="1" s="1"/>
  <c r="H75" i="1"/>
  <c r="I75" i="1" s="1"/>
  <c r="H182" i="1"/>
  <c r="I182" i="1" s="1"/>
  <c r="H166" i="1"/>
  <c r="I166" i="1" s="1"/>
  <c r="H150" i="1"/>
  <c r="I150" i="1" s="1"/>
  <c r="H134" i="1"/>
  <c r="I134" i="1" s="1"/>
  <c r="H118" i="1"/>
  <c r="I118" i="1" s="1"/>
  <c r="H102" i="1"/>
  <c r="I102" i="1" s="1"/>
  <c r="H86" i="1"/>
  <c r="I86" i="1" s="1"/>
  <c r="H70" i="1"/>
  <c r="I70" i="1" s="1"/>
  <c r="H54" i="1"/>
  <c r="I54" i="1" s="1"/>
  <c r="H185" i="1"/>
  <c r="I185" i="1" s="1"/>
  <c r="H169" i="1"/>
  <c r="I169" i="1" s="1"/>
  <c r="H153" i="1"/>
  <c r="I153" i="1" s="1"/>
  <c r="H137" i="1"/>
  <c r="I137" i="1" s="1"/>
  <c r="H121" i="1"/>
  <c r="I121" i="1" s="1"/>
  <c r="H105" i="1"/>
  <c r="I105" i="1" s="1"/>
  <c r="H89" i="1"/>
  <c r="I89" i="1" s="1"/>
  <c r="H73" i="1"/>
  <c r="I73" i="1" s="1"/>
  <c r="H57" i="1"/>
  <c r="I57" i="1" s="1"/>
  <c r="H45" i="1"/>
  <c r="I45" i="1" s="1"/>
  <c r="H164" i="1"/>
  <c r="I164" i="1" s="1"/>
  <c r="H148" i="1"/>
  <c r="I148" i="1" s="1"/>
  <c r="H132" i="1"/>
  <c r="I132" i="1" s="1"/>
  <c r="H116" i="1"/>
  <c r="I116" i="1" s="1"/>
  <c r="H84" i="1"/>
  <c r="I84" i="1" s="1"/>
  <c r="H68" i="1"/>
  <c r="I68" i="1" s="1"/>
  <c r="H183" i="1"/>
  <c r="I183" i="1" s="1"/>
  <c r="H167" i="1"/>
  <c r="I167" i="1" s="1"/>
  <c r="H151" i="1"/>
  <c r="I151" i="1" s="1"/>
  <c r="H135" i="1"/>
  <c r="I135" i="1" s="1"/>
  <c r="H119" i="1"/>
  <c r="I119" i="1" s="1"/>
  <c r="H103" i="1"/>
  <c r="I103" i="1" s="1"/>
  <c r="H87" i="1"/>
  <c r="I87" i="1" s="1"/>
  <c r="H71" i="1"/>
  <c r="I71" i="1" s="1"/>
  <c r="H55" i="1"/>
  <c r="I55" i="1" s="1"/>
  <c r="H162" i="1"/>
  <c r="I162" i="1" s="1"/>
  <c r="H146" i="1"/>
  <c r="I146" i="1" s="1"/>
  <c r="H114" i="1"/>
  <c r="I114" i="1" s="1"/>
  <c r="H98" i="1"/>
  <c r="I98" i="1" s="1"/>
  <c r="H82" i="1"/>
  <c r="I82" i="1" s="1"/>
  <c r="H66" i="1"/>
  <c r="I66" i="1" s="1"/>
  <c r="H50" i="1"/>
  <c r="I50" i="1" s="1"/>
  <c r="H165" i="1"/>
  <c r="I165" i="1" s="1"/>
  <c r="H149" i="1"/>
  <c r="I149" i="1" s="1"/>
  <c r="H133" i="1"/>
  <c r="I133" i="1" s="1"/>
  <c r="H117" i="1"/>
  <c r="I117" i="1" s="1"/>
  <c r="H101" i="1"/>
  <c r="I101" i="1" s="1"/>
  <c r="H85" i="1"/>
  <c r="I85" i="1" s="1"/>
  <c r="H69" i="1"/>
  <c r="I69" i="1" s="1"/>
  <c r="H53" i="1"/>
  <c r="I53" i="1" s="1"/>
  <c r="H176" i="1"/>
  <c r="I176" i="1" s="1"/>
  <c r="H160" i="1"/>
  <c r="I160" i="1" s="1"/>
  <c r="H144" i="1"/>
  <c r="I144" i="1" s="1"/>
  <c r="H96" i="1"/>
  <c r="I96" i="1" s="1"/>
  <c r="H64" i="1"/>
  <c r="I64" i="1" s="1"/>
  <c r="H48" i="1"/>
  <c r="I48" i="1" s="1"/>
  <c r="H163" i="1"/>
  <c r="I163" i="1" s="1"/>
  <c r="H147" i="1"/>
  <c r="I147" i="1" s="1"/>
  <c r="H131" i="1"/>
  <c r="I131" i="1" s="1"/>
  <c r="H115" i="1"/>
  <c r="I115" i="1" s="1"/>
  <c r="H99" i="1"/>
  <c r="I99" i="1" s="1"/>
  <c r="H83" i="1"/>
  <c r="I83" i="1" s="1"/>
  <c r="H67" i="1"/>
  <c r="I67" i="1" s="1"/>
  <c r="H51" i="1"/>
  <c r="I51" i="1" s="1"/>
  <c r="M27" i="1" l="1"/>
  <c r="C20" i="1"/>
  <c r="M31" i="1" l="1"/>
  <c r="M29" i="1"/>
</calcChain>
</file>

<file path=xl/sharedStrings.xml><?xml version="1.0" encoding="utf-8"?>
<sst xmlns="http://schemas.openxmlformats.org/spreadsheetml/2006/main" count="34" uniqueCount="31">
  <si>
    <t>Zeiss</t>
  </si>
  <si>
    <t>Selling Price</t>
  </si>
  <si>
    <t>Fixed Cost (Discrete distribution)</t>
  </si>
  <si>
    <t>Lower</t>
  </si>
  <si>
    <t xml:space="preserve">Upper </t>
  </si>
  <si>
    <t>Demand (Normal Distribution)</t>
  </si>
  <si>
    <t>Probability</t>
  </si>
  <si>
    <t>Random No.</t>
  </si>
  <si>
    <t>Cost</t>
  </si>
  <si>
    <t>Mean</t>
  </si>
  <si>
    <t>Standard Dev</t>
  </si>
  <si>
    <t>Variable Cost (Uniform)</t>
  </si>
  <si>
    <t>Lower bound</t>
  </si>
  <si>
    <t>Upper bound</t>
  </si>
  <si>
    <t>Simulation Trials</t>
  </si>
  <si>
    <t>Trial</t>
  </si>
  <si>
    <t>Random Number</t>
  </si>
  <si>
    <t>Var cost/unit</t>
  </si>
  <si>
    <t>Demand</t>
  </si>
  <si>
    <t>Fixed Cost</t>
  </si>
  <si>
    <t>Profit</t>
  </si>
  <si>
    <t xml:space="preserve">Answer: </t>
  </si>
  <si>
    <t>(a)</t>
  </si>
  <si>
    <t>Mean Profit</t>
  </si>
  <si>
    <t>(b)</t>
  </si>
  <si>
    <t>VaR-1%</t>
  </si>
  <si>
    <t>(c)</t>
  </si>
  <si>
    <t>Prob. less than $150k profit</t>
  </si>
  <si>
    <t>(d)</t>
  </si>
  <si>
    <t>Prob. of losing more than 20k</t>
  </si>
  <si>
    <r>
      <t xml:space="preserve">Sample Size </t>
    </r>
    <r>
      <rPr>
        <sz val="10"/>
        <rFont val="Arial"/>
        <family val="2"/>
      </rPr>
      <t>(n)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</si>
</sst>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Genev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5" fillId="0" borderId="0"/>
  </cellStyleXfs>
  <cellXfs count="46">
    <xf numFmtId="0" fontId="0" fillId="0" borderId="0" xfId="0"/>
    <xf numFmtId="0" fontId="3" fillId="0" borderId="0" xfId="3" applyFont="1"/>
    <xf numFmtId="0" fontId="2" fillId="0" borderId="0" xfId="3"/>
    <xf numFmtId="0" fontId="2" fillId="0" borderId="0" xfId="3" applyAlignment="1">
      <alignment horizontal="right"/>
    </xf>
    <xf numFmtId="0" fontId="4" fillId="0" borderId="0" xfId="3" applyFont="1"/>
    <xf numFmtId="164" fontId="2" fillId="0" borderId="1" xfId="1" applyNumberFormat="1" applyFont="1" applyBorder="1"/>
    <xf numFmtId="0" fontId="2" fillId="0" borderId="0" xfId="3" applyAlignment="1">
      <alignment horizontal="center"/>
    </xf>
    <xf numFmtId="0" fontId="2" fillId="0" borderId="2" xfId="3" applyBorder="1"/>
    <xf numFmtId="3" fontId="2" fillId="0" borderId="3" xfId="3" applyNumberFormat="1" applyBorder="1"/>
    <xf numFmtId="2" fontId="2" fillId="0" borderId="0" xfId="3" applyNumberFormat="1"/>
    <xf numFmtId="2" fontId="2" fillId="0" borderId="2" xfId="3" applyNumberFormat="1" applyBorder="1" applyAlignment="1">
      <alignment horizontal="center"/>
    </xf>
    <xf numFmtId="2" fontId="2" fillId="0" borderId="4" xfId="3" applyNumberFormat="1" applyBorder="1" applyAlignment="1">
      <alignment horizontal="center"/>
    </xf>
    <xf numFmtId="6" fontId="2" fillId="0" borderId="3" xfId="3" applyNumberFormat="1" applyBorder="1" applyAlignment="1">
      <alignment horizontal="center"/>
    </xf>
    <xf numFmtId="0" fontId="2" fillId="0" borderId="5" xfId="3" applyBorder="1"/>
    <xf numFmtId="3" fontId="2" fillId="0" borderId="6" xfId="3" applyNumberFormat="1" applyBorder="1"/>
    <xf numFmtId="2" fontId="2" fillId="0" borderId="7" xfId="3" applyNumberFormat="1" applyBorder="1" applyAlignment="1">
      <alignment horizontal="center"/>
    </xf>
    <xf numFmtId="2" fontId="2" fillId="0" borderId="0" xfId="3" applyNumberFormat="1" applyAlignment="1">
      <alignment horizontal="center"/>
    </xf>
    <xf numFmtId="6" fontId="2" fillId="0" borderId="8" xfId="3" applyNumberFormat="1" applyBorder="1" applyAlignment="1">
      <alignment horizontal="center"/>
    </xf>
    <xf numFmtId="2" fontId="2" fillId="0" borderId="5" xfId="3" applyNumberFormat="1" applyBorder="1" applyAlignment="1">
      <alignment horizontal="center"/>
    </xf>
    <xf numFmtId="2" fontId="2" fillId="0" borderId="9" xfId="3" applyNumberFormat="1" applyBorder="1" applyAlignment="1">
      <alignment horizontal="center"/>
    </xf>
    <xf numFmtId="6" fontId="2" fillId="0" borderId="6" xfId="3" applyNumberFormat="1" applyBorder="1" applyAlignment="1">
      <alignment horizontal="center"/>
    </xf>
    <xf numFmtId="0" fontId="2" fillId="0" borderId="3" xfId="3" applyBorder="1" applyAlignment="1">
      <alignment horizontal="center"/>
    </xf>
    <xf numFmtId="0" fontId="2" fillId="0" borderId="6" xfId="3" applyBorder="1" applyAlignment="1">
      <alignment horizontal="center"/>
    </xf>
    <xf numFmtId="0" fontId="0" fillId="0" borderId="0" xfId="0" applyAlignment="1">
      <alignment horizontal="right"/>
    </xf>
    <xf numFmtId="44" fontId="2" fillId="0" borderId="0" xfId="1" applyFont="1"/>
    <xf numFmtId="49" fontId="2" fillId="0" borderId="0" xfId="3" applyNumberFormat="1" applyAlignment="1">
      <alignment horizontal="center"/>
    </xf>
    <xf numFmtId="0" fontId="4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0" fontId="4" fillId="0" borderId="0" xfId="3" applyFont="1" applyAlignment="1">
      <alignment horizontal="right" vertical="center"/>
    </xf>
    <xf numFmtId="0" fontId="2" fillId="0" borderId="10" xfId="3" applyBorder="1" applyAlignment="1">
      <alignment horizontal="center" vertical="center" wrapText="1"/>
    </xf>
    <xf numFmtId="0" fontId="4" fillId="0" borderId="10" xfId="3" applyFont="1" applyBorder="1" applyAlignment="1">
      <alignment horizontal="center" vertical="center" wrapText="1"/>
    </xf>
    <xf numFmtId="0" fontId="4" fillId="0" borderId="10" xfId="3" applyFont="1" applyBorder="1" applyAlignment="1">
      <alignment horizontal="right" vertical="center" wrapText="1"/>
    </xf>
    <xf numFmtId="0" fontId="2" fillId="0" borderId="0" xfId="3" applyAlignment="1">
      <alignment horizontal="center" vertical="center"/>
    </xf>
    <xf numFmtId="165" fontId="2" fillId="0" borderId="0" xfId="3" applyNumberFormat="1" applyAlignment="1">
      <alignment horizontal="center" vertical="center"/>
    </xf>
    <xf numFmtId="44" fontId="2" fillId="2" borderId="0" xfId="1" applyFont="1" applyFill="1"/>
    <xf numFmtId="20" fontId="2" fillId="0" borderId="0" xfId="3" applyNumberFormat="1"/>
    <xf numFmtId="10" fontId="2" fillId="2" borderId="0" xfId="2" applyNumberFormat="1" applyFont="1" applyFill="1"/>
    <xf numFmtId="0" fontId="2" fillId="0" borderId="0" xfId="3" applyAlignment="1">
      <alignment wrapText="1"/>
    </xf>
    <xf numFmtId="0" fontId="5" fillId="0" borderId="0" xfId="4"/>
    <xf numFmtId="0" fontId="2" fillId="0" borderId="10" xfId="3" applyBorder="1" applyAlignment="1">
      <alignment horizontal="center" vertical="center"/>
    </xf>
    <xf numFmtId="165" fontId="2" fillId="0" borderId="10" xfId="3" applyNumberFormat="1" applyBorder="1" applyAlignment="1">
      <alignment horizontal="center" vertical="center"/>
    </xf>
    <xf numFmtId="2" fontId="2" fillId="0" borderId="0" xfId="3" applyNumberFormat="1" applyFill="1" applyAlignment="1">
      <alignment horizontal="center" vertical="center"/>
    </xf>
    <xf numFmtId="165" fontId="2" fillId="0" borderId="0" xfId="3" applyNumberFormat="1" applyFill="1" applyAlignment="1">
      <alignment horizontal="center" vertical="center"/>
    </xf>
    <xf numFmtId="2" fontId="2" fillId="0" borderId="0" xfId="3" applyNumberFormat="1" applyFill="1" applyAlignment="1">
      <alignment horizontal="right" vertical="center"/>
    </xf>
    <xf numFmtId="165" fontId="2" fillId="0" borderId="10" xfId="3" applyNumberFormat="1" applyFill="1" applyBorder="1" applyAlignment="1">
      <alignment horizontal="center" vertical="center"/>
    </xf>
    <xf numFmtId="164" fontId="2" fillId="0" borderId="0" xfId="1" applyNumberFormat="1" applyFont="1" applyBorder="1"/>
  </cellXfs>
  <cellStyles count="5">
    <cellStyle name="Currency" xfId="1" builtinId="4"/>
    <cellStyle name="Normal" xfId="0" builtinId="0"/>
    <cellStyle name="Normal 2 2" xfId="3" xr:uid="{47D0CFFF-8A52-406B-A1FB-DD9D0F65FA52}"/>
    <cellStyle name="Normal 2 3" xfId="4" xr:uid="{7D323625-87E0-43C0-972B-99B09182775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14455</xdr:colOff>
      <xdr:row>0</xdr:row>
      <xdr:rowOff>0</xdr:rowOff>
    </xdr:from>
    <xdr:to>
      <xdr:col>8</xdr:col>
      <xdr:colOff>645458</xdr:colOff>
      <xdr:row>14</xdr:row>
      <xdr:rowOff>145565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C59349E-2FA2-4498-9D97-D6D49EDB13AF}"/>
            </a:ext>
          </a:extLst>
        </xdr:cNvPr>
        <xdr:cNvSpPr txBox="1"/>
      </xdr:nvSpPr>
      <xdr:spPr>
        <a:xfrm>
          <a:off x="310290" y="0"/>
          <a:ext cx="6673215" cy="253017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Zeiss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one of the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world's leading makers of camera lenses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For a new line of lenses for smartphones</a:t>
          </a:r>
        </a:p>
        <a:p>
          <a:endParaRPr lang="en-US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Demand: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Normal Distribution with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 = 60,000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Standard deviation = 5,000.  </a:t>
          </a:r>
        </a:p>
        <a:p>
          <a:pPr eaLnBrk="1" fontAlgn="auto" latinLnBrk="0" hangingPunct="1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given, 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Variable cost/unit: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niform Distribution</a:t>
          </a:r>
        </a:p>
        <a:p>
          <a:pPr eaLnBrk="1" fontAlgn="auto" latinLnBrk="0" hangingPunct="1"/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Fixed cost: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Discrete Distribution.</a:t>
          </a:r>
        </a:p>
        <a:p>
          <a:pPr eaLnBrk="1" fontAlgn="auto" latinLnBrk="0" hangingPunct="1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(a)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Simulate 150 profits in the given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table and find the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 profit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(b)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 at risk at 1%?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(c)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probability of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making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less than $150,000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profits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(d)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probability of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losing more than $20,000?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12</xdr:col>
      <xdr:colOff>188259</xdr:colOff>
      <xdr:row>16</xdr:row>
      <xdr:rowOff>152400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CA1EE83-58C8-FA9D-75EF-5AC2A1720D63}"/>
            </a:ext>
          </a:extLst>
        </xdr:cNvPr>
        <xdr:cNvSpPr txBox="1"/>
      </xdr:nvSpPr>
      <xdr:spPr>
        <a:xfrm>
          <a:off x="10031506" y="28776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EA783-FBBE-471E-AD70-BB9CCB8CBC4C}">
  <dimension ref="B16:S240"/>
  <sheetViews>
    <sheetView tabSelected="1" zoomScale="85" zoomScaleNormal="85" workbookViewId="0">
      <selection activeCell="R31" sqref="R31"/>
    </sheetView>
  </sheetViews>
  <sheetFormatPr defaultColWidth="9.109375" defaultRowHeight="13.2"/>
  <cols>
    <col min="1" max="1" width="4.33203125" style="2" customWidth="1"/>
    <col min="2" max="2" width="15.33203125" style="2" customWidth="1"/>
    <col min="3" max="3" width="10.6640625" style="2" customWidth="1"/>
    <col min="4" max="4" width="11" style="2" customWidth="1"/>
    <col min="5" max="5" width="9.5546875" style="2" customWidth="1"/>
    <col min="6" max="6" width="11.33203125" style="2" customWidth="1"/>
    <col min="7" max="8" width="11.109375" style="2" customWidth="1"/>
    <col min="9" max="9" width="20.6640625" style="3" customWidth="1"/>
    <col min="10" max="10" width="9.109375" style="2"/>
    <col min="11" max="11" width="12.109375" style="2" customWidth="1"/>
    <col min="12" max="12" width="9.109375" style="2"/>
    <col min="13" max="13" width="12.6640625" style="2" bestFit="1" customWidth="1"/>
    <col min="14" max="14" width="9.21875" style="2" customWidth="1"/>
    <col min="15" max="15" width="9.109375" style="2" customWidth="1"/>
    <col min="16" max="16" width="11.33203125" style="2" customWidth="1"/>
    <col min="17" max="16384" width="9.109375" style="2"/>
  </cols>
  <sheetData>
    <row r="16" spans="2:2">
      <c r="B16" s="1" t="s">
        <v>0</v>
      </c>
    </row>
    <row r="17" spans="2:17" ht="13.8" thickBot="1">
      <c r="E17" s="4"/>
      <c r="F17" s="4"/>
    </row>
    <row r="18" spans="2:17" ht="13.8" thickBot="1">
      <c r="B18" s="4" t="s">
        <v>1</v>
      </c>
      <c r="C18" s="5">
        <v>13</v>
      </c>
      <c r="E18" s="4"/>
      <c r="I18" s="2"/>
    </row>
    <row r="19" spans="2:17">
      <c r="B19" s="4"/>
      <c r="C19" s="45"/>
      <c r="E19" s="4"/>
      <c r="I19" s="2"/>
    </row>
    <row r="20" spans="2:17">
      <c r="B20" s="4" t="s">
        <v>30</v>
      </c>
      <c r="C20" s="2">
        <f>COUNT(profit)</f>
        <v>150</v>
      </c>
      <c r="E20" s="4"/>
      <c r="I20" s="2"/>
    </row>
    <row r="21" spans="2:17">
      <c r="E21" s="4"/>
      <c r="I21" s="2"/>
    </row>
    <row r="22" spans="2:17" ht="13.8" thickBot="1">
      <c r="B22" s="4" t="s">
        <v>5</v>
      </c>
      <c r="I22" s="2"/>
    </row>
    <row r="23" spans="2:17">
      <c r="B23" s="7" t="s">
        <v>9</v>
      </c>
      <c r="C23" s="8">
        <v>60000</v>
      </c>
      <c r="H23" s="4" t="s">
        <v>21</v>
      </c>
      <c r="I23" s="2"/>
    </row>
    <row r="24" spans="2:17" ht="13.8" thickBot="1">
      <c r="B24" s="13" t="s">
        <v>10</v>
      </c>
      <c r="C24" s="14">
        <v>5000</v>
      </c>
      <c r="I24" s="2"/>
      <c r="Q24" s="35"/>
    </row>
    <row r="25" spans="2:17">
      <c r="H25" s="4"/>
      <c r="I25" s="4" t="s">
        <v>22</v>
      </c>
      <c r="J25" s="2" t="s">
        <v>23</v>
      </c>
      <c r="M25" s="34">
        <f>AVERAGE(profit)</f>
        <v>61737.34352888009</v>
      </c>
      <c r="Q25" s="35"/>
    </row>
    <row r="26" spans="2:17">
      <c r="B26" s="4" t="s">
        <v>2</v>
      </c>
      <c r="E26" s="3"/>
      <c r="H26" s="4"/>
      <c r="I26" s="2"/>
      <c r="M26" s="24"/>
    </row>
    <row r="27" spans="2:17">
      <c r="B27" s="6" t="s">
        <v>3</v>
      </c>
      <c r="C27" s="6" t="s">
        <v>4</v>
      </c>
      <c r="D27" s="6"/>
      <c r="E27" s="3"/>
      <c r="H27" s="4"/>
      <c r="I27" s="4" t="s">
        <v>24</v>
      </c>
      <c r="J27" s="2" t="s">
        <v>25</v>
      </c>
      <c r="M27" s="34">
        <f>ABS(_xlfn.PERCENTILE.EXC(profit,1%))</f>
        <v>142821.41676863498</v>
      </c>
    </row>
    <row r="28" spans="2:17" ht="13.8" thickBot="1">
      <c r="B28" s="6" t="s">
        <v>7</v>
      </c>
      <c r="C28" s="6" t="s">
        <v>7</v>
      </c>
      <c r="D28" s="6" t="s">
        <v>8</v>
      </c>
      <c r="E28" s="6" t="s">
        <v>6</v>
      </c>
      <c r="H28" s="4"/>
      <c r="I28" s="2"/>
    </row>
    <row r="29" spans="2:17">
      <c r="B29" s="10">
        <v>0</v>
      </c>
      <c r="C29" s="11">
        <f>B29+E29</f>
        <v>0.2</v>
      </c>
      <c r="D29" s="12">
        <v>150000</v>
      </c>
      <c r="E29" s="9">
        <v>0.2</v>
      </c>
      <c r="H29" s="4"/>
      <c r="I29" s="4" t="s">
        <v>26</v>
      </c>
      <c r="J29" s="2" t="s">
        <v>27</v>
      </c>
      <c r="M29" s="36">
        <f>COUNTIFS(profit,"&gt;0",profit,"&lt;150000")/$C$20</f>
        <v>0.41333333333333333</v>
      </c>
      <c r="Q29" s="37"/>
    </row>
    <row r="30" spans="2:17">
      <c r="B30" s="15">
        <f>C29</f>
        <v>0.2</v>
      </c>
      <c r="C30" s="16">
        <f>B30+E30</f>
        <v>0.55000000000000004</v>
      </c>
      <c r="D30" s="17">
        <v>170000</v>
      </c>
      <c r="E30" s="9">
        <v>0.35</v>
      </c>
      <c r="H30" s="4"/>
      <c r="I30" s="2"/>
    </row>
    <row r="31" spans="2:17">
      <c r="B31" s="15">
        <f t="shared" ref="B31:B32" si="0">C30</f>
        <v>0.55000000000000004</v>
      </c>
      <c r="C31" s="16">
        <f>B31+E31</f>
        <v>0.8</v>
      </c>
      <c r="D31" s="17">
        <v>200000</v>
      </c>
      <c r="E31" s="9">
        <v>0.25</v>
      </c>
      <c r="H31" s="4"/>
      <c r="I31" s="4" t="s">
        <v>28</v>
      </c>
      <c r="J31" s="2" t="s">
        <v>29</v>
      </c>
      <c r="L31" s="37"/>
      <c r="M31" s="36">
        <f>COUNTIF(profit,"&lt;-20000")/$C$20</f>
        <v>0.28000000000000003</v>
      </c>
    </row>
    <row r="32" spans="2:17" ht="13.8" thickBot="1">
      <c r="B32" s="18">
        <f t="shared" si="0"/>
        <v>0.8</v>
      </c>
      <c r="C32" s="19">
        <f>B32+E32</f>
        <v>1</v>
      </c>
      <c r="D32" s="20">
        <v>250000</v>
      </c>
      <c r="E32" s="9">
        <v>0.2</v>
      </c>
    </row>
    <row r="33" spans="2:19">
      <c r="B33" s="9"/>
      <c r="E33" s="3"/>
    </row>
    <row r="34" spans="2:19" ht="15" thickBot="1">
      <c r="B34" s="4" t="s">
        <v>11</v>
      </c>
      <c r="E34" s="3"/>
      <c r="G34"/>
      <c r="H34"/>
      <c r="I34" s="23"/>
    </row>
    <row r="35" spans="2:19" ht="14.4">
      <c r="B35" s="7" t="s">
        <v>12</v>
      </c>
      <c r="C35" s="21">
        <v>6</v>
      </c>
      <c r="E35" s="3"/>
      <c r="G35"/>
      <c r="H35"/>
      <c r="I35" s="23"/>
    </row>
    <row r="36" spans="2:19" ht="13.8" thickBot="1">
      <c r="B36" s="13" t="s">
        <v>13</v>
      </c>
      <c r="C36" s="22">
        <v>12</v>
      </c>
      <c r="E36" s="3"/>
    </row>
    <row r="38" spans="2:19">
      <c r="M38" s="24"/>
    </row>
    <row r="39" spans="2:19">
      <c r="B39" s="4" t="s">
        <v>14</v>
      </c>
      <c r="C39" s="25"/>
      <c r="D39" s="26"/>
      <c r="E39" s="27"/>
      <c r="F39" s="26"/>
      <c r="G39" s="27"/>
      <c r="H39" s="26"/>
      <c r="I39" s="28"/>
    </row>
    <row r="40" spans="2:19" ht="26.4">
      <c r="B40" s="29" t="s">
        <v>15</v>
      </c>
      <c r="C40" s="29" t="s">
        <v>16</v>
      </c>
      <c r="D40" s="30" t="s">
        <v>17</v>
      </c>
      <c r="E40" s="29" t="s">
        <v>16</v>
      </c>
      <c r="F40" s="30" t="s">
        <v>18</v>
      </c>
      <c r="G40" s="29" t="s">
        <v>16</v>
      </c>
      <c r="H40" s="30" t="s">
        <v>19</v>
      </c>
      <c r="I40" s="31" t="s">
        <v>20</v>
      </c>
    </row>
    <row r="41" spans="2:19">
      <c r="B41" s="32">
        <v>1</v>
      </c>
      <c r="C41" s="33">
        <v>0.4684094274027889</v>
      </c>
      <c r="D41" s="41">
        <f>C41*($C$36-$C$35)+$C$35</f>
        <v>8.8104565644167323</v>
      </c>
      <c r="E41" s="42">
        <v>0.51871763086197353</v>
      </c>
      <c r="F41" s="41">
        <f>_xlfn.NORM.INV(E41,$C$23,$C$24)</f>
        <v>60234.676848035459</v>
      </c>
      <c r="G41" s="42">
        <v>0.13541542198862722</v>
      </c>
      <c r="H41" s="41">
        <f>VLOOKUP(G41,$B$29:$D$32,3,TRUE)</f>
        <v>150000</v>
      </c>
      <c r="I41" s="43">
        <f>($C$18*F41)-(D41*F41)-H41</f>
        <v>102355.79498316639</v>
      </c>
    </row>
    <row r="42" spans="2:19">
      <c r="B42" s="32">
        <v>2</v>
      </c>
      <c r="C42" s="33">
        <v>0.49622350477537469</v>
      </c>
      <c r="D42" s="41">
        <f>C42*($C$36-$C$35)+$C$35</f>
        <v>8.9773410286522477</v>
      </c>
      <c r="E42" s="42">
        <v>0.2200469322997376</v>
      </c>
      <c r="F42" s="41">
        <f t="shared" ref="F42:F105" si="1">_xlfn.NORM.INV(E42,$C$23,$C$24)</f>
        <v>56139.826405330401</v>
      </c>
      <c r="G42" s="42">
        <v>0.83629346689152184</v>
      </c>
      <c r="H42" s="41">
        <f>VLOOKUP(G42,$B$29:$D$32,3,TRUE)</f>
        <v>250000</v>
      </c>
      <c r="I42" s="43">
        <f t="shared" ref="I42:I105" si="2">($C$18*F42)-(D42*F42)-H42</f>
        <v>-24168.623660692247</v>
      </c>
    </row>
    <row r="43" spans="2:19">
      <c r="B43" s="32">
        <v>3</v>
      </c>
      <c r="C43" s="33">
        <v>0.29113725945556734</v>
      </c>
      <c r="D43" s="41">
        <f>C43*($C$36-$C$35)+$C$35</f>
        <v>7.7468235567334043</v>
      </c>
      <c r="E43" s="42">
        <v>0.53769999485026743</v>
      </c>
      <c r="F43" s="41">
        <f t="shared" si="1"/>
        <v>60473.204826171561</v>
      </c>
      <c r="G43" s="42">
        <v>0.67639434739016246</v>
      </c>
      <c r="H43" s="41">
        <f>VLOOKUP(G43,$B$29:$D$32,3,TRUE)</f>
        <v>200000</v>
      </c>
      <c r="I43" s="43">
        <f t="shared" si="2"/>
        <v>117676.41504168027</v>
      </c>
    </row>
    <row r="44" spans="2:19">
      <c r="B44" s="32">
        <v>4</v>
      </c>
      <c r="C44" s="33">
        <v>0.12713672975286239</v>
      </c>
      <c r="D44" s="41">
        <f>C44*($C$36-$C$35)+$C$35</f>
        <v>6.7628203785171745</v>
      </c>
      <c r="E44" s="42">
        <v>0.47205555157235535</v>
      </c>
      <c r="F44" s="41">
        <f t="shared" si="1"/>
        <v>59649.48138295758</v>
      </c>
      <c r="G44" s="42">
        <v>0.15335193731010677</v>
      </c>
      <c r="H44" s="41">
        <f>VLOOKUP(G44,$B$29:$D$32,3,TRUE)</f>
        <v>150000</v>
      </c>
      <c r="I44" s="43">
        <f t="shared" si="2"/>
        <v>222044.52971380221</v>
      </c>
      <c r="S44" s="35"/>
    </row>
    <row r="45" spans="2:19">
      <c r="B45" s="32">
        <v>5</v>
      </c>
      <c r="C45" s="33">
        <v>0.20851751201655377</v>
      </c>
      <c r="D45" s="41">
        <f>C45*($C$36-$C$35)+$C$35</f>
        <v>7.2511050720993229</v>
      </c>
      <c r="E45" s="42">
        <v>0.85955145411449752</v>
      </c>
      <c r="F45" s="41">
        <f t="shared" si="1"/>
        <v>65391.531440966472</v>
      </c>
      <c r="G45" s="42">
        <v>0.60206532406549118</v>
      </c>
      <c r="H45" s="41">
        <f>VLOOKUP(G45,$B$29:$D$32,3,TRUE)</f>
        <v>200000</v>
      </c>
      <c r="I45" s="43">
        <f t="shared" si="2"/>
        <v>175929.04342862987</v>
      </c>
    </row>
    <row r="46" spans="2:19">
      <c r="B46" s="32">
        <v>6</v>
      </c>
      <c r="C46" s="33">
        <v>0.10590879293298072</v>
      </c>
      <c r="D46" s="41">
        <f>C46*($C$36-$C$35)+$C$35</f>
        <v>6.6354527575978839</v>
      </c>
      <c r="E46" s="42">
        <v>0.92882840353636731</v>
      </c>
      <c r="F46" s="41">
        <f t="shared" si="1"/>
        <v>67335.604071245019</v>
      </c>
      <c r="G46" s="42">
        <v>0.36955557588555599</v>
      </c>
      <c r="H46" s="41">
        <f>VLOOKUP(G46,$B$29:$D$32,3,TRUE)</f>
        <v>170000</v>
      </c>
      <c r="I46" s="43">
        <f t="shared" si="2"/>
        <v>258560.6332071232</v>
      </c>
    </row>
    <row r="47" spans="2:19">
      <c r="B47" s="32">
        <v>7</v>
      </c>
      <c r="C47" s="33">
        <v>0.38211769422338815</v>
      </c>
      <c r="D47" s="41">
        <f>C47*($C$36-$C$35)+$C$35</f>
        <v>8.2927061653403289</v>
      </c>
      <c r="E47" s="42">
        <v>0.26201152076480272</v>
      </c>
      <c r="F47" s="41">
        <f t="shared" si="1"/>
        <v>56814.218516550965</v>
      </c>
      <c r="G47" s="42">
        <v>0.73093490821488238</v>
      </c>
      <c r="H47" s="41">
        <f>VLOOKUP(G47,$B$29:$D$32,3,TRUE)</f>
        <v>200000</v>
      </c>
      <c r="I47" s="43">
        <f t="shared" si="2"/>
        <v>67441.220543967735</v>
      </c>
    </row>
    <row r="48" spans="2:19" s="37" customFormat="1">
      <c r="B48" s="32">
        <v>8</v>
      </c>
      <c r="C48" s="33">
        <v>1.6859741262088779E-2</v>
      </c>
      <c r="D48" s="41">
        <f>C48*($C$36-$C$35)+$C$35</f>
        <v>6.1011584475725327</v>
      </c>
      <c r="E48" s="42">
        <v>0.35282376494784673</v>
      </c>
      <c r="F48" s="41">
        <f t="shared" si="1"/>
        <v>58111.460038522942</v>
      </c>
      <c r="G48" s="42">
        <v>0.28511853970492396</v>
      </c>
      <c r="H48" s="41">
        <f>VLOOKUP(G48,$B$29:$D$32,3,TRUE)</f>
        <v>170000</v>
      </c>
      <c r="I48" s="43">
        <f t="shared" si="2"/>
        <v>230901.7551859903</v>
      </c>
    </row>
    <row r="49" spans="2:9">
      <c r="B49" s="32">
        <v>9</v>
      </c>
      <c r="C49" s="33">
        <v>0.43626204050683637</v>
      </c>
      <c r="D49" s="41">
        <f>C49*($C$36-$C$35)+$C$35</f>
        <v>8.6175722430410175</v>
      </c>
      <c r="E49" s="42">
        <v>0.16141382711743091</v>
      </c>
      <c r="F49" s="41">
        <f t="shared" si="1"/>
        <v>55056.680943453102</v>
      </c>
      <c r="G49" s="42">
        <v>0.41519708959402801</v>
      </c>
      <c r="H49" s="41">
        <f>VLOOKUP(G49,$B$29:$D$32,3,TRUE)</f>
        <v>170000</v>
      </c>
      <c r="I49" s="43">
        <f t="shared" si="2"/>
        <v>71281.926772623556</v>
      </c>
    </row>
    <row r="50" spans="2:9">
      <c r="B50" s="32">
        <v>10</v>
      </c>
      <c r="C50" s="33">
        <v>8.9761289596353211E-2</v>
      </c>
      <c r="D50" s="41">
        <f>C50*($C$36-$C$35)+$C$35</f>
        <v>6.538567737578119</v>
      </c>
      <c r="E50" s="42">
        <v>0.70230723572970599</v>
      </c>
      <c r="F50" s="41">
        <f t="shared" si="1"/>
        <v>62655.239917717801</v>
      </c>
      <c r="G50" s="42">
        <v>0.50273710918051784</v>
      </c>
      <c r="H50" s="41">
        <f>VLOOKUP(G50,$B$29:$D$32,3,TRUE)</f>
        <v>170000</v>
      </c>
      <c r="I50" s="43">
        <f t="shared" si="2"/>
        <v>234842.5886141251</v>
      </c>
    </row>
    <row r="51" spans="2:9">
      <c r="B51" s="32">
        <v>11</v>
      </c>
      <c r="C51" s="33">
        <v>0.27451439871628935</v>
      </c>
      <c r="D51" s="41">
        <f>C51*($C$36-$C$35)+$C$35</f>
        <v>7.6470863922977363</v>
      </c>
      <c r="E51" s="42">
        <v>0.64058679181289302</v>
      </c>
      <c r="F51" s="41">
        <f t="shared" si="1"/>
        <v>61800.138517688574</v>
      </c>
      <c r="G51" s="42">
        <v>0.87766177803979384</v>
      </c>
      <c r="H51" s="41">
        <f>VLOOKUP(G51,$B$29:$D$32,3,TRUE)</f>
        <v>250000</v>
      </c>
      <c r="I51" s="43">
        <f t="shared" si="2"/>
        <v>80810.802429219999</v>
      </c>
    </row>
    <row r="52" spans="2:9">
      <c r="B52" s="32">
        <v>12</v>
      </c>
      <c r="C52" s="33">
        <v>0.65929447870189772</v>
      </c>
      <c r="D52" s="41">
        <f>C52*($C$36-$C$35)+$C$35</f>
        <v>9.9557668722113863</v>
      </c>
      <c r="E52" s="42">
        <v>0.80375030798960378</v>
      </c>
      <c r="F52" s="41">
        <f t="shared" si="1"/>
        <v>64275.467533693809</v>
      </c>
      <c r="G52" s="42">
        <v>5.0079831466781854E-2</v>
      </c>
      <c r="H52" s="41">
        <f>VLOOKUP(G52,$B$29:$D$32,3,TRUE)</f>
        <v>150000</v>
      </c>
      <c r="I52" s="43">
        <f t="shared" si="2"/>
        <v>45669.507570172194</v>
      </c>
    </row>
    <row r="53" spans="2:9">
      <c r="B53" s="32">
        <v>13</v>
      </c>
      <c r="C53" s="33">
        <v>0.67862924863702445</v>
      </c>
      <c r="D53" s="41">
        <f>C53*($C$36-$C$35)+$C$35</f>
        <v>10.071775491822146</v>
      </c>
      <c r="E53" s="42">
        <v>3.6863668780249048E-2</v>
      </c>
      <c r="F53" s="41">
        <f t="shared" si="1"/>
        <v>51058.491246114034</v>
      </c>
      <c r="G53" s="42">
        <v>0.92856571249353514</v>
      </c>
      <c r="H53" s="41">
        <f>VLOOKUP(G53,$B$29:$D$32,3,TRUE)</f>
        <v>250000</v>
      </c>
      <c r="I53" s="43">
        <f t="shared" si="2"/>
        <v>-100489.27458254446</v>
      </c>
    </row>
    <row r="54" spans="2:9">
      <c r="B54" s="32">
        <v>14</v>
      </c>
      <c r="C54" s="33">
        <v>0.6066935974712353</v>
      </c>
      <c r="D54" s="41">
        <f>C54*($C$36-$C$35)+$C$35</f>
        <v>9.6401615848274123</v>
      </c>
      <c r="E54" s="42">
        <v>0.11874551199372618</v>
      </c>
      <c r="F54" s="41">
        <f t="shared" si="1"/>
        <v>54093.593884208938</v>
      </c>
      <c r="G54" s="42">
        <v>0.24804996996660345</v>
      </c>
      <c r="H54" s="41">
        <f>VLOOKUP(G54,$B$29:$D$32,3,TRUE)</f>
        <v>170000</v>
      </c>
      <c r="I54" s="43">
        <f t="shared" si="2"/>
        <v>11745.734746910166</v>
      </c>
    </row>
    <row r="55" spans="2:9">
      <c r="B55" s="32">
        <v>15</v>
      </c>
      <c r="C55" s="33">
        <v>0.64880783842737133</v>
      </c>
      <c r="D55" s="41">
        <f>C55*($C$36-$C$35)+$C$35</f>
        <v>9.8928470305642282</v>
      </c>
      <c r="E55" s="42">
        <v>0.17158330514409081</v>
      </c>
      <c r="F55" s="41">
        <f t="shared" si="1"/>
        <v>55260.364918593135</v>
      </c>
      <c r="G55" s="42">
        <v>0.53990386467744234</v>
      </c>
      <c r="H55" s="41">
        <f>VLOOKUP(G55,$B$29:$D$32,3,TRUE)</f>
        <v>170000</v>
      </c>
      <c r="I55" s="43">
        <f t="shared" si="2"/>
        <v>1702.4069489110261</v>
      </c>
    </row>
    <row r="56" spans="2:9">
      <c r="B56" s="32">
        <v>16</v>
      </c>
      <c r="C56" s="33">
        <v>0.12252770576723304</v>
      </c>
      <c r="D56" s="41">
        <f>C56*($C$36-$C$35)+$C$35</f>
        <v>6.7351662346033985</v>
      </c>
      <c r="E56" s="42">
        <v>0.42501034171730445</v>
      </c>
      <c r="F56" s="41">
        <f t="shared" si="1"/>
        <v>59054.539821237566</v>
      </c>
      <c r="G56" s="42">
        <v>0.25906770023478454</v>
      </c>
      <c r="H56" s="41">
        <f>VLOOKUP(G56,$B$29:$D$32,3,TRUE)</f>
        <v>170000</v>
      </c>
      <c r="I56" s="43">
        <f t="shared" si="2"/>
        <v>199966.87507204729</v>
      </c>
    </row>
    <row r="57" spans="2:9">
      <c r="B57" s="32">
        <v>17</v>
      </c>
      <c r="C57" s="33">
        <v>0.45756438616408901</v>
      </c>
      <c r="D57" s="41">
        <f>C57*($C$36-$C$35)+$C$35</f>
        <v>8.7453863169845345</v>
      </c>
      <c r="E57" s="42">
        <v>6.3419574036036819E-2</v>
      </c>
      <c r="F57" s="41">
        <f t="shared" si="1"/>
        <v>52366.570758310692</v>
      </c>
      <c r="G57" s="42">
        <v>0.9680623132691043</v>
      </c>
      <c r="H57" s="41">
        <f>VLOOKUP(G57,$B$29:$D$32,3,TRUE)</f>
        <v>250000</v>
      </c>
      <c r="I57" s="43">
        <f t="shared" si="2"/>
        <v>-27200.471519093786</v>
      </c>
    </row>
    <row r="58" spans="2:9">
      <c r="B58" s="32">
        <v>18</v>
      </c>
      <c r="C58" s="33">
        <v>0.8087457774480078</v>
      </c>
      <c r="D58" s="41">
        <f>C58*($C$36-$C$35)+$C$35</f>
        <v>10.852474664688046</v>
      </c>
      <c r="E58" s="42">
        <v>5.9619488074800997E-2</v>
      </c>
      <c r="F58" s="41">
        <f t="shared" si="1"/>
        <v>52210.12081537224</v>
      </c>
      <c r="G58" s="42">
        <v>0.98285825221526235</v>
      </c>
      <c r="H58" s="41">
        <f>VLOOKUP(G58,$B$29:$D$32,3,TRUE)</f>
        <v>250000</v>
      </c>
      <c r="I58" s="43">
        <f t="shared" si="2"/>
        <v>-137877.4427892901</v>
      </c>
    </row>
    <row r="59" spans="2:9">
      <c r="B59" s="32">
        <v>19</v>
      </c>
      <c r="C59" s="33">
        <v>0.37106645102981417</v>
      </c>
      <c r="D59" s="41">
        <f>C59*($C$36-$C$35)+$C$35</f>
        <v>8.2263987061788839</v>
      </c>
      <c r="E59" s="42">
        <v>1.3824601441893458E-2</v>
      </c>
      <c r="F59" s="41">
        <f t="shared" si="1"/>
        <v>48988.859697935892</v>
      </c>
      <c r="G59" s="42">
        <v>0.75381697191014296</v>
      </c>
      <c r="H59" s="41">
        <f>VLOOKUP(G59,$B$29:$D$32,3,TRUE)</f>
        <v>200000</v>
      </c>
      <c r="I59" s="43">
        <f t="shared" si="2"/>
        <v>33853.284036887868</v>
      </c>
    </row>
    <row r="60" spans="2:9">
      <c r="B60" s="32">
        <v>20</v>
      </c>
      <c r="C60" s="33">
        <v>1.393274119250365E-2</v>
      </c>
      <c r="D60" s="41">
        <f>C60*($C$36-$C$35)+$C$35</f>
        <v>6.0835964471550223</v>
      </c>
      <c r="E60" s="42">
        <v>0.21987409447111317</v>
      </c>
      <c r="F60" s="41">
        <f t="shared" si="1"/>
        <v>56136.90746946953</v>
      </c>
      <c r="G60" s="42">
        <v>6.8953183339107715E-2</v>
      </c>
      <c r="H60" s="41">
        <f>VLOOKUP(G60,$B$29:$D$32,3,TRUE)</f>
        <v>150000</v>
      </c>
      <c r="I60" s="43">
        <f t="shared" si="2"/>
        <v>238265.50626756885</v>
      </c>
    </row>
    <row r="61" spans="2:9">
      <c r="B61" s="32">
        <v>21</v>
      </c>
      <c r="C61" s="33">
        <v>0.64228013803334294</v>
      </c>
      <c r="D61" s="41">
        <f>C61*($C$36-$C$35)+$C$35</f>
        <v>9.8536808282000585</v>
      </c>
      <c r="E61" s="42">
        <v>0.33134541779947713</v>
      </c>
      <c r="F61" s="41">
        <f t="shared" si="1"/>
        <v>57818.994539176485</v>
      </c>
      <c r="G61" s="42">
        <v>0.81740671027042533</v>
      </c>
      <c r="H61" s="41">
        <f>VLOOKUP(G61,$B$29:$D$32,3,TRUE)</f>
        <v>250000</v>
      </c>
      <c r="I61" s="43">
        <f t="shared" si="2"/>
        <v>-68082.988987192977</v>
      </c>
    </row>
    <row r="62" spans="2:9">
      <c r="B62" s="32">
        <v>22</v>
      </c>
      <c r="C62" s="33">
        <v>0.67614763889438811</v>
      </c>
      <c r="D62" s="41">
        <f>C62*($C$36-$C$35)+$C$35</f>
        <v>10.056885833366328</v>
      </c>
      <c r="E62" s="42">
        <v>0.9264341624499941</v>
      </c>
      <c r="F62" s="41">
        <f t="shared" si="1"/>
        <v>67248.688559240312</v>
      </c>
      <c r="G62" s="42">
        <v>0.72687229678467413</v>
      </c>
      <c r="H62" s="41">
        <f>VLOOKUP(G62,$B$29:$D$32,3,TRUE)</f>
        <v>200000</v>
      </c>
      <c r="I62" s="43">
        <f t="shared" si="2"/>
        <v>-2079.4320137641625</v>
      </c>
    </row>
    <row r="63" spans="2:9">
      <c r="B63" s="32">
        <v>23</v>
      </c>
      <c r="C63" s="33">
        <v>0.46050994043703175</v>
      </c>
      <c r="D63" s="41">
        <f>C63*($C$36-$C$35)+$C$35</f>
        <v>8.7630596426221903</v>
      </c>
      <c r="E63" s="42">
        <v>0.11694412423075962</v>
      </c>
      <c r="F63" s="41">
        <f t="shared" si="1"/>
        <v>54047.987723136779</v>
      </c>
      <c r="G63" s="42">
        <v>8.74618872792714E-2</v>
      </c>
      <c r="H63" s="41">
        <f>VLOOKUP(G63,$B$29:$D$32,3,TRUE)</f>
        <v>150000</v>
      </c>
      <c r="I63" s="43">
        <f t="shared" si="2"/>
        <v>78998.100419218594</v>
      </c>
    </row>
    <row r="64" spans="2:9">
      <c r="B64" s="32">
        <v>24</v>
      </c>
      <c r="C64" s="33">
        <v>0.83707519546792186</v>
      </c>
      <c r="D64" s="41">
        <f>C64*($C$36-$C$35)+$C$35</f>
        <v>11.022451172807532</v>
      </c>
      <c r="E64" s="42">
        <v>0.16415530494427055</v>
      </c>
      <c r="F64" s="41">
        <f t="shared" si="1"/>
        <v>55112.388163261356</v>
      </c>
      <c r="G64" s="42">
        <v>0.54001054305401897</v>
      </c>
      <c r="H64" s="41">
        <f>VLOOKUP(G64,$B$29:$D$32,3,TRUE)</f>
        <v>170000</v>
      </c>
      <c r="I64" s="43">
        <f t="shared" si="2"/>
        <v>-61012.561423966428</v>
      </c>
    </row>
    <row r="65" spans="2:9">
      <c r="B65" s="32">
        <v>25</v>
      </c>
      <c r="C65" s="33">
        <v>0.17584094544134565</v>
      </c>
      <c r="D65" s="41">
        <f>C65*($C$36-$C$35)+$C$35</f>
        <v>7.0550456726480739</v>
      </c>
      <c r="E65" s="42">
        <v>0.88868304235785878</v>
      </c>
      <c r="F65" s="41">
        <f t="shared" si="1"/>
        <v>66097.771029666983</v>
      </c>
      <c r="G65" s="42">
        <v>0.64569210611332695</v>
      </c>
      <c r="H65" s="41">
        <f>VLOOKUP(G65,$B$29:$D$32,3,TRUE)</f>
        <v>200000</v>
      </c>
      <c r="I65" s="43">
        <f t="shared" si="2"/>
        <v>192948.22991113545</v>
      </c>
    </row>
    <row r="66" spans="2:9">
      <c r="B66" s="32">
        <v>26</v>
      </c>
      <c r="C66" s="33">
        <v>0.66898959059222773</v>
      </c>
      <c r="D66" s="41">
        <f>C66*($C$36-$C$35)+$C$35</f>
        <v>10.013937543553366</v>
      </c>
      <c r="E66" s="42">
        <v>0.38239008973739608</v>
      </c>
      <c r="F66" s="41">
        <f t="shared" si="1"/>
        <v>58503.952357632435</v>
      </c>
      <c r="G66" s="42">
        <v>0.91392418270551334</v>
      </c>
      <c r="H66" s="41">
        <f>VLOOKUP(G66,$B$29:$D$32,3,TRUE)</f>
        <v>250000</v>
      </c>
      <c r="I66" s="43">
        <f t="shared" si="2"/>
        <v>-75303.544311131234</v>
      </c>
    </row>
    <row r="67" spans="2:9">
      <c r="B67" s="32">
        <v>27</v>
      </c>
      <c r="C67" s="33">
        <v>0.47557905926456623</v>
      </c>
      <c r="D67" s="41">
        <f>C67*($C$36-$C$35)+$C$35</f>
        <v>8.853474355587398</v>
      </c>
      <c r="E67" s="42">
        <v>4.8152497035679032E-2</v>
      </c>
      <c r="F67" s="41">
        <f t="shared" si="1"/>
        <v>51684.814119001589</v>
      </c>
      <c r="G67" s="42">
        <v>0.22279860756773306</v>
      </c>
      <c r="H67" s="41">
        <f>VLOOKUP(G67,$B$29:$D$32,3,TRUE)</f>
        <v>170000</v>
      </c>
      <c r="I67" s="43">
        <f t="shared" si="2"/>
        <v>44312.40717113862</v>
      </c>
    </row>
    <row r="68" spans="2:9">
      <c r="B68" s="32">
        <v>28</v>
      </c>
      <c r="C68" s="33">
        <v>0.33142998253493461</v>
      </c>
      <c r="D68" s="41">
        <f>C68*($C$36-$C$35)+$C$35</f>
        <v>7.9885798952096074</v>
      </c>
      <c r="E68" s="42">
        <v>0.79909692826616174</v>
      </c>
      <c r="F68" s="41">
        <f t="shared" si="1"/>
        <v>64191.999518972247</v>
      </c>
      <c r="G68" s="42">
        <v>0.35211251002894328</v>
      </c>
      <c r="H68" s="41">
        <f>VLOOKUP(G68,$B$29:$D$32,3,TRUE)</f>
        <v>170000</v>
      </c>
      <c r="I68" s="43">
        <f t="shared" si="2"/>
        <v>151693.07695607276</v>
      </c>
    </row>
    <row r="69" spans="2:9">
      <c r="B69" s="32">
        <v>29</v>
      </c>
      <c r="C69" s="33">
        <v>0.2497791865471124</v>
      </c>
      <c r="D69" s="41">
        <f>C69*($C$36-$C$35)+$C$35</f>
        <v>7.4986751192826748</v>
      </c>
      <c r="E69" s="42">
        <v>0.1582089410212697</v>
      </c>
      <c r="F69" s="41">
        <f t="shared" si="1"/>
        <v>54990.769022121167</v>
      </c>
      <c r="G69" s="42">
        <v>0.84543709197148131</v>
      </c>
      <c r="H69" s="41">
        <f>VLOOKUP(G69,$B$29:$D$32,3,TRUE)</f>
        <v>250000</v>
      </c>
      <c r="I69" s="43">
        <f t="shared" si="2"/>
        <v>52522.085831174685</v>
      </c>
    </row>
    <row r="70" spans="2:9">
      <c r="B70" s="32">
        <v>30</v>
      </c>
      <c r="C70" s="33">
        <v>0.18610119967256289</v>
      </c>
      <c r="D70" s="41">
        <f>C70*($C$36-$C$35)+$C$35</f>
        <v>7.1166071980353776</v>
      </c>
      <c r="E70" s="42">
        <v>3.2393976452034456E-2</v>
      </c>
      <c r="F70" s="41">
        <f t="shared" si="1"/>
        <v>50766.407633218078</v>
      </c>
      <c r="G70" s="42">
        <v>0.36013483937769486</v>
      </c>
      <c r="H70" s="41">
        <f>VLOOKUP(G70,$B$29:$D$32,3,TRUE)</f>
        <v>170000</v>
      </c>
      <c r="I70" s="43">
        <f t="shared" si="2"/>
        <v>128678.71725087718</v>
      </c>
    </row>
    <row r="71" spans="2:9">
      <c r="B71" s="32">
        <v>31</v>
      </c>
      <c r="C71" s="33">
        <v>0.11399014726974466</v>
      </c>
      <c r="D71" s="41">
        <f>C71*($C$36-$C$35)+$C$35</f>
        <v>6.6839408836184679</v>
      </c>
      <c r="E71" s="42">
        <v>0.34070704511919037</v>
      </c>
      <c r="F71" s="41">
        <f t="shared" si="1"/>
        <v>57947.328790649473</v>
      </c>
      <c r="G71" s="42">
        <v>0.60030220345135121</v>
      </c>
      <c r="H71" s="41">
        <f>VLOOKUP(G71,$B$29:$D$32,3,TRUE)</f>
        <v>200000</v>
      </c>
      <c r="I71" s="43">
        <f t="shared" si="2"/>
        <v>165998.75427813968</v>
      </c>
    </row>
    <row r="72" spans="2:9">
      <c r="B72" s="32">
        <v>32</v>
      </c>
      <c r="C72" s="33">
        <v>0.62750561349007028</v>
      </c>
      <c r="D72" s="41">
        <f>C72*($C$36-$C$35)+$C$35</f>
        <v>9.7650336809404212</v>
      </c>
      <c r="E72" s="42">
        <v>0.78483303635692081</v>
      </c>
      <c r="F72" s="41">
        <f t="shared" si="1"/>
        <v>63943.101801857112</v>
      </c>
      <c r="G72" s="42">
        <v>0.7336336374356468</v>
      </c>
      <c r="H72" s="41">
        <f>VLOOKUP(G72,$B$29:$D$32,3,TRUE)</f>
        <v>200000</v>
      </c>
      <c r="I72" s="43">
        <f t="shared" si="2"/>
        <v>6853.7806652055588</v>
      </c>
    </row>
    <row r="73" spans="2:9">
      <c r="B73" s="32">
        <v>33</v>
      </c>
      <c r="C73" s="33">
        <v>0.30076763418615304</v>
      </c>
      <c r="D73" s="41">
        <f>C73*($C$36-$C$35)+$C$35</f>
        <v>7.8046058051169185</v>
      </c>
      <c r="E73" s="42">
        <v>0.73090303824768454</v>
      </c>
      <c r="F73" s="41">
        <f t="shared" si="1"/>
        <v>63077.73209799319</v>
      </c>
      <c r="G73" s="42">
        <v>0.79043469574266589</v>
      </c>
      <c r="H73" s="41">
        <f>VLOOKUP(G73,$B$29:$D$32,3,TRUE)</f>
        <v>200000</v>
      </c>
      <c r="I73" s="43">
        <f t="shared" si="2"/>
        <v>127713.68316830409</v>
      </c>
    </row>
    <row r="74" spans="2:9">
      <c r="B74" s="32">
        <v>34</v>
      </c>
      <c r="C74" s="33">
        <v>0.8267387257605322</v>
      </c>
      <c r="D74" s="41">
        <f>C74*($C$36-$C$35)+$C$35</f>
        <v>10.960432354563192</v>
      </c>
      <c r="E74" s="42">
        <v>0.69755281099957933</v>
      </c>
      <c r="F74" s="41">
        <f t="shared" si="1"/>
        <v>62586.875214506792</v>
      </c>
      <c r="G74" s="42">
        <v>1.0237583642472292E-2</v>
      </c>
      <c r="H74" s="41">
        <f>VLOOKUP(G74,$B$29:$D$32,3,TRUE)</f>
        <v>150000</v>
      </c>
      <c r="I74" s="43">
        <f t="shared" si="2"/>
        <v>-22349.834283501026</v>
      </c>
    </row>
    <row r="75" spans="2:9">
      <c r="B75" s="32">
        <v>35</v>
      </c>
      <c r="C75" s="33">
        <v>0.14826222510976028</v>
      </c>
      <c r="D75" s="41">
        <f>C75*($C$36-$C$35)+$C$35</f>
        <v>6.8895733506585621</v>
      </c>
      <c r="E75" s="42">
        <v>0.2032998435252017</v>
      </c>
      <c r="F75" s="41">
        <f t="shared" si="1"/>
        <v>55850.538573228463</v>
      </c>
      <c r="G75" s="42">
        <v>0.97610075978884137</v>
      </c>
      <c r="H75" s="41">
        <f>VLOOKUP(G75,$B$29:$D$32,3,TRUE)</f>
        <v>250000</v>
      </c>
      <c r="I75" s="43">
        <f t="shared" si="2"/>
        <v>91270.61927792721</v>
      </c>
    </row>
    <row r="76" spans="2:9">
      <c r="B76" s="32">
        <v>36</v>
      </c>
      <c r="C76" s="33">
        <v>0.88478733446829694</v>
      </c>
      <c r="D76" s="41">
        <f>C76*($C$36-$C$35)+$C$35</f>
        <v>11.308724006809783</v>
      </c>
      <c r="E76" s="42">
        <v>0.97637145044022322</v>
      </c>
      <c r="F76" s="41">
        <f t="shared" si="1"/>
        <v>69919.943524151007</v>
      </c>
      <c r="G76" s="42">
        <v>0.9848766603601673</v>
      </c>
      <c r="H76" s="41">
        <f>VLOOKUP(G76,$B$29:$D$32,3,TRUE)</f>
        <v>250000</v>
      </c>
      <c r="I76" s="43">
        <f t="shared" si="2"/>
        <v>-131746.07807238761</v>
      </c>
    </row>
    <row r="77" spans="2:9">
      <c r="B77" s="32">
        <v>37</v>
      </c>
      <c r="C77" s="33">
        <v>0.68715439502550435</v>
      </c>
      <c r="D77" s="41">
        <f>C77*($C$36-$C$35)+$C$35</f>
        <v>10.122926370153026</v>
      </c>
      <c r="E77" s="42">
        <v>0.21740304208006589</v>
      </c>
      <c r="F77" s="41">
        <f t="shared" si="1"/>
        <v>56095.030514650483</v>
      </c>
      <c r="G77" s="42">
        <v>0.25360344151587011</v>
      </c>
      <c r="H77" s="41">
        <f>VLOOKUP(G77,$B$29:$D$32,3,TRUE)</f>
        <v>170000</v>
      </c>
      <c r="I77" s="43">
        <f t="shared" si="2"/>
        <v>-8610.4669408377958</v>
      </c>
    </row>
    <row r="78" spans="2:9">
      <c r="B78" s="32">
        <v>38</v>
      </c>
      <c r="C78" s="33">
        <v>0.91502376399824148</v>
      </c>
      <c r="D78" s="41">
        <f>C78*($C$36-$C$35)+$C$35</f>
        <v>11.490142583989449</v>
      </c>
      <c r="E78" s="42">
        <v>0.92140583400773901</v>
      </c>
      <c r="F78" s="41">
        <f t="shared" si="1"/>
        <v>67072.956996267807</v>
      </c>
      <c r="G78" s="42">
        <v>0.70672179718816808</v>
      </c>
      <c r="H78" s="41">
        <f>VLOOKUP(G78,$B$29:$D$32,3,TRUE)</f>
        <v>200000</v>
      </c>
      <c r="I78" s="43">
        <f t="shared" si="2"/>
        <v>-98729.398465428385</v>
      </c>
    </row>
    <row r="79" spans="2:9">
      <c r="B79" s="32">
        <v>39</v>
      </c>
      <c r="C79" s="33">
        <v>0.75791031849809187</v>
      </c>
      <c r="D79" s="41">
        <f>C79*($C$36-$C$35)+$C$35</f>
        <v>10.547461910988552</v>
      </c>
      <c r="E79" s="42">
        <v>0.37377660090008846</v>
      </c>
      <c r="F79" s="41">
        <f t="shared" si="1"/>
        <v>58390.663334990117</v>
      </c>
      <c r="G79" s="42">
        <v>0.94047657568492504</v>
      </c>
      <c r="H79" s="41">
        <f>VLOOKUP(G79,$B$29:$D$32,3,TRUE)</f>
        <v>250000</v>
      </c>
      <c r="I79" s="43">
        <f t="shared" si="2"/>
        <v>-106794.67412829248</v>
      </c>
    </row>
    <row r="80" spans="2:9">
      <c r="B80" s="32">
        <v>40</v>
      </c>
      <c r="C80" s="33">
        <v>0.81433698617580008</v>
      </c>
      <c r="D80" s="41">
        <f>C80*($C$36-$C$35)+$C$35</f>
        <v>10.886021917054801</v>
      </c>
      <c r="E80" s="42">
        <v>0.53624941268638371</v>
      </c>
      <c r="F80" s="41">
        <f t="shared" si="1"/>
        <v>60454.945987303028</v>
      </c>
      <c r="G80" s="42">
        <v>6.2636107302570188E-2</v>
      </c>
      <c r="H80" s="41">
        <f>VLOOKUP(G80,$B$29:$D$32,3,TRUE)</f>
        <v>150000</v>
      </c>
      <c r="I80" s="43">
        <f t="shared" si="2"/>
        <v>-22199.569177205674</v>
      </c>
    </row>
    <row r="81" spans="2:9">
      <c r="B81" s="32">
        <v>41</v>
      </c>
      <c r="C81" s="33">
        <v>0.29418687944315181</v>
      </c>
      <c r="D81" s="41">
        <f>C81*($C$36-$C$35)+$C$35</f>
        <v>7.7651212766589106</v>
      </c>
      <c r="E81" s="42">
        <v>0.97571571797825019</v>
      </c>
      <c r="F81" s="41">
        <f t="shared" si="1"/>
        <v>69861.798275433874</v>
      </c>
      <c r="G81" s="42">
        <v>0.67218451455254147</v>
      </c>
      <c r="H81" s="41">
        <f>VLOOKUP(G81,$B$29:$D$32,3,TRUE)</f>
        <v>200000</v>
      </c>
      <c r="I81" s="43">
        <f t="shared" si="2"/>
        <v>165718.04136641603</v>
      </c>
    </row>
    <row r="82" spans="2:9">
      <c r="B82" s="32">
        <v>42</v>
      </c>
      <c r="C82" s="33">
        <v>0.74537475117593111</v>
      </c>
      <c r="D82" s="41">
        <f>C82*($C$36-$C$35)+$C$35</f>
        <v>10.472248507055586</v>
      </c>
      <c r="E82" s="42">
        <v>9.1349530796389522E-2</v>
      </c>
      <c r="F82" s="41">
        <f t="shared" si="1"/>
        <v>53337.547506948562</v>
      </c>
      <c r="G82" s="42">
        <v>0.34617353463310196</v>
      </c>
      <c r="H82" s="41">
        <f>VLOOKUP(G82,$B$29:$D$32,3,TRUE)</f>
        <v>170000</v>
      </c>
      <c r="I82" s="43">
        <f t="shared" si="2"/>
        <v>-35175.934659317136</v>
      </c>
    </row>
    <row r="83" spans="2:9">
      <c r="B83" s="32">
        <v>43</v>
      </c>
      <c r="C83" s="33">
        <v>0.94813384739511308</v>
      </c>
      <c r="D83" s="41">
        <f>C83*($C$36-$C$35)+$C$35</f>
        <v>11.688803084370679</v>
      </c>
      <c r="E83" s="42">
        <v>0.48017054747906251</v>
      </c>
      <c r="F83" s="41">
        <f t="shared" si="1"/>
        <v>59751.37224543585</v>
      </c>
      <c r="G83" s="42">
        <v>0.664129774373308</v>
      </c>
      <c r="H83" s="41">
        <f>VLOOKUP(G83,$B$29:$D$32,3,TRUE)</f>
        <v>200000</v>
      </c>
      <c r="I83" s="43">
        <f t="shared" si="2"/>
        <v>-121654.18500716507</v>
      </c>
    </row>
    <row r="84" spans="2:9">
      <c r="B84" s="32">
        <v>44</v>
      </c>
      <c r="C84" s="33">
        <v>0.37541302063105997</v>
      </c>
      <c r="D84" s="41">
        <f>C84*($C$36-$C$35)+$C$35</f>
        <v>8.2524781237863607</v>
      </c>
      <c r="E84" s="42">
        <v>0.37586880622446983</v>
      </c>
      <c r="F84" s="41">
        <f t="shared" si="1"/>
        <v>58418.254932468299</v>
      </c>
      <c r="G84" s="42">
        <v>0.64986195148442494</v>
      </c>
      <c r="H84" s="41">
        <f>VLOOKUP(G84,$B$29:$D$32,3,TRUE)</f>
        <v>200000</v>
      </c>
      <c r="I84" s="43">
        <f t="shared" si="2"/>
        <v>77341.943262118613</v>
      </c>
    </row>
    <row r="85" spans="2:9">
      <c r="B85" s="32">
        <v>45</v>
      </c>
      <c r="C85" s="33">
        <v>0.34675836197555288</v>
      </c>
      <c r="D85" s="41">
        <f>C85*($C$36-$C$35)+$C$35</f>
        <v>8.0805501718533179</v>
      </c>
      <c r="E85" s="42">
        <v>0.72175863372544335</v>
      </c>
      <c r="F85" s="41">
        <f t="shared" si="1"/>
        <v>62940.369190433034</v>
      </c>
      <c r="G85" s="42">
        <v>0.5573715542527754</v>
      </c>
      <c r="H85" s="41">
        <f>VLOOKUP(G85,$B$29:$D$32,3,TRUE)</f>
        <v>200000</v>
      </c>
      <c r="I85" s="43">
        <f t="shared" si="2"/>
        <v>109631.98839736456</v>
      </c>
    </row>
    <row r="86" spans="2:9">
      <c r="B86" s="32">
        <v>46</v>
      </c>
      <c r="C86" s="33">
        <v>0.50806242696782178</v>
      </c>
      <c r="D86" s="41">
        <f>C86*($C$36-$C$35)+$C$35</f>
        <v>9.0483745618069307</v>
      </c>
      <c r="E86" s="42">
        <v>0.20317674511250161</v>
      </c>
      <c r="F86" s="41">
        <f t="shared" si="1"/>
        <v>55848.361140277193</v>
      </c>
      <c r="G86" s="42">
        <v>0.92194315559168849</v>
      </c>
      <c r="H86" s="41">
        <f>VLOOKUP(G86,$B$29:$D$32,3,TRUE)</f>
        <v>250000</v>
      </c>
      <c r="I86" s="43">
        <f t="shared" si="2"/>
        <v>-29308.195436687383</v>
      </c>
    </row>
    <row r="87" spans="2:9">
      <c r="B87" s="32">
        <v>47</v>
      </c>
      <c r="C87" s="33">
        <v>0.49970060712778575</v>
      </c>
      <c r="D87" s="41">
        <f>C87*($C$36-$C$35)+$C$35</f>
        <v>8.9982036427667147</v>
      </c>
      <c r="E87" s="42">
        <v>2.5526407521184402E-2</v>
      </c>
      <c r="F87" s="41">
        <f t="shared" si="1"/>
        <v>50244.822167510516</v>
      </c>
      <c r="G87" s="42">
        <v>0.33818557123470749</v>
      </c>
      <c r="H87" s="41">
        <f>VLOOKUP(G87,$B$29:$D$32,3,TRUE)</f>
        <v>170000</v>
      </c>
      <c r="I87" s="43">
        <f t="shared" si="2"/>
        <v>31069.546319777786</v>
      </c>
    </row>
    <row r="88" spans="2:9">
      <c r="B88" s="32">
        <v>48</v>
      </c>
      <c r="C88" s="33">
        <v>7.9066919276656877E-2</v>
      </c>
      <c r="D88" s="41">
        <f>C88*($C$36-$C$35)+$C$35</f>
        <v>6.4744015156599417</v>
      </c>
      <c r="E88" s="42">
        <v>0.81881177410765982</v>
      </c>
      <c r="F88" s="41">
        <f t="shared" si="1"/>
        <v>64554.230660200912</v>
      </c>
      <c r="G88" s="42">
        <v>0.49769178007695569</v>
      </c>
      <c r="H88" s="41">
        <f>VLOOKUP(G88,$B$29:$D$32,3,TRUE)</f>
        <v>170000</v>
      </c>
      <c r="I88" s="43">
        <f t="shared" si="2"/>
        <v>251254.98975394567</v>
      </c>
    </row>
    <row r="89" spans="2:9">
      <c r="B89" s="32">
        <v>49</v>
      </c>
      <c r="C89" s="33">
        <v>0.83695731842363941</v>
      </c>
      <c r="D89" s="41">
        <f>C89*($C$36-$C$35)+$C$35</f>
        <v>11.021743910541836</v>
      </c>
      <c r="E89" s="42">
        <v>0.28456117013730031</v>
      </c>
      <c r="F89" s="41">
        <f t="shared" si="1"/>
        <v>57153.277258079412</v>
      </c>
      <c r="G89" s="42">
        <v>0.6635426738931629</v>
      </c>
      <c r="H89" s="41">
        <f>VLOOKUP(G89,$B$29:$D$32,3,TRUE)</f>
        <v>200000</v>
      </c>
      <c r="I89" s="43">
        <f t="shared" si="2"/>
        <v>-86936.181231713621</v>
      </c>
    </row>
    <row r="90" spans="2:9">
      <c r="B90" s="32">
        <v>50</v>
      </c>
      <c r="C90" s="33">
        <v>0.88826474451455695</v>
      </c>
      <c r="D90" s="41">
        <f>C90*($C$36-$C$35)+$C$35</f>
        <v>11.329588467087341</v>
      </c>
      <c r="E90" s="42">
        <v>0.38520586620798303</v>
      </c>
      <c r="F90" s="41">
        <f t="shared" si="1"/>
        <v>58540.818127593324</v>
      </c>
      <c r="G90" s="42">
        <v>9.8798972628414194E-2</v>
      </c>
      <c r="H90" s="41">
        <f>VLOOKUP(G90,$B$29:$D$32,3,TRUE)</f>
        <v>150000</v>
      </c>
      <c r="I90" s="43">
        <f t="shared" si="2"/>
        <v>-52212.742253525648</v>
      </c>
    </row>
    <row r="91" spans="2:9">
      <c r="B91" s="32">
        <v>51</v>
      </c>
      <c r="C91" s="33">
        <v>0.1630955692382704</v>
      </c>
      <c r="D91" s="41">
        <f>C91*($C$36-$C$35)+$C$35</f>
        <v>6.9785734154296222</v>
      </c>
      <c r="E91" s="42">
        <v>0.20132741619590189</v>
      </c>
      <c r="F91" s="41">
        <f t="shared" si="1"/>
        <v>55815.5538292864</v>
      </c>
      <c r="G91" s="42">
        <v>0.44609542865270679</v>
      </c>
      <c r="H91" s="41">
        <f>VLOOKUP(G91,$B$29:$D$32,3,TRUE)</f>
        <v>170000</v>
      </c>
      <c r="I91" s="43">
        <f t="shared" si="2"/>
        <v>166089.25966018409</v>
      </c>
    </row>
    <row r="92" spans="2:9">
      <c r="B92" s="32">
        <v>52</v>
      </c>
      <c r="C92" s="33">
        <v>0.91453567765071475</v>
      </c>
      <c r="D92" s="41">
        <f>C92*($C$36-$C$35)+$C$35</f>
        <v>11.487214065904288</v>
      </c>
      <c r="E92" s="42">
        <v>0.15869536657347372</v>
      </c>
      <c r="F92" s="41">
        <f t="shared" si="1"/>
        <v>55000.828805174991</v>
      </c>
      <c r="G92" s="42">
        <v>0.31046716585751799</v>
      </c>
      <c r="H92" s="41">
        <f>VLOOKUP(G92,$B$29:$D$32,3,TRUE)</f>
        <v>170000</v>
      </c>
      <c r="I92" s="43">
        <f t="shared" si="2"/>
        <v>-86795.519819924957</v>
      </c>
    </row>
    <row r="93" spans="2:9">
      <c r="B93" s="32">
        <v>53</v>
      </c>
      <c r="C93" s="33">
        <v>0.93132523463528449</v>
      </c>
      <c r="D93" s="41">
        <f>C93*($C$36-$C$35)+$C$35</f>
        <v>11.587951407811707</v>
      </c>
      <c r="E93" s="42">
        <v>0.36010935527625887</v>
      </c>
      <c r="F93" s="41">
        <f t="shared" si="1"/>
        <v>58209.16746628104</v>
      </c>
      <c r="G93" s="42">
        <v>0.16508287925056087</v>
      </c>
      <c r="H93" s="41">
        <f>VLOOKUP(G93,$B$29:$D$32,3,TRUE)</f>
        <v>150000</v>
      </c>
      <c r="I93" s="43">
        <f t="shared" si="2"/>
        <v>-67805.827026785351</v>
      </c>
    </row>
    <row r="94" spans="2:9">
      <c r="B94" s="32">
        <v>54</v>
      </c>
      <c r="C94" s="33">
        <v>0.78836958475319907</v>
      </c>
      <c r="D94" s="41">
        <f>C94*($C$36-$C$35)+$C$35</f>
        <v>10.730217508519194</v>
      </c>
      <c r="E94" s="42">
        <v>0.31946117675838037</v>
      </c>
      <c r="F94" s="41">
        <f t="shared" si="1"/>
        <v>57653.969694522646</v>
      </c>
      <c r="G94" s="42">
        <v>0.87945185241581836</v>
      </c>
      <c r="H94" s="41">
        <f>VLOOKUP(G94,$B$29:$D$32,3,TRUE)</f>
        <v>250000</v>
      </c>
      <c r="I94" s="43">
        <f t="shared" si="2"/>
        <v>-119138.02902300749</v>
      </c>
    </row>
    <row r="95" spans="2:9">
      <c r="B95" s="32">
        <v>55</v>
      </c>
      <c r="C95" s="33">
        <v>0.69800356654253137</v>
      </c>
      <c r="D95" s="41">
        <f>C95*($C$36-$C$35)+$C$35</f>
        <v>10.188021399255188</v>
      </c>
      <c r="E95" s="42">
        <v>0.95873010014435034</v>
      </c>
      <c r="F95" s="41">
        <f t="shared" si="1"/>
        <v>68680.679733080469</v>
      </c>
      <c r="G95" s="42">
        <v>2.9798592517845668E-3</v>
      </c>
      <c r="H95" s="41">
        <f>VLOOKUP(G95,$B$29:$D$32,3,TRUE)</f>
        <v>150000</v>
      </c>
      <c r="I95" s="43">
        <f t="shared" si="2"/>
        <v>43128.601694030105</v>
      </c>
    </row>
    <row r="96" spans="2:9">
      <c r="B96" s="32">
        <v>56</v>
      </c>
      <c r="C96" s="33">
        <v>0.36519026122693166</v>
      </c>
      <c r="D96" s="41">
        <f>C96*($C$36-$C$35)+$C$35</f>
        <v>8.1911415673615906</v>
      </c>
      <c r="E96" s="42">
        <v>4.147636063181237E-2</v>
      </c>
      <c r="F96" s="41">
        <f t="shared" si="1"/>
        <v>51330.975931244342</v>
      </c>
      <c r="G96" s="42">
        <v>0.68904674802837751</v>
      </c>
      <c r="H96" s="41">
        <f>VLOOKUP(G96,$B$29:$D$32,3,TRUE)</f>
        <v>200000</v>
      </c>
      <c r="I96" s="43">
        <f t="shared" si="2"/>
        <v>46843.396462523553</v>
      </c>
    </row>
    <row r="97" spans="2:9">
      <c r="B97" s="32">
        <v>57</v>
      </c>
      <c r="C97" s="33">
        <v>0.21657583681996584</v>
      </c>
      <c r="D97" s="41">
        <f>C97*($C$36-$C$35)+$C$35</f>
        <v>7.2994550209197948</v>
      </c>
      <c r="E97" s="42">
        <v>0.69456758078621028</v>
      </c>
      <c r="F97" s="41">
        <f t="shared" si="1"/>
        <v>62544.196724532449</v>
      </c>
      <c r="G97" s="42">
        <v>0.23381757406792503</v>
      </c>
      <c r="H97" s="41">
        <f>VLOOKUP(G97,$B$29:$D$32,3,TRUE)</f>
        <v>170000</v>
      </c>
      <c r="I97" s="43">
        <f t="shared" si="2"/>
        <v>186536.0066086381</v>
      </c>
    </row>
    <row r="98" spans="2:9">
      <c r="B98" s="32">
        <v>58</v>
      </c>
      <c r="C98" s="33">
        <v>0.43564237197260625</v>
      </c>
      <c r="D98" s="41">
        <f>C98*($C$36-$C$35)+$C$35</f>
        <v>8.6138542318356386</v>
      </c>
      <c r="E98" s="42">
        <v>0.79893217240454373</v>
      </c>
      <c r="F98" s="41">
        <f t="shared" si="1"/>
        <v>64189.065722831932</v>
      </c>
      <c r="G98" s="42">
        <v>0.58490681065220884</v>
      </c>
      <c r="H98" s="41">
        <f>VLOOKUP(G98,$B$29:$D$32,3,TRUE)</f>
        <v>200000</v>
      </c>
      <c r="I98" s="43">
        <f t="shared" si="2"/>
        <v>81542.598982623429</v>
      </c>
    </row>
    <row r="99" spans="2:9">
      <c r="B99" s="32">
        <v>59</v>
      </c>
      <c r="C99" s="33">
        <v>0.99812341650136149</v>
      </c>
      <c r="D99" s="41">
        <f>C99*($C$36-$C$35)+$C$35</f>
        <v>11.98874049900817</v>
      </c>
      <c r="E99" s="42">
        <v>0.49632261582831871</v>
      </c>
      <c r="F99" s="41">
        <f t="shared" si="1"/>
        <v>59953.910171585601</v>
      </c>
      <c r="G99" s="42">
        <v>0.32039277766626639</v>
      </c>
      <c r="H99" s="41">
        <f>VLOOKUP(G99,$B$29:$D$32,3,TRUE)</f>
        <v>170000</v>
      </c>
      <c r="I99" s="43">
        <f t="shared" si="2"/>
        <v>-109371.03871737327</v>
      </c>
    </row>
    <row r="100" spans="2:9">
      <c r="B100" s="32">
        <v>60</v>
      </c>
      <c r="C100" s="33">
        <v>0.27356847661622297</v>
      </c>
      <c r="D100" s="41">
        <f>C100*($C$36-$C$35)+$C$35</f>
        <v>7.6414108596973378</v>
      </c>
      <c r="E100" s="42">
        <v>0.49365471298020758</v>
      </c>
      <c r="F100" s="41">
        <f t="shared" si="1"/>
        <v>59920.470267362696</v>
      </c>
      <c r="G100" s="42">
        <v>0.10002317359911217</v>
      </c>
      <c r="H100" s="41">
        <f>VLOOKUP(G100,$B$29:$D$32,3,TRUE)</f>
        <v>150000</v>
      </c>
      <c r="I100" s="43">
        <f t="shared" si="2"/>
        <v>171089.18125651829</v>
      </c>
    </row>
    <row r="101" spans="2:9">
      <c r="B101" s="32">
        <v>61</v>
      </c>
      <c r="C101" s="33">
        <v>0.97561122254742672</v>
      </c>
      <c r="D101" s="41">
        <f>C101*($C$36-$C$35)+$C$35</f>
        <v>11.853667335284561</v>
      </c>
      <c r="E101" s="42">
        <v>0.40723986269658996</v>
      </c>
      <c r="F101" s="41">
        <f t="shared" si="1"/>
        <v>58826.745664734008</v>
      </c>
      <c r="G101" s="42">
        <v>0.31342056466775048</v>
      </c>
      <c r="H101" s="41">
        <f>VLOOKUP(G101,$B$29:$D$32,3,TRUE)</f>
        <v>170000</v>
      </c>
      <c r="I101" s="43">
        <f t="shared" si="2"/>
        <v>-102564.97988560807</v>
      </c>
    </row>
    <row r="102" spans="2:9">
      <c r="B102" s="32">
        <v>62</v>
      </c>
      <c r="C102" s="33">
        <v>0.46571268023355716</v>
      </c>
      <c r="D102" s="41">
        <f>C102*($C$36-$C$35)+$C$35</f>
        <v>8.7942760814013425</v>
      </c>
      <c r="E102" s="42">
        <v>0.25292318719161289</v>
      </c>
      <c r="F102" s="41">
        <f t="shared" si="1"/>
        <v>56673.404169530339</v>
      </c>
      <c r="G102" s="42">
        <v>0.75909975336876467</v>
      </c>
      <c r="H102" s="41">
        <f>VLOOKUP(G102,$B$29:$D$32,3,TRUE)</f>
        <v>200000</v>
      </c>
      <c r="I102" s="43">
        <f t="shared" si="2"/>
        <v>38352.691464202653</v>
      </c>
    </row>
    <row r="103" spans="2:9">
      <c r="B103" s="32">
        <v>63</v>
      </c>
      <c r="C103" s="33">
        <v>0.71333188910702361</v>
      </c>
      <c r="D103" s="41">
        <f>C103*($C$36-$C$35)+$C$35</f>
        <v>10.279991334642141</v>
      </c>
      <c r="E103" s="42">
        <v>0.65095504308042007</v>
      </c>
      <c r="F103" s="41">
        <f t="shared" si="1"/>
        <v>61939.500839718698</v>
      </c>
      <c r="G103" s="42">
        <v>0.37299411599723886</v>
      </c>
      <c r="H103" s="41">
        <f>VLOOKUP(G103,$B$29:$D$32,3,TRUE)</f>
        <v>170000</v>
      </c>
      <c r="I103" s="43">
        <f t="shared" si="2"/>
        <v>-1524.0209880247712</v>
      </c>
    </row>
    <row r="104" spans="2:9">
      <c r="B104" s="32">
        <v>64</v>
      </c>
      <c r="C104" s="33">
        <v>0.89032992440624781</v>
      </c>
      <c r="D104" s="41">
        <f>C104*($C$36-$C$35)+$C$35</f>
        <v>11.341979546437486</v>
      </c>
      <c r="E104" s="42">
        <v>0.109203037499359</v>
      </c>
      <c r="F104" s="41">
        <f t="shared" si="1"/>
        <v>53846.112259699716</v>
      </c>
      <c r="G104" s="42">
        <v>0.15348184080871652</v>
      </c>
      <c r="H104" s="41">
        <f>VLOOKUP(G104,$B$29:$D$32,3,TRUE)</f>
        <v>150000</v>
      </c>
      <c r="I104" s="43">
        <f t="shared" si="2"/>
        <v>-60722.044528594706</v>
      </c>
    </row>
    <row r="105" spans="2:9">
      <c r="B105" s="32">
        <v>65</v>
      </c>
      <c r="C105" s="33">
        <v>0.47151925907011427</v>
      </c>
      <c r="D105" s="41">
        <f>C105*($C$36-$C$35)+$C$35</f>
        <v>8.8291155544206852</v>
      </c>
      <c r="E105" s="42">
        <v>0.75325452268333537</v>
      </c>
      <c r="F105" s="41">
        <f t="shared" si="1"/>
        <v>63423.835061564743</v>
      </c>
      <c r="G105" s="42">
        <v>0.4834458298379023</v>
      </c>
      <c r="H105" s="41">
        <f>VLOOKUP(G105,$B$29:$D$32,3,TRUE)</f>
        <v>170000</v>
      </c>
      <c r="I105" s="43">
        <f t="shared" si="2"/>
        <v>94533.487137268414</v>
      </c>
    </row>
    <row r="106" spans="2:9">
      <c r="B106" s="32">
        <v>66</v>
      </c>
      <c r="C106" s="33">
        <v>0.14605489850271913</v>
      </c>
      <c r="D106" s="41">
        <f>C106*($C$36-$C$35)+$C$35</f>
        <v>6.8763293910163146</v>
      </c>
      <c r="E106" s="42">
        <v>0.42404354509357034</v>
      </c>
      <c r="F106" s="41">
        <f t="shared" ref="F106:F169" si="3">_xlfn.NORM.INV(E106,$C$23,$C$24)</f>
        <v>59042.201357224636</v>
      </c>
      <c r="G106" s="42">
        <v>0.23042568869937008</v>
      </c>
      <c r="H106" s="41">
        <f>VLOOKUP(G106,$B$29:$D$32,3,TRUE)</f>
        <v>170000</v>
      </c>
      <c r="I106" s="43">
        <f t="shared" ref="I106:I169" si="4">($C$18*F106)-(D106*F106)-H106</f>
        <v>191554.99314093316</v>
      </c>
    </row>
    <row r="107" spans="2:9">
      <c r="B107" s="32">
        <v>67</v>
      </c>
      <c r="C107" s="33">
        <v>0.42592833253347373</v>
      </c>
      <c r="D107" s="41">
        <f>C107*($C$36-$C$35)+$C$35</f>
        <v>8.5555699952008428</v>
      </c>
      <c r="E107" s="42">
        <v>0.72675054326387156</v>
      </c>
      <c r="F107" s="41">
        <f t="shared" si="3"/>
        <v>63015.073474758145</v>
      </c>
      <c r="G107" s="42">
        <v>0.87750443997557537</v>
      </c>
      <c r="H107" s="41">
        <f>VLOOKUP(G107,$B$29:$D$32,3,TRUE)</f>
        <v>250000</v>
      </c>
      <c r="I107" s="43">
        <f t="shared" si="4"/>
        <v>30066.083305838518</v>
      </c>
    </row>
    <row r="108" spans="2:9">
      <c r="B108" s="32">
        <v>68</v>
      </c>
      <c r="C108" s="33">
        <v>0.77814918318651616</v>
      </c>
      <c r="D108" s="41">
        <f>C108*($C$36-$C$35)+$C$35</f>
        <v>10.668895099119098</v>
      </c>
      <c r="E108" s="42">
        <v>0.35258323345361997</v>
      </c>
      <c r="F108" s="41">
        <f t="shared" si="3"/>
        <v>58108.22213444778</v>
      </c>
      <c r="G108" s="42">
        <v>0.33040557451759278</v>
      </c>
      <c r="H108" s="41">
        <f>VLOOKUP(G108,$B$29:$D$32,3,TRUE)</f>
        <v>170000</v>
      </c>
      <c r="I108" s="43">
        <f t="shared" si="4"/>
        <v>-34543.638600912644</v>
      </c>
    </row>
    <row r="109" spans="2:9">
      <c r="B109" s="32">
        <v>69</v>
      </c>
      <c r="C109" s="33">
        <v>0.49016970852847253</v>
      </c>
      <c r="D109" s="41">
        <f>C109*($C$36-$C$35)+$C$35</f>
        <v>8.9410182511708349</v>
      </c>
      <c r="E109" s="42">
        <v>0.22063613453726239</v>
      </c>
      <c r="F109" s="41">
        <f t="shared" si="3"/>
        <v>56149.767156148366</v>
      </c>
      <c r="G109" s="42">
        <v>0.72285188388964738</v>
      </c>
      <c r="H109" s="41">
        <f>VLOOKUP(G109,$B$29:$D$32,3,TRUE)</f>
        <v>200000</v>
      </c>
      <c r="I109" s="43">
        <f t="shared" si="4"/>
        <v>27910.880087813479</v>
      </c>
    </row>
    <row r="110" spans="2:9">
      <c r="B110" s="32">
        <v>70</v>
      </c>
      <c r="C110" s="33">
        <v>0.64716679979144442</v>
      </c>
      <c r="D110" s="41">
        <f>C110*($C$36-$C$35)+$C$35</f>
        <v>9.8830007987486663</v>
      </c>
      <c r="E110" s="42">
        <v>0.74081554893000501</v>
      </c>
      <c r="F110" s="41">
        <f t="shared" si="3"/>
        <v>63229.308679726819</v>
      </c>
      <c r="G110" s="42">
        <v>0.79959055437091975</v>
      </c>
      <c r="H110" s="41">
        <f>VLOOKUP(G110,$B$29:$D$32,3,TRUE)</f>
        <v>200000</v>
      </c>
      <c r="I110" s="43">
        <f t="shared" si="4"/>
        <v>-2914.2953496174887</v>
      </c>
    </row>
    <row r="111" spans="2:9">
      <c r="B111" s="32">
        <v>71</v>
      </c>
      <c r="C111" s="33">
        <v>4.8030263145619312E-2</v>
      </c>
      <c r="D111" s="41">
        <f>C111*($C$36-$C$35)+$C$35</f>
        <v>6.2881815788737159</v>
      </c>
      <c r="E111" s="42">
        <v>0.13057553064534733</v>
      </c>
      <c r="F111" s="41">
        <f t="shared" si="3"/>
        <v>54381.626595123184</v>
      </c>
      <c r="G111" s="42">
        <v>0.74415183643386984</v>
      </c>
      <c r="H111" s="41">
        <f>VLOOKUP(G111,$B$29:$D$32,3,TRUE)</f>
        <v>200000</v>
      </c>
      <c r="I111" s="43">
        <f t="shared" si="4"/>
        <v>164999.6031519589</v>
      </c>
    </row>
    <row r="112" spans="2:9">
      <c r="B112" s="32">
        <v>72</v>
      </c>
      <c r="C112" s="33">
        <v>0.35179808976034443</v>
      </c>
      <c r="D112" s="41">
        <f>C112*($C$36-$C$35)+$C$35</f>
        <v>8.1107885385620655</v>
      </c>
      <c r="E112" s="42">
        <v>0.4865726644681998</v>
      </c>
      <c r="F112" s="41">
        <f t="shared" si="3"/>
        <v>59831.681519921825</v>
      </c>
      <c r="G112" s="42">
        <v>0.15026198204668839</v>
      </c>
      <c r="H112" s="41">
        <f>VLOOKUP(G112,$B$29:$D$32,3,TRUE)</f>
        <v>150000</v>
      </c>
      <c r="I112" s="43">
        <f t="shared" si="4"/>
        <v>142529.74304430606</v>
      </c>
    </row>
    <row r="113" spans="2:9">
      <c r="B113" s="32">
        <v>73</v>
      </c>
      <c r="C113" s="33">
        <v>2.7838836405935541E-2</v>
      </c>
      <c r="D113" s="41">
        <f>C113*($C$36-$C$35)+$C$35</f>
        <v>6.167033018435613</v>
      </c>
      <c r="E113" s="42">
        <v>0.73028126894113743</v>
      </c>
      <c r="F113" s="41">
        <f t="shared" si="3"/>
        <v>63068.319395204817</v>
      </c>
      <c r="G113" s="42">
        <v>0.26334404033900427</v>
      </c>
      <c r="H113" s="41">
        <f>VLOOKUP(G113,$B$29:$D$32,3,TRUE)</f>
        <v>170000</v>
      </c>
      <c r="I113" s="43">
        <f t="shared" si="4"/>
        <v>260943.74401019135</v>
      </c>
    </row>
    <row r="114" spans="2:9">
      <c r="B114" s="32">
        <v>74</v>
      </c>
      <c r="C114" s="33">
        <v>0.44913973455402756</v>
      </c>
      <c r="D114" s="41">
        <f>C114*($C$36-$C$35)+$C$35</f>
        <v>8.6948384073241662</v>
      </c>
      <c r="E114" s="42">
        <v>0.457197118904486</v>
      </c>
      <c r="F114" s="41">
        <f t="shared" si="3"/>
        <v>59462.512054174491</v>
      </c>
      <c r="G114" s="42">
        <v>0.4554420194314025</v>
      </c>
      <c r="H114" s="41">
        <f>VLOOKUP(G114,$B$29:$D$32,3,TRUE)</f>
        <v>170000</v>
      </c>
      <c r="I114" s="43">
        <f t="shared" si="4"/>
        <v>85995.723099655879</v>
      </c>
    </row>
    <row r="115" spans="2:9">
      <c r="B115" s="32">
        <v>75</v>
      </c>
      <c r="C115" s="33">
        <v>0.58733342880104367</v>
      </c>
      <c r="D115" s="41">
        <f>C115*($C$36-$C$35)+$C$35</f>
        <v>9.524000572806262</v>
      </c>
      <c r="E115" s="42">
        <v>0.39387181075253175</v>
      </c>
      <c r="F115" s="41">
        <f t="shared" si="3"/>
        <v>58653.791037611511</v>
      </c>
      <c r="G115" s="42">
        <v>0.5781274959885595</v>
      </c>
      <c r="H115" s="41">
        <f>VLOOKUP(G115,$B$29:$D$32,3,TRUE)</f>
        <v>200000</v>
      </c>
      <c r="I115" s="43">
        <f t="shared" si="4"/>
        <v>3880.5440494788345</v>
      </c>
    </row>
    <row r="116" spans="2:9">
      <c r="B116" s="32">
        <v>76</v>
      </c>
      <c r="C116" s="33">
        <v>0.89458606874140345</v>
      </c>
      <c r="D116" s="41">
        <f>C116*($C$36-$C$35)+$C$35</f>
        <v>11.36751641244842</v>
      </c>
      <c r="E116" s="42">
        <v>0.84002990836004121</v>
      </c>
      <c r="F116" s="41">
        <f t="shared" si="3"/>
        <v>64972.904063500187</v>
      </c>
      <c r="G116" s="42">
        <v>0.96376764495756795</v>
      </c>
      <c r="H116" s="41">
        <f>VLOOKUP(G116,$B$29:$D$32,3,TRUE)</f>
        <v>250000</v>
      </c>
      <c r="I116" s="43">
        <f t="shared" si="4"/>
        <v>-143932.80048077262</v>
      </c>
    </row>
    <row r="117" spans="2:9">
      <c r="B117" s="32">
        <v>77</v>
      </c>
      <c r="C117" s="33">
        <v>0.59265530195280036</v>
      </c>
      <c r="D117" s="41">
        <f>C117*($C$36-$C$35)+$C$35</f>
        <v>9.5559318117168033</v>
      </c>
      <c r="E117" s="42">
        <v>0.51588340730023874</v>
      </c>
      <c r="F117" s="41">
        <f t="shared" si="3"/>
        <v>60199.121610365662</v>
      </c>
      <c r="G117" s="42">
        <v>0.52519946841951592</v>
      </c>
      <c r="H117" s="41">
        <f>VLOOKUP(G117,$B$29:$D$32,3,TRUE)</f>
        <v>170000</v>
      </c>
      <c r="I117" s="43">
        <f t="shared" si="4"/>
        <v>37329.879700851976</v>
      </c>
    </row>
    <row r="118" spans="2:9">
      <c r="B118" s="32">
        <v>78</v>
      </c>
      <c r="C118" s="33">
        <v>0.79533465585982821</v>
      </c>
      <c r="D118" s="41">
        <f>C118*($C$36-$C$35)+$C$35</f>
        <v>10.772007935158969</v>
      </c>
      <c r="E118" s="42">
        <v>0.92969638319389736</v>
      </c>
      <c r="F118" s="41">
        <f t="shared" si="3"/>
        <v>67367.667575357962</v>
      </c>
      <c r="G118" s="42">
        <v>0.42033589463190502</v>
      </c>
      <c r="H118" s="41">
        <f>VLOOKUP(G118,$B$29:$D$32,3,TRUE)</f>
        <v>170000</v>
      </c>
      <c r="I118" s="43">
        <f t="shared" si="4"/>
        <v>-19905.371215254068</v>
      </c>
    </row>
    <row r="119" spans="2:9">
      <c r="B119" s="32">
        <v>79</v>
      </c>
      <c r="C119" s="33">
        <v>8.1809145044801856E-2</v>
      </c>
      <c r="D119" s="41">
        <f>C119*($C$36-$C$35)+$C$35</f>
        <v>6.4908548702688114</v>
      </c>
      <c r="E119" s="42">
        <v>0.81791377594253978</v>
      </c>
      <c r="F119" s="41">
        <f t="shared" si="3"/>
        <v>64537.216238684516</v>
      </c>
      <c r="G119" s="42">
        <v>0.67161601615670297</v>
      </c>
      <c r="H119" s="41">
        <f>VLOOKUP(G119,$B$29:$D$32,3,TRUE)</f>
        <v>200000</v>
      </c>
      <c r="I119" s="43">
        <f t="shared" si="4"/>
        <v>220082.1067664419</v>
      </c>
    </row>
    <row r="120" spans="2:9">
      <c r="B120" s="32">
        <v>80</v>
      </c>
      <c r="C120" s="33">
        <v>0.86537159916327488</v>
      </c>
      <c r="D120" s="41">
        <f>C120*($C$36-$C$35)+$C$35</f>
        <v>11.192229594979649</v>
      </c>
      <c r="E120" s="42">
        <v>0.49029796742169618</v>
      </c>
      <c r="F120" s="41">
        <f t="shared" si="3"/>
        <v>59878.391065539254</v>
      </c>
      <c r="G120" s="42">
        <v>0.95754268126118358</v>
      </c>
      <c r="H120" s="41">
        <f>VLOOKUP(G120,$B$29:$D$32,3,TRUE)</f>
        <v>250000</v>
      </c>
      <c r="I120" s="43">
        <f t="shared" si="4"/>
        <v>-141753.61673148314</v>
      </c>
    </row>
    <row r="121" spans="2:9">
      <c r="B121" s="32">
        <v>81</v>
      </c>
      <c r="C121" s="33">
        <v>0.5368450519315755</v>
      </c>
      <c r="D121" s="41">
        <f>C121*($C$36-$C$35)+$C$35</f>
        <v>9.2210703115894539</v>
      </c>
      <c r="E121" s="42">
        <v>0.30923486106821674</v>
      </c>
      <c r="F121" s="41">
        <f t="shared" si="3"/>
        <v>57509.89841490001</v>
      </c>
      <c r="G121" s="42">
        <v>0.56337312253632221</v>
      </c>
      <c r="H121" s="41">
        <f>VLOOKUP(G121,$B$29:$D$32,3,TRUE)</f>
        <v>200000</v>
      </c>
      <c r="I121" s="43">
        <f t="shared" si="4"/>
        <v>17325.862497540191</v>
      </c>
    </row>
    <row r="122" spans="2:9">
      <c r="B122" s="32">
        <v>82</v>
      </c>
      <c r="C122" s="33">
        <v>0.28135065365266221</v>
      </c>
      <c r="D122" s="41">
        <f>C122*($C$36-$C$35)+$C$35</f>
        <v>7.6881039219159728</v>
      </c>
      <c r="E122" s="42">
        <v>0.51570136568589375</v>
      </c>
      <c r="F122" s="41">
        <f t="shared" si="3"/>
        <v>60196.838267798426</v>
      </c>
      <c r="G122" s="42">
        <v>5.154744159062663E-2</v>
      </c>
      <c r="H122" s="41">
        <f>VLOOKUP(G122,$B$29:$D$32,3,TRUE)</f>
        <v>150000</v>
      </c>
      <c r="I122" s="43">
        <f t="shared" si="4"/>
        <v>169759.34910777694</v>
      </c>
    </row>
    <row r="123" spans="2:9">
      <c r="B123" s="32">
        <v>83</v>
      </c>
      <c r="C123" s="33">
        <v>6.1578628532072077E-2</v>
      </c>
      <c r="D123" s="41">
        <f>C123*($C$36-$C$35)+$C$35</f>
        <v>6.3694717711924325</v>
      </c>
      <c r="E123" s="42">
        <v>0.6195678402966931</v>
      </c>
      <c r="F123" s="41">
        <f t="shared" si="3"/>
        <v>61521.729894150682</v>
      </c>
      <c r="G123" s="42">
        <v>0.64743083435798277</v>
      </c>
      <c r="H123" s="41">
        <f>VLOOKUP(G123,$B$29:$D$32,3,TRUE)</f>
        <v>200000</v>
      </c>
      <c r="I123" s="43">
        <f t="shared" si="4"/>
        <v>207921.56674824056</v>
      </c>
    </row>
    <row r="124" spans="2:9">
      <c r="B124" s="32">
        <v>84</v>
      </c>
      <c r="C124" s="33">
        <v>6.876755877921914E-2</v>
      </c>
      <c r="D124" s="41">
        <f>C124*($C$36-$C$35)+$C$35</f>
        <v>6.4126053526753148</v>
      </c>
      <c r="E124" s="42">
        <v>0.55678125533366185</v>
      </c>
      <c r="F124" s="41">
        <f t="shared" si="3"/>
        <v>60714.06740873721</v>
      </c>
      <c r="G124" s="42">
        <v>0.43157395643228302</v>
      </c>
      <c r="H124" s="41">
        <f>VLOOKUP(G124,$B$29:$D$32,3,TRUE)</f>
        <v>170000</v>
      </c>
      <c r="I124" s="43">
        <f t="shared" si="4"/>
        <v>229947.52266562555</v>
      </c>
    </row>
    <row r="125" spans="2:9">
      <c r="B125" s="32">
        <v>85</v>
      </c>
      <c r="C125" s="33">
        <v>0.32292737166109142</v>
      </c>
      <c r="D125" s="41">
        <f>C125*($C$36-$C$35)+$C$35</f>
        <v>7.937564229966549</v>
      </c>
      <c r="E125" s="42">
        <v>8.7126726742722371E-2</v>
      </c>
      <c r="F125" s="41">
        <f t="shared" si="3"/>
        <v>53206.685815952071</v>
      </c>
      <c r="G125" s="42">
        <v>0.76286947904604407</v>
      </c>
      <c r="H125" s="41">
        <f>VLOOKUP(G125,$B$29:$D$32,3,TRUE)</f>
        <v>200000</v>
      </c>
      <c r="I125" s="43">
        <f t="shared" si="4"/>
        <v>69355.429479607265</v>
      </c>
    </row>
    <row r="126" spans="2:9">
      <c r="B126" s="32">
        <v>86</v>
      </c>
      <c r="C126" s="33">
        <v>0.57027469399639219</v>
      </c>
      <c r="D126" s="41">
        <f>C126*($C$36-$C$35)+$C$35</f>
        <v>9.4216481639783538</v>
      </c>
      <c r="E126" s="42">
        <v>0.36456950370758601</v>
      </c>
      <c r="F126" s="41">
        <f t="shared" si="3"/>
        <v>58268.644645339118</v>
      </c>
      <c r="G126" s="42">
        <v>0.92027990619050248</v>
      </c>
      <c r="H126" s="41">
        <f>VLOOKUP(G126,$B$29:$D$32,3,TRUE)</f>
        <v>250000</v>
      </c>
      <c r="I126" s="43">
        <f t="shared" si="4"/>
        <v>-41494.288450857857</v>
      </c>
    </row>
    <row r="127" spans="2:9">
      <c r="B127" s="32">
        <v>87</v>
      </c>
      <c r="C127" s="33">
        <v>0.53081526956047331</v>
      </c>
      <c r="D127" s="41">
        <f>C127*($C$36-$C$35)+$C$35</f>
        <v>9.1848916173628403</v>
      </c>
      <c r="E127" s="42">
        <v>0.19562160410978835</v>
      </c>
      <c r="F127" s="41">
        <f t="shared" si="3"/>
        <v>55713.175110672055</v>
      </c>
      <c r="G127" s="42">
        <v>0.14227607375996132</v>
      </c>
      <c r="H127" s="41">
        <f>VLOOKUP(G127,$B$29:$D$32,3,TRUE)</f>
        <v>150000</v>
      </c>
      <c r="I127" s="43">
        <f t="shared" si="4"/>
        <v>62551.801388056891</v>
      </c>
    </row>
    <row r="128" spans="2:9">
      <c r="B128" s="32">
        <v>88</v>
      </c>
      <c r="C128" s="33">
        <v>0.44220056863190305</v>
      </c>
      <c r="D128" s="41">
        <f>C128*($C$36-$C$35)+$C$35</f>
        <v>8.6532034117914183</v>
      </c>
      <c r="E128" s="42">
        <v>4.3703727175906093E-2</v>
      </c>
      <c r="F128" s="41">
        <f t="shared" si="3"/>
        <v>51453.825709548335</v>
      </c>
      <c r="G128" s="42">
        <v>6.8189608821024428E-2</v>
      </c>
      <c r="H128" s="41">
        <f>VLOOKUP(G128,$B$29:$D$32,3,TRUE)</f>
        <v>150000</v>
      </c>
      <c r="I128" s="43">
        <f t="shared" si="4"/>
        <v>73659.314044543658</v>
      </c>
    </row>
    <row r="129" spans="2:13">
      <c r="B129" s="32">
        <v>89</v>
      </c>
      <c r="C129" s="33">
        <v>0.33176137145841422</v>
      </c>
      <c r="D129" s="41">
        <f>C129*($C$36-$C$35)+$C$35</f>
        <v>7.9905682287504849</v>
      </c>
      <c r="E129" s="42">
        <v>0.75776669410278652</v>
      </c>
      <c r="F129" s="41">
        <f t="shared" si="3"/>
        <v>63495.683445286144</v>
      </c>
      <c r="G129" s="42">
        <v>0.33449655101099596</v>
      </c>
      <c r="H129" s="41">
        <f>VLOOKUP(G129,$B$29:$D$32,3,TRUE)</f>
        <v>170000</v>
      </c>
      <c r="I129" s="43">
        <f t="shared" si="4"/>
        <v>148077.29398801824</v>
      </c>
    </row>
    <row r="130" spans="2:13">
      <c r="B130" s="32">
        <v>90</v>
      </c>
      <c r="C130" s="33">
        <v>0.29954305336750986</v>
      </c>
      <c r="D130" s="41">
        <f>C130*($C$36-$C$35)+$C$35</f>
        <v>7.7972583202050592</v>
      </c>
      <c r="E130" s="42">
        <v>0.80754693889917883</v>
      </c>
      <c r="F130" s="41">
        <f t="shared" si="3"/>
        <v>64344.460763030642</v>
      </c>
      <c r="G130" s="42">
        <v>3.3948823312839327E-3</v>
      </c>
      <c r="H130" s="41">
        <f>VLOOKUP(G130,$B$29:$D$32,3,TRUE)</f>
        <v>150000</v>
      </c>
      <c r="I130" s="43">
        <f t="shared" si="4"/>
        <v>184767.6078757497</v>
      </c>
    </row>
    <row r="131" spans="2:13">
      <c r="B131" s="32">
        <v>91</v>
      </c>
      <c r="C131" s="33">
        <v>0.39559923318507528</v>
      </c>
      <c r="D131" s="41">
        <f>C131*($C$36-$C$35)+$C$35</f>
        <v>8.3735953991104513</v>
      </c>
      <c r="E131" s="42">
        <v>0.3026903290986741</v>
      </c>
      <c r="F131" s="41">
        <f t="shared" si="3"/>
        <v>57416.60786673706</v>
      </c>
      <c r="G131" s="42">
        <v>0.5009865617417687</v>
      </c>
      <c r="H131" s="41">
        <f>VLOOKUP(G131,$B$29:$D$32,3,TRUE)</f>
        <v>170000</v>
      </c>
      <c r="I131" s="43">
        <f t="shared" si="4"/>
        <v>95632.458802143403</v>
      </c>
    </row>
    <row r="132" spans="2:13">
      <c r="B132" s="32">
        <v>92</v>
      </c>
      <c r="C132" s="33">
        <v>0.60909473932505287</v>
      </c>
      <c r="D132" s="41">
        <f>C132*($C$36-$C$35)+$C$35</f>
        <v>9.654568435950317</v>
      </c>
      <c r="E132" s="42">
        <v>0.42650746974410048</v>
      </c>
      <c r="F132" s="41">
        <f t="shared" si="3"/>
        <v>59073.635160747792</v>
      </c>
      <c r="G132" s="42">
        <v>0.91552631365882087</v>
      </c>
      <c r="H132" s="41">
        <f>VLOOKUP(G132,$B$29:$D$32,3,TRUE)</f>
        <v>250000</v>
      </c>
      <c r="I132" s="43">
        <f t="shared" si="4"/>
        <v>-52373.196330079227</v>
      </c>
    </row>
    <row r="133" spans="2:13">
      <c r="B133" s="32">
        <v>93</v>
      </c>
      <c r="C133" s="33">
        <v>0.72513268093248706</v>
      </c>
      <c r="D133" s="41">
        <f>C133*($C$36-$C$35)+$C$35</f>
        <v>10.350796085594922</v>
      </c>
      <c r="E133" s="42">
        <v>6.4863365053445476E-2</v>
      </c>
      <c r="F133" s="41">
        <f t="shared" si="3"/>
        <v>52424.098096237256</v>
      </c>
      <c r="G133" s="42">
        <v>0.51607120707373144</v>
      </c>
      <c r="H133" s="41">
        <f>VLOOKUP(G133,$B$29:$D$32,3,TRUE)</f>
        <v>170000</v>
      </c>
      <c r="I133" s="43">
        <f t="shared" si="4"/>
        <v>-31117.874114292441</v>
      </c>
    </row>
    <row r="134" spans="2:13">
      <c r="B134" s="32">
        <v>94</v>
      </c>
      <c r="C134" s="33">
        <v>0.47416900623560754</v>
      </c>
      <c r="D134" s="41">
        <f>C134*($C$36-$C$35)+$C$35</f>
        <v>8.8450140374136446</v>
      </c>
      <c r="E134" s="42">
        <v>0.25745438180651303</v>
      </c>
      <c r="F134" s="41">
        <f t="shared" si="3"/>
        <v>56743.933171369121</v>
      </c>
      <c r="G134" s="42">
        <v>0.69491054714199085</v>
      </c>
      <c r="H134" s="41">
        <f>VLOOKUP(G134,$B$29:$D$32,3,TRUE)</f>
        <v>200000</v>
      </c>
      <c r="I134" s="43">
        <f t="shared" si="4"/>
        <v>35770.245788976899</v>
      </c>
    </row>
    <row r="135" spans="2:13">
      <c r="B135" s="32">
        <v>95</v>
      </c>
      <c r="C135" s="33">
        <v>0.34709414524652604</v>
      </c>
      <c r="D135" s="41">
        <f>C135*($C$36-$C$35)+$C$35</f>
        <v>8.0825648714791569</v>
      </c>
      <c r="E135" s="42">
        <v>0.47049629478216137</v>
      </c>
      <c r="F135" s="41">
        <f t="shared" si="3"/>
        <v>59629.888176154163</v>
      </c>
      <c r="G135" s="42">
        <v>0.48331691425784906</v>
      </c>
      <c r="H135" s="41">
        <f>VLOOKUP(G135,$B$29:$D$32,3,TRUE)</f>
        <v>170000</v>
      </c>
      <c r="I135" s="43">
        <f t="shared" si="4"/>
        <v>123226.1068271902</v>
      </c>
    </row>
    <row r="136" spans="2:13">
      <c r="B136" s="32">
        <v>96</v>
      </c>
      <c r="C136" s="33">
        <v>0.2760042487385076</v>
      </c>
      <c r="D136" s="41">
        <f>C136*($C$36-$C$35)+$C$35</f>
        <v>7.6560254924310458</v>
      </c>
      <c r="E136" s="42">
        <v>0.40519906131435057</v>
      </c>
      <c r="F136" s="41">
        <f t="shared" si="3"/>
        <v>58800.437708993886</v>
      </c>
      <c r="G136" s="42">
        <v>0.63771319385146119</v>
      </c>
      <c r="H136" s="41">
        <f>VLOOKUP(G136,$B$29:$D$32,3,TRUE)</f>
        <v>200000</v>
      </c>
      <c r="I136" s="43">
        <f t="shared" si="4"/>
        <v>114228.04015075963</v>
      </c>
    </row>
    <row r="137" spans="2:13">
      <c r="B137" s="32">
        <v>97</v>
      </c>
      <c r="C137" s="33">
        <v>0.64234117381546663</v>
      </c>
      <c r="D137" s="41">
        <f>C137*($C$36-$C$35)+$C$35</f>
        <v>9.8540470428928</v>
      </c>
      <c r="E137" s="42">
        <v>0.96124575107101418</v>
      </c>
      <c r="F137" s="41">
        <f t="shared" si="3"/>
        <v>68826.64471684843</v>
      </c>
      <c r="G137" s="42">
        <v>0.3204864770210093</v>
      </c>
      <c r="H137" s="41">
        <f>VLOOKUP(G137,$B$29:$D$32,3,TRUE)</f>
        <v>170000</v>
      </c>
      <c r="I137" s="43">
        <f t="shared" si="4"/>
        <v>46525.386474736035</v>
      </c>
    </row>
    <row r="138" spans="2:13">
      <c r="B138" s="32">
        <v>98</v>
      </c>
      <c r="C138" s="33">
        <v>0.54446145639212418</v>
      </c>
      <c r="D138" s="41">
        <f>C138*($C$36-$C$35)+$C$35</f>
        <v>9.2667687383527451</v>
      </c>
      <c r="E138" s="42">
        <v>0.49663811544035075</v>
      </c>
      <c r="F138" s="41">
        <f t="shared" si="3"/>
        <v>59957.864526824073</v>
      </c>
      <c r="G138" s="42">
        <v>0.33099088659372389</v>
      </c>
      <c r="H138" s="41">
        <f>VLOOKUP(G138,$B$29:$D$32,3,TRUE)</f>
        <v>170000</v>
      </c>
      <c r="I138" s="43">
        <f t="shared" si="4"/>
        <v>53836.574233150692</v>
      </c>
    </row>
    <row r="139" spans="2:13">
      <c r="B139" s="32">
        <v>99</v>
      </c>
      <c r="C139" s="33">
        <v>1.1592090042837677E-2</v>
      </c>
      <c r="D139" s="41">
        <f>C139*($C$36-$C$35)+$C$35</f>
        <v>6.0695525402570265</v>
      </c>
      <c r="E139" s="42">
        <v>0.46493653761866949</v>
      </c>
      <c r="F139" s="41">
        <f t="shared" si="3"/>
        <v>59559.977347119493</v>
      </c>
      <c r="G139" s="42">
        <v>4.2892235636163734E-2</v>
      </c>
      <c r="H139" s="41">
        <f>VLOOKUP(G139,$B$29:$D$32,3,TRUE)</f>
        <v>150000</v>
      </c>
      <c r="I139" s="43">
        <f t="shared" si="4"/>
        <v>262777.2937076934</v>
      </c>
    </row>
    <row r="140" spans="2:13">
      <c r="B140" s="32">
        <v>100</v>
      </c>
      <c r="C140" s="33">
        <v>0.18043356400130495</v>
      </c>
      <c r="D140" s="41">
        <f>C140*($C$36-$C$35)+$C$35</f>
        <v>7.0826013840078295</v>
      </c>
      <c r="E140" s="42">
        <v>0.4341762190491737</v>
      </c>
      <c r="F140" s="41">
        <f t="shared" si="3"/>
        <v>59171.242008711401</v>
      </c>
      <c r="G140" s="42">
        <v>0.66977455338063918</v>
      </c>
      <c r="H140" s="41">
        <f>VLOOKUP(G140,$B$29:$D$32,3,TRUE)</f>
        <v>200000</v>
      </c>
      <c r="I140" s="43">
        <f t="shared" si="4"/>
        <v>150139.82556888659</v>
      </c>
    </row>
    <row r="141" spans="2:13">
      <c r="B141" s="32">
        <v>101</v>
      </c>
      <c r="C141" s="33">
        <v>0.44529933605897387</v>
      </c>
      <c r="D141" s="41">
        <f>C141*($C$36-$C$35)+$C$35</f>
        <v>8.6717960163538432</v>
      </c>
      <c r="E141" s="42">
        <v>0.86280755928734998</v>
      </c>
      <c r="F141" s="41">
        <f t="shared" si="3"/>
        <v>65465.101562338139</v>
      </c>
      <c r="G141" s="42">
        <v>0.2211259685654382</v>
      </c>
      <c r="H141" s="41">
        <f>VLOOKUP(G141,$B$29:$D$32,3,TRUE)</f>
        <v>170000</v>
      </c>
      <c r="I141" s="43">
        <f t="shared" si="4"/>
        <v>113346.31337191211</v>
      </c>
    </row>
    <row r="142" spans="2:13">
      <c r="B142" s="32">
        <v>102</v>
      </c>
      <c r="C142" s="33">
        <v>5.4400461554561352E-2</v>
      </c>
      <c r="D142" s="41">
        <f>C142*($C$36-$C$35)+$C$35</f>
        <v>6.3264027693273679</v>
      </c>
      <c r="E142" s="42">
        <v>0.59632981427136078</v>
      </c>
      <c r="F142" s="41">
        <f t="shared" si="3"/>
        <v>61219.292756424322</v>
      </c>
      <c r="G142" s="42">
        <v>0.81330784260627376</v>
      </c>
      <c r="H142" s="41">
        <f>VLOOKUP(G142,$B$29:$D$32,3,TRUE)</f>
        <v>250000</v>
      </c>
      <c r="I142" s="43">
        <f t="shared" si="4"/>
        <v>158552.90260301047</v>
      </c>
      <c r="J142" s="38"/>
      <c r="K142" s="38"/>
      <c r="L142" s="38"/>
      <c r="M142" s="38"/>
    </row>
    <row r="143" spans="2:13">
      <c r="B143" s="32">
        <v>103</v>
      </c>
      <c r="C143" s="33">
        <v>0.93874487386928718</v>
      </c>
      <c r="D143" s="41">
        <f>C143*($C$36-$C$35)+$C$35</f>
        <v>11.632469243215724</v>
      </c>
      <c r="E143" s="42">
        <v>0.52969018019574821</v>
      </c>
      <c r="F143" s="41">
        <f t="shared" si="3"/>
        <v>60372.455393521748</v>
      </c>
      <c r="G143" s="42">
        <v>0.792408600326164</v>
      </c>
      <c r="H143" s="41">
        <f>VLOOKUP(G143,$B$29:$D$32,3,TRUE)</f>
        <v>200000</v>
      </c>
      <c r="I143" s="43">
        <f t="shared" si="4"/>
        <v>-117438.81038677215</v>
      </c>
      <c r="J143" s="38"/>
      <c r="K143" s="38"/>
      <c r="L143" s="38"/>
      <c r="M143" s="38"/>
    </row>
    <row r="144" spans="2:13">
      <c r="B144" s="32">
        <v>104</v>
      </c>
      <c r="C144" s="33">
        <v>0.61777762126320945</v>
      </c>
      <c r="D144" s="41">
        <f>C144*($C$36-$C$35)+$C$35</f>
        <v>9.7066657275792565</v>
      </c>
      <c r="E144" s="42">
        <v>0.83830968765502933</v>
      </c>
      <c r="F144" s="41">
        <f t="shared" si="3"/>
        <v>64937.673049455552</v>
      </c>
      <c r="G144" s="42">
        <v>0.95996150264947466</v>
      </c>
      <c r="H144" s="41">
        <f>VLOOKUP(G144,$B$29:$D$32,3,TRUE)</f>
        <v>250000</v>
      </c>
      <c r="I144" s="43">
        <f t="shared" si="4"/>
        <v>-36138.5357749752</v>
      </c>
      <c r="J144" s="38"/>
      <c r="K144" s="38"/>
      <c r="L144" s="38"/>
      <c r="M144" s="38"/>
    </row>
    <row r="145" spans="2:13">
      <c r="B145" s="32">
        <v>105</v>
      </c>
      <c r="C145" s="33">
        <v>0.33436683789338351</v>
      </c>
      <c r="D145" s="41">
        <f>C145*($C$36-$C$35)+$C$35</f>
        <v>8.0062010273603015</v>
      </c>
      <c r="E145" s="42">
        <v>0.51745273417349047</v>
      </c>
      <c r="F145" s="41">
        <f t="shared" si="3"/>
        <v>60218.807403166902</v>
      </c>
      <c r="G145" s="42">
        <v>0.5568650583761815</v>
      </c>
      <c r="H145" s="41">
        <f>VLOOKUP(G145,$B$29:$D$32,3,TRUE)</f>
        <v>200000</v>
      </c>
      <c r="I145" s="43">
        <f t="shared" si="4"/>
        <v>100720.61854352278</v>
      </c>
      <c r="J145" s="38"/>
      <c r="K145" s="38"/>
      <c r="L145" s="38"/>
      <c r="M145" s="38"/>
    </row>
    <row r="146" spans="2:13">
      <c r="B146" s="32">
        <v>106</v>
      </c>
      <c r="C146" s="33">
        <v>0.59861374776286869</v>
      </c>
      <c r="D146" s="41">
        <f>C146*($C$36-$C$35)+$C$35</f>
        <v>9.5916824865772128</v>
      </c>
      <c r="E146" s="42">
        <v>0.8272938611608357</v>
      </c>
      <c r="F146" s="41">
        <f t="shared" si="3"/>
        <v>64717.626529701418</v>
      </c>
      <c r="G146" s="42">
        <v>0.944756633010299</v>
      </c>
      <c r="H146" s="41">
        <f>VLOOKUP(G146,$B$29:$D$32,3,TRUE)</f>
        <v>250000</v>
      </c>
      <c r="I146" s="43">
        <f t="shared" si="4"/>
        <v>-29421.780071663437</v>
      </c>
      <c r="J146" s="38"/>
      <c r="K146" s="38"/>
      <c r="L146" s="38"/>
      <c r="M146" s="38"/>
    </row>
    <row r="147" spans="2:13">
      <c r="B147" s="32">
        <v>107</v>
      </c>
      <c r="C147" s="33">
        <v>1.3798971453023667E-2</v>
      </c>
      <c r="D147" s="41">
        <f>C147*($C$36-$C$35)+$C$35</f>
        <v>6.0827938287181418</v>
      </c>
      <c r="E147" s="42">
        <v>0.98960364958701408</v>
      </c>
      <c r="F147" s="41">
        <f t="shared" si="3"/>
        <v>71558.637872109612</v>
      </c>
      <c r="G147" s="42">
        <v>0.62864568089933914</v>
      </c>
      <c r="H147" s="41">
        <f>VLOOKUP(G147,$B$29:$D$32,3,TRUE)</f>
        <v>200000</v>
      </c>
      <c r="I147" s="43">
        <f t="shared" si="4"/>
        <v>294985.8514974803</v>
      </c>
      <c r="J147" s="38"/>
      <c r="K147" s="38"/>
      <c r="L147" s="38"/>
      <c r="M147" s="38"/>
    </row>
    <row r="148" spans="2:13">
      <c r="B148" s="32">
        <v>108</v>
      </c>
      <c r="C148" s="33">
        <v>0.38523726530308555</v>
      </c>
      <c r="D148" s="41">
        <f>C148*($C$36-$C$35)+$C$35</f>
        <v>8.3114235918185138</v>
      </c>
      <c r="E148" s="42">
        <v>0.50345632777532889</v>
      </c>
      <c r="F148" s="41">
        <f t="shared" si="3"/>
        <v>60043.31918657208</v>
      </c>
      <c r="G148" s="42">
        <v>0.37875990134291682</v>
      </c>
      <c r="H148" s="41">
        <f>VLOOKUP(G148,$B$29:$D$32,3,TRUE)</f>
        <v>170000</v>
      </c>
      <c r="I148" s="43">
        <f t="shared" si="4"/>
        <v>111517.68980707269</v>
      </c>
      <c r="J148" s="38"/>
      <c r="K148" s="38"/>
      <c r="L148" s="38"/>
      <c r="M148" s="38"/>
    </row>
    <row r="149" spans="2:13">
      <c r="B149" s="32">
        <v>109</v>
      </c>
      <c r="C149" s="33">
        <v>0.90703910445947056</v>
      </c>
      <c r="D149" s="41">
        <f>C149*($C$36-$C$35)+$C$35</f>
        <v>11.442234626756823</v>
      </c>
      <c r="E149" s="42">
        <v>3.8270771841994233E-2</v>
      </c>
      <c r="F149" s="41">
        <f t="shared" si="3"/>
        <v>51144.423904048184</v>
      </c>
      <c r="G149" s="42">
        <v>0.42256413929351189</v>
      </c>
      <c r="H149" s="41">
        <f>VLOOKUP(G149,$B$29:$D$32,3,TRUE)</f>
        <v>170000</v>
      </c>
      <c r="I149" s="43">
        <f t="shared" si="4"/>
        <v>-90328.987407803186</v>
      </c>
      <c r="J149" s="38"/>
      <c r="K149" s="38"/>
      <c r="L149" s="38"/>
      <c r="M149" s="38"/>
    </row>
    <row r="150" spans="2:13">
      <c r="B150" s="32">
        <v>110</v>
      </c>
      <c r="C150" s="33">
        <v>0.21384672087045087</v>
      </c>
      <c r="D150" s="41">
        <f>C150*($C$36-$C$35)+$C$35</f>
        <v>7.2830803252227057</v>
      </c>
      <c r="E150" s="42">
        <v>0.33013340790300338</v>
      </c>
      <c r="F150" s="41">
        <f t="shared" si="3"/>
        <v>57802.275916351915</v>
      </c>
      <c r="G150" s="42">
        <v>0.74091085355027875</v>
      </c>
      <c r="H150" s="41">
        <f>VLOOKUP(G150,$B$29:$D$32,3,TRUE)</f>
        <v>200000</v>
      </c>
      <c r="I150" s="43">
        <f t="shared" si="4"/>
        <v>130450.96843309805</v>
      </c>
    </row>
    <row r="151" spans="2:13">
      <c r="B151" s="32">
        <v>111</v>
      </c>
      <c r="C151" s="33">
        <v>0.82254335679377866</v>
      </c>
      <c r="D151" s="41">
        <f>C151*($C$36-$C$35)+$C$35</f>
        <v>10.935260140762672</v>
      </c>
      <c r="E151" s="42">
        <v>0.44861660659273961</v>
      </c>
      <c r="F151" s="41">
        <f t="shared" si="3"/>
        <v>59354.213691998259</v>
      </c>
      <c r="G151" s="42">
        <v>0.48496283233029891</v>
      </c>
      <c r="H151" s="41">
        <f>VLOOKUP(G151,$B$29:$D$32,3,TRUE)</f>
        <v>170000</v>
      </c>
      <c r="I151" s="43">
        <f t="shared" si="4"/>
        <v>-47448.989176441333</v>
      </c>
    </row>
    <row r="152" spans="2:13">
      <c r="B152" s="32">
        <v>112</v>
      </c>
      <c r="C152" s="33">
        <v>0.22263374746031594</v>
      </c>
      <c r="D152" s="41">
        <f>C152*($C$36-$C$35)+$C$35</f>
        <v>7.3358024847618957</v>
      </c>
      <c r="E152" s="42">
        <v>0.37126220226428186</v>
      </c>
      <c r="F152" s="41">
        <f t="shared" si="3"/>
        <v>58357.438888316072</v>
      </c>
      <c r="G152" s="42">
        <v>0.4767969946937215</v>
      </c>
      <c r="H152" s="41">
        <f>VLOOKUP(G152,$B$29:$D$32,3,TRUE)</f>
        <v>170000</v>
      </c>
      <c r="I152" s="43">
        <f t="shared" si="4"/>
        <v>160548.06034685939</v>
      </c>
    </row>
    <row r="153" spans="2:13">
      <c r="B153" s="32">
        <v>113</v>
      </c>
      <c r="C153" s="33">
        <v>0.17248080307578506</v>
      </c>
      <c r="D153" s="41">
        <f>C153*($C$36-$C$35)+$C$35</f>
        <v>7.0348848184547101</v>
      </c>
      <c r="E153" s="42">
        <v>0.7096924052789888</v>
      </c>
      <c r="F153" s="41">
        <f t="shared" si="3"/>
        <v>62762.431709720608</v>
      </c>
      <c r="G153" s="42">
        <v>0.58844081299972273</v>
      </c>
      <c r="H153" s="41">
        <f>VLOOKUP(G153,$B$29:$D$32,3,TRUE)</f>
        <v>200000</v>
      </c>
      <c r="I153" s="43">
        <f t="shared" si="4"/>
        <v>174385.13422235392</v>
      </c>
    </row>
    <row r="154" spans="2:13">
      <c r="B154" s="32">
        <v>114</v>
      </c>
      <c r="C154" s="33">
        <v>0.48477968216557854</v>
      </c>
      <c r="D154" s="41">
        <f>C154*($C$36-$C$35)+$C$35</f>
        <v>8.9086780929934708</v>
      </c>
      <c r="E154" s="42">
        <v>0.21883861351681744</v>
      </c>
      <c r="F154" s="41">
        <f t="shared" si="3"/>
        <v>56119.392303625631</v>
      </c>
      <c r="G154" s="42">
        <v>0.3021238792565285</v>
      </c>
      <c r="H154" s="41">
        <f>VLOOKUP(G154,$B$29:$D$32,3,TRUE)</f>
        <v>170000</v>
      </c>
      <c r="I154" s="43">
        <f t="shared" si="4"/>
        <v>59602.499139717198</v>
      </c>
    </row>
    <row r="155" spans="2:13">
      <c r="B155" s="32">
        <v>115</v>
      </c>
      <c r="C155" s="33">
        <v>0.58025577914977067</v>
      </c>
      <c r="D155" s="41">
        <f>C155*($C$36-$C$35)+$C$35</f>
        <v>9.481534674898624</v>
      </c>
      <c r="E155" s="42">
        <v>0.872803958403358</v>
      </c>
      <c r="F155" s="41">
        <f t="shared" si="3"/>
        <v>65698.730643220697</v>
      </c>
      <c r="G155" s="42">
        <v>0.64054579784653776</v>
      </c>
      <c r="H155" s="41">
        <f>VLOOKUP(G155,$B$29:$D$32,3,TRUE)</f>
        <v>200000</v>
      </c>
      <c r="I155" s="43">
        <f t="shared" si="4"/>
        <v>31158.705671347212</v>
      </c>
    </row>
    <row r="156" spans="2:13">
      <c r="B156" s="32">
        <v>116</v>
      </c>
      <c r="C156" s="33">
        <v>0.31016390817686545</v>
      </c>
      <c r="D156" s="41">
        <f>C156*($C$36-$C$35)+$C$35</f>
        <v>7.8609834490611927</v>
      </c>
      <c r="E156" s="42">
        <v>0.6881109407837761</v>
      </c>
      <c r="F156" s="41">
        <f t="shared" si="3"/>
        <v>62452.514215723662</v>
      </c>
      <c r="G156" s="42">
        <v>7.0161465414243285E-2</v>
      </c>
      <c r="H156" s="41">
        <f>VLOOKUP(G156,$B$29:$D$32,3,TRUE)</f>
        <v>150000</v>
      </c>
      <c r="I156" s="43">
        <f t="shared" si="4"/>
        <v>170944.5042023451</v>
      </c>
    </row>
    <row r="157" spans="2:13">
      <c r="B157" s="32">
        <v>117</v>
      </c>
      <c r="C157" s="33">
        <v>0.6133798304411977</v>
      </c>
      <c r="D157" s="41">
        <f>C157*($C$36-$C$35)+$C$35</f>
        <v>9.6802789826471862</v>
      </c>
      <c r="E157" s="42">
        <v>0.72559529527474009</v>
      </c>
      <c r="F157" s="41">
        <f t="shared" si="3"/>
        <v>62997.725763713686</v>
      </c>
      <c r="G157" s="42">
        <v>0.82514220596652832</v>
      </c>
      <c r="H157" s="41">
        <f>VLOOKUP(G157,$B$29:$D$32,3,TRUE)</f>
        <v>250000</v>
      </c>
      <c r="I157" s="43">
        <f t="shared" si="4"/>
        <v>-40865.125736770802</v>
      </c>
    </row>
    <row r="158" spans="2:13">
      <c r="B158" s="32">
        <v>118</v>
      </c>
      <c r="C158" s="33">
        <v>0.18657087683423623</v>
      </c>
      <c r="D158" s="41">
        <f>C158*($C$36-$C$35)+$C$35</f>
        <v>7.1194252610054178</v>
      </c>
      <c r="E158" s="42">
        <v>0.28601456850886642</v>
      </c>
      <c r="F158" s="41">
        <f t="shared" si="3"/>
        <v>57174.671937875835</v>
      </c>
      <c r="G158" s="42">
        <v>0.51202549857050095</v>
      </c>
      <c r="H158" s="41">
        <f>VLOOKUP(G158,$B$29:$D$32,3,TRUE)</f>
        <v>170000</v>
      </c>
      <c r="I158" s="43">
        <f t="shared" si="4"/>
        <v>166219.93150817504</v>
      </c>
    </row>
    <row r="159" spans="2:13">
      <c r="B159" s="32">
        <v>119</v>
      </c>
      <c r="C159" s="33">
        <v>0.87523606318390934</v>
      </c>
      <c r="D159" s="41">
        <f>C159*($C$36-$C$35)+$C$35</f>
        <v>11.251416379103457</v>
      </c>
      <c r="E159" s="42">
        <v>0.57348672096263964</v>
      </c>
      <c r="F159" s="41">
        <f t="shared" si="3"/>
        <v>60926.290770256652</v>
      </c>
      <c r="G159" s="42">
        <v>0.43772188415613045</v>
      </c>
      <c r="H159" s="41">
        <f>VLOOKUP(G159,$B$29:$D$32,3,TRUE)</f>
        <v>170000</v>
      </c>
      <c r="I159" s="43">
        <f t="shared" si="4"/>
        <v>-63465.28587714897</v>
      </c>
    </row>
    <row r="160" spans="2:13">
      <c r="B160" s="32">
        <v>120</v>
      </c>
      <c r="C160" s="33">
        <v>0.41959999524380864</v>
      </c>
      <c r="D160" s="41">
        <f>C160*($C$36-$C$35)+$C$35</f>
        <v>8.5175999714628521</v>
      </c>
      <c r="E160" s="42">
        <v>0.10972341913229577</v>
      </c>
      <c r="F160" s="41">
        <f t="shared" si="3"/>
        <v>53859.99827229607</v>
      </c>
      <c r="G160" s="42">
        <v>0.21554131545549982</v>
      </c>
      <c r="H160" s="41">
        <f>VLOOKUP(G160,$B$29:$D$32,3,TRUE)</f>
        <v>170000</v>
      </c>
      <c r="I160" s="43">
        <f t="shared" si="4"/>
        <v>71422.057792750595</v>
      </c>
    </row>
    <row r="161" spans="2:9">
      <c r="B161" s="32">
        <v>121</v>
      </c>
      <c r="C161" s="33">
        <v>7.1064269550951908E-2</v>
      </c>
      <c r="D161" s="41">
        <f>C161*($C$36-$C$35)+$C$35</f>
        <v>6.4263856173057112</v>
      </c>
      <c r="E161" s="42">
        <v>0.42462991072091949</v>
      </c>
      <c r="F161" s="41">
        <f t="shared" si="3"/>
        <v>59049.685371159467</v>
      </c>
      <c r="G161" s="42">
        <v>0.6556495899791136</v>
      </c>
      <c r="H161" s="41">
        <f>VLOOKUP(G161,$B$29:$D$32,3,TRUE)</f>
        <v>200000</v>
      </c>
      <c r="I161" s="43">
        <f t="shared" si="4"/>
        <v>188169.86104942643</v>
      </c>
    </row>
    <row r="162" spans="2:9">
      <c r="B162" s="32">
        <v>122</v>
      </c>
      <c r="C162" s="33">
        <v>0.26919869822945408</v>
      </c>
      <c r="D162" s="41">
        <f>C162*($C$36-$C$35)+$C$35</f>
        <v>7.6151921893767245</v>
      </c>
      <c r="E162" s="42">
        <v>0.50874776428589508</v>
      </c>
      <c r="F162" s="41">
        <f t="shared" si="3"/>
        <v>60109.645753741817</v>
      </c>
      <c r="G162" s="42">
        <v>0.94065643162265722</v>
      </c>
      <c r="H162" s="41">
        <f>VLOOKUP(G162,$B$29:$D$32,3,TRUE)</f>
        <v>250000</v>
      </c>
      <c r="I162" s="43">
        <f t="shared" si="4"/>
        <v>73678.889948547177</v>
      </c>
    </row>
    <row r="163" spans="2:9">
      <c r="B163" s="32">
        <v>123</v>
      </c>
      <c r="C163" s="33">
        <v>0.14996194936962604</v>
      </c>
      <c r="D163" s="41">
        <f>C163*($C$36-$C$35)+$C$35</f>
        <v>6.8997716962177567</v>
      </c>
      <c r="E163" s="42">
        <v>0.6339902214400237</v>
      </c>
      <c r="F163" s="41">
        <f t="shared" si="3"/>
        <v>61712.20155004313</v>
      </c>
      <c r="G163" s="42">
        <v>0.28821671485405997</v>
      </c>
      <c r="H163" s="41">
        <f>VLOOKUP(G163,$B$29:$D$32,3,TRUE)</f>
        <v>170000</v>
      </c>
      <c r="I163" s="43">
        <f t="shared" si="4"/>
        <v>206458.51858428761</v>
      </c>
    </row>
    <row r="164" spans="2:9">
      <c r="B164" s="32">
        <v>124</v>
      </c>
      <c r="C164" s="33">
        <v>0.85218371957490335</v>
      </c>
      <c r="D164" s="41">
        <f>C164*($C$36-$C$35)+$C$35</f>
        <v>11.113102317449421</v>
      </c>
      <c r="E164" s="42">
        <v>0.16738954741031209</v>
      </c>
      <c r="F164" s="41">
        <f t="shared" si="3"/>
        <v>55177.338222027975</v>
      </c>
      <c r="G164" s="42">
        <v>0.31639073476438972</v>
      </c>
      <c r="H164" s="41">
        <f>VLOOKUP(G164,$B$29:$D$32,3,TRUE)</f>
        <v>170000</v>
      </c>
      <c r="I164" s="43">
        <f t="shared" si="4"/>
        <v>-65886.008379545994</v>
      </c>
    </row>
    <row r="165" spans="2:9">
      <c r="B165" s="32">
        <v>125</v>
      </c>
      <c r="C165" s="33">
        <v>0.91073815431735872</v>
      </c>
      <c r="D165" s="41">
        <f>C165*($C$36-$C$35)+$C$35</f>
        <v>11.464428925904151</v>
      </c>
      <c r="E165" s="42">
        <v>0.67147515924069467</v>
      </c>
      <c r="F165" s="41">
        <f t="shared" si="3"/>
        <v>62219.950915036454</v>
      </c>
      <c r="G165" s="42">
        <v>0.69031986452275595</v>
      </c>
      <c r="H165" s="41">
        <f>VLOOKUP(G165,$B$29:$D$32,3,TRUE)</f>
        <v>200000</v>
      </c>
      <c r="I165" s="43">
        <f t="shared" si="4"/>
        <v>-104456.84314320644</v>
      </c>
    </row>
    <row r="166" spans="2:9">
      <c r="B166" s="32">
        <v>126</v>
      </c>
      <c r="C166" s="33">
        <v>0.47674687572426744</v>
      </c>
      <c r="D166" s="41">
        <f>C166*($C$36-$C$35)+$C$35</f>
        <v>8.8604812543456042</v>
      </c>
      <c r="E166" s="42">
        <v>0.94412034729926131</v>
      </c>
      <c r="F166" s="41">
        <f t="shared" si="3"/>
        <v>67951.675175943004</v>
      </c>
      <c r="G166" s="42">
        <v>0.49036890786285092</v>
      </c>
      <c r="H166" s="41">
        <f>VLOOKUP(G166,$B$29:$D$32,3,TRUE)</f>
        <v>170000</v>
      </c>
      <c r="I166" s="43">
        <f t="shared" si="4"/>
        <v>111287.23318943451</v>
      </c>
    </row>
    <row r="167" spans="2:9">
      <c r="B167" s="32">
        <v>127</v>
      </c>
      <c r="C167" s="33">
        <v>0.6264570160553371</v>
      </c>
      <c r="D167" s="41">
        <f>C167*($C$36-$C$35)+$C$35</f>
        <v>9.7587420963320231</v>
      </c>
      <c r="E167" s="42">
        <v>0.40561219844840868</v>
      </c>
      <c r="F167" s="41">
        <f t="shared" si="3"/>
        <v>58805.766114791229</v>
      </c>
      <c r="G167" s="42">
        <v>0.95944815324611288</v>
      </c>
      <c r="H167" s="41">
        <f>VLOOKUP(G167,$B$29:$D$32,3,TRUE)</f>
        <v>250000</v>
      </c>
      <c r="I167" s="43">
        <f t="shared" si="4"/>
        <v>-59395.345799182425</v>
      </c>
    </row>
    <row r="168" spans="2:9">
      <c r="B168" s="32">
        <v>128</v>
      </c>
      <c r="C168" s="33">
        <v>0.50804511654860296</v>
      </c>
      <c r="D168" s="41">
        <f>C168*($C$36-$C$35)+$C$35</f>
        <v>9.0482706992916171</v>
      </c>
      <c r="E168" s="42">
        <v>0.64359319562466821</v>
      </c>
      <c r="F168" s="41">
        <f t="shared" si="3"/>
        <v>61840.399829535272</v>
      </c>
      <c r="G168" s="42">
        <v>0.18798286559835697</v>
      </c>
      <c r="H168" s="41">
        <f>VLOOKUP(G168,$B$29:$D$32,3,TRUE)</f>
        <v>150000</v>
      </c>
      <c r="I168" s="43">
        <f t="shared" si="4"/>
        <v>94376.519973896211</v>
      </c>
    </row>
    <row r="169" spans="2:9">
      <c r="B169" s="32">
        <v>129</v>
      </c>
      <c r="C169" s="33">
        <v>7.0886401259577125E-2</v>
      </c>
      <c r="D169" s="41">
        <f>C169*($C$36-$C$35)+$C$35</f>
        <v>6.4253184075574623</v>
      </c>
      <c r="E169" s="42">
        <v>0.31656457937045168</v>
      </c>
      <c r="F169" s="41">
        <f t="shared" si="3"/>
        <v>57613.364095704128</v>
      </c>
      <c r="G169" s="42">
        <v>0.58435011484521937</v>
      </c>
      <c r="H169" s="41">
        <f>VLOOKUP(G169,$B$29:$D$32,3,TRUE)</f>
        <v>200000</v>
      </c>
      <c r="I169" s="43">
        <f t="shared" si="4"/>
        <v>178789.52439871576</v>
      </c>
    </row>
    <row r="170" spans="2:9">
      <c r="B170" s="32">
        <v>130</v>
      </c>
      <c r="C170" s="33">
        <v>0.7099856571756481</v>
      </c>
      <c r="D170" s="41">
        <f>C170*($C$36-$C$35)+$C$35</f>
        <v>10.259913943053888</v>
      </c>
      <c r="E170" s="42">
        <v>0.35222433331744096</v>
      </c>
      <c r="F170" s="41">
        <f t="shared" ref="F170:F190" si="5">_xlfn.NORM.INV(E170,$C$23,$C$24)</f>
        <v>58103.389340218928</v>
      </c>
      <c r="G170" s="42">
        <v>6.3422839200899861E-2</v>
      </c>
      <c r="H170" s="41">
        <f>VLOOKUP(G170,$B$29:$D$32,3,TRUE)</f>
        <v>150000</v>
      </c>
      <c r="I170" s="43">
        <f t="shared" ref="I170:I190" si="6">($C$18*F170)-(D170*F170)-H170</f>
        <v>9208.2869924452389</v>
      </c>
    </row>
    <row r="171" spans="2:9">
      <c r="B171" s="32">
        <v>131</v>
      </c>
      <c r="C171" s="33">
        <v>0.31444757182506367</v>
      </c>
      <c r="D171" s="41">
        <f>C171*($C$36-$C$35)+$C$35</f>
        <v>7.886685430950382</v>
      </c>
      <c r="E171" s="42">
        <v>0.94056158459601547</v>
      </c>
      <c r="F171" s="41">
        <f t="shared" si="5"/>
        <v>67797.526506887662</v>
      </c>
      <c r="G171" s="42">
        <v>0.17304208416432587</v>
      </c>
      <c r="H171" s="41">
        <f>VLOOKUP(G171,$B$29:$D$32,3,TRUE)</f>
        <v>150000</v>
      </c>
      <c r="I171" s="43">
        <f t="shared" si="6"/>
        <v>196670.08003319625</v>
      </c>
    </row>
    <row r="172" spans="2:9">
      <c r="B172" s="32">
        <v>132</v>
      </c>
      <c r="C172" s="33">
        <v>0.11110284578334872</v>
      </c>
      <c r="D172" s="41">
        <f>C172*($C$36-$C$35)+$C$35</f>
        <v>6.6666170747000919</v>
      </c>
      <c r="E172" s="42">
        <v>9.2645267512128759E-2</v>
      </c>
      <c r="F172" s="41">
        <f t="shared" si="5"/>
        <v>53376.799287687958</v>
      </c>
      <c r="G172" s="42">
        <v>0.73546872184498691</v>
      </c>
      <c r="H172" s="41">
        <f>VLOOKUP(G172,$B$29:$D$32,3,TRUE)</f>
        <v>200000</v>
      </c>
      <c r="I172" s="43">
        <f t="shared" si="6"/>
        <v>138055.70921580325</v>
      </c>
    </row>
    <row r="173" spans="2:9">
      <c r="B173" s="32">
        <v>133</v>
      </c>
      <c r="C173" s="33">
        <v>0.29616894890377066</v>
      </c>
      <c r="D173" s="41">
        <f>C173*($C$36-$C$35)+$C$35</f>
        <v>7.7770136934226244</v>
      </c>
      <c r="E173" s="42">
        <v>0.7540315381472511</v>
      </c>
      <c r="F173" s="41">
        <f t="shared" si="5"/>
        <v>63436.156971907432</v>
      </c>
      <c r="G173" s="42">
        <v>0.836369490057286</v>
      </c>
      <c r="H173" s="41">
        <f>VLOOKUP(G173,$B$29:$D$32,3,TRUE)</f>
        <v>250000</v>
      </c>
      <c r="I173" s="43">
        <f t="shared" si="6"/>
        <v>81326.179206165427</v>
      </c>
    </row>
    <row r="174" spans="2:9">
      <c r="B174" s="32">
        <v>134</v>
      </c>
      <c r="C174" s="33">
        <v>1.7655102512822873E-2</v>
      </c>
      <c r="D174" s="41">
        <f>C174*($C$36-$C$35)+$C$35</f>
        <v>6.1059306150769377</v>
      </c>
      <c r="E174" s="42">
        <v>0.17338730801999513</v>
      </c>
      <c r="F174" s="41">
        <f t="shared" si="5"/>
        <v>55295.680563733411</v>
      </c>
      <c r="G174" s="42">
        <v>0.19108434601539026</v>
      </c>
      <c r="H174" s="41">
        <f>VLOOKUP(G174,$B$29:$D$32,3,TRUE)</f>
        <v>150000</v>
      </c>
      <c r="I174" s="43">
        <f t="shared" si="6"/>
        <v>231212.25849291973</v>
      </c>
    </row>
    <row r="175" spans="2:9">
      <c r="B175" s="32">
        <v>135</v>
      </c>
      <c r="C175" s="33">
        <v>0.98269426162006435</v>
      </c>
      <c r="D175" s="41">
        <f>C175*($C$36-$C$35)+$C$35</f>
        <v>11.896165569720386</v>
      </c>
      <c r="E175" s="42">
        <v>0.22567027176624421</v>
      </c>
      <c r="F175" s="41">
        <f t="shared" si="5"/>
        <v>56234.089910095456</v>
      </c>
      <c r="G175" s="42">
        <v>9.0502614719992325E-2</v>
      </c>
      <c r="H175" s="41">
        <f>VLOOKUP(G175,$B$29:$D$32,3,TRUE)</f>
        <v>150000</v>
      </c>
      <c r="I175" s="43">
        <f t="shared" si="6"/>
        <v>-87926.875401797122</v>
      </c>
    </row>
    <row r="176" spans="2:9">
      <c r="B176" s="32">
        <v>136</v>
      </c>
      <c r="C176" s="33">
        <v>0.40606719228300481</v>
      </c>
      <c r="D176" s="41">
        <f>C176*($C$36-$C$35)+$C$35</f>
        <v>8.4364031536980288</v>
      </c>
      <c r="E176" s="42">
        <v>0.13233883647022504</v>
      </c>
      <c r="F176" s="41">
        <f t="shared" si="5"/>
        <v>54422.983930689581</v>
      </c>
      <c r="G176" s="42">
        <v>0.92372978087683144</v>
      </c>
      <c r="H176" s="41">
        <f>VLOOKUP(G176,$B$29:$D$32,3,TRUE)</f>
        <v>250000</v>
      </c>
      <c r="I176" s="43">
        <f t="shared" si="6"/>
        <v>-1635.4421675621998</v>
      </c>
    </row>
    <row r="177" spans="2:9">
      <c r="B177" s="32">
        <v>137</v>
      </c>
      <c r="C177" s="33">
        <v>0.71028526487762134</v>
      </c>
      <c r="D177" s="41">
        <f>C177*($C$36-$C$35)+$C$35</f>
        <v>10.261711589265728</v>
      </c>
      <c r="E177" s="42">
        <v>0.34778585447506827</v>
      </c>
      <c r="F177" s="41">
        <f t="shared" si="5"/>
        <v>58043.474360554035</v>
      </c>
      <c r="G177" s="42">
        <v>0.9628884618364002</v>
      </c>
      <c r="H177" s="41">
        <f>VLOOKUP(G177,$B$29:$D$32,3,TRUE)</f>
        <v>250000</v>
      </c>
      <c r="I177" s="43">
        <f t="shared" si="6"/>
        <v>-91060.226839743089</v>
      </c>
    </row>
    <row r="178" spans="2:9">
      <c r="B178" s="32">
        <v>138</v>
      </c>
      <c r="C178" s="33">
        <v>0.32717509775915343</v>
      </c>
      <c r="D178" s="41">
        <f>C178*($C$36-$C$35)+$C$35</f>
        <v>7.963050586554921</v>
      </c>
      <c r="E178" s="42">
        <v>0.14928449165013846</v>
      </c>
      <c r="F178" s="41">
        <f t="shared" si="5"/>
        <v>54802.464774896689</v>
      </c>
      <c r="G178" s="42">
        <v>0.94229915595465352</v>
      </c>
      <c r="H178" s="41">
        <f>VLOOKUP(G178,$B$29:$D$32,3,TRUE)</f>
        <v>250000</v>
      </c>
      <c r="I178" s="43">
        <f t="shared" si="6"/>
        <v>26037.242803260451</v>
      </c>
    </row>
    <row r="179" spans="2:9">
      <c r="B179" s="32">
        <v>139</v>
      </c>
      <c r="C179" s="33">
        <v>0.22779066847070195</v>
      </c>
      <c r="D179" s="41">
        <f>C179*($C$36-$C$35)+$C$35</f>
        <v>7.3667440108242115</v>
      </c>
      <c r="E179" s="42">
        <v>0.82820538127420196</v>
      </c>
      <c r="F179" s="41">
        <f t="shared" si="5"/>
        <v>64735.486136844658</v>
      </c>
      <c r="G179" s="42">
        <v>0.13138576434184346</v>
      </c>
      <c r="H179" s="41">
        <f>VLOOKUP(G179,$B$29:$D$32,3,TRUE)</f>
        <v>150000</v>
      </c>
      <c r="I179" s="43">
        <f t="shared" si="6"/>
        <v>214671.56499258644</v>
      </c>
    </row>
    <row r="180" spans="2:9">
      <c r="B180" s="32">
        <v>140</v>
      </c>
      <c r="C180" s="33">
        <v>0.26859954684300213</v>
      </c>
      <c r="D180" s="41">
        <f>C180*($C$36-$C$35)+$C$35</f>
        <v>7.611597281058013</v>
      </c>
      <c r="E180" s="42">
        <v>0.32631565105853544</v>
      </c>
      <c r="F180" s="41">
        <f t="shared" si="5"/>
        <v>57749.45121709659</v>
      </c>
      <c r="G180" s="42">
        <v>9.9499839750194607E-2</v>
      </c>
      <c r="H180" s="41">
        <f>VLOOKUP(G180,$B$29:$D$32,3,TRUE)</f>
        <v>150000</v>
      </c>
      <c r="I180" s="43">
        <f t="shared" si="6"/>
        <v>161177.29995561083</v>
      </c>
    </row>
    <row r="181" spans="2:9">
      <c r="B181" s="32">
        <v>141</v>
      </c>
      <c r="C181" s="33">
        <v>0.60740336489160474</v>
      </c>
      <c r="D181" s="41">
        <f>C181*($C$36-$C$35)+$C$35</f>
        <v>9.6444201893496277</v>
      </c>
      <c r="E181" s="42">
        <v>0.36077784661445567</v>
      </c>
      <c r="F181" s="41">
        <f t="shared" si="5"/>
        <v>58218.09791717089</v>
      </c>
      <c r="G181" s="42">
        <v>0.11605251577303588</v>
      </c>
      <c r="H181" s="41">
        <f>VLOOKUP(G181,$B$29:$D$32,3,TRUE)</f>
        <v>150000</v>
      </c>
      <c r="I181" s="43">
        <f t="shared" si="6"/>
        <v>45355.473985325196</v>
      </c>
    </row>
    <row r="182" spans="2:9">
      <c r="B182" s="32">
        <v>142</v>
      </c>
      <c r="C182" s="33">
        <v>0.51195757413450571</v>
      </c>
      <c r="D182" s="41">
        <f>C182*($C$36-$C$35)+$C$35</f>
        <v>9.0717454448070338</v>
      </c>
      <c r="E182" s="42">
        <v>0.40884649593046929</v>
      </c>
      <c r="F182" s="41">
        <f t="shared" si="5"/>
        <v>58847.433899176998</v>
      </c>
      <c r="G182" s="42">
        <v>0.35107380297562163</v>
      </c>
      <c r="H182" s="41">
        <f>VLOOKUP(G182,$B$29:$D$32,3,TRUE)</f>
        <v>170000</v>
      </c>
      <c r="I182" s="43">
        <f t="shared" si="6"/>
        <v>61167.700275858981</v>
      </c>
    </row>
    <row r="183" spans="2:9">
      <c r="B183" s="32">
        <v>143</v>
      </c>
      <c r="C183" s="33">
        <v>0.3906588732368047</v>
      </c>
      <c r="D183" s="41">
        <f>C183*($C$36-$C$35)+$C$35</f>
        <v>8.3439532394208271</v>
      </c>
      <c r="E183" s="42">
        <v>0.81357512819132594</v>
      </c>
      <c r="F183" s="41">
        <f t="shared" si="5"/>
        <v>64455.740310184468</v>
      </c>
      <c r="G183" s="42">
        <v>0.74897326873903669</v>
      </c>
      <c r="H183" s="41">
        <f>VLOOKUP(G183,$B$29:$D$32,3,TRUE)</f>
        <v>200000</v>
      </c>
      <c r="I183" s="43">
        <f t="shared" si="6"/>
        <v>100108.94087196677</v>
      </c>
    </row>
    <row r="184" spans="2:9">
      <c r="B184" s="32">
        <v>144</v>
      </c>
      <c r="C184" s="33">
        <v>0.27337365333235764</v>
      </c>
      <c r="D184" s="41">
        <f>C184*($C$36-$C$35)+$C$35</f>
        <v>7.6402419199941463</v>
      </c>
      <c r="E184" s="42">
        <v>0.33004401222768942</v>
      </c>
      <c r="F184" s="41">
        <f t="shared" si="5"/>
        <v>57801.041809452327</v>
      </c>
      <c r="G184" s="42">
        <v>0.13587986061029667</v>
      </c>
      <c r="H184" s="41">
        <f>VLOOKUP(G184,$B$29:$D$32,3,TRUE)</f>
        <v>150000</v>
      </c>
      <c r="I184" s="43">
        <f t="shared" si="6"/>
        <v>159799.60087096831</v>
      </c>
    </row>
    <row r="185" spans="2:9">
      <c r="B185" s="32">
        <v>145</v>
      </c>
      <c r="C185" s="33">
        <v>0.32582789905826137</v>
      </c>
      <c r="D185" s="41">
        <f>C185*($C$36-$C$35)+$C$35</f>
        <v>7.954967394349568</v>
      </c>
      <c r="E185" s="42">
        <v>0.32906745648325186</v>
      </c>
      <c r="F185" s="41">
        <f t="shared" si="5"/>
        <v>57787.551713526089</v>
      </c>
      <c r="G185" s="42">
        <v>0.39916572884778756</v>
      </c>
      <c r="H185" s="41">
        <f>VLOOKUP(G185,$B$29:$D$32,3,TRUE)</f>
        <v>170000</v>
      </c>
      <c r="I185" s="43">
        <f t="shared" si="6"/>
        <v>121540.08259544958</v>
      </c>
    </row>
    <row r="186" spans="2:9">
      <c r="B186" s="32">
        <v>146</v>
      </c>
      <c r="C186" s="33">
        <v>0.70313924555419438</v>
      </c>
      <c r="D186" s="41">
        <f>C186*($C$36-$C$35)+$C$35</f>
        <v>10.218835473325166</v>
      </c>
      <c r="E186" s="42">
        <v>0.72987899096531661</v>
      </c>
      <c r="F186" s="41">
        <f t="shared" si="5"/>
        <v>63062.235269477373</v>
      </c>
      <c r="G186" s="42">
        <v>0.72064973867114712</v>
      </c>
      <c r="H186" s="41">
        <f>VLOOKUP(G186,$B$29:$D$32,3,TRUE)</f>
        <v>200000</v>
      </c>
      <c r="I186" s="43">
        <f t="shared" si="6"/>
        <v>-24613.54829570686</v>
      </c>
    </row>
    <row r="187" spans="2:9">
      <c r="B187" s="32">
        <v>147</v>
      </c>
      <c r="C187" s="33">
        <v>0.52401618205505229</v>
      </c>
      <c r="D187" s="41">
        <f>C187*($C$36-$C$35)+$C$35</f>
        <v>9.1440970923303126</v>
      </c>
      <c r="E187" s="42">
        <v>0.96385819398928096</v>
      </c>
      <c r="F187" s="41">
        <f t="shared" si="5"/>
        <v>68986.638474213236</v>
      </c>
      <c r="G187" s="42">
        <v>0.55509464713073553</v>
      </c>
      <c r="H187" s="41">
        <f>VLOOKUP(G187,$B$29:$D$32,3,TRUE)</f>
        <v>200000</v>
      </c>
      <c r="I187" s="43">
        <f t="shared" si="6"/>
        <v>66005.77988307632</v>
      </c>
    </row>
    <row r="188" spans="2:9">
      <c r="B188" s="32">
        <v>148</v>
      </c>
      <c r="C188" s="33">
        <v>0.15351239184841214</v>
      </c>
      <c r="D188" s="41">
        <f>C188*($C$36-$C$35)+$C$35</f>
        <v>6.9210743510904731</v>
      </c>
      <c r="E188" s="42">
        <v>0.90548900249703335</v>
      </c>
      <c r="F188" s="41">
        <f t="shared" si="5"/>
        <v>66567.389025694778</v>
      </c>
      <c r="G188" s="42">
        <v>0.97453461890746274</v>
      </c>
      <c r="H188" s="41">
        <f>VLOOKUP(G188,$B$29:$D$32,3,TRUE)</f>
        <v>250000</v>
      </c>
      <c r="I188" s="43">
        <f t="shared" si="6"/>
        <v>154658.20852923457</v>
      </c>
    </row>
    <row r="189" spans="2:9">
      <c r="B189" s="32">
        <v>149</v>
      </c>
      <c r="C189" s="33">
        <v>0.5039743345888763</v>
      </c>
      <c r="D189" s="41">
        <f>C189*($C$36-$C$35)+$C$35</f>
        <v>9.0238460075332583</v>
      </c>
      <c r="E189" s="42">
        <v>0.27747347965770142</v>
      </c>
      <c r="F189" s="41">
        <f t="shared" si="5"/>
        <v>57048.18237817409</v>
      </c>
      <c r="G189" s="42">
        <v>0.23918930610701739</v>
      </c>
      <c r="H189" s="41">
        <f>VLOOKUP(G189,$B$29:$D$32,3,TRUE)</f>
        <v>170000</v>
      </c>
      <c r="I189" s="43">
        <f t="shared" si="6"/>
        <v>56832.358125947765</v>
      </c>
    </row>
    <row r="190" spans="2:9">
      <c r="B190" s="39">
        <v>150</v>
      </c>
      <c r="C190" s="40">
        <v>0.42739195728091661</v>
      </c>
      <c r="D190" s="41">
        <f>C190*($C$36-$C$35)+$C$35</f>
        <v>8.5643517436854992</v>
      </c>
      <c r="E190" s="44">
        <v>0.86066382945465592</v>
      </c>
      <c r="F190" s="41">
        <f t="shared" si="5"/>
        <v>65416.53317663871</v>
      </c>
      <c r="G190" s="42">
        <v>0.21597383572710049</v>
      </c>
      <c r="H190" s="41">
        <f>VLOOKUP(G190,$B$29:$D$32,3,TRUE)</f>
        <v>170000</v>
      </c>
      <c r="I190" s="43">
        <f t="shared" si="6"/>
        <v>120164.7313190971</v>
      </c>
    </row>
    <row r="191" spans="2:9">
      <c r="B191" s="32"/>
    </row>
    <row r="192" spans="2:9">
      <c r="B192" s="32"/>
    </row>
    <row r="193" spans="2:2">
      <c r="B193" s="32"/>
    </row>
    <row r="194" spans="2:2">
      <c r="B194" s="32"/>
    </row>
    <row r="195" spans="2:2">
      <c r="B195" s="32"/>
    </row>
    <row r="196" spans="2:2">
      <c r="B196" s="32"/>
    </row>
    <row r="197" spans="2:2">
      <c r="B197" s="32"/>
    </row>
    <row r="198" spans="2:2">
      <c r="B198" s="32"/>
    </row>
    <row r="199" spans="2:2">
      <c r="B199" s="32"/>
    </row>
    <row r="200" spans="2:2">
      <c r="B200" s="32"/>
    </row>
    <row r="201" spans="2:2">
      <c r="B201" s="32"/>
    </row>
    <row r="202" spans="2:2">
      <c r="B202" s="32"/>
    </row>
    <row r="203" spans="2:2">
      <c r="B203" s="32"/>
    </row>
    <row r="204" spans="2:2">
      <c r="B204" s="32"/>
    </row>
    <row r="205" spans="2:2">
      <c r="B205" s="32"/>
    </row>
    <row r="206" spans="2:2">
      <c r="B206" s="32"/>
    </row>
    <row r="207" spans="2:2">
      <c r="B207" s="32"/>
    </row>
    <row r="208" spans="2:2">
      <c r="B208" s="32"/>
    </row>
    <row r="209" spans="2:2">
      <c r="B209" s="32"/>
    </row>
    <row r="210" spans="2:2">
      <c r="B210" s="32"/>
    </row>
    <row r="211" spans="2:2">
      <c r="B211" s="32"/>
    </row>
    <row r="212" spans="2:2">
      <c r="B212" s="32"/>
    </row>
    <row r="213" spans="2:2">
      <c r="B213" s="32"/>
    </row>
    <row r="214" spans="2:2">
      <c r="B214" s="32"/>
    </row>
    <row r="215" spans="2:2">
      <c r="B215" s="32"/>
    </row>
    <row r="216" spans="2:2">
      <c r="B216" s="32"/>
    </row>
    <row r="217" spans="2:2">
      <c r="B217" s="32"/>
    </row>
    <row r="218" spans="2:2">
      <c r="B218" s="32"/>
    </row>
    <row r="219" spans="2:2">
      <c r="B219" s="32"/>
    </row>
    <row r="220" spans="2:2">
      <c r="B220" s="32"/>
    </row>
    <row r="221" spans="2:2">
      <c r="B221" s="32"/>
    </row>
    <row r="222" spans="2:2">
      <c r="B222" s="32"/>
    </row>
    <row r="223" spans="2:2">
      <c r="B223" s="32"/>
    </row>
    <row r="224" spans="2:2">
      <c r="B224" s="32"/>
    </row>
    <row r="225" spans="2:2">
      <c r="B225" s="32"/>
    </row>
    <row r="226" spans="2:2">
      <c r="B226" s="32"/>
    </row>
    <row r="227" spans="2:2">
      <c r="B227" s="32"/>
    </row>
    <row r="228" spans="2:2">
      <c r="B228" s="32"/>
    </row>
    <row r="229" spans="2:2">
      <c r="B229" s="32"/>
    </row>
    <row r="230" spans="2:2">
      <c r="B230" s="32"/>
    </row>
    <row r="231" spans="2:2">
      <c r="B231" s="32"/>
    </row>
    <row r="232" spans="2:2">
      <c r="B232" s="32"/>
    </row>
    <row r="233" spans="2:2">
      <c r="B233" s="32"/>
    </row>
    <row r="234" spans="2:2">
      <c r="B234" s="32"/>
    </row>
    <row r="235" spans="2:2">
      <c r="B235" s="32"/>
    </row>
    <row r="236" spans="2:2">
      <c r="B236" s="32"/>
    </row>
    <row r="237" spans="2:2">
      <c r="B237" s="32"/>
    </row>
    <row r="238" spans="2:2">
      <c r="B238" s="32"/>
    </row>
    <row r="239" spans="2:2">
      <c r="B239" s="32"/>
    </row>
    <row r="240" spans="2:2">
      <c r="B240" s="3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Bubna, Aman</dc:creator>
  <cp:lastModifiedBy>Bubna, Aman</cp:lastModifiedBy>
  <dcterms:created xsi:type="dcterms:W3CDTF">2024-06-13T04:57:53Z</dcterms:created>
  <dcterms:modified xsi:type="dcterms:W3CDTF">2024-06-13T05:19:45Z</dcterms:modified>
</cp:coreProperties>
</file>