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8fb4e1121ad9cad/Área de Trabalho/"/>
    </mc:Choice>
  </mc:AlternateContent>
  <xr:revisionPtr revIDLastSave="2" documentId="8_{E095D8DA-68A6-4898-960A-8999AD863CE7}" xr6:coauthVersionLast="47" xr6:coauthVersionMax="47" xr10:uidLastSave="{A96712E3-CA24-4046-B787-84E82DB49E2C}"/>
  <bookViews>
    <workbookView xWindow="28680" yWindow="-120" windowWidth="29040" windowHeight="15720" xr2:uid="{10C0697B-8B56-4A08-A14B-56A1FF692C47}"/>
  </bookViews>
  <sheets>
    <sheet name="APP" sheetId="1" r:id="rId1"/>
    <sheet name="Tipos de FII - Chaves" sheetId="2" r:id="rId2"/>
  </sheets>
  <definedNames>
    <definedName name="aporte">APP!$D$16</definedName>
    <definedName name="patrimonio">APP!$D$19</definedName>
    <definedName name="qtd_anos">APP!$D$17</definedName>
    <definedName name="rendimento_carteira">APP!$D$12</definedName>
    <definedName name="salario">APP!$D$11</definedName>
    <definedName name="sugestao_investimento">APP!$D$13</definedName>
    <definedName name="taxa_mensal">APP!$D$18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A4" i="2"/>
  <c r="C34" i="1" s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33" i="1" s="1"/>
  <c r="C30" i="1"/>
  <c r="C27" i="1"/>
  <c r="D27" i="1" s="1"/>
  <c r="C23" i="1"/>
  <c r="D23" i="1" s="1"/>
  <c r="C24" i="1"/>
  <c r="D24" i="1" s="1"/>
  <c r="C25" i="1"/>
  <c r="D25" i="1" s="1"/>
  <c r="C26" i="1"/>
  <c r="D26" i="1" s="1"/>
  <c r="D19" i="1"/>
  <c r="D20" i="1" s="1"/>
  <c r="D34" i="1" l="1"/>
  <c r="D33" i="1"/>
  <c r="C37" i="1"/>
  <c r="D37" i="1" s="1"/>
  <c r="C36" i="1"/>
  <c r="D36" i="1" s="1"/>
  <c r="C38" i="1"/>
  <c r="D38" i="1" s="1"/>
  <c r="C35" i="1"/>
  <c r="D35" i="1" s="1"/>
  <c r="D39" i="1" l="1"/>
</calcChain>
</file>

<file path=xl/sharedStrings.xml><?xml version="1.0" encoding="utf-8"?>
<sst xmlns="http://schemas.openxmlformats.org/spreadsheetml/2006/main" count="69" uniqueCount="33">
  <si>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</si>
  <si>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</si>
  <si>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</si>
  <si>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</si>
  <si>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</si>
  <si>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</si>
  <si>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</si>
  <si>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</si>
  <si>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</si>
  <si>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</si>
  <si>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</si>
  <si>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</si>
  <si>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</si>
  <si>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</t>
  </si>
  <si>
    <t>Salário</t>
  </si>
  <si>
    <t>CONFIGURAÇÕES</t>
  </si>
  <si>
    <t>VALOR A SER INVESTIDO POR MÊS</t>
  </si>
  <si>
    <t>PERFIL</t>
  </si>
  <si>
    <t>TIPO DE FII</t>
  </si>
  <si>
    <t>Porcentual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</si>
  <si>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</si>
  <si>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</si>
  <si>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</si>
  <si>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</si>
  <si>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</si>
  <si>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</si>
  <si>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</si>
  <si>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Moderado</t>
  </si>
  <si>
    <t>%</t>
  </si>
  <si>
    <t>CHAVE</t>
  </si>
  <si>
    <t>Agressivo</t>
  </si>
  <si>
    <t>Conservador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</si>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</sst>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2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65256"/>
        <bgColor indexed="64"/>
      </patternFill>
    </fill>
    <fill>
      <patternFill patternType="solid">
        <fgColor rgb="FF0CA1A8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 style="medium">
        <color theme="0" tint="-0.24994659260841701"/>
      </right>
      <top style="thick">
        <color auto="1"/>
      </top>
      <bottom/>
      <diagonal/>
    </border>
    <border>
      <left style="medium">
        <color theme="0" tint="-0.24994659260841701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theme="0" tint="-4.9989318521683403E-2"/>
      </left>
      <right style="thick">
        <color auto="1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auto="1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auto="1"/>
      </right>
      <top style="thick">
        <color theme="0" tint="-4.9989318521683403E-2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auto="1"/>
      </right>
      <top/>
      <bottom style="thick">
        <color theme="0"/>
      </bottom>
      <diagonal/>
    </border>
    <border>
      <left style="thick">
        <color auto="1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auto="1"/>
      </right>
      <top style="thick">
        <color theme="0"/>
      </top>
      <bottom style="thick">
        <color theme="0"/>
      </bottom>
      <diagonal/>
    </border>
    <border>
      <left style="thick">
        <color auto="1"/>
      </left>
      <right style="thick">
        <color theme="0"/>
      </right>
      <top style="thick">
        <color theme="0"/>
      </top>
      <bottom style="thick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auto="1"/>
      </bottom>
      <diagonal/>
    </border>
    <border>
      <left style="thick">
        <color theme="0"/>
      </left>
      <right style="thick">
        <color auto="1"/>
      </right>
      <top style="thick">
        <color theme="0"/>
      </top>
      <bottom style="thick">
        <color auto="1"/>
      </bottom>
      <diagonal/>
    </border>
    <border>
      <left style="thick">
        <color auto="1"/>
      </left>
      <right style="thick">
        <color theme="0" tint="-4.9989318521683403E-2"/>
      </right>
      <top/>
      <bottom style="thick">
        <color theme="0"/>
      </bottom>
      <diagonal/>
    </border>
    <border>
      <left style="thick">
        <color theme="0" tint="-4.9989318521683403E-2"/>
      </left>
      <right style="thick">
        <color theme="0" tint="-4.9989318521683403E-2"/>
      </right>
      <top/>
      <bottom style="thick">
        <color theme="0"/>
      </bottom>
      <diagonal/>
    </border>
    <border>
      <left style="thick">
        <color auto="1"/>
      </left>
      <right style="thick">
        <color theme="0" tint="-4.9989318521683403E-2"/>
      </right>
      <top style="thick">
        <color theme="0"/>
      </top>
      <bottom style="thick">
        <color theme="0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/>
      </top>
      <bottom style="thick">
        <color theme="0"/>
      </bottom>
      <diagonal/>
    </border>
    <border>
      <left style="thick">
        <color auto="1"/>
      </left>
      <right style="thick">
        <color theme="0" tint="-4.9989318521683403E-2"/>
      </right>
      <top style="thick">
        <color theme="0"/>
      </top>
      <bottom style="thick">
        <color auto="1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/>
      </top>
      <bottom style="thick">
        <color auto="1"/>
      </bottom>
      <diagonal/>
    </border>
    <border>
      <left style="thick">
        <color auto="1"/>
      </left>
      <right/>
      <top/>
      <bottom style="thick">
        <color theme="0"/>
      </bottom>
      <diagonal/>
    </border>
    <border>
      <left/>
      <right style="thick">
        <color theme="0" tint="-4.9989318521683403E-2"/>
      </right>
      <top/>
      <bottom style="thick">
        <color theme="0"/>
      </bottom>
      <diagonal/>
    </border>
    <border>
      <left style="thick">
        <color auto="1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 tint="-4.9989318521683403E-2"/>
      </right>
      <top style="thick">
        <color theme="0"/>
      </top>
      <bottom style="thick">
        <color theme="0"/>
      </bottom>
      <diagonal/>
    </border>
    <border>
      <left style="thick">
        <color auto="1"/>
      </left>
      <right/>
      <top style="thick">
        <color theme="0"/>
      </top>
      <bottom style="thick">
        <color auto="1"/>
      </bottom>
      <diagonal/>
    </border>
    <border>
      <left/>
      <right style="thick">
        <color theme="0" tint="-4.9989318521683403E-2"/>
      </right>
      <top style="thick">
        <color theme="0"/>
      </top>
      <bottom style="thick">
        <color auto="1"/>
      </bottom>
      <diagonal/>
    </border>
    <border>
      <left style="thick">
        <color theme="0" tint="-4.9989318521683403E-2"/>
      </left>
      <right style="thick">
        <color auto="1"/>
      </right>
      <top style="thick">
        <color theme="0" tint="-4.9989318521683403E-2"/>
      </top>
      <bottom style="thick">
        <color theme="0"/>
      </bottom>
      <diagonal/>
    </border>
    <border>
      <left style="thick">
        <color theme="0" tint="-4.9989318521683403E-2"/>
      </left>
      <right style="thick">
        <color auto="1"/>
      </right>
      <top style="thick">
        <color theme="0"/>
      </top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/>
    <xf numFmtId="0" fontId="6" fillId="2" borderId="25" xfId="0" applyFont="1" applyFill="1" applyBorder="1" applyAlignment="1">
      <alignment horizontal="left" indent="1"/>
    </xf>
    <xf numFmtId="0" fontId="6" fillId="2" borderId="26" xfId="0" applyFont="1" applyFill="1" applyBorder="1" applyAlignment="1">
      <alignment horizontal="left" indent="1"/>
    </xf>
    <xf numFmtId="0" fontId="6" fillId="2" borderId="27" xfId="0" applyFont="1" applyFill="1" applyBorder="1" applyAlignment="1">
      <alignment horizontal="left" indent="1"/>
    </xf>
    <xf numFmtId="0" fontId="6" fillId="2" borderId="28" xfId="0" applyFont="1" applyFill="1" applyBorder="1" applyAlignment="1">
      <alignment horizontal="left" indent="1"/>
    </xf>
    <xf numFmtId="0" fontId="6" fillId="2" borderId="29" xfId="0" applyFont="1" applyFill="1" applyBorder="1" applyAlignment="1">
      <alignment horizontal="left" indent="1"/>
    </xf>
    <xf numFmtId="0" fontId="6" fillId="2" borderId="30" xfId="0" applyFont="1" applyFill="1" applyBorder="1" applyAlignment="1">
      <alignment horizontal="left" indent="1"/>
    </xf>
    <xf numFmtId="0" fontId="3" fillId="3" borderId="0" xfId="0" applyFont="1" applyFill="1" applyAlignment="1">
      <alignment horizontal="center"/>
    </xf>
    <xf numFmtId="0" fontId="0" fillId="0" borderId="0" xfId="0" applyAlignment="1"/>
    <xf numFmtId="172" fontId="6" fillId="2" borderId="6" xfId="0" applyNumberFormat="1" applyFont="1" applyFill="1" applyBorder="1" applyAlignment="1">
      <alignment horizontal="center"/>
    </xf>
    <xf numFmtId="172" fontId="10" fillId="0" borderId="4" xfId="0" applyNumberFormat="1" applyFont="1" applyBorder="1" applyAlignment="1" applyProtection="1">
      <alignment horizontal="center"/>
      <protection locked="0"/>
    </xf>
    <xf numFmtId="1" fontId="10" fillId="0" borderId="5" xfId="0" applyNumberFormat="1" applyFont="1" applyBorder="1" applyAlignment="1" applyProtection="1">
      <alignment horizontal="center"/>
      <protection locked="0"/>
    </xf>
    <xf numFmtId="10" fontId="10" fillId="0" borderId="5" xfId="2" applyNumberFormat="1" applyFont="1" applyBorder="1" applyAlignment="1" applyProtection="1">
      <alignment horizontal="center"/>
      <protection locked="0"/>
    </xf>
    <xf numFmtId="8" fontId="10" fillId="2" borderId="31" xfId="0" applyNumberFormat="1" applyFont="1" applyFill="1" applyBorder="1" applyAlignment="1">
      <alignment horizontal="center"/>
    </xf>
    <xf numFmtId="8" fontId="10" fillId="2" borderId="32" xfId="0" applyNumberFormat="1" applyFont="1" applyFill="1" applyBorder="1" applyAlignment="1">
      <alignment horizontal="center"/>
    </xf>
    <xf numFmtId="0" fontId="4" fillId="0" borderId="0" xfId="0" applyFont="1" applyAlignment="1"/>
    <xf numFmtId="172" fontId="10" fillId="2" borderId="11" xfId="0" applyNumberFormat="1" applyFont="1" applyFill="1" applyBorder="1" applyAlignment="1" applyProtection="1">
      <alignment horizontal="center"/>
      <protection locked="0"/>
    </xf>
    <xf numFmtId="172" fontId="10" fillId="2" borderId="12" xfId="0" applyNumberFormat="1" applyFont="1" applyFill="1" applyBorder="1" applyAlignment="1">
      <alignment horizontal="center"/>
    </xf>
    <xf numFmtId="172" fontId="10" fillId="2" borderId="14" xfId="0" applyNumberFormat="1" applyFont="1" applyFill="1" applyBorder="1" applyAlignment="1" applyProtection="1">
      <alignment horizontal="center"/>
      <protection locked="0"/>
    </xf>
    <xf numFmtId="172" fontId="10" fillId="2" borderId="15" xfId="0" applyNumberFormat="1" applyFont="1" applyFill="1" applyBorder="1" applyAlignment="1">
      <alignment horizontal="center"/>
    </xf>
    <xf numFmtId="8" fontId="0" fillId="0" borderId="0" xfId="0" applyNumberFormat="1" applyAlignment="1"/>
    <xf numFmtId="172" fontId="10" fillId="2" borderId="17" xfId="0" applyNumberFormat="1" applyFont="1" applyFill="1" applyBorder="1" applyAlignment="1" applyProtection="1">
      <alignment horizontal="center"/>
      <protection locked="0"/>
    </xf>
    <xf numFmtId="172" fontId="10" fillId="2" borderId="18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3" borderId="0" xfId="0" applyFill="1" applyAlignment="1"/>
    <xf numFmtId="0" fontId="6" fillId="2" borderId="19" xfId="0" applyFont="1" applyFill="1" applyBorder="1" applyAlignment="1">
      <alignment horizontal="left" indent="1"/>
    </xf>
    <xf numFmtId="0" fontId="6" fillId="2" borderId="20" xfId="0" applyFont="1" applyFill="1" applyBorder="1" applyAlignment="1">
      <alignment horizontal="left" indent="1"/>
    </xf>
    <xf numFmtId="0" fontId="6" fillId="2" borderId="21" xfId="0" applyFont="1" applyFill="1" applyBorder="1" applyAlignment="1">
      <alignment horizontal="left" indent="1"/>
    </xf>
    <xf numFmtId="0" fontId="6" fillId="2" borderId="22" xfId="0" applyFont="1" applyFill="1" applyBorder="1" applyAlignment="1">
      <alignment horizontal="left" indent="1"/>
    </xf>
    <xf numFmtId="0" fontId="10" fillId="2" borderId="21" xfId="0" applyFont="1" applyFill="1" applyBorder="1" applyAlignment="1">
      <alignment horizontal="left" indent="1"/>
    </xf>
    <xf numFmtId="0" fontId="10" fillId="2" borderId="22" xfId="0" applyFont="1" applyFill="1" applyBorder="1" applyAlignment="1">
      <alignment horizontal="left" indent="1"/>
    </xf>
    <xf numFmtId="0" fontId="10" fillId="2" borderId="23" xfId="0" applyFont="1" applyFill="1" applyBorder="1" applyAlignment="1">
      <alignment horizontal="left" indent="1"/>
    </xf>
    <xf numFmtId="0" fontId="10" fillId="2" borderId="24" xfId="0" applyFont="1" applyFill="1" applyBorder="1" applyAlignment="1">
      <alignment horizontal="left" indent="1"/>
    </xf>
    <xf numFmtId="0" fontId="6" fillId="2" borderId="10" xfId="0" applyFont="1" applyFill="1" applyBorder="1" applyAlignment="1">
      <alignment horizontal="left" indent="1"/>
    </xf>
    <xf numFmtId="0" fontId="6" fillId="2" borderId="13" xfId="0" applyFont="1" applyFill="1" applyBorder="1" applyAlignment="1">
      <alignment horizontal="left" indent="1"/>
    </xf>
    <xf numFmtId="0" fontId="6" fillId="2" borderId="16" xfId="0" applyFont="1" applyFill="1" applyBorder="1" applyAlignment="1">
      <alignment horizontal="left" indent="1"/>
    </xf>
    <xf numFmtId="9" fontId="0" fillId="0" borderId="0" xfId="2" applyFon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2" fontId="3" fillId="3" borderId="0" xfId="0" applyNumberFormat="1" applyFont="1" applyFill="1" applyAlignment="1">
      <alignment horizontal="center"/>
    </xf>
    <xf numFmtId="0" fontId="10" fillId="2" borderId="0" xfId="0" applyFont="1" applyFill="1" applyBorder="1" applyAlignment="1">
      <alignment horizontal="left"/>
    </xf>
    <xf numFmtId="172" fontId="3" fillId="2" borderId="0" xfId="0" applyNumberFormat="1" applyFont="1" applyFill="1" applyAlignment="1">
      <alignment horizontal="center"/>
    </xf>
    <xf numFmtId="0" fontId="0" fillId="0" borderId="9" xfId="0" applyBorder="1"/>
    <xf numFmtId="9" fontId="0" fillId="0" borderId="9" xfId="2" applyFont="1" applyBorder="1"/>
    <xf numFmtId="0" fontId="0" fillId="0" borderId="0" xfId="0" applyBorder="1"/>
    <xf numFmtId="9" fontId="0" fillId="0" borderId="0" xfId="2" applyFont="1" applyBorder="1"/>
    <xf numFmtId="0" fontId="0" fillId="0" borderId="7" xfId="0" applyBorder="1"/>
    <xf numFmtId="9" fontId="0" fillId="0" borderId="7" xfId="2" applyFont="1" applyBorder="1"/>
    <xf numFmtId="0" fontId="2" fillId="4" borderId="0" xfId="0" applyFont="1" applyFill="1"/>
    <xf numFmtId="172" fontId="6" fillId="0" borderId="4" xfId="1" applyNumberFormat="1" applyFont="1" applyBorder="1" applyAlignment="1" applyProtection="1">
      <alignment horizontal="center"/>
      <protection locked="0"/>
    </xf>
    <xf numFmtId="10" fontId="6" fillId="0" borderId="5" xfId="2" applyNumberFormat="1" applyFont="1" applyBorder="1" applyAlignment="1" applyProtection="1">
      <alignment horizontal="center"/>
      <protection locked="0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3" xfId="0" applyFont="1" applyFill="1" applyBorder="1" applyAlignment="1"/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9" fillId="6" borderId="0" xfId="0" applyFont="1" applyFill="1" applyBorder="1" applyAlignment="1">
      <alignment horizontal="left"/>
    </xf>
    <xf numFmtId="0" fontId="2" fillId="6" borderId="0" xfId="0" applyFont="1" applyFill="1" applyAlignment="1" applyProtection="1">
      <protection locked="0"/>
    </xf>
    <xf numFmtId="0" fontId="7" fillId="6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CA1A8"/>
      <color rgb="FF0EBFC8"/>
      <color rgb="FF0652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3.7453703703703704E-2"/>
          <c:w val="1"/>
          <c:h val="0.8149763050452024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>
                  <a:shade val="7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4">
                  <a:shade val="9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>
                  <a:tint val="9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4">
                  <a:tint val="7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4">
                  <a:tint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APP!$C$33:$C$38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3-4872-BEA6-4A2A0E6AA57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780037911927675"/>
          <c:w val="1"/>
          <c:h val="0.12442184310294546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80597</xdr:colOff>
      <xdr:row>0</xdr:row>
      <xdr:rowOff>95250</xdr:rowOff>
    </xdr:from>
    <xdr:to>
      <xdr:col>7</xdr:col>
      <xdr:colOff>205154</xdr:colOff>
      <xdr:row>8</xdr:row>
      <xdr:rowOff>65941</xdr:rowOff>
    </xdr:to>
    <xdr:sp macro="" textlink="">
      <xdr:nvSpPr>
        <xdr:cNvPr id="5" name="Retângulo: Cantos Diagonais Arredondados 4">
          <a:extLst>
            <a:ext uri="{FF2B5EF4-FFF2-40B4-BE49-F238E27FC236}">
              <a16:creationId xmlns:a16="http://schemas.microsoft.com/office/drawing/2014/main" id="{3AD11FF5-593B-8ED9-42C7-C9E74DBB68A5}"/>
            </a:ext>
          </a:extLst>
        </xdr:cNvPr>
        <xdr:cNvSpPr/>
      </xdr:nvSpPr>
      <xdr:spPr>
        <a:xfrm>
          <a:off x="80597" y="95250"/>
          <a:ext cx="8052288" cy="1494691"/>
        </a:xfrm>
        <a:prstGeom prst="round2DiagRect">
          <a:avLst/>
        </a:prstGeom>
        <a:solidFill>
          <a:srgbClr val="065256"/>
        </a:solidFill>
        <a:ln w="76200">
          <a:solidFill>
            <a:srgbClr val="0EBFC8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l"/>
          <a:r>
            <a:rPr lang="pt-BR" sz="6000" b="1">
              <a:latin typeface="Amasis MT Pro Black" panose="020F0502020204030204" pitchFamily="18" charset="0"/>
            </a:rPr>
            <a:t>AB INVEST</a:t>
          </a:r>
        </a:p>
      </xdr:txBody>
    </xdr:sp>
    <xdr:clientData/>
  </xdr:twoCellAnchor>
  <xdr:twoCellAnchor>
    <xdr:from>
      <xdr:col>1</xdr:col>
      <xdr:colOff>457933</xdr:colOff>
      <xdr:row>40</xdr:row>
      <xdr:rowOff>20516</xdr:rowOff>
    </xdr:from>
    <xdr:to>
      <xdr:col>3</xdr:col>
      <xdr:colOff>443279</xdr:colOff>
      <xdr:row>54</xdr:row>
      <xdr:rowOff>96716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B10206-BC70-B3E3-0B62-A635ED531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908538</xdr:colOff>
      <xdr:row>1</xdr:row>
      <xdr:rowOff>36634</xdr:rowOff>
    </xdr:from>
    <xdr:to>
      <xdr:col>6</xdr:col>
      <xdr:colOff>168518</xdr:colOff>
      <xdr:row>7</xdr:row>
      <xdr:rowOff>79130</xdr:rowOff>
    </xdr:to>
    <xdr:pic>
      <xdr:nvPicPr>
        <xdr:cNvPr id="7" name="Gráfico 6" descr="Cofrinho estrutura de tópicos">
          <a:extLst>
            <a:ext uri="{FF2B5EF4-FFF2-40B4-BE49-F238E27FC236}">
              <a16:creationId xmlns:a16="http://schemas.microsoft.com/office/drawing/2014/main" id="{C4C26E2B-02E0-2D20-C2D6-859E7B5F1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879980" y="227134"/>
          <a:ext cx="901211" cy="1185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5E685-390F-4230-A22F-19B751B14D43}">
  <dimension ref="A9:N39"/>
  <sheetViews>
    <sheetView showGridLines="0" tabSelected="1" topLeftCell="A7" zoomScale="130" zoomScaleNormal="130" workbookViewId="0">
      <selection activeCell="B19" sqref="B19:C19"/>
    </sheetView>
  </sheetViews>
  <sheetFormatPr defaultColWidth="0" defaultRowHeight="15" x14ac:dyDescent="0.25"/>
  <cols>
    <col min="1" max="1" width="20.7109375" style="10" customWidth="1"/>
    <col min="2" max="3" width="34.42578125" style="10" customWidth="1"/>
    <col min="4" max="4" width="15.140625" style="1" bestFit="1" customWidth="1"/>
    <col min="5" max="8" width="4.7109375" style="10" customWidth="1"/>
    <col min="9" max="9" width="9.140625" style="10" hidden="1" customWidth="1"/>
    <col min="10" max="10" width="10.7109375" style="10" hidden="1" customWidth="1"/>
    <col min="11" max="11" width="9.140625" style="10" hidden="1" customWidth="1"/>
    <col min="12" max="14" width="0" style="10" hidden="1"/>
    <col min="15" max="16384" width="9.140625" style="10" hidden="1"/>
  </cols>
  <sheetData>
    <row r="9" spans="2:4" ht="15.75" thickBot="1" x14ac:dyDescent="0.3"/>
    <row r="10" spans="2:4" ht="24.75" thickTop="1" x14ac:dyDescent="0.4">
      <c r="B10" s="63" t="s">
        <v>15</v>
      </c>
      <c r="C10" s="64"/>
      <c r="D10" s="65"/>
    </row>
    <row r="11" spans="2:4" ht="16.5" thickBot="1" x14ac:dyDescent="0.3">
      <c r="B11" s="3" t="s">
        <v>14</v>
      </c>
      <c r="C11" s="4"/>
      <c r="D11" s="52">
        <v>4200</v>
      </c>
    </row>
    <row r="12" spans="2:4" ht="17.25" thickTop="1" thickBot="1" x14ac:dyDescent="0.3">
      <c r="B12" s="5" t="s">
        <v>13</v>
      </c>
      <c r="C12" s="6"/>
      <c r="D12" s="53">
        <v>5.0000000000000001E-3</v>
      </c>
    </row>
    <row r="13" spans="2:4" ht="17.25" thickTop="1" thickBot="1" x14ac:dyDescent="0.3">
      <c r="B13" s="7" t="s">
        <v>32</v>
      </c>
      <c r="C13" s="8"/>
      <c r="D13" s="11">
        <f>$D$11*30%</f>
        <v>1260</v>
      </c>
    </row>
    <row r="14" spans="2:4" ht="16.5" thickTop="1" thickBot="1" x14ac:dyDescent="0.3"/>
    <row r="15" spans="2:4" ht="27" thickTop="1" x14ac:dyDescent="0.4">
      <c r="B15" s="54" t="s">
        <v>5</v>
      </c>
      <c r="C15" s="55"/>
      <c r="D15" s="56"/>
    </row>
    <row r="16" spans="2:4" ht="16.5" thickBot="1" x14ac:dyDescent="0.3">
      <c r="B16" s="29" t="s">
        <v>0</v>
      </c>
      <c r="C16" s="30"/>
      <c r="D16" s="12">
        <v>200</v>
      </c>
    </row>
    <row r="17" spans="1:14" ht="17.25" thickTop="1" thickBot="1" x14ac:dyDescent="0.3">
      <c r="B17" s="31" t="s">
        <v>1</v>
      </c>
      <c r="C17" s="32"/>
      <c r="D17" s="13">
        <v>10</v>
      </c>
    </row>
    <row r="18" spans="1:14" ht="17.25" thickTop="1" thickBot="1" x14ac:dyDescent="0.3">
      <c r="B18" s="31" t="s">
        <v>2</v>
      </c>
      <c r="C18" s="32"/>
      <c r="D18" s="14">
        <v>1.0789999999999999E-2</v>
      </c>
    </row>
    <row r="19" spans="1:14" ht="17.25" thickTop="1" thickBot="1" x14ac:dyDescent="0.3">
      <c r="B19" s="33" t="s">
        <v>3</v>
      </c>
      <c r="C19" s="34"/>
      <c r="D19" s="15">
        <f>FV(taxa_mensal,qtd_anos*12,aporte*-1)</f>
        <v>48656.842506034438</v>
      </c>
    </row>
    <row r="20" spans="1:14" ht="17.25" thickTop="1" thickBot="1" x14ac:dyDescent="0.3">
      <c r="B20" s="35" t="s">
        <v>4</v>
      </c>
      <c r="C20" s="36"/>
      <c r="D20" s="16">
        <f>patrimonio*rendimento_carteira</f>
        <v>243.2842125301722</v>
      </c>
    </row>
    <row r="21" spans="1:14" ht="16.5" thickTop="1" thickBot="1" x14ac:dyDescent="0.3"/>
    <row r="22" spans="1:14" ht="27" thickTop="1" x14ac:dyDescent="0.4">
      <c r="B22" s="57" t="s">
        <v>11</v>
      </c>
      <c r="C22" s="58"/>
      <c r="D22" s="59" t="s">
        <v>12</v>
      </c>
    </row>
    <row r="23" spans="1:14" ht="16.5" thickBot="1" x14ac:dyDescent="0.3">
      <c r="A23" s="17">
        <v>2</v>
      </c>
      <c r="B23" s="37" t="s">
        <v>6</v>
      </c>
      <c r="C23" s="18">
        <f>FV(taxa_mensal,$A23*12,aporte*-1)</f>
        <v>5445.5254595290435</v>
      </c>
      <c r="D23" s="19">
        <f>$C23*rendimento_carteira</f>
        <v>27.227627297645217</v>
      </c>
    </row>
    <row r="24" spans="1:14" ht="17.25" thickTop="1" thickBot="1" x14ac:dyDescent="0.3">
      <c r="A24" s="17">
        <v>5</v>
      </c>
      <c r="B24" s="38" t="s">
        <v>7</v>
      </c>
      <c r="C24" s="20">
        <f>FV(taxa_mensal,$A24*12,aporte*-1)</f>
        <v>16755.382799697527</v>
      </c>
      <c r="D24" s="21">
        <f>$C24*rendimento_carteira</f>
        <v>83.776913998487643</v>
      </c>
      <c r="J24" s="22"/>
    </row>
    <row r="25" spans="1:14" ht="17.25" thickTop="1" thickBot="1" x14ac:dyDescent="0.3">
      <c r="A25" s="17">
        <v>10</v>
      </c>
      <c r="B25" s="38" t="s">
        <v>8</v>
      </c>
      <c r="C25" s="20">
        <f>FV(taxa_mensal,$A25*12,aporte*-1)</f>
        <v>48656.842506034438</v>
      </c>
      <c r="D25" s="21">
        <f>$C25*rendimento_carteira</f>
        <v>243.2842125301722</v>
      </c>
      <c r="L25" s="22"/>
      <c r="M25" s="22"/>
      <c r="N25" s="22"/>
    </row>
    <row r="26" spans="1:14" ht="17.25" thickTop="1" thickBot="1" x14ac:dyDescent="0.3">
      <c r="A26" s="17">
        <v>20</v>
      </c>
      <c r="B26" s="38" t="s">
        <v>9</v>
      </c>
      <c r="C26" s="20">
        <f>FV(taxa_mensal,$A26*12,aporte*-1)</f>
        <v>225039.68001941612</v>
      </c>
      <c r="D26" s="21">
        <f>$C26*rendimento_carteira</f>
        <v>1125.1984000970806</v>
      </c>
    </row>
    <row r="27" spans="1:14" ht="17.25" thickTop="1" thickBot="1" x14ac:dyDescent="0.3">
      <c r="A27" s="17">
        <v>30</v>
      </c>
      <c r="B27" s="39" t="s">
        <v>10</v>
      </c>
      <c r="C27" s="23">
        <f>FV(taxa_mensal,$A27*12,aporte*-1)</f>
        <v>864433.93100094295</v>
      </c>
      <c r="D27" s="24">
        <f>$C27*rendimento_carteira</f>
        <v>4322.1696550047145</v>
      </c>
    </row>
    <row r="28" spans="1:14" ht="15.75" thickTop="1" x14ac:dyDescent="0.25"/>
    <row r="29" spans="1:14" ht="15.75" x14ac:dyDescent="0.25">
      <c r="B29" s="61" t="s">
        <v>17</v>
      </c>
      <c r="C29" s="62" t="s">
        <v>30</v>
      </c>
      <c r="D29" s="60"/>
    </row>
    <row r="30" spans="1:14" ht="15.75" x14ac:dyDescent="0.25">
      <c r="B30" s="43" t="s">
        <v>16</v>
      </c>
      <c r="C30" s="44">
        <f>aporte</f>
        <v>200</v>
      </c>
      <c r="D30" s="26"/>
    </row>
    <row r="32" spans="1:14" ht="15.75" x14ac:dyDescent="0.25">
      <c r="B32" s="27" t="s">
        <v>18</v>
      </c>
      <c r="C32" s="9" t="s">
        <v>19</v>
      </c>
      <c r="D32" s="9" t="s">
        <v>20</v>
      </c>
    </row>
    <row r="33" spans="2:4" ht="15.75" x14ac:dyDescent="0.25">
      <c r="B33" s="25" t="s">
        <v>21</v>
      </c>
      <c r="C33" s="40">
        <f>VLOOKUP($C$29&amp;"-"&amp;B33,'Tipos de FII - Chaves'!$A:$D,4,FALSE)</f>
        <v>0.5</v>
      </c>
      <c r="D33" s="41">
        <f>$C$30*C33</f>
        <v>100</v>
      </c>
    </row>
    <row r="34" spans="2:4" ht="15.75" x14ac:dyDescent="0.25">
      <c r="B34" s="25" t="s">
        <v>22</v>
      </c>
      <c r="C34" s="40">
        <f>VLOOKUP($C$29&amp;"-"&amp;B34,'Tipos de FII - Chaves'!$A:$D,4,FALSE)</f>
        <v>0.1</v>
      </c>
      <c r="D34" s="41">
        <f t="shared" ref="D34:D38" si="0">$C$30*C34</f>
        <v>20</v>
      </c>
    </row>
    <row r="35" spans="2:4" ht="15.75" x14ac:dyDescent="0.25">
      <c r="B35" s="25" t="s">
        <v>23</v>
      </c>
      <c r="C35" s="40">
        <f>VLOOKUP($C$29&amp;"-"&amp;B35,'Tipos de FII - Chaves'!$A:$D,4,FALSE)</f>
        <v>0.05</v>
      </c>
      <c r="D35" s="41">
        <f t="shared" si="0"/>
        <v>10</v>
      </c>
    </row>
    <row r="36" spans="2:4" ht="15.75" x14ac:dyDescent="0.25">
      <c r="B36" s="25" t="s">
        <v>24</v>
      </c>
      <c r="C36" s="40">
        <f>VLOOKUP($C$29&amp;"-"&amp;B36,'Tipos de FII - Chaves'!$A:$D,4,FALSE)</f>
        <v>0.05</v>
      </c>
      <c r="D36" s="41">
        <f t="shared" si="0"/>
        <v>10</v>
      </c>
    </row>
    <row r="37" spans="2:4" ht="15.75" x14ac:dyDescent="0.25">
      <c r="B37" s="25" t="s">
        <v>25</v>
      </c>
      <c r="C37" s="40">
        <f>VLOOKUP($C$29&amp;"-"&amp;B37,'Tipos de FII - Chaves'!$A:$D,4,FALSE)</f>
        <v>0.2</v>
      </c>
      <c r="D37" s="41">
        <f t="shared" si="0"/>
        <v>40</v>
      </c>
    </row>
    <row r="38" spans="2:4" ht="15.75" x14ac:dyDescent="0.25">
      <c r="B38" s="25" t="s">
        <v>26</v>
      </c>
      <c r="C38" s="40">
        <f>VLOOKUP($C$29&amp;"-"&amp;B38,'Tipos de FII - Chaves'!$A:$D,4,FALSE)</f>
        <v>0.1</v>
      </c>
      <c r="D38" s="41">
        <f t="shared" si="0"/>
        <v>20</v>
      </c>
    </row>
    <row r="39" spans="2:4" x14ac:dyDescent="0.25">
      <c r="B39" s="28"/>
      <c r="C39" s="28"/>
      <c r="D39" s="42">
        <f>SUM(D33:D38)</f>
        <v>200</v>
      </c>
    </row>
  </sheetData>
  <sheetProtection sheet="1" objects="1" scenarios="1"/>
  <mergeCells count="11">
    <mergeCell ref="B10:D10"/>
    <mergeCell ref="B11:C11"/>
    <mergeCell ref="B12:C12"/>
    <mergeCell ref="B13:C13"/>
    <mergeCell ref="B15:C15"/>
    <mergeCell ref="B22:C22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C29" xr:uid="{CC053BF9-A04C-4300-826B-5E2D97F7B442}">
      <formula1>"Conservador,Moderado,Agressivo"</formula1>
    </dataValidation>
  </dataValidations>
  <pageMargins left="0.511811024" right="0.511811024" top="0.78740157499999996" bottom="0.78740157499999996" header="0.31496062000000002" footer="0.31496062000000002"/>
  <ignoredErrors>
    <ignoredError sqref="C23:C27" unlocked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C9C6-3F06-4CD0-B7C0-1B66D627B07C}">
  <dimension ref="A2:D20"/>
  <sheetViews>
    <sheetView showGridLines="0" workbookViewId="0">
      <selection activeCell="B31" sqref="B31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7" max="7" width="16.85546875" bestFit="1" customWidth="1"/>
  </cols>
  <sheetData>
    <row r="2" spans="1:4" x14ac:dyDescent="0.25">
      <c r="A2" s="51" t="s">
        <v>29</v>
      </c>
      <c r="B2" s="51" t="s">
        <v>17</v>
      </c>
      <c r="C2" s="51" t="s">
        <v>18</v>
      </c>
      <c r="D2" s="51" t="s">
        <v>28</v>
      </c>
    </row>
    <row r="3" spans="1:4" x14ac:dyDescent="0.25">
      <c r="A3" t="str">
        <f>B3&amp;"-"&amp;C3</f>
        <v>Conservador-PAPEL</v>
      </c>
      <c r="B3" t="s">
        <v>31</v>
      </c>
      <c r="C3" t="s">
        <v>21</v>
      </c>
      <c r="D3" s="2">
        <v>0.3</v>
      </c>
    </row>
    <row r="4" spans="1:4" x14ac:dyDescent="0.25">
      <c r="A4" t="str">
        <f t="shared" ref="A4:A20" si="0">B4&amp;"-"&amp;C4</f>
        <v>Conservador-TIJOLO</v>
      </c>
      <c r="B4" t="s">
        <v>31</v>
      </c>
      <c r="C4" t="s">
        <v>22</v>
      </c>
      <c r="D4" s="2">
        <v>0.5</v>
      </c>
    </row>
    <row r="5" spans="1:4" x14ac:dyDescent="0.25">
      <c r="A5" t="str">
        <f t="shared" si="0"/>
        <v>Conservador-HÍBRIDOS</v>
      </c>
      <c r="B5" t="s">
        <v>31</v>
      </c>
      <c r="C5" t="s">
        <v>23</v>
      </c>
      <c r="D5" s="2">
        <v>0.1</v>
      </c>
    </row>
    <row r="6" spans="1:4" x14ac:dyDescent="0.25">
      <c r="A6" t="str">
        <f t="shared" si="0"/>
        <v>Conservador-FOFs</v>
      </c>
      <c r="B6" t="s">
        <v>31</v>
      </c>
      <c r="C6" t="s">
        <v>24</v>
      </c>
      <c r="D6" s="2">
        <v>0.1</v>
      </c>
    </row>
    <row r="7" spans="1:4" x14ac:dyDescent="0.25">
      <c r="A7" t="str">
        <f t="shared" si="0"/>
        <v>Conservador-DESENVOLVIMENTO</v>
      </c>
      <c r="B7" t="s">
        <v>31</v>
      </c>
      <c r="C7" t="s">
        <v>25</v>
      </c>
      <c r="D7" s="2">
        <v>0</v>
      </c>
    </row>
    <row r="8" spans="1:4" ht="15.75" thickBot="1" x14ac:dyDescent="0.3">
      <c r="A8" t="str">
        <f t="shared" si="0"/>
        <v>Conservador-HOTELARIAS</v>
      </c>
      <c r="B8" t="s">
        <v>31</v>
      </c>
      <c r="C8" t="s">
        <v>26</v>
      </c>
      <c r="D8" s="2">
        <v>0</v>
      </c>
    </row>
    <row r="9" spans="1:4" ht="15.75" thickTop="1" x14ac:dyDescent="0.25">
      <c r="A9" s="45" t="str">
        <f t="shared" si="0"/>
        <v>Moderado-PAPEL</v>
      </c>
      <c r="B9" s="45" t="s">
        <v>27</v>
      </c>
      <c r="C9" s="45" t="s">
        <v>21</v>
      </c>
      <c r="D9" s="46">
        <v>0.32</v>
      </c>
    </row>
    <row r="10" spans="1:4" x14ac:dyDescent="0.25">
      <c r="A10" s="47" t="str">
        <f t="shared" si="0"/>
        <v>Moderado-TIJOLO</v>
      </c>
      <c r="B10" s="47" t="s">
        <v>27</v>
      </c>
      <c r="C10" s="47" t="s">
        <v>22</v>
      </c>
      <c r="D10" s="48">
        <v>0.35</v>
      </c>
    </row>
    <row r="11" spans="1:4" x14ac:dyDescent="0.25">
      <c r="A11" s="47" t="str">
        <f t="shared" si="0"/>
        <v>Moderado-HÍBRIDOS</v>
      </c>
      <c r="B11" s="47" t="s">
        <v>27</v>
      </c>
      <c r="C11" s="47" t="s">
        <v>23</v>
      </c>
      <c r="D11" s="48">
        <v>0.08</v>
      </c>
    </row>
    <row r="12" spans="1:4" x14ac:dyDescent="0.25">
      <c r="A12" s="47" t="str">
        <f t="shared" si="0"/>
        <v>Moderado-FOFs</v>
      </c>
      <c r="B12" s="47" t="s">
        <v>27</v>
      </c>
      <c r="C12" s="47" t="s">
        <v>24</v>
      </c>
      <c r="D12" s="48">
        <v>0.05</v>
      </c>
    </row>
    <row r="13" spans="1:4" x14ac:dyDescent="0.25">
      <c r="A13" s="47" t="str">
        <f t="shared" si="0"/>
        <v>Moderado-DESENVOLVIMENTO</v>
      </c>
      <c r="B13" s="47" t="s">
        <v>27</v>
      </c>
      <c r="C13" s="47" t="s">
        <v>25</v>
      </c>
      <c r="D13" s="48">
        <v>0.1</v>
      </c>
    </row>
    <row r="14" spans="1:4" ht="15.75" thickBot="1" x14ac:dyDescent="0.3">
      <c r="A14" s="49" t="str">
        <f t="shared" si="0"/>
        <v>Moderado-HOTELARIAS</v>
      </c>
      <c r="B14" s="49" t="s">
        <v>27</v>
      </c>
      <c r="C14" s="49" t="s">
        <v>26</v>
      </c>
      <c r="D14" s="50">
        <v>0.1</v>
      </c>
    </row>
    <row r="15" spans="1:4" ht="15.75" thickTop="1" x14ac:dyDescent="0.25">
      <c r="A15" t="str">
        <f t="shared" si="0"/>
        <v>Agressivo-PAPEL</v>
      </c>
      <c r="B15" s="45" t="s">
        <v>30</v>
      </c>
      <c r="C15" s="45" t="s">
        <v>21</v>
      </c>
      <c r="D15" s="46">
        <v>0.5</v>
      </c>
    </row>
    <row r="16" spans="1:4" x14ac:dyDescent="0.25">
      <c r="A16" t="str">
        <f t="shared" si="0"/>
        <v>Agressivo-TIJOLO</v>
      </c>
      <c r="B16" s="47" t="s">
        <v>30</v>
      </c>
      <c r="C16" s="47" t="s">
        <v>22</v>
      </c>
      <c r="D16" s="48">
        <v>0.1</v>
      </c>
    </row>
    <row r="17" spans="1:4" x14ac:dyDescent="0.25">
      <c r="A17" t="str">
        <f t="shared" si="0"/>
        <v>Agressivo-HÍBRIDOS</v>
      </c>
      <c r="B17" s="47" t="s">
        <v>30</v>
      </c>
      <c r="C17" s="47" t="s">
        <v>23</v>
      </c>
      <c r="D17" s="48">
        <v>0.05</v>
      </c>
    </row>
    <row r="18" spans="1:4" x14ac:dyDescent="0.25">
      <c r="A18" t="str">
        <f t="shared" si="0"/>
        <v>Agressivo-FOFs</v>
      </c>
      <c r="B18" s="47" t="s">
        <v>30</v>
      </c>
      <c r="C18" s="47" t="s">
        <v>24</v>
      </c>
      <c r="D18" s="48">
        <v>0.05</v>
      </c>
    </row>
    <row r="19" spans="1:4" x14ac:dyDescent="0.25">
      <c r="A19" t="str">
        <f t="shared" si="0"/>
        <v>Agressivo-DESENVOLVIMENTO</v>
      </c>
      <c r="B19" s="47" t="s">
        <v>30</v>
      </c>
      <c r="C19" s="47" t="s">
        <v>25</v>
      </c>
      <c r="D19" s="48">
        <v>0.2</v>
      </c>
    </row>
    <row r="20" spans="1:4" x14ac:dyDescent="0.25">
      <c r="A20" t="str">
        <f t="shared" si="0"/>
        <v>Agressivo-HOTELARIAS</v>
      </c>
      <c r="B20" s="47" t="s">
        <v>30</v>
      </c>
      <c r="C20" s="47" t="s">
        <v>26</v>
      </c>
      <c r="D20" s="4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Tipos de FII - Chaves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Rakauskas</dc:creator>
  <cp:lastModifiedBy>Luiz Rakauskas</cp:lastModifiedBy>
  <dcterms:created xsi:type="dcterms:W3CDTF">2025-05-21T14:00:34Z</dcterms:created>
  <dcterms:modified xsi:type="dcterms:W3CDTF">2025-05-21T18:27:58Z</dcterms:modified>
</cp:coreProperties>
</file>