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Bs" sheetId="1" r:id="rId4"/>
    <sheet state="hidden" name="CBs" sheetId="2" r:id="rId5"/>
    <sheet state="visible" name="CB" sheetId="3" r:id="rId6"/>
  </sheets>
  <definedNames>
    <definedName hidden="1" localSheetId="0" name="_xlnm._FilterDatabase">SLBs!$A$1:$AI$293</definedName>
    <definedName hidden="1" localSheetId="1" name="_xlnm._FilterDatabase">CBs!$A$1:$U$427</definedName>
    <definedName hidden="1" localSheetId="2" name="_xlnm._FilterDatabase">CB!$B$1:$X$427</definedName>
  </definedNames>
  <calcPr/>
  <extLst>
    <ext uri="GoogleSheetsCustomDataVersion1">
      <go:sheetsCustomData xmlns:go="http://customooxmlschemas.google.com/" r:id="rId7" roundtripDataSignature="AMtx7mieSjj+HukOu9lkTFrYDWO0OnBv9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======
ID#AAAAYQbS4M4
Emil Damirov    (2022-05-03 12:37:44)
Rifinitive does not show any bonds</t>
      </text>
    </comment>
    <comment authorId="0" ref="B113">
      <text>
        <t xml:space="preserve">======
ID#AAAAYsnGt84
Amanda Ramirez    (2022-05-02 09:53:05)
Not listed</t>
      </text>
    </comment>
    <comment authorId="0" ref="B106">
      <text>
        <t xml:space="preserve">======
ID#AAAAYsnGt80
Amanda Ramirez    (2022-05-02 09:52:43)
Not listed</t>
      </text>
    </comment>
    <comment authorId="0" ref="L73">
      <text>
        <t xml:space="preserve">======
ID#AAAAYsnGt8w
Amanda Ramirez    (2022-05-02 09:38:58)
Graph not old enough</t>
      </text>
    </comment>
    <comment authorId="0" ref="L41">
      <text>
        <t xml:space="preserve">======
ID#AAAAYsnGt8o
Amanda Ramirez    (2022-05-02 08:59:41)
graph doesn't go far back enough</t>
      </text>
    </comment>
  </commentList>
  <extLst>
    <ext uri="GoogleSheetsCustomDataVersion1">
      <go:sheetsCustomData xmlns:go="http://customooxmlschemas.google.com/" r:id="rId1" roundtripDataSignature="AMtx7mjR+CsD5pyZbNajlaAHzvm0ESrrN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56">
      <text>
        <t xml:space="preserve">======
ID#AAAAYM6bFXE
Amanda Ramirez    (2022-05-02 14:36:55)
On 19/04/2022</t>
      </text>
    </comment>
    <comment authorId="0" ref="D259">
      <text>
        <t xml:space="preserve">======
ID#AAAAYM6bFXA
Amanda Ramirez    (2022-05-02 14:35:16)
On 10/03/2022</t>
      </text>
    </comment>
    <comment authorId="0" ref="D40">
      <text>
        <t xml:space="preserve">======
ID#AAAAYM6bFWc
Amanda Ramirez    (2022-05-02 14:16:59)
On 12/05/2020</t>
      </text>
    </comment>
    <comment authorId="0" ref="D147">
      <text>
        <t xml:space="preserve">======
ID#AAAAYM6bFWU
Amanda Ramirez    (2022-05-02 14:08:14)
on 12/05/2020, not on issue date</t>
      </text>
    </comment>
  </commentList>
  <extLst>
    <ext uri="GoogleSheetsCustomDataVersion1">
      <go:sheetsCustomData xmlns:go="http://customooxmlschemas.google.com/" r:id="rId1" roundtripDataSignature="AMtx7mhQRhS66EzNOc08kGXWX9bwhxvIlw=="/>
    </ext>
  </extLst>
</comments>
</file>

<file path=xl/sharedStrings.xml><?xml version="1.0" encoding="utf-8"?>
<sst xmlns="http://schemas.openxmlformats.org/spreadsheetml/2006/main" count="23329" uniqueCount="3774">
  <si>
    <t>ID</t>
  </si>
  <si>
    <t>Issuer Name</t>
  </si>
  <si>
    <t>Bloomberg ID</t>
  </si>
  <si>
    <t>FIGI</t>
  </si>
  <si>
    <t>Ticker</t>
  </si>
  <si>
    <t>Country/Region ISO Code</t>
  </si>
  <si>
    <t>Cntry of Incorp</t>
  </si>
  <si>
    <t>Cntry of Risk</t>
  </si>
  <si>
    <t>Cpn</t>
  </si>
  <si>
    <t>Issue Date</t>
  </si>
  <si>
    <t>Maturity</t>
  </si>
  <si>
    <t>Yield at Issue</t>
  </si>
  <si>
    <t>Mty Type</t>
  </si>
  <si>
    <t>Has Call Provision</t>
  </si>
  <si>
    <t>Series</t>
  </si>
  <si>
    <t>Payment Rank</t>
  </si>
  <si>
    <t>Currency</t>
  </si>
  <si>
    <t>BBG Composite</t>
  </si>
  <si>
    <t>ESG Rating</t>
  </si>
  <si>
    <t>Coupon Type</t>
  </si>
  <si>
    <t>Cpn Freq Des</t>
  </si>
  <si>
    <t>Amt Issued</t>
  </si>
  <si>
    <t>BICS Level 1</t>
  </si>
  <si>
    <t>BICS Level 2</t>
  </si>
  <si>
    <t>BCLASS Level 1</t>
  </si>
  <si>
    <t>BCLASS Level 2</t>
  </si>
  <si>
    <t>BCLASS Level 3</t>
  </si>
  <si>
    <t>BCLASS Level 4</t>
  </si>
  <si>
    <t>Step up desc</t>
  </si>
  <si>
    <t>Step up</t>
  </si>
  <si>
    <t>Step down</t>
  </si>
  <si>
    <t>SPT</t>
  </si>
  <si>
    <t>SPT date</t>
  </si>
  <si>
    <t>SPT area</t>
  </si>
  <si>
    <t>Lead Manager(s)</t>
  </si>
  <si>
    <t>Yield ASK</t>
  </si>
  <si>
    <t>Issuer&amp;MTY&amp;CPN&amp;CURR</t>
  </si>
  <si>
    <t>A2A SpA</t>
  </si>
  <si>
    <t>BQ3956720</t>
  </si>
  <si>
    <t>BBG011PLBMH3</t>
  </si>
  <si>
    <t>AEMSPA</t>
  </si>
  <si>
    <t>IT</t>
  </si>
  <si>
    <t>2021-07-15</t>
  </si>
  <si>
    <t>2031-07-15</t>
  </si>
  <si>
    <t>CALLABLE</t>
  </si>
  <si>
    <t>Y</t>
  </si>
  <si>
    <t>EMTN</t>
  </si>
  <si>
    <t>Sr Unsecured</t>
  </si>
  <si>
    <t>EUR</t>
  </si>
  <si>
    <t>BBB</t>
  </si>
  <si>
    <t>N.S.</t>
  </si>
  <si>
    <t>FIXED</t>
  </si>
  <si>
    <t>Annual</t>
  </si>
  <si>
    <t>Utilities</t>
  </si>
  <si>
    <t>Power Generation</t>
  </si>
  <si>
    <t>Government-Related</t>
  </si>
  <si>
    <t>Local Authority</t>
  </si>
  <si>
    <t>STEP-UP MARGIN: 25BP, STEP-UP EVENT: EMISSION INTENSITY ABOVE 296 gCO2/kWh (REFERENCE DATE 31 Dec 2025)</t>
  </si>
  <si>
    <t>Bookrunner Banco Bilbao Vizcaya London Br BBV JLMB Joint Lead Managers-Books 0 1 2021-07-07 Bookrunner Banco Santander SA/London SANTAN JLMB Joint Lead Managers-Books 0 1 2021-07-07 Bookrunner BNP Paribas/London BNPPAR JLMB Joint Lead Managers-Books 0 1 2021-07-07 Bookrunner Citigroup Global Markets Ltd CITI JLMB Joint Lead Managers-Books 0 1 2021-07-07 Bookrunner IMI - Intesa Sanpaolo IMI JLMB Joint Lead Managers-Books 0 1 2021-07-07 Bookrunner JP Morgan Securities PLC JPM JLMB Joint Lead Managers-Books 0 1 2021-07-07 Bookrunner Mediobanca MEDBCA JLMB Joint Lead Managers-Books 0 1 2021-07-07 Bookrunner Societe Generale SG JLMB Joint Lead Managers-Books 0 1 2021-07-07 Bookrunner UniCredit Bank AG/London UNICRD JLMB Joint Lead Managers-Books 0 1 2021-07-07 NonBookrunner JP Morgan Securities PLC JPM GLCO Global Coordinator(s) 0 1 2021-07-07 NonBookrunner UniCredit Bank AG/London UNICRD GLCO Global Coordinator(s) 0 1 2021-07-07 NonBookrunner JP Morgan Securities PLC JPM ESGA ESG Agent 0 1 2021-07-07 NonBookrunner UniCredit Bank AG/London UNICRD ESGA ESG Agent 0 1 2021-07-07 Trustee Bank of New York Mellon/London BNY AGNT Agent(s) 0 7 2021-07-07 Trustee Bank of New York Mellon SA-NV/ BANKOF LIST Listing Agent(s) 0 7 2021-07-07 Trustee Orrick Herrington &amp; Sutcliffe ORRICK LAI Legal Adviser to the Issuer(s) 0 16 2021-07-07 Trustee Allen &amp; Overy/Rome ALOVIT LAM Legal Adviser(s) to the Manage 0 16 2021-07-07 Trustee Allen &amp; Overy/Milan IT LAM Legal Adviser(s) to the Manage 0 16 2021-07-07 ESG Assurance Provider Vigeo SASV VIGEO SNPC 2nd Party Consultant 0 30 2021-07-07</t>
  </si>
  <si>
    <t>4,13</t>
  </si>
  <si>
    <t>BV1138858</t>
  </si>
  <si>
    <t>BBG015XJG305</t>
  </si>
  <si>
    <t>2022-03-16</t>
  </si>
  <si>
    <t>2028-03-16</t>
  </si>
  <si>
    <t>RENEWABLE ENERGY SLB. SPT: INSTALLATION &lt; 3,000MW on 12/31/2024. STEP-UP: 25bpts</t>
  </si>
  <si>
    <t>Bookrunner Banco Bilbao Vizcaya Argentari BBVA JLMB Joint Lead Managers-Books 0 1 2022-03-09 Bookrunner Banco Santander SA/London SANTAN JLMB Joint Lead Managers-Books 0 1 2022-03-09 Bookrunner BNP Paribas BNPP JLMB Joint Lead Managers-Books 0 1 2022-03-09 Bookrunner Citigroup Global Markets Ltd CITI JLMB Joint Lead Managers-Books 0 1 2022-03-09 Bookrunner Credit Agricole CIB CACIB JLMB Joint Lead Managers-Books 0 1 2022-03-09 Bookrunner Intesa Sanpaolo SpA/London INTESA JLMB Joint Lead Managers-Books 0 1 2022-03-09 Bookrunner JP Morgan JPM JLMB Joint Lead Managers-Books 0 1 2022-03-09 Bookrunner Mediobanca-Banca di Credito Fi MEDIF JLMB Joint Lead Managers-Books 0 1 2022-03-09 Bookrunner Societe Generale SG JLMB Joint Lead Managers-Books 0 1 2022-03-09 Bookrunner UniCredit Bank AG/London UNICRD JLMB Joint Lead Managers-Books 0 1 2022-03-09 NonBookrunner Citigroup Global Markets Ltd CITI GLCO Global Coordinator(s) 0 1 2022-03-09 NonBookrunner Mediobanca-Banca di Credito Fi MEDIF GLCO Global Coordinator(s) 0 1 2022-03-09 Trustee Bank of New York Mellon/London BNY AGNT Agent(s) 0 7 2022-03-09 Trustee Bank of New York Mellon Luxemb BNYM LIST Listing Agent(s) 0 7 2022-03-09 Trustee Orrick Herrington &amp; Sutcliffe ORRICK LAI Legal Adviser to the Issuer(s) 0 16 2022-03-09 Trustee Allen &amp; Overy/Rome ALOVIT LAM Legal Adviser(s) to the Manage 0 16 2022-03-09 Trustee Allen &amp; Overy/Milan IT LAM Legal Adviser(s) to the Manage 0 16 2022-03-09</t>
  </si>
  <si>
    <t>ASTM SpA</t>
  </si>
  <si>
    <t>BS4792864</t>
  </si>
  <si>
    <t>BBG013JP2L70</t>
  </si>
  <si>
    <t>ATIM</t>
  </si>
  <si>
    <t>2021-11-25</t>
  </si>
  <si>
    <t>2026-11-25</t>
  </si>
  <si>
    <t>BBB-</t>
  </si>
  <si>
    <t>Industrials</t>
  </si>
  <si>
    <t>Industrial Other</t>
  </si>
  <si>
    <t>Corporate</t>
  </si>
  <si>
    <t>Industrial</t>
  </si>
  <si>
    <t>Transportation</t>
  </si>
  <si>
    <t>Transportation Services</t>
  </si>
  <si>
    <t>SLB STP-UP: 50BPTS/ANNUM; STP DATE: 07/2025; KPI1: GHG (20BPTS)</t>
  </si>
  <si>
    <t>Bookrunner Banca Akros SpA AKROS JLMB Joint Lead Managers-Books 0 1 2021-11-18 Bookrunner Banco Santander SANT JLMB Joint Lead Managers-Books 0 1 2021-11-18 Bookrunner BNP Paribas BNPP JLMB Joint Lead Managers-Books 0 1 2021-11-18 Bookrunner CaixaBank CAIXA JLMB Joint Lead Managers-Books 0 1 2021-11-18 Bookrunner Credit Agricole CIB CACIB JLMB Joint Lead Managers-Books 0 1 2021-11-18 Bookrunner Credit Suisse CS JLMB Joint Lead Managers-Books 0 1 2021-11-18 Bookrunner IMI - Intesa Sanpaolo IMI JLMB Joint Lead Managers-Books 0 1 2021-11-18 Bookrunner JP Morgan Securities PLC JPM JLMB Joint Lead Managers-Books 0 1 2021-11-18 Bookrunner Mediobanca MEDBCA JLMB Joint Lead Managers-Books 0 1 2021-11-18 Bookrunner Societe Generale SG JLMB Joint Lead Managers-Books 0 1 2021-11-18 Bookrunner UniCredit UNICRD JLMB Joint Lead Managers-Books 0 1 2021-11-18 Trustee IMI - Intesa Sanpaolo IMI ESGA ESG Agent 0 7 2021-11-18 Trustee Mediobanca MEDBCA ESGA ESG Agent 0 7 2021-11-18 Trustee UniCredit UNICRD ESGA ESG Agent 0 7 2021-11-18 Trustee Legance Avvocati Associati LSLA LAI Legal Adviser to the Issuer(s) 0 16 2021-11-18 Trustee White &amp; Case/Milan W&amp;C LAM Legal Adviser(s) to the Manage 0 16 2021-11-18</t>
  </si>
  <si>
    <t>#N/A N/A</t>
  </si>
  <si>
    <t>BS4792872</t>
  </si>
  <si>
    <t>BBG013JP2M23</t>
  </si>
  <si>
    <t>2030-01-25</t>
  </si>
  <si>
    <t>SLB STP-UP: 50BPTS/ANNUM; STP DATE: 07/2028; KPI1: GHG (28BPTS) ; KPI2: GHG (42BPTS)</t>
  </si>
  <si>
    <t>BS4792906</t>
  </si>
  <si>
    <t>BBG013JP2PY1</t>
  </si>
  <si>
    <t>2033-11-25</t>
  </si>
  <si>
    <t>SLB STP-UP: 50BPTS/ANNUM; STP DATE: 07/2031; KPI1: GHG (20BPTS) ; KPI2: GHG (30BPTS)</t>
  </si>
  <si>
    <t>Bookrunner Banca Akros SpA AKROS JLMB Joint Lead Managers-Books 0 1 2021-11-18 Bookrunner Banco Santander SANT JLMB Joint Lead Managers-Books 0 1 2021-11-18 Bookrunner BNP Paribas BNPP JLMB Joint Lead Managers-Books 0 1 2021-11-18 Bookrunner CaixaBank CAIXA JLMB Joint Lead Managers-Books 0 1 2021-11-18 Bookrunner Credit Agricole CIB CACIB JLMB Joint Lead Managers-Books 0 1 2021-11-18 Bookrunner Credit Suisse CS JLMB Joint Lead Managers-Books 0 1 2021-11-18 Bookrunner IMI - Intesa Sanpaolo IMI JLMB Joint Lead Managers-Books 0 1 2021-11-18 Bookrunner JP Morgan JPM JLMB Joint Lead Managers-Books 0 1 2021-11-18 Bookrunner Mediobanca MEDBCA JLMB Joint Lead Managers-Books 0 1 2021-11-18 Bookrunner Societe Generale SG JLMB Joint Lead Managers-Books 0 1 2021-11-18 Bookrunner UniCredit UNICRD JLMB Joint Lead Managers-Books 0 1 2021-11-18 Trustee Deutsche Bank AG London DB PAAG Paying Agent(s) 0 7 2021-11-18 Trustee Deutsche Trustee Co Ltd DBTRUS TRST Trustee(s) 0 7 2021-11-18 Trustee Walkers Listing Services Ltd WALLIS LIST Listing Agent(s) 0 7 2021-11-18 Trustee IMI - Intesa Sanpaolo IMI ESGA ESG Agent 0 7 2021-11-18 Trustee Mediobanca MEDBCA ESGA ESG Agent 0 7 2021-11-18 Trustee UniCredit UNICRD ESGA ESG Agent 0 7 2021-11-18 Trustee Legance Avvocati Associati LSLA LAI Legal Adviser to the Issuer(s) 0 16 2021-11-18 Trustee White &amp; Case/Milan W&amp;C LAM Legal Adviser(s) to the Manage 0 16 2021-11-18</t>
  </si>
  <si>
    <t>Accor SA</t>
  </si>
  <si>
    <t>BS4767460</t>
  </si>
  <si>
    <t>BBG013JMPMT6</t>
  </si>
  <si>
    <t>ACFP</t>
  </si>
  <si>
    <t>FR</t>
  </si>
  <si>
    <t>2021-11-29</t>
  </si>
  <si>
    <t>2028-11-29</t>
  </si>
  <si>
    <t>#N/A Field Not Applicable</t>
  </si>
  <si>
    <t>BB+</t>
  </si>
  <si>
    <t>A</t>
  </si>
  <si>
    <t>Consumer Discretionary</t>
  </si>
  <si>
    <t>Travel &amp; Lodging</t>
  </si>
  <si>
    <t>Consumer Cyclical</t>
  </si>
  <si>
    <t>Lodging</t>
  </si>
  <si>
    <t>STEP-UP MARGIN: 12.5BPS PER KPI; KPI1: SCOPE 1,2 GHG EMISSIONS REDUCTION BY 25.2% BY 2025, KPI2: SCOPE 3 GHG EMISSIONS REDUCTION BY 15% BY 2025</t>
  </si>
  <si>
    <t>Bookrunner Banco Santander SANT JLMB Joint Lead Managers-Books 0 1 2021-11-18 Bookrunner Commerzbank COBA JLMB Joint Lead Managers-Books 0 1 2021-11-18 Bookrunner Credit Agricole CIB CACIB JLMB Joint Lead Managers-Books 0 1 2021-11-18 Bookrunner HSBC HSBC JLMB Joint Lead Managers-Books 0 1 2021-11-18 Bookrunner MUFG Securities EMEA PLC MUFG JLMB Joint Lead Managers-Books 0 1 2021-11-18 Bookrunner Societe Generale SG JLMB Joint Lead Managers-Books 0 1 2021-11-18 Bookrunner UniCredit UNICRD JLMB Joint Lead Managers-Books 0 1 2021-11-18 NonBookrunner Credit Agricole CIB CACIB GLCO Global Coordinator(s) 0 1 2021-11-18 NonBookrunner HSBC HSBC GLCO Global Coordinator(s) 0 1 2021-11-18 Trustee Allen &amp; Overy LLP ALLOVR LAM Legal Adviser(s) to the Manage 0 16 2021-11-18 ESG Assurance Provider Sustainalytics BV SUSANA SNPC 2nd Party Consultant 0 30 2021-11-18</t>
  </si>
  <si>
    <t>Aegea Finance Sarl</t>
  </si>
  <si>
    <t>BW1911534</t>
  </si>
  <si>
    <t>BBG01730QSH1</t>
  </si>
  <si>
    <t>AEGEBZ</t>
  </si>
  <si>
    <t>LU</t>
  </si>
  <si>
    <t>BR</t>
  </si>
  <si>
    <t>2022-05-06</t>
  </si>
  <si>
    <t>2029-05-20</t>
  </si>
  <si>
    <t>144A</t>
  </si>
  <si>
    <t>USD</t>
  </si>
  <si>
    <t>BB</t>
  </si>
  <si>
    <t>S/A</t>
  </si>
  <si>
    <t>Utility</t>
  </si>
  <si>
    <t>Other Utility</t>
  </si>
  <si>
    <t>N/A</t>
  </si>
  <si>
    <t>Bookrunner Banco BTG Pactual BTG JLMB Joint Lead Managers-Books 0 1 2022-04-27 Bookrunner Banco Itau BBA ITABBA JLMB Joint Lead Managers-Books 0 1 2022-04-27 Bookrunner Bradesco BBI SA BRADSC JLMB Joint Lead Managers-Books 0 1 2022-04-27 Bookrunner JP Morgan JPM JLMB Joint Lead Managers-Books 0 1 2022-04-27 Bookrunner Morgan Stanley MS JLMB Joint Lead Managers-Books 0 1 2022-04-27</t>
  </si>
  <si>
    <t>BW1912169</t>
  </si>
  <si>
    <t>BBG01730RH48</t>
  </si>
  <si>
    <t>REGS</t>
  </si>
  <si>
    <t>Bookrunner Banco BTG Pactual BTG JLMB Joint Lead Managers-Books 0 1 2022-04-27 Bookrunner Banco Itau BBA ITABBA JLMB Joint Lead Managers-Books 0 1 2022-04-27 Bookrunner JP Morgan JPM JLMB Joint Lead Managers-Books 0 1 2022-04-27 Bookrunner Morgan Stanley MS JLMB Joint Lead Managers-Books 0 1 2022-04-27</t>
  </si>
  <si>
    <t>Aeroporti di Roma SpA</t>
  </si>
  <si>
    <t>BP2016262</t>
  </si>
  <si>
    <t>BBG0107S0918</t>
  </si>
  <si>
    <t>ADRIT</t>
  </si>
  <si>
    <t>2021-04-30</t>
  </si>
  <si>
    <t>2031-07-30</t>
  </si>
  <si>
    <t>Transportation &amp; Logistics</t>
  </si>
  <si>
    <t>STEP-UP MARGIN: 12.5BP (1 SPT NOT MET) OR 19BP (2 SPTs NOT MET) OR 25BP (3 SPTs NOT MET). STEP-UP EVENT: CO2 EMISSIONS, ACA LEVEL 4+ MAINTENANCE</t>
  </si>
  <si>
    <t>Bookrunner Barclays BARCS JLMB Joint Lead Managers-Books 0 1 2021-04-22 Bookrunner BofA Securities BofA JLMB Joint Lead Managers-Books 0 1 2021-04-22 Bookrunner Credit Agricole CIB CACIB JLMB Joint Lead Managers-Books 0 1 2021-04-22 Bookrunner Goldman Sachs International GSI JLMB Joint Lead Managers-Books 0 1 2021-04-22 Bookrunner IMI - Intesa Sanpaolo IMI JLMB Joint Lead Managers-Books 0 1 2021-04-22 Bookrunner Mediobanca MEDBCA JLMB Joint Lead Managers-Books 0 1 2021-04-22 Bookrunner Societe Generale SG JLMB Joint Lead Managers-Books 0 1 2021-04-22 Bookrunner UniCredit UNICRD JLMB Joint Lead Managers-Books 0 1 2021-04-22 NonBookrunner BofA Securities BofA ESGA ESG Agent 0 1 2021-04-22 NonBookrunner Credit Agricole CIB CACIB ESGA ESG Agent 0 1 2021-04-22 Trustee Bank of New York Mellon/London BNY PAAG Paying Agent(s) 0 7 2021-04-22 Trustee BNY Mellon Corporate Trustee S BNYMEL TRST Trustee(s) 0 7 2021-04-22 Trustee Bank of New York Mellon/London BNY TRNS Transfer Agent(s) 0 7 2021-04-22 Trustee Walkers Listing Services Ltd WALLIS LIST Listing Agent(s) 0 7 2021-04-22 Trustee Bank of New York Mellon Luxemb BNYM RGST Registrar(s) 0 7 2021-04-22 Trustee Legance Avvocati Associati LSLA LAI Legal Adviser to the Issuer(s) 0 16 2021-04-22 Trustee White &amp; Case/Milan W&amp;C LAM Legal Adviser(s) to the Manage 0 16 2021-04-22 ESG Assurance Provider Sustainalytics BV SUSANA SNPC 2nd Party Consultant 0 30 2021-04-22</t>
  </si>
  <si>
    <t>Albioma SA</t>
  </si>
  <si>
    <t>BN0249456</t>
  </si>
  <si>
    <t>BBG00YHHWJT1</t>
  </si>
  <si>
    <t>ABIOFP</t>
  </si>
  <si>
    <t>2020-12-07</t>
  </si>
  <si>
    <t>2027-12-07</t>
  </si>
  <si>
    <t>AT MATURITY</t>
  </si>
  <si>
    <t>N</t>
  </si>
  <si>
    <t>Electric</t>
  </si>
  <si>
    <t>NO</t>
  </si>
  <si>
    <t>Bookrunner Natixis NATIX JLMB Joint Lead Managers-Books 0 1 2020-11-30 Bookrunner Societe Generale SG JLMB Joint Lead Managers-Books 0 1 2020-11-30 Trustee Societe Generale Securities Se SGSECS PAAG Paying Agent(s) 0 7 2020-11-30 Trustee Societe Generale Securities Se SGSECS CALC Calculation Agent(s) 0 7 2020-11-30 Trustee Societe Generale Securities Se SGSECS FISC Fiscal Agent(s) 0 7 2020-11-30 Trustee Allen &amp; Overy LLP ALLOVR LAM Legal Adviser(s) to the Manage 0 16 2020-11-30 ESG Assurance Provider Vigeo SASV VIGEO SNPC 2nd Party Consultant 0 30 2020-11-30</t>
  </si>
  <si>
    <t>BN0253896</t>
  </si>
  <si>
    <t>BBG00YHJ1FQ2</t>
  </si>
  <si>
    <t>2028-12-07</t>
  </si>
  <si>
    <t>Bookrunner Natixis NATIX JLMB Joint Lead Managers-Books 0 1 2020-11-30 Bookrunner Societe Generale SG JLMB Joint Lead Managers-Books 0 1 2020-11-30 Trustee Societe Generale Securities Se SGSECS PAAG Paying Agent(s) 0 7 2020-11-30 Trustee Societe Generale Securities Se SGSECS CALC Calculation Agent(s) 0 7 2020-11-30 Trustee Societe Generale Securities Se SGSECS FISC Fiscal Agent(s) 0 7 2020-11-30 Trustee Allen &amp; Overy LLP ALLOVR LAM Legal Adviser(s) to the Manage 0 16 2020-11-30</t>
  </si>
  <si>
    <t>Arcadis NV</t>
  </si>
  <si>
    <t>ZO2076966</t>
  </si>
  <si>
    <t>BBG00X02SWZ3</t>
  </si>
  <si>
    <t>ARCAD</t>
  </si>
  <si>
    <t>NL</t>
  </si>
  <si>
    <t>2020-10-14</t>
  </si>
  <si>
    <t>2023-10-16</t>
  </si>
  <si>
    <t>3Y</t>
  </si>
  <si>
    <t>FLOATING</t>
  </si>
  <si>
    <t>Other Industrial</t>
  </si>
  <si>
    <t>SUSTAINABILITY-LINKED SCHULDSCHEIN. SUSTAINABILITY PRICING ADJUSTMENT: +5BPS IF DEVELOPMENT OF MANAGEMENT SCORE &lt;=53.4; -5BPS IF SCORE &gt;=65.</t>
  </si>
  <si>
    <t>Bookrunner BayernLB BAYLB JLMB Joint Lead Managers-Books 0 1 2020-10-14 Bookrunner HSBC Trinkaus &amp; Burkhardt AG H-TRNK JLMB Joint Lead Managers-Books 0 1 2020-10-14 Bookrunner ING Bank NV Niederlassung ING JLMB Joint Lead Managers-Books 0 1 2020-10-14 Trustee ING Bank NV Niederlassung ING ESGA ESG Agent 0 7 2020-10-14</t>
  </si>
  <si>
    <t>4,85</t>
  </si>
  <si>
    <t>ZO2068393</t>
  </si>
  <si>
    <t>BBG00X02PN86</t>
  </si>
  <si>
    <t>2027-10-14</t>
  </si>
  <si>
    <t>7Y</t>
  </si>
  <si>
    <t>ZO2076883</t>
  </si>
  <si>
    <t>BBG00X02SWM7</t>
  </si>
  <si>
    <t>2025-10-14</t>
  </si>
  <si>
    <t>5Y</t>
  </si>
  <si>
    <t>Arcos Dorados BV</t>
  </si>
  <si>
    <t>BW0558104</t>
  </si>
  <si>
    <t>BBG016Z4HQP5</t>
  </si>
  <si>
    <t>ARCO</t>
  </si>
  <si>
    <t>2022-04-27</t>
  </si>
  <si>
    <t>2029-05-27</t>
  </si>
  <si>
    <t>NR</t>
  </si>
  <si>
    <t>Restaurants</t>
  </si>
  <si>
    <t>STEP-UP MARGIN: 12.5BPS/25BPS, STEP-UP EVENT: FAIL TO ACHIEVE EITHER SPT1 OR SPT2/FAIL TO ACHIEVE BOTH SPT1 AND SPT2 BY 12/31/2025.</t>
  </si>
  <si>
    <t>Bookrunner Banco Itau SA ITAU JLMB Joint Lead Managers-Books 0 1 2022-04-21 Bookrunner Banco Santander SANT JLMB Joint Lead Managers-Books 0 1 2022-04-21 Bookrunner Citi CITI JLMB Joint Lead Managers-Books 0 1 2022-04-21 Bookrunner JP Morgan JPM JLMB Joint Lead Managers-Books 0 1 2022-04-21 Trustee Davis Polk &amp; Wardwell DPW LAI Legal Adviser to the Issuer(s) 0 16 2022-04-21</t>
  </si>
  <si>
    <t>BW0558112</t>
  </si>
  <si>
    <t>BBG016Z4HSV4</t>
  </si>
  <si>
    <t>Atos SE</t>
  </si>
  <si>
    <t>BS1954855</t>
  </si>
  <si>
    <t>BBG0137X2DH3</t>
  </si>
  <si>
    <t>ATOFP</t>
  </si>
  <si>
    <t>2021-11-12</t>
  </si>
  <si>
    <t>2029-11-12</t>
  </si>
  <si>
    <t>Technology</t>
  </si>
  <si>
    <t>Software &amp; Services</t>
  </si>
  <si>
    <t>STEP-UP MARGIN: 0.175%. STEP UP DEPEND ON THE ACHIEVEMENT BY ATOS SE OF THE SUSTAINABILITY PERFORMANCE TARGET (SPT) BASED ON THE ATOS SE KPI ON 12/31/25.</t>
  </si>
  <si>
    <t>Bookrunner Banco Bilbao Vizcaya Argentari BBVA JLMB Joint Lead Managers-Books 0 1 2021-11-04 Bookrunner Banco Santander SANT JLMB Joint Lead Managers-Books 0 1 2021-11-04 Bookrunner Bank of America BA JLMB Joint Lead Managers-Books 0 1 2021-11-04 Bookrunner BNP Paribas BNPP JLMB Joint Lead Managers-Books 0 1 2021-11-04 Bookrunner CM-CIC Securities SA CMCIC JLMB Joint Lead Managers-Books 0 1 2021-11-04 Bookrunner Commerzbank COBA JLMB Joint Lead Managers-Books 0 1 2021-11-04 Bookrunner Credit Agricole CIB CACIB JLMB Joint Lead Managers-Books 0 1 2021-11-04 Bookrunner Deutsche Bank DB JLMB Joint Lead Managers-Books 0 1 2021-11-04 Bookrunner HSBC HSBC JLMB Joint Lead Managers-Books 0 1 2021-11-04 Bookrunner ING Groep ING JLMB Joint Lead Managers-Books 0 1 2021-11-04 Bookrunner JP Morgan Securities PLC JPM JLMB Joint Lead Managers-Books 0 1 2021-11-04 Bookrunner Morgan Stanley &amp; Co Internatio MS JLMB Joint Lead Managers-Books 0 1 2021-11-04 Bookrunner Natixis NATIX JLMB Joint Lead Managers-Books 0 1 2021-11-04 Bookrunner SMBC Nikko Capital Markets Ltd SMBNIK JLMB Joint Lead Managers-Books 0 1 2021-11-04 Bookrunner Societe Generale SG JLMB Joint Lead Managers-Books 0 1 2021-11-04 Bookrunner UniCredit UNICRD JLMB Joint Lead Managers-Books 0 1 2021-11-04 Bookrunner Wells Fargo WFC JLMB Joint Lead Managers-Books 0 1 2021-11-04 NonBookrunner BNP Paribas BNPP GLCO Global Coordinator(s) 0 1 2021-11-04 NonBookrunner Deutsche Bank DB GLCO Global Coordinator(s) 0 1 2021-11-04 NonBookrunner JP Morgan Securities PLC JPM GLCO Global Coordinator(s) 0 1 2021-11-04 Trustee White &amp; Case LLP W&amp;C LAI Legal Adviser to the Issuer(s) 0 16 2021-11-04 Trustee Linklaters LLP L&amp;A LAM Legal Adviser(s) to the Manage 0 16 2021-11-04 ESG Assurance Provider Sustainalytics BV SUSANA SNPC 2nd Party Consultant 0 30 2021-10-28</t>
  </si>
  <si>
    <t>Atrium Ljungberg AB</t>
  </si>
  <si>
    <t>BU3126846</t>
  </si>
  <si>
    <t>BBG01561W2S8</t>
  </si>
  <si>
    <t>ATRLJB</t>
  </si>
  <si>
    <t>SE</t>
  </si>
  <si>
    <t>2022-02-22</t>
  </si>
  <si>
    <t>2027-02-22</t>
  </si>
  <si>
    <t>SEK</t>
  </si>
  <si>
    <t>Qtrly</t>
  </si>
  <si>
    <t>Financials</t>
  </si>
  <si>
    <t>Real Estate</t>
  </si>
  <si>
    <t>Consumer Cyc Services</t>
  </si>
  <si>
    <t>SUSTAIN. LINKD. KPI 1-4 &amp; SPT 1-4 AS PER SUSTAIN. FRAMEWRK. REDMPT PX INCREASE BY 0.25% PER SPT IF NOT FULFLLD BY 12/31/25. MAX REDMPT 101</t>
  </si>
  <si>
    <t>Bookrunner Handelsbanken Capital Markets HCM SOLE Sole Manager 1000000 1 2022-02-15 Trustee Handelsbanken Capital Markets HCM PAAG Paying Agent(s) 0 7 2022-02-15</t>
  </si>
  <si>
    <t>Aurubis AG</t>
  </si>
  <si>
    <t>BK2300873</t>
  </si>
  <si>
    <t>BBG00VPKM8W2</t>
  </si>
  <si>
    <t>NDAGR</t>
  </si>
  <si>
    <t>DE</t>
  </si>
  <si>
    <t>2020-06-23</t>
  </si>
  <si>
    <t>2025-06-23</t>
  </si>
  <si>
    <t>5YFX</t>
  </si>
  <si>
    <t>Materials</t>
  </si>
  <si>
    <t>Metals &amp; Mining</t>
  </si>
  <si>
    <t>Basic Industry</t>
  </si>
  <si>
    <t>Metals and Mining</t>
  </si>
  <si>
    <t>SUSTAINABILITY-LINKED SCHULDSCHEIN.SUSTAINABILITY PRICING ADJUSTMENT +5BPS IF ESG SCORE &lt;=56; -5BPS IF ESG SCORE &gt;=80.</t>
  </si>
  <si>
    <t>Bookrunner Commerzbank COBA JLMB Joint Lead Managers-Books 0 1 2020-06-23 Bookrunner DZ Bank DZBK JLMB Joint Lead Managers-Books 0 1 2020-06-23 Bookrunner Landesbank Hessen-Thuringen Gi HELABA JLMB Joint Lead Managers-Books 0 1 2020-06-23</t>
  </si>
  <si>
    <t>BK2300865</t>
  </si>
  <si>
    <t>BBG00VPKM8T6</t>
  </si>
  <si>
    <t>2027-06-23</t>
  </si>
  <si>
    <t>7YFX</t>
  </si>
  <si>
    <t>BK2300881</t>
  </si>
  <si>
    <t>BBG00VPKM8X1</t>
  </si>
  <si>
    <t>2023-06-23</t>
  </si>
  <si>
    <t>3YFX</t>
  </si>
  <si>
    <t>BJ4743974</t>
  </si>
  <si>
    <t>BBG00TTCWZ96</t>
  </si>
  <si>
    <t>7YFL</t>
  </si>
  <si>
    <t>BJ4744352</t>
  </si>
  <si>
    <t>BBG00TTCXCM1</t>
  </si>
  <si>
    <t>5YFL</t>
  </si>
  <si>
    <t>BJ4744360</t>
  </si>
  <si>
    <t>BBG00TTCXCN0</t>
  </si>
  <si>
    <t>3YFL</t>
  </si>
  <si>
    <t>BayWa AG</t>
  </si>
  <si>
    <t>BT2413933</t>
  </si>
  <si>
    <t>BBG0149BW6F1</t>
  </si>
  <si>
    <t>BYWGR</t>
  </si>
  <si>
    <t>2021-12-21</t>
  </si>
  <si>
    <t>2028-12-21</t>
  </si>
  <si>
    <t>Consumer Staples</t>
  </si>
  <si>
    <t>Retail - Consumer Staples</t>
  </si>
  <si>
    <t>Consumer Non-Cyclical</t>
  </si>
  <si>
    <t>Food and Beverage</t>
  </si>
  <si>
    <t>SUSTAINABILITY-LINKED SCHULDSCHEIN TIED TO ESG RATING BY MSCI.</t>
  </si>
  <si>
    <t>Bookrunner Commerzbank COBA JLMB Joint Lead Managers-Books 0 1 2021-12-21 Bookrunner DZ Bank DZBK JLMB Joint Lead Managers-Books 0 1 2021-12-21 Bookrunner Landesbank Baden-Wuerttemberg LBBW JLMB Joint Lead Managers-Books 0 1 2021-12-21 Trustee Landesbank Baden-Wuerttemberg LBBW PAAG Paying Agent(s) 0 7 2021-12-21</t>
  </si>
  <si>
    <t>BT2413966</t>
  </si>
  <si>
    <t>BBG0149BW6P0</t>
  </si>
  <si>
    <t>2026-12-21</t>
  </si>
  <si>
    <t>BT2413768</t>
  </si>
  <si>
    <t>BBG0149BVYS7</t>
  </si>
  <si>
    <t>2031-12-22</t>
  </si>
  <si>
    <t>10Y</t>
  </si>
  <si>
    <t>BT2413925</t>
  </si>
  <si>
    <t>BBG0149BW6B5</t>
  </si>
  <si>
    <t>BT2413941</t>
  </si>
  <si>
    <t>BBG0149BW6J7</t>
  </si>
  <si>
    <t>Berlin Hyp AG</t>
  </si>
  <si>
    <t>BP0671035</t>
  </si>
  <si>
    <t>BBG01015BGG0</t>
  </si>
  <si>
    <t>BHH</t>
  </si>
  <si>
    <t>2021-04-21</t>
  </si>
  <si>
    <t>2031-04-21</t>
  </si>
  <si>
    <t>Sr Preferred</t>
  </si>
  <si>
    <t>AA-</t>
  </si>
  <si>
    <t>Consumer Finance</t>
  </si>
  <si>
    <t>Financial Institutions</t>
  </si>
  <si>
    <t>Banking</t>
  </si>
  <si>
    <t>SUSTAINABILITY-LINKED BOND, STEP-UP COUPON: 25BP, STEP-UP EVENT: CARBON REDUCTION UNTIL DEC 2030</t>
  </si>
  <si>
    <t>Bookrunner Commerzbank COBA JLMB Joint Lead Managers-Books 0 1 2021-04-13 Bookrunner Credit Agricole CIB CACIB JLMB Joint Lead Managers-Books 0 1 2021-04-13 Bookrunner DZ BANK AG Deutsche Zentral-Ge DZBKGE JLMB Joint Lead Managers-Books 0 1 2021-04-13 Bookrunner HSBC HSBC JLMB Joint Lead Managers-Books 0 1 2021-04-13 Bookrunner Landesbank Baden-Wuerttemberg LBBW JLMB Joint Lead Managers-Books 0 1 2021-04-13 NonBookrunner Bankhaus Lampe KG BHLAMP CLM Co-Lead Manager(s) 0 1 2021-04-13 Trustee Berlin-Hannoversche Hypotheken BHH PAAG Paying Agent(s) 0 7 2021-04-13 Trustee Berlin-Hannoversche Hypotheken BHH FISC Fiscal Agent(s) 0 7 2021-04-13 Trustee White &amp; Case LLP W&amp;C LAM Legal Adviser(s) to the Manage 0 16 2021-04-13 ESG Assurance Provider Sustainalytics BV SUSANA SNPC 2nd Party Consultant 0 30 2021-04-13</t>
  </si>
  <si>
    <t>4,37</t>
  </si>
  <si>
    <t>Biesterfeld AG</t>
  </si>
  <si>
    <t>BR6752157</t>
  </si>
  <si>
    <t>BBG012QTFC18</t>
  </si>
  <si>
    <t>BIFELD</t>
  </si>
  <si>
    <t>2021-11-10</t>
  </si>
  <si>
    <t>2028-11-10</t>
  </si>
  <si>
    <t>Chemicals</t>
  </si>
  <si>
    <t>SUSTAINABILITY PRICING ADJUSTMENT: +/- 5BPS IF ESG SCORE &lt;=53 / &gt;=63 UP TO 2025; +/- 5BPS IF &lt;=58 / &gt;=68 FROM 2026.</t>
  </si>
  <si>
    <t>Bookrunner Landesbank Baden-Wuerttemberg LBBW SOLE Sole Manager 0 1 2021-11-10</t>
  </si>
  <si>
    <t>BR6756869</t>
  </si>
  <si>
    <t>BBG012QTJF26</t>
  </si>
  <si>
    <t>2026-11-10</t>
  </si>
  <si>
    <t>BR6744469</t>
  </si>
  <si>
    <t>BBG012QT8QL3</t>
  </si>
  <si>
    <t>2031-11-10</t>
  </si>
  <si>
    <t>CEZ AS</t>
  </si>
  <si>
    <t>BV5734215</t>
  </si>
  <si>
    <t>BBG016DHPQP1</t>
  </si>
  <si>
    <t>CEZCP</t>
  </si>
  <si>
    <t>CZ</t>
  </si>
  <si>
    <t>2022-04-06</t>
  </si>
  <si>
    <t>2027-04-06</t>
  </si>
  <si>
    <t>BBB+</t>
  </si>
  <si>
    <t>AA</t>
  </si>
  <si>
    <t>Agency</t>
  </si>
  <si>
    <t>Government Owned, No Guarantee</t>
  </si>
  <si>
    <t>STEP-UP MARGIN: 75BPS UPON LAST COUPON DATE; SPT: GHG EMISSION INTENSITY (SCOPE 1) 0.26 tCO2e/MWh BY 12/31/2025, 30.8% REDUCTION VS 2019 BASELINE</t>
  </si>
  <si>
    <t>Bookrunner Barclays Bank Ireland PLC BARCBK JLMB Joint Lead Managers-Books 0 1 2022-03-30 Bookrunner Citigroup Global Markets Ltd CITI JLMB Joint Lead Managers-Books 0 1 2022-03-30 Bookrunner Deutsche Bank DB JLMB Joint Lead Managers-Books 0 1 2022-03-30 Bookrunner Erste Group Bank ERSTE JLMB Joint Lead Managers-Books 0 1 2022-03-30 Bookrunner SMBC Nikko Capital Markets Ltd SMBNIK JLMB Joint Lead Managers-Books 0 1 2022-03-30 NonBookrunner Raiffeisen Bank International RAIINT CLM Co-Lead Manager(s) 0 1 2022-03-30 Trustee Deutsche Bank AG London DB AGNT Agent(s) 0 7 2022-03-30 Trustee Deutsche Bank Luxembourg SA DB PAAG Paying Agent(s) 0 7 2022-03-30 Trustee Deutsche Bank Luxembourg SA DB LIST Listing Agent(s) 0 7 2022-03-30 Trustee Kinstellar Sro Advokatni Kance KINSA LAI Legal Adviser to the Issuer(s) 0 16 2022-03-30 Trustee Linklaters LLP L&amp;A LAI Legal Adviser to the Issuer(s) 0 16 2022-03-30 Trustee Dentons UKMEA LLP DENTUK LAM Legal Adviser(s) to the Manage 0 16 2022-03-30 ESG Assurance Provider ISS-oekom ISSOEK SNPC 2nd Party Consultant 0 30 2022-03-30</t>
  </si>
  <si>
    <t>CPI Property Group SA</t>
  </si>
  <si>
    <t>BT3966533</t>
  </si>
  <si>
    <t>BBG014G3F2J5</t>
  </si>
  <si>
    <t>CPIPGR</t>
  </si>
  <si>
    <t>2022-01-14</t>
  </si>
  <si>
    <t>2030-01-14</t>
  </si>
  <si>
    <t>Other Financial</t>
  </si>
  <si>
    <t>STEP-UP MARGIN: 25BPS, STEP-UP EVENT: GHG EMISSION INTENSITY &gt; 0.095T CO2EQ/M2 OF CPIPG PROPERTY PORTFOLIO FOR FY 2027.</t>
  </si>
  <si>
    <t>Bookrunner Bank of China International (U BCHINA JLMB Joint Lead Managers-Books 0 1 2022-01-10 Bookrunner Barclays BARCS JLMB Joint Lead Managers-Books 0 1 2022-01-10 Bookrunner Goldman Sachs International GSI JLMB Joint Lead Managers-Books 0 1 2022-01-10 Bookrunner HSBC HSBC JLMB Joint Lead Managers-Books 0 1 2022-01-10 Bookrunner Societe Generale SG JLMB Joint Lead Managers-Books 0 1 2022-01-10 Bookrunner UniCredit UNICRD JLMB Joint Lead Managers-Books 0 1 2022-01-10 NonBookrunner Goldman Sachs International GSI GLCO Global Coordinator(s) 0 1 2022-01-10 NonBookrunner HSBC HSBC GLCO Global Coordinator(s) 0 1 2022-01-10 NonBookrunner Societe Generale SG GLCO Global Coordinator(s) 0 1 2022-01-10 NonBookrunner UniCredit UNICRD GLCO Global Coordinator(s) 0 1 2022-01-10 Trustee Linklaters LLP L&amp;A LAM Legal Adviser(s) to the Manage 0 16 2022-01-10 ESG Assurance Provider Sustainalytics BV SUSANA SNPC 2nd Party Consultant 0 30 2022-01-10</t>
  </si>
  <si>
    <t>Cabonline Group Holding AB</t>
  </si>
  <si>
    <t>BV5219233</t>
  </si>
  <si>
    <t>BBG016C519Z1</t>
  </si>
  <si>
    <t>CABONL</t>
  </si>
  <si>
    <t>2022-04-19</t>
  </si>
  <si>
    <t>2026-04-19</t>
  </si>
  <si>
    <t>Secured</t>
  </si>
  <si>
    <t>STEP-UP MARGIN: 75BPS, STEP-UP EVENT: FAIL TO INC % NON-FOSSIL VEHICLES TO 50%, ALCOHOL IGNITION INTERLOCKS TO 87%, SBTi ALIGNMENT BY END 2025</t>
  </si>
  <si>
    <t>Bookrunner Pareto Securities PARETO SOLE Sole Manager 1650000 1 2022-03-24 Trustee Pareto Securities AB PARETO ISAG Issuing Agent(s) 0 7 2022-03-24</t>
  </si>
  <si>
    <t>CapMan Oyj</t>
  </si>
  <si>
    <t>BV7160799</t>
  </si>
  <si>
    <t>BBG016K6QTV3</t>
  </si>
  <si>
    <t>CPMBV</t>
  </si>
  <si>
    <t>FI</t>
  </si>
  <si>
    <t>2022-04-13</t>
  </si>
  <si>
    <t>2027-04-13</t>
  </si>
  <si>
    <t>Financial Services</t>
  </si>
  <si>
    <t>Brokerage Assetmanagers Exchanges</t>
  </si>
  <si>
    <t>STEP-UP MARGIN: 25BPS PER SPT; SPT1: REDUCE GHG EMISSIONS BY 12/2023; SPT2: INTEGRATE SUST. OBJECTIVIES INTO MANAGEMENT'S RENUMERATION BY 12/2023</t>
  </si>
  <si>
    <t>Bookrunner OP Corporate Bank PLC OPBANK SOLE Sole Manager 0 1 2022-04-06 Trustee OP Corporate Bank PLC OPBANK PAAG Paying Agent(s) 0 7 2022-04-06 ESG Assurance Provider ISS-oekom ISSOEK SNPC 2nd Party Consultant 0 30 2022-04-06</t>
  </si>
  <si>
    <t>Carrefour SA</t>
  </si>
  <si>
    <t>BV4439030</t>
  </si>
  <si>
    <t>BBG0168SHTJ3</t>
  </si>
  <si>
    <t>CAFP</t>
  </si>
  <si>
    <t>2022-03-30</t>
  </si>
  <si>
    <t>2026-10-30</t>
  </si>
  <si>
    <t>Supermarkets &amp; Pharmacies</t>
  </si>
  <si>
    <t>Supermarkets</t>
  </si>
  <si>
    <t>SLB. SPT1/SPT2: SUSTAINABLE FARMING AND FOOD. STEP-UP: 25BPTS IF BOTH SPT NOT SATISFIED ON 10/2026</t>
  </si>
  <si>
    <t>Bookrunner Banco Bilbao Vizcaya Argentari BBVA JLMB Joint Lead Managers-Books 0 1 2022-03-23 Bookrunner BNP Paribas BNPP JLMB Joint Lead Managers-Books 0 1 2022-03-23 Bookrunner BofA Securities Europe SA BOFAS JLMB Joint Lead Managers-Books 0 1 2022-03-23 Bookrunner Credit Agricole CIB CACIB JLMB Joint Lead Managers-Books 0 1 2022-03-23 Bookrunner Helaba Frankfurt HELABA JLMB Joint Lead Managers-Books 0 1 2022-03-23 Bookrunner HSBC Bank PLC HSBC JLMB Joint Lead Managers-Books 0 1 2022-03-23 Bookrunner Societe Generale SG JLMB Joint Lead Managers-Books 0 1 2022-03-23 Bookrunner UniCredit UNICRD JLMB Joint Lead Managers-Books 0 1 2022-03-23 NonBookrunner BNP Paribas BNPP GLCO Global Coordinator(s) 0 1 2022-03-23 NonBookrunner BofA Securities Europe SA BOFAS GLCO Global Coordinator(s) 0 1 2022-03-23 NonBookrunner Credit Agricole CIB CACIB GLCO Global Coordinator(s) 0 1 2022-03-23 NonBookrunner Societe Generale SG GLCO Global Coordinator(s) 0 1 2022-03-23</t>
  </si>
  <si>
    <t>BV4439048</t>
  </si>
  <si>
    <t>BBG0168SHW06</t>
  </si>
  <si>
    <t>2029-10-30</t>
  </si>
  <si>
    <t>SLB. SPT1/SPT2: SUSTAINABLE FARMING AND FOOD. STEP-UP: 25BPTS EACH YEAR IF BOTH SPT NOT SATISFIED ON 10/2026, 2027, 2028 AND 2029</t>
  </si>
  <si>
    <t>Bookrunner Banco Bilbao Vizcaya Argentari BBVA JLMB Joint Lead Managers-Books 0 1 2022-03-23 Bookrunner BNP Paribas BNPP JLMB Joint Lead Managers-Books 0 1 2022-03-23 Bookrunner BofA Securities Europe SA BOFAS JLMB Joint Lead Managers-Books 0 1 2022-03-23 Bookrunner Credit Agricole CIB CACIB JLMB Joint Lead Managers-Books 0 1 2022-03-23 Bookrunner Helaba Frankfurt HELABA JLMB Joint Lead Managers-Books 0 1 2022-03-23 Bookrunner HSBC Bank PLC HSBC JLMB Joint Lead Managers-Books 0 1 2022-03-23 Bookrunner Societe Generale SG JLMB Joint Lead Managers-Books 0 1 2022-03-23 Bookrunner UniCredit UNICRD JLMB Joint Lead Managers-Books 0 1 2022-03-23 NonBookrunner BNP Paribas BNPP GLCO Global Coordinator(s) 0 1 2022-03-23 NonBookrunner BofA Securities Europe SA BOFAS GLCO Global Coordinator(s) 0 1 2022-03-23 NonBookrunner Credit Agricole CIB CACIB GLCO Global Coordinator(s) 0 1 2022-03-23 NonBookrunner Societe Generale SG GLCO Global Coordinator(s) 0 1 2022-03-23 Trustee BNP Paribas Securities Service BNPPAR PAAG Paying Agent(s) 0 7 2022-03-23 Trustee BNP Paribas Securities Service BNPPAR CALC Calculation Agent(s) 0 7 2022-03-23 Trustee BNP Paribas Securities Service BNPPAR FISC Fiscal Agent(s) 0 7 2022-03-23 Trustee Clifford Chance Europe LLP CLIFCH LAI Legal Adviser to the Issuer(s) 0 16 2022-03-23 Trustee Allen &amp; Overy ALLOVR LAM Legal Adviser(s) to the Manage 0 16 2022-03-23</t>
  </si>
  <si>
    <t>Chargeurs SA</t>
  </si>
  <si>
    <t>BN0834745</t>
  </si>
  <si>
    <t>BBG00YJHNG42</t>
  </si>
  <si>
    <t>CRIFP</t>
  </si>
  <si>
    <t>2020-12-14</t>
  </si>
  <si>
    <t>2028-12-14</t>
  </si>
  <si>
    <t>Apparel &amp; Textile Products</t>
  </si>
  <si>
    <t>Retailers</t>
  </si>
  <si>
    <t>PENALTY: ADDITIONAL COUPON TO CHARITABLE ORGANIZATIONS, EVENT: FAILURE TO REDUCE WORK ACCIDENT FREQUENCY, INCREASE SUSTAINABLE PRODUCT REVENUE</t>
  </si>
  <si>
    <t>Bookrunner Kepler Cheuvreux KEPCAP LMGR Lead Manager(s) 0 1 2020-12-08 Trustee BNP Paribas Securities Service BNPPAR AGNT Agent(s) 0 7 2020-12-08</t>
  </si>
  <si>
    <t>Constantia Flexibles GmbH</t>
  </si>
  <si>
    <t>BQ1161786</t>
  </si>
  <si>
    <t>BBG011FRJ928</t>
  </si>
  <si>
    <t>COFAV</t>
  </si>
  <si>
    <t>AT</t>
  </si>
  <si>
    <t>2021-08-04</t>
  </si>
  <si>
    <t>2026-08-04</t>
  </si>
  <si>
    <t>Containers &amp; Packaging</t>
  </si>
  <si>
    <t>Capital Goods</t>
  </si>
  <si>
    <t>Packaging</t>
  </si>
  <si>
    <t>ESG-LINKED SCHULDSCHEIN. SUSTAINABILITY PRICING ADJUSTMENT: +2.5BPS IF ESG SCORE &lt;=65;   -2.5BPS IF &gt;=75.</t>
  </si>
  <si>
    <t>Bookrunner Erste Group Bank ERSTE JLMB Joint Lead Managers-Books 0 1 2021-08-04 Bookrunner Landesbank Baden-Wuerttemberg LBBW JLMB Joint Lead Managers-Books 0 1 2021-08-04 Bookrunner UniCredit Bank Austria AG UCBA JLMB Joint Lead Managers-Books 0 1 2021-08-04</t>
  </si>
  <si>
    <t>BQ1161117</t>
  </si>
  <si>
    <t>BBG011FRHKS7</t>
  </si>
  <si>
    <t>2028-08-04</t>
  </si>
  <si>
    <t>BQ1161794</t>
  </si>
  <si>
    <t>BBG011FRJ937</t>
  </si>
  <si>
    <t>2024-08-04</t>
  </si>
  <si>
    <t>Constellium SE</t>
  </si>
  <si>
    <t>BP5467942</t>
  </si>
  <si>
    <t>BBG01135D1W9</t>
  </si>
  <si>
    <t>CSTM</t>
  </si>
  <si>
    <t>US</t>
  </si>
  <si>
    <t>2021-06-02</t>
  </si>
  <si>
    <t>2029-07-15</t>
  </si>
  <si>
    <t>B</t>
  </si>
  <si>
    <t>- 12.5BPS STEP-UP IN PRICING STARTING AFTER JULY 15, 2026, IF SPT 1 NOT MET; - 12.5BPS STEP-UP IN PRICING STARTING AFTER JULY 15, 2027, IF SPT 2 NOT MET.</t>
  </si>
  <si>
    <t>Bookrunner Barclays BARCS JLMB Joint Lead Managers-Books 0 1 2021-05-17 Bookrunner BNP Paribas BNPP JLMB Joint Lead Managers-Books 0 1 2021-05-17 Bookrunner Citigroup C JLMB Joint Lead Managers-Books 0 1 2021-05-17 Bookrunner Credit Suisse CS JLMB Joint Lead Managers-Books 0 1 2021-05-17 Bookrunner Deutsche Bank DB JLMB Joint Lead Managers-Books 0 1 2021-05-17 Bookrunner Goldman Sachs GS JLMB Joint Lead Managers-Books 0 1 2021-05-17 Bookrunner Societe Generale SG JLMB Joint Lead Managers-Books 0 1 2021-05-17 Bookrunner Wells Fargo WFC JLMB Joint Lead Managers-Books 0 1 2021-05-17 NonBookrunner IMI - Intesa Sanpaolo IMI CM Co-Manager(s) 0 1 2021-05-17 NonBookrunner Samuel A Ramirez &amp; Co Inc SAMRCO CM Co-Manager(s) 0 1 2021-05-17 Trustee Deutsche Bank AG London DB PAAG Paying Agent(s) 0 7 2021-05-17 Trustee Deutsche Bank Trust Company Am DB TRST Trustee(s) 0 7 2021-05-17 Trustee Deutsche Bank Luxembourg SA DB TRNS Transfer Agent(s) 0 7 2021-05-17 Trustee Deutsche Bank Trust Company Am DB TRNS Transfer Agent(s) 0 7 2021-05-17 Trustee Deutsche Bank Trust Company Am DB LIST Listing Agent(s) 0 7 2021-05-17 Trustee Deutsche Bank Luxembourg SA DB RGST Registrar(s) 0 7 2021-05-17 Trustee Deutsche Bank Trust Company Am DB RGST Registrar(s) 0 7 2021-05-17 Trustee Clifford Chance Partnerschafts CHANCE LAI Legal Adviser to the Issuer(s) 0 16 2021-05-17 Trustee Clifford Chance Europe LLP CLIFCH LAI Legal Adviser to the Issuer(s) 0 16 2021-05-17 Trustee Wachtell Lipton Rosen &amp; Katz WLR&amp;K LAI Legal Adviser to the Issuer(s) 0 16 2021-05-17 Trustee Walder Wyss &amp; Partner AG WALDER LAI Legal Adviser to the Issuer(s) 0 16 2021-05-17 Trustee Latham &amp; Watkins LLP LATHAM LAM Legal Adviser(s) to the Manage 0 16 2021-05-17 Trustee Latham &amp; Watkins AARPI LATWAT LAM Legal Adviser(s) to the Manage 0 16 2021-05-17</t>
  </si>
  <si>
    <t>BP5467959</t>
  </si>
  <si>
    <t>BBG01135D1X8</t>
  </si>
  <si>
    <t>Bookrunner Barclays BARCS JLMB Joint Lead Managers-Books 0 1 2021-05-17 Bookrunner BNP Paribas BNPP JLMB Joint Lead Managers-Books 0 1 2021-05-17 Bookrunner Citigroup C JLMB Joint Lead Managers-Books 0 1 2021-05-17 Bookrunner Credit Suisse CS JLMB Joint Lead Managers-Books 0 1 2021-05-17 Bookrunner Deutsche Bank DB JLMB Joint Lead Managers-Books 0 1 2021-05-17 Bookrunner Goldman Sachs GS JLMB Joint Lead Managers-Books 0 1 2021-05-17 Bookrunner Societe Generale SG JLMB Joint Lead Managers-Books 0 1 2021-05-17 Bookrunner Wells Fargo WFC JLMB Joint Lead Managers-Books 0 1 2021-05-17 NonBookrunner IMI - Intesa Sanpaolo IMI CM Co-Manager(s) 0 1 2021-05-17 NonBookrunner Samuel A Ramirez &amp; Co Inc SAMRCO CM Co-Manager(s) 0 1 2021-05-17 Trustee Deutsche Bank AG London DB PAAG Paying Agent(s) 0 7 2021-05-17 Trustee Deutsche Bank Trust Company Am DB TRST Trustee(s) 0 7 2021-05-17 Trustee Deutsche Bank Luxembourg SA DB TRNS Transfer Agent(s) 0 7 2021-05-17 Trustee Deutsche Bank Trust Company Am DB TRNS Transfer Agent(s) 0 7 2021-05-17 Trustee Deutsche Bank Trust Company Am DB LIST Listing Agent(s) 0 7 2021-05-17 Trustee Deutsche Bank Luxembourg SA DB RGST Registrar(s) 0 7 2021-05-17 Trustee Deutsche Bank Trust Company Am DB RGST Registrar(s) 0 7 2021-05-17 Trustee Clifford Chance Partnerschafts CHANCE LAI Legal Adviser to the Issuer(s) 0 16 2021-05-17 Trustee Clifford Chance Europe LLP CLIFCH LAI Legal Adviser to the Issuer(s) 0 16 2021-05-17 Trustee Wachtell Lipton Rosen &amp; Katz WLR&amp;K LAI Legal Adviser to the Issuer(s) 0 16 2021-05-17 Trustee Walder Wyss &amp; Partner AG WALDER LAI Legal Adviser to the Issuer(s) 0 16 2021-05-17 Trustee Latham &amp; Watkins LLP LATHAM LAM Legal Adviser(s) to the Manage 0 16 2021-05-17 Trustee Latham &amp; Watkins AARPI LATWAT LAM Legal Adviser(s) to the Manage 0 16 2021-05-17 ESG Assurance Provider Sustainalytics BV SUSANA SNPC 2nd Party Consultant 0 30 2021-05-17</t>
  </si>
  <si>
    <t>BN9953066</t>
  </si>
  <si>
    <t>BBG00Z6PNZ07</t>
  </si>
  <si>
    <t>2021-02-24</t>
  </si>
  <si>
    <t>2029-04-15</t>
  </si>
  <si>
    <t>STEP-UP MARGIN: 12.5BP(04/2026), 12.5BP(04/2027), STEP-UP EVENT: FAILURE TO MEET 04/2026 AND 04/2027 SUSTAINABILITY PERFORMACE TARGET</t>
  </si>
  <si>
    <t>Bookrunner Barclays Capital BCLY JLMB Joint Lead Managers-Books 0 1 2021-02-09 Bookrunner BNP Paribas/New York BNPPAR JLMB Joint Lead Managers-Books 0 1 2021-02-09 Bookrunner Citigroup Global Markets Inc CITI JLMB Joint Lead Managers-Books 0 1 2021-02-09 Bookrunner Credit Suisse CS JLMB Joint Lead Managers-Books 0 1 2021-02-09 Bookrunner Deutsche Bank Securities Inc DB JLMB Joint Lead Managers-Books 0 1 2021-02-09 Bookrunner Goldman Sachs GS JLMB Joint Lead Managers-Books 0 1 2021-02-09 Bookrunner Societe Generale SG JLMB Joint Lead Managers-Books 0 1 2021-02-09 Bookrunner Wells Fargo Securities LLC WFS JLMB Joint Lead Managers-Books 0 1 2021-02-09 NonBookrunner IMI - Intesa Sanpaolo IMI CM Co-Manager(s) 0 1 2021-02-09 NonBookrunner Ramirez &amp; Co Inc RAM CM Co-Manager(s) 0 1 2021-02-09 Bookrunner Deutsche Bank Securities Inc DB LEFT Left Lead 0 1 2021-02-09 Trustee Deutsche Bank Trust Company Am DB PAAG Paying Agent(s) 0 7 2021-02-09 Trustee Deutsche Bank Trust Company Am DB TRST Trustee(s) 0 7 2021-02-09 Trustee Deutsche Bank Trust Company Am DB RGST Registrar(s) 0 7 2021-02-09 Trustee Clifford Chance LLP CHANCE LAI Legal Adviser to the Issuer(s) 0 16 2021-02-09 Trustee Wachtell Lipton Rosen &amp; Katz WLR&amp;K LAI Legal Adviser to the Issuer(s) 0 16 2021-02-09 Trustee Walder Wyss &amp; Partner AG WALDER LAI Legal Adviser to the Issuer(s) 0 16 2021-02-09 Trustee Latham &amp; Watkins LLP LATHAM LAM Legal Adviser(s) to the Manage 0 16 2021-02-09 ESG Assurance Provider Sustainalytics BV SUSANA SNPC 2nd Party Consultant 0 30 2021-02-09</t>
  </si>
  <si>
    <t>BN9953165</t>
  </si>
  <si>
    <t>BBG00Z6PNZG0</t>
  </si>
  <si>
    <t>Bookrunner Barclays Capital BCLY JLMB Joint Lead Managers-Books 0 1 2021-02-09 Bookrunner BNP Paribas/New York BNPPAR JLMB Joint Lead Managers-Books 0 1 2021-02-09 Bookrunner Citigroup Global Markets Inc CITI JLMB Joint Lead Managers-Books 0 1 2021-02-09 Bookrunner Credit Suisse CS JLMB Joint Lead Managers-Books 0 1 2021-02-09 Bookrunner Deutsche Bank Securities Inc DB JLMB Joint Lead Managers-Books 0 1 2021-02-09 Bookrunner Goldman Sachs GS JLMB Joint Lead Managers-Books 0 1 2021-02-09 Bookrunner Societe Generale SG JLMB Joint Lead Managers-Books 0 1 2021-02-09 Bookrunner Wells Fargo Securities LLC WFS JLMB Joint Lead Managers-Books 0 1 2021-02-09 NonBookrunner IMI - Intesa Sanpaolo IMI CM Co-Manager(s) 0 1 2021-02-09 NonBookrunner Ramirez &amp; Co Inc RAM CM Co-Manager(s) 0 1 2021-02-09 Bookrunner Deutsche Bank Securities Inc DB LEFT Left Lead 0 1 2021-02-09 Trustee Deutsche Bank Trust Company Am DB PAAG Paying Agent(s) 0 7 2021-02-09 Trustee Deutsche Bank Trust Company Am DB TRST Trustee(s) 0 7 2021-02-09 Trustee Deutsche Bank Trust Company Am DB RGST Registrar(s) 0 7 2021-02-09 Trustee Clifford Chance LLP CHANCE LAI Legal Adviser to the Issuer(s) 0 16 2021-02-09 Trustee Wachtell Lipton Rosen &amp; Katz WLR&amp;K LAI Legal Adviser to the Issuer(s) 0 16 2021-02-09 Trustee Walder Wyss &amp; Partner AG WALDER LAI Legal Adviser to the Issuer(s) 0 16 2021-02-09 Trustee Latham &amp; Watkins LLP LATHAM LAM Legal Adviser(s) to the Manage 0 16 2021-02-09</t>
  </si>
  <si>
    <t>Cullinan Holdco Scsp</t>
  </si>
  <si>
    <t>BR7695454</t>
  </si>
  <si>
    <t>BBG012T90WR3</t>
  </si>
  <si>
    <t>GRAANU</t>
  </si>
  <si>
    <t>2021-10-12</t>
  </si>
  <si>
    <t>2026-10-15</t>
  </si>
  <si>
    <t>BB-</t>
  </si>
  <si>
    <t>Energy</t>
  </si>
  <si>
    <t>Renewable Energy</t>
  </si>
  <si>
    <t>Refining</t>
  </si>
  <si>
    <t>STEP-UP MARGIN: 75BPS, STEP-UP EVENT: FAILURE TO TO REDUCE GRAMS OF CO2 EQUIVALENTS PER MEGAJOULE OF ENERGY CONTAINED IN PELLETS (GCO2-EQ/MJ) BY 5% BY DEC-2024</t>
  </si>
  <si>
    <t>Bookrunner Barclays BARCS JLMB Joint Lead Managers-Books 0 1 2021-10-07 Bookrunner Goldman Sachs International GSI JLMB Joint Lead Managers-Books 0 1 2021-10-07 Bookrunner RBC Capital Markets RBCCM JLMB Joint Lead Managers-Books 0 1 2021-10-07 NonBookrunner Luminor Bank AS/Estonia LUMINO CLM Co-Lead Manager(s) 0 1 2021-10-07 NonBookrunner Goldman Sachs International GSI GLCO Global Coordinator(s) 0 1 2021-10-07 Trustee Allen &amp; Overy LLP ALLOVR LAI Legal Adviser to the Issuer(s) 0 16 2021-10-07 Trustee Barclays BARCS STRA Structuring Agent(s) 0 7 2021-10-04 Trustee Goldman Sachs International GSI STRA Structuring Agent(s) 0 7 2021-10-04</t>
  </si>
  <si>
    <t>BR7695462</t>
  </si>
  <si>
    <t>BBG012T90X73</t>
  </si>
  <si>
    <t>Bookrunner Barclays BARCS JLMB Joint Lead Managers-Books 0 1 2021-10-07 Bookrunner Goldman Sachs International GSI JLMB Joint Lead Managers-Books 0 1 2021-10-07 Bookrunner RBC Capital Markets RBCCM JLMB Joint Lead Managers-Books 0 1 2021-10-07 NonBookrunner Luminor Bank AS/Estonia LUMINO CLM Co-Lead Manager(s) 0 1 2021-10-07 NonBookrunner Goldman Sachs International GSI GLCO Global Coordinator(s) 0 1 2021-10-07 Trustee Barclays BARCS STRA Structuring Agent(s) 0 7 2021-10-07 Trustee Goldman Sachs International GSI STRA Structuring Agent(s) 0 7 2021-10-07 Trustee Allen &amp; Overy LLP ALLOVR LAI Legal Adviser to the Issuer(s) 0 16 2021-10-07</t>
  </si>
  <si>
    <t>BR7695538</t>
  </si>
  <si>
    <t>BBG012T910Q3</t>
  </si>
  <si>
    <t>BR7695512</t>
  </si>
  <si>
    <t>BBG012T91029</t>
  </si>
  <si>
    <t>Draegerwerk AG &amp; Co KGaA</t>
  </si>
  <si>
    <t>ZO9796350</t>
  </si>
  <si>
    <t>BBG00XWYFNT9</t>
  </si>
  <si>
    <t>DRAGER</t>
  </si>
  <si>
    <t>2021-01-04</t>
  </si>
  <si>
    <t>2028-01-04</t>
  </si>
  <si>
    <t>Health Care</t>
  </si>
  <si>
    <t>Medical Equipment &amp; Devices Manufacturing</t>
  </si>
  <si>
    <t>Healthcare</t>
  </si>
  <si>
    <t>ESG-LINKED SCHULDSCHEIN. TWO SETTLEMENT DATES: FIRST SETTLEMENT 01/04/21 FOR EUR 40MM; SECOND SETTLEMENT 03/10/21 FOR EUR 60MM.</t>
  </si>
  <si>
    <t>Bookrunner Landesbank Hessen-Thuringen Gi HELABA LMGR Lead Manager(s) 0 4 2021-03-10 Bookrunner Landesbank Hessen-Thuringen Gi HELABA LMGR Lead Manager(s) 0 1 2021-01-04</t>
  </si>
  <si>
    <t>ZO9796368</t>
  </si>
  <si>
    <t>BBG00XWYFNX4</t>
  </si>
  <si>
    <t>2026-01-04</t>
  </si>
  <si>
    <t>Duerr AG</t>
  </si>
  <si>
    <t>BG5616522</t>
  </si>
  <si>
    <t>BBG00S5JHCR7</t>
  </si>
  <si>
    <t>DUEGR</t>
  </si>
  <si>
    <t>2020-04-06</t>
  </si>
  <si>
    <t>Machinery Manufacturing</t>
  </si>
  <si>
    <t>PRICING STEPS UP BY 2BPS IF SUSTAINABILITY SCORE &lt;=40. PRICING STEPS DOWN BY 2BPS IF &gt;=62</t>
  </si>
  <si>
    <t>Bookrunner DZ Bank DZBK JLMB Joint Lead Managers-Books 0 1 2020-04-06 Bookrunner Landesbank Baden-Wuerttemberg LBBW JLMB Joint Lead Managers-Books 0 1 2020-04-06 Bookrunner UniCredit Bank AG UNICRD JLMB Joint Lead Managers-Books 0 1 2020-04-06</t>
  </si>
  <si>
    <t>BG5616605</t>
  </si>
  <si>
    <t>BBG00S5JHD04</t>
  </si>
  <si>
    <t>2025-04-06</t>
  </si>
  <si>
    <t>ESG-LINKED SCHULDSCHEIN. PRICING TIED TO ESG RATING FROM ECOVADIS +5BPS IF ESG RATING &lt;=44; -5BPS IF &gt;=66.</t>
  </si>
  <si>
    <t>BM3493996</t>
  </si>
  <si>
    <t>BBG00Y48C8Y5</t>
  </si>
  <si>
    <t>2021-01-14</t>
  </si>
  <si>
    <t>2031-01-14</t>
  </si>
  <si>
    <t>Bookrunner DZ Bank DZBK JLMB Joint Lead Managers-Books 0 1 2021-01-14 Bookrunner Landesbank Baden-Wuerttemberg LBBW JLMB Joint Lead Managers-Books 0 1 2021-01-14 Bookrunner UniCredit Bank AG UNICRD JLMB Joint Lead Managers-Books 0 1 2021-01-14</t>
  </si>
  <si>
    <t>BM3494424</t>
  </si>
  <si>
    <t>BBG00Y48CQV8</t>
  </si>
  <si>
    <t>2028-01-17</t>
  </si>
  <si>
    <t>BM3494432</t>
  </si>
  <si>
    <t>BBG00Y48CQX6</t>
  </si>
  <si>
    <t>2027-01-14</t>
  </si>
  <si>
    <t>6Y</t>
  </si>
  <si>
    <t>BM3494457</t>
  </si>
  <si>
    <t>BBG00Y48CR37</t>
  </si>
  <si>
    <t>2025-01-14</t>
  </si>
  <si>
    <t>4Y</t>
  </si>
  <si>
    <t>BM3494465</t>
  </si>
  <si>
    <t>BBG00Y48CRC7</t>
  </si>
  <si>
    <t>2024-01-14</t>
  </si>
  <si>
    <t>BG4373653</t>
  </si>
  <si>
    <t>BBG00S419B98</t>
  </si>
  <si>
    <t>2030-04-06</t>
  </si>
  <si>
    <t>Bookrunner DZ Bank DZBK JLMB Joint Lead Managers-Books 38333.33 1 2020-04-06 Bookrunner Landesbank Baden-Wuerttemberg LBBW JLMB Joint Lead Managers-Books 38333.33 1 2020-04-06 Bookrunner UniCredit Bank AG UNICRD JLMB Joint Lead Managers-Books 38333.33 1 2020-04-06</t>
  </si>
  <si>
    <t>ZS6974621</t>
  </si>
  <si>
    <t>BBG00P5B86Q4</t>
  </si>
  <si>
    <t>2019-07-04</t>
  </si>
  <si>
    <t>2029-07-04</t>
  </si>
  <si>
    <t>Bookrunner ING Bank NV Niederlassung ING JLMB Joint Lead Managers-Books 0 1 2019-07-04 Bookrunner Landesbank Baden-Wuerttemberg LBBW JLMB Joint Lead Managers-Books 0 1 2019-07-04</t>
  </si>
  <si>
    <t>ZS6974936</t>
  </si>
  <si>
    <t>BBG00P5B8G19</t>
  </si>
  <si>
    <t>2027-07-04</t>
  </si>
  <si>
    <t>8YFX</t>
  </si>
  <si>
    <t>ZS6974944</t>
  </si>
  <si>
    <t>BBG00P5B8G28</t>
  </si>
  <si>
    <t>2025-07-04</t>
  </si>
  <si>
    <t>6YFX</t>
  </si>
  <si>
    <t>ZS6974969</t>
  </si>
  <si>
    <t>BBG00P5B8G46</t>
  </si>
  <si>
    <t>2024-07-04</t>
  </si>
  <si>
    <t>ZS6974977</t>
  </si>
  <si>
    <t>BBG00P5B8G64</t>
  </si>
  <si>
    <t>6YFL</t>
  </si>
  <si>
    <t>ZS6974985</t>
  </si>
  <si>
    <t>BBG00P5B8G73</t>
  </si>
  <si>
    <t>EQT AB</t>
  </si>
  <si>
    <t>BV5722137</t>
  </si>
  <si>
    <t>BBG016DGDJP2</t>
  </si>
  <si>
    <t>EQTSS</t>
  </si>
  <si>
    <t>2028-04-06</t>
  </si>
  <si>
    <t>STEP-UP MARGIN: 25BPS, STEP-UP EVENT: &lt;40% BY EUR INVESTED OF EQT ELIGIBLE EQUITY PORTFOLIO COMPANIES SET SBTs APPROVED BY SBTi BY 2025</t>
  </si>
  <si>
    <t>Bookrunner BNP Paribas BNPP JLMB Joint Lead Managers-Books 0 1 2022-03-30 Bookrunner Goldman Sachs Bank Europe SE GS JLMB Joint Lead Managers-Books 0 1 2022-03-30 Bookrunner JP Morgan SE JPM JLMB Joint Lead Managers-Books 0 1 2022-03-30 Bookrunner Morgan Stanley MS JLMB Joint Lead Managers-Books 0 1 2022-03-30 Bookrunner Nordea NORDEA JLMB Joint Lead Managers-Books 0 1 2022-03-30 Bookrunner SEB SEB JLMB Joint Lead Managers-Books 0 1 2022-03-30 NonBookrunner Credit Agricole CIB CACIB CM Co-Manager(s) 0 1 2022-03-30 NonBookrunner DNB ASA DNBK CM Co-Manager(s) 0 1 2022-03-30 NonBookrunner Mizuho International PLC MIZUHO CM Co-Manager(s) 0 1 2022-03-30 NonBookrunner NatWest Markets NWM CM Co-Manager(s) 0 1 2022-03-30 NonBookrunner Swedbank SWED CM Co-Manager(s) 0 1 2022-03-30 NonBookrunner Morgan Stanley MS GLCO Global Coordinator(s) 0 1 2022-03-30 ESG Assurance Provider ISS-oekom ISSOEK SNPC 2nd Party Consultant 0 30 2022-03-30</t>
  </si>
  <si>
    <t>BP3855841</t>
  </si>
  <si>
    <t>BBG010RS38Y9</t>
  </si>
  <si>
    <t>2021-05-14</t>
  </si>
  <si>
    <t>2031-05-14</t>
  </si>
  <si>
    <t>STEP UP MARGIN: 7.5BPS, 7.5BPS, 10 BPS, STEP UP EVENT: BOARD DIVERSITY, INVESTMENT ADVISORY PROFESSIONALS DIVERSITY, SCIENCE BASED TARGETS EVENT</t>
  </si>
  <si>
    <t>Bookrunner BNP Paribas BNPP JLMB Joint Lead Managers-Books 0 1 2021-05-07 Bookrunner Goldman Sachs Bank Europe SE GS JLMB Joint Lead Managers-Books 0 1 2021-05-07 Bookrunner Morgan Stanley &amp; Co Internatio MS JLMB Joint Lead Managers-Books 0 1 2021-05-07 Bookrunner Nordea NORDEA JLMB Joint Lead Managers-Books 0 1 2021-05-07 Bookrunner SEB SEB JLMB Joint Lead Managers-Books 0 1 2021-05-07 NonBookrunner Deutsche Bank AG DB CLM Co-Lead Manager(s) 0 1 2021-05-07 NonBookrunner DNB Bank ASA DNB CLM Co-Lead Manager(s) 0 1 2021-05-07 NonBookrunner Goldman Sachs Bank Europe SE GS GLCO Global Coordinator(s) 0 1 2021-05-07 NonBookrunner Morgan Stanley &amp; Co Internatio MS GLCO Global Coordinator(s) 0 1 2021-05-07 NonBookrunner Goldman Sachs Bank Europe SE GS ESGA ESG Agent 0 1 2021-05-07 NonBookrunner Morgan Stanley &amp; Co Internatio MS ESGA ESG Agent 0 1 2021-05-07 Trustee Deutsche Bank AG London DB FISC Fiscal Agent(s) 0 7 2021-05-07 Trustee Advokatfirman Vinge KB VINGE LAI Legal Adviser to the Issuer(s) 0 16 2021-05-07 Trustee Latham &amp; Watkins LATHAM LAI Legal Adviser to the Issuer(s) 0 16 2021-05-07 Trustee Allen &amp; Overy LLP ALLOVR LAM Legal Adviser(s) to the Manage 0 16 2021-05-07 ESG Assurance Provider ISS-oekom ISSOEK SNPC 2nd Party Consultant 0 30 2021-05-07</t>
  </si>
  <si>
    <t>4,26</t>
  </si>
  <si>
    <t>BV6301808</t>
  </si>
  <si>
    <t>BBG016FVV522</t>
  </si>
  <si>
    <t>2032-04-06</t>
  </si>
  <si>
    <t>STEP-UP MARGIN: 20BPS, STEP-UP EVENT: &lt;40% BY EUR INVESTED OF EQT ELIGIBLE EQUITY PORTFOLIO COMPANIES SET SBTs APPROVED BY SBTi BY 2025</t>
  </si>
  <si>
    <t>Edenred</t>
  </si>
  <si>
    <t>BP9946271</t>
  </si>
  <si>
    <t>BBG011CBFPK4</t>
  </si>
  <si>
    <t>EDENFP</t>
  </si>
  <si>
    <t>2021-06-14</t>
  </si>
  <si>
    <t>2028-06-14</t>
  </si>
  <si>
    <t>CONVERTIBLE</t>
  </si>
  <si>
    <t>EDEN</t>
  </si>
  <si>
    <t>ZERO COUPON</t>
  </si>
  <si>
    <t>Consumer Services</t>
  </si>
  <si>
    <t>90 DAYS LOCK-UP. STEP UP MARGIN: 50BP, STEP UP EVENTS: KPI 1 AT LEAST 34 % WOMEN EXECUTIVE POSITIONS, KPI 2: 15% LESS GREENHOUSE EMISSIONS, KPI 3: AT LEAST 64%</t>
  </si>
  <si>
    <t>Bookrunner Barclays BARCS JLMB Joint Lead Managers-Books 0 1 2021-06-09 Bookrunner BNP Paribas BNPP JLMB Joint Lead Managers-Books 0 1 2021-06-09 Bookrunner Citigroup Global Markets Ltd CITI JLMB Joint Lead Managers-Books 0 1 2021-06-09 Bookrunner Credit Agricole Corporate &amp; In CACIB JLMB Joint Lead Managers-Books 0 1 2021-06-09 Bookrunner JP Morgan Securities PLC JPM JLMB Joint Lead Managers-Books 0 1 2021-06-09 Bookrunner Societe Generale SG JLMB Joint Lead Managers-Books 0 1 2021-06-09 NonBookrunner Credit Agricole Corporate &amp; In CACIB GLCO Global Coordinator(s) 0 1 2021-06-09 NonBookrunner Societe Generale SG GLCO Global Coordinator(s) 0 1 2021-06-09 Trustee Societe Generale Securities Se SGSECS PAAG Paying Agent(s) 0 7 2021-06-09 Trustee Conv Ex Advisors Ltd CONEAD CALC Calculation Agent(s) 0 7 2021-06-09 Trustee Credit Agricole Corporate &amp; In CACIB ESGA ESG Agent 0 7 2021-06-09 Trustee Societe Generale SG ESGA ESG Agent 0 7 2021-06-09 Trustee Allen &amp; Overy LLP ALLOVR LAM Legal Adviser(s) to the Manage 0 16 2021-06-09</t>
  </si>
  <si>
    <t>3,9</t>
  </si>
  <si>
    <t>Elecnor SA</t>
  </si>
  <si>
    <t>BR6478951</t>
  </si>
  <si>
    <t>BBG012QBV2N7</t>
  </si>
  <si>
    <t>ENOSM</t>
  </si>
  <si>
    <t>ES</t>
  </si>
  <si>
    <t>2021-09-30</t>
  </si>
  <si>
    <t>2035-09-30</t>
  </si>
  <si>
    <t>COUPON STEP-UP: 2.5BPS PER KPI1: GREEN HOUSE GAS EMISSION KPI2: LABOR</t>
  </si>
  <si>
    <t>Bookrunner Banco Sabadell SABADL LMGR Lead Manager(s) 0 1 2021-09-27 Trustee Banco Sabadell SABADL PLAG Placement Agent(s) 0 7 2021-09-27 Trustee Banco de Sabadell SA/Spain BANSAB CALC Calculation Agent(s) 0 7 2021-09-27 Trustee Cuatrecasas CCP TRST Trustee(s) 0 7 2021-09-27 ESG Assurance Provider G-Advisory GADVIS SNPC 2nd Party Consultant 0 30 2021-09-27</t>
  </si>
  <si>
    <t>Elekta AB</t>
  </si>
  <si>
    <t>BS8106574</t>
  </si>
  <si>
    <t>BBG013WMFZX8</t>
  </si>
  <si>
    <t>EKTAB</t>
  </si>
  <si>
    <t>2021-12-14</t>
  </si>
  <si>
    <t>2026-12-14</t>
  </si>
  <si>
    <t>DMTN</t>
  </si>
  <si>
    <t>STEP-UP REDEMPTION: 101%, SPT: 825 UNIT INCREASE OF LINAC INSTALLED BASE BY 04/30/2025 VS 04/30/2020 (BASELINE)</t>
  </si>
  <si>
    <t>Bookrunner Danske Bank DANBNK JLMB Joint Lead Managers-Books 575000 1 2021-12-02 Bookrunner Skandinaviska Enskilda Banken SEB JLMB Joint Lead Managers-Books 575000 1 2021-12-02</t>
  </si>
  <si>
    <t>BS8106590</t>
  </si>
  <si>
    <t>BBG013WMG064</t>
  </si>
  <si>
    <t>STEP-UP CPN: 35BPS, SPT: 825 UNIT INCREASE OF LINAC INSTALLED BASE BY 04/30/2025 VS 04/30/2020 (BASELINE)</t>
  </si>
  <si>
    <t>Bookrunner Danske Bank DANSKE JLMB Joint Lead Managers-Books 0 1 2021-12-02 Bookrunner SEB SEB JLMB Joint Lead Managers-Books 0 1 2021-12-02</t>
  </si>
  <si>
    <t>Enel Finance International NV</t>
  </si>
  <si>
    <t>ZO9275116</t>
  </si>
  <si>
    <t>BBG00XV18BH9</t>
  </si>
  <si>
    <t>ENELIM</t>
  </si>
  <si>
    <t>2020-10-20</t>
  </si>
  <si>
    <t>2027-10-20</t>
  </si>
  <si>
    <t>GBP</t>
  </si>
  <si>
    <t>STEP-UP MARGIN: 25BP, STEP-UP EVENT: DEC 2022 RENEWABLES INSTALLED CAPACITY</t>
  </si>
  <si>
    <t>Bookrunner Bank of America BA JLMB Joint Lead Managers-Books 0 1 2020-10-13 Bookrunner Barclays BARCS JLMB Joint Lead Managers-Books 0 1 2020-10-13 Bookrunner BNP Paribas BNPP JLMB Joint Lead Managers-Books 0 1 2020-10-13 Bookrunner Citi CITI JLMB Joint Lead Managers-Books 0 1 2020-10-13 Bookrunner Credit Agricole CIB CACIB JLMB Joint Lead Managers-Books 0 1 2020-10-13 Bookrunner Deutsche Bank DB JLMB Joint Lead Managers-Books 0 1 2020-10-13 Bookrunner Goldman Sachs International GSI JLMB Joint Lead Managers-Books 0 1 2020-10-13 Bookrunner HSBC HSBC JLMB Joint Lead Managers-Books 0 1 2020-10-13 Bookrunner JP Morgan JPM JLMB Joint Lead Managers-Books 0 1 2020-10-13 Bookrunner Morgan Stanley MS JLMB Joint Lead Managers-Books 0 1 2020-10-13 Bookrunner Natixis NATIX JLMB Joint Lead Managers-Books 0 1 2020-10-13 Bookrunner Societe Generale SG JLMB Joint Lead Managers-Books 0 1 2020-10-13 NonBookrunner JP Morgan JPM DLR Dealer(s) 0 1 2020-10-13 Trustee Linklaters LLP L&amp;A LAM Legal Adviser(s) to the Manage 0 16 2020-10-13 ESG Assurance Provider Vigeo SASV VIGEO SNPC 2nd Party Consultant 0 30 2020-10-13</t>
  </si>
  <si>
    <t>BP9829774</t>
  </si>
  <si>
    <t>BBG011C64FX5</t>
  </si>
  <si>
    <t>2021-06-17</t>
  </si>
  <si>
    <t>2027-06-17</t>
  </si>
  <si>
    <t>STEP-UP MARGIN: 25BP, STEP-UP EVENT: 12/31/2023 GREENHOUSE GAS EMISSIONS ABOVE 148G/KWHEQ</t>
  </si>
  <si>
    <t>Bookrunner Banca Akros SpA AKROS JLMB Joint Lead Managers-Books 0 1 2021-06-08 Bookrunner Banco Bilbao Vizcaya Argentari BBVA JLMB Joint Lead Managers-Books 0 1 2021-06-08 Bookrunner Banco Santander SANT JLMB Joint Lead Managers-Books 0 1 2021-06-08 Bookrunner BNP Paribas BNPP JLMB Joint Lead Managers-Books 0 1 2021-06-08 Bookrunner CaixaBank CAIXA JLMB Joint Lead Managers-Books 0 1 2021-06-08 Bookrunner Credit Agricole CIB CACIB JLMB Joint Lead Managers-Books 0 1 2021-06-08 Bookrunner Deutsche Bank DB JLMB Joint Lead Managers-Books 0 1 2021-06-08 Bookrunner Goldman Sachs International GSI JLMB Joint Lead Managers-Books 0 1 2021-06-08 Bookrunner IMI - Intesa Sanpaolo IMI JLMB Joint Lead Managers-Books 0 1 2021-06-08 Bookrunner ING Groep ING JLMB Joint Lead Managers-Books 0 1 2021-06-08 Bookrunner JP Morgan Securities PLC JPM JLMB Joint Lead Managers-Books 0 1 2021-06-08 Bookrunner Mediobanca MEDBCA JLMB Joint Lead Managers-Books 0 1 2021-06-08 Bookrunner Natixis NATIX JLMB Joint Lead Managers-Books 0 1 2021-06-08 Bookrunner Societe Generale SG JLMB Joint Lead Managers-Books 0 1 2021-06-08 Bookrunner UniCredit UNICRD JLMB Joint Lead Managers-Books 0 1 2021-06-08 Trustee Allen &amp; Overy LLP ALLOVR LAI Legal Adviser to the Issuer(s) 0 16 2021-06-08 ESG Assurance Provider Vigeo SASV VIGEO SNPC 2nd Party Consultant 0 30 2021-06-08</t>
  </si>
  <si>
    <t>BT4292558</t>
  </si>
  <si>
    <t>BBG014GTV031</t>
  </si>
  <si>
    <t>2022-01-17</t>
  </si>
  <si>
    <t>2031-01-17</t>
  </si>
  <si>
    <t>emtn</t>
  </si>
  <si>
    <t>STEP-UP MARGIN: 25BP, STEP-UP EVENT: 12/31/24 DIRECT GHG EMISSIONS BEING ABOVE 140G/KWHEQ</t>
  </si>
  <si>
    <t>Bookrunner Banca Akros SpA AKROS JLMB Joint Lead Managers-Books 0 1 2022-01-10 Bookrunner Banco Bilbao Vizcaya Argentari BBVA JLMB Joint Lead Managers-Books 0 1 2022-01-10 Bookrunner Banco Santander SANT JLMB Joint Lead Managers-Books 0 1 2022-01-10 Bookrunner Barclays BARCS JLMB Joint Lead Managers-Books 0 1 2022-01-10 Bookrunner BNP Paribas BNPP JLMB Joint Lead Managers-Books 0 1 2022-01-10 Bookrunner CaixaBank CAIXA JLMB Joint Lead Managers-Books 0 1 2022-01-10 Bookrunner Citigroup Global Markets Ltd CITI JLMB Joint Lead Managers-Books 0 1 2022-01-10 Bookrunner Goldman Sachs Bank Europe SE GS JLMB Joint Lead Managers-Books 0 1 2022-01-10 Bookrunner HSBC HSBC JLMB Joint Lead Managers-Books 0 1 2022-01-10 Bookrunner IMI - Intesa Sanpaolo IMI JLMB Joint Lead Managers-Books 0 1 2022-01-10 Bookrunner ING Groep NV ING JLMB Joint Lead Managers-Books 0 1 2022-01-10 Bookrunner JP Morgan Securities PLC JPM JLMB Joint Lead Managers-Books 0 1 2022-01-10 Bookrunner Mediobanca MEDBCA JLMB Joint Lead Managers-Books 0 1 2022-01-10 Bookrunner Natixis NATIX JLMB Joint Lead Managers-Books 0 1 2022-01-10 Bookrunner UniCredit UNICRD JLMB Joint Lead Managers-Books 0 1 2022-01-10 ESG Assurance Provider Vigeo SASV VIGEO SNPC 2nd Party Consultant 0 30 2022-01-10</t>
  </si>
  <si>
    <t>BT4292566</t>
  </si>
  <si>
    <t>BBG014GTV0J4</t>
  </si>
  <si>
    <t>2035-01-17</t>
  </si>
  <si>
    <t>STEP-UP MARGIN: 25BP, STEP-UP EVENT: 12/31/30 DIRECT GHG EMISSIONS BEING ABOVE 82G/KWHEQ</t>
  </si>
  <si>
    <t>Bookrunner Banca Akros SpA AKROS JLMB Joint Lead Managers-Books 50000 1 2022-01-10 Bookrunner Banco Bilbao Vizcaya Argentari BBVA JLMB Joint Lead Managers-Books 50000 1 2022-01-10 Bookrunner Banco Santander SANT JLMB Joint Lead Managers-Books 50000 1 2022-01-10 Bookrunner Barclays BARCS JLMB Joint Lead Managers-Books 50000 1 2022-01-10 Bookrunner BNP Paribas BNPP JLMB Joint Lead Managers-Books 50000 1 2022-01-10 Bookrunner CaixaBank CAIXA JLMB Joint Lead Managers-Books 50000 1 2022-01-10 Bookrunner Citi CITI JLMB Joint Lead Managers-Books 50000 1 2022-01-10 Bookrunner Goldman Sachs Bank Europe SE GS JLMB Joint Lead Managers-Books 50000 1 2022-01-10 Bookrunner HSBC HSBC JLMB Joint Lead Managers-Books 50000 1 2022-01-10 Bookrunner IMI - Intesa Sanpaolo IMI JLMB Joint Lead Managers-Books 50000 1 2022-01-10 Bookrunner ING Groep ING JLMB Joint Lead Managers-Books 50000 1 2022-01-10 Bookrunner JP Morgan JPM JLMB Joint Lead Managers-Books 50000 1 2022-01-10 Bookrunner Mediobanca MEDBCA JLMB Joint Lead Managers-Books 50000 1 2022-01-10 Bookrunner Natixis NATIX JLMB Joint Lead Managers-Books 50000 1 2022-01-10 Bookrunner UniCredit UNICRD JLMB Joint Lead Managers-Books 50000 1 2022-01-10 ESG Assurance Provider Vigeo SASV VIGEO SNPC 2nd Party Consultant 0 30 2022-01-10</t>
  </si>
  <si>
    <t>BT4292533</t>
  </si>
  <si>
    <t>BBG014GTTYY6</t>
  </si>
  <si>
    <t>2025-11-17</t>
  </si>
  <si>
    <t>STEP-UP MARGIN: 25BP, STEP-UP EVENT: 12/31/23 DIRECT GHG EMISSIONS BEING ABOVE 148G/KWHEQ</t>
  </si>
  <si>
    <t>Bookrunner Banca Akros SpA AKROS JLMB Joint Lead Managers-Books 0 1 2022-01-10 Bookrunner Banco Bilbao Vizcaya Argentari BBVA JLMB Joint Lead Managers-Books 0 1 2022-01-10 Bookrunner Banco Santander SANT JLMB Joint Lead Managers-Books 0 1 2022-01-10 Bookrunner Barclays BARCS JLMB Joint Lead Managers-Books 0 1 2022-01-10 Bookrunner BNP Paribas BNPP JLMB Joint Lead Managers-Books 0 1 2022-01-10 Bookrunner CaixaBank CAIXA JLMB Joint Lead Managers-Books 0 1 2022-01-10 Bookrunner Citi CITI JLMB Joint Lead Managers-Books 0 1 2022-01-10 Bookrunner Goldman Sachs Bank Europe SE GS JLMB Joint Lead Managers-Books 0 1 2022-01-10 Bookrunner HSBC HSBC JLMB Joint Lead Managers-Books 0 1 2022-01-10 Bookrunner IMI - Intesa Sanpaolo IMI JLMB Joint Lead Managers-Books 0 1 2022-01-10 Bookrunner ING Groep NV ING JLMB Joint Lead Managers-Books 0 1 2022-01-10 Bookrunner JP Morgan JPM JLMB Joint Lead Managers-Books 0 1 2022-01-10 Bookrunner Mediobanca MEDBCA JLMB Joint Lead Managers-Books 0 1 2022-01-10 Bookrunner Natixis NATIX JLMB Joint Lead Managers-Books 0 1 2022-01-10 Bookrunner UniCredit UNICRD JLMB Joint Lead Managers-Books 0 1 2022-01-10 ESG Assurance Provider Vigeo SASV VIGEO SNPC 2nd Party Consultant 0 30 2022-01-10</t>
  </si>
  <si>
    <t>BQ4396710</t>
  </si>
  <si>
    <t>BBG011Q3W835</t>
  </si>
  <si>
    <t>2021-07-12</t>
  </si>
  <si>
    <t>2026-07-12</t>
  </si>
  <si>
    <t>Bookrunner Barclays Capital BCLY JLMB Joint Lead Managers-Books 0 1 2021-07-07 Bookrunner BNP Paribas/New York BNPPAR JLMB Joint Lead Managers-Books 0 1 2021-07-07 Bookrunner BofA Securities BofA JLMB Joint Lead Managers-Books 0 1 2021-07-07 Bookrunner Citigroup Global Markets Inc CITI JLMB Joint Lead Managers-Books 0 1 2021-07-07 Bookrunner Credit Agricole Securities USA CASECS JLMB Joint Lead Managers-Books 0 1 2021-07-07 Bookrunner Credit Suisse CS JLMB Joint Lead Managers-Books 0 1 2021-07-07 Bookrunner Goldman Sachs GS JLMB Joint Lead Managers-Books 0 1 2021-07-07 Bookrunner HSBC Securities HSBC JLMB Joint Lead Managers-Books 0 1 2021-07-07 Bookrunner JP Morgan JPM JLMB Joint Lead Managers-Books 0 1 2021-07-07 Bookrunner Mizuho Securities USA Inc MIZ JLMB Joint Lead Managers-Books 0 1 2021-07-07 Bookrunner Morgan Stanley MS JLMB Joint Lead Managers-Books 0 1 2021-07-07 Bookrunner SMBC Nikko Securities America SMBC JLMB Joint Lead Managers-Books 0 1 2021-07-07 Bookrunner Societe Generale SG JLMB Joint Lead Managers-Books 0 1 2021-07-07 Trustee Latham &amp; Watkins LLP LATHAM LAM Legal Adviser(s) to the Manage 0 16 2021-07-07 ESG Assurance Provider Vigeo SASV VIGEO SNPC 2nd Party Consultant 0 30 2021-07-07</t>
  </si>
  <si>
    <t>BQ4396744</t>
  </si>
  <si>
    <t>BBG011Q3W942</t>
  </si>
  <si>
    <t>2041-07-12</t>
  </si>
  <si>
    <t>STEP-UP MARGIN: 25BP, STEP-UP EVENTS: DEC 2030, GHG EMISSIONS &gt;82G/KWHEQ</t>
  </si>
  <si>
    <t>BQ4396728</t>
  </si>
  <si>
    <t>BBG011Q3W871</t>
  </si>
  <si>
    <t>2028-07-12</t>
  </si>
  <si>
    <t>STEP-UP MARGIN: 25BP, STEP-UP EVENTS: DEC 2023, GHG EMISSIONS &gt;148G/KWHEQ</t>
  </si>
  <si>
    <t>BQ4396777</t>
  </si>
  <si>
    <t>BBG011Q3WB56</t>
  </si>
  <si>
    <t>Bookrunner Barclays Capital BCLY JLMB Joint Lead Managers-Books 0 1 2021-07-07 Bookrunner BNP Paribas/New York BNPPAR JLMB Joint Lead Managers-Books 0 1 2021-07-07 Bookrunner BofA Securities BofA JLMB Joint Lead Managers-Books 0 1 2021-07-07 Bookrunner Citigroup Global Markets Inc CITI JLMB Joint Lead Managers-Books 0 1 2021-07-07 Bookrunner Credit Agricole Securities USA CASECS JLMB Joint Lead Managers-Books 0 1 2021-07-07 Bookrunner Credit Suisse CS JLMB Joint Lead Managers-Books 0 1 2021-07-07 Bookrunner Goldman Sachs GS JLMB Joint Lead Managers-Books 0 1 2021-07-07 Bookrunner HSBC Securities HSBC JLMB Joint Lead Managers-Books 0 1 2021-07-07 Bookrunner JP Morgan JPM JLMB Joint Lead Managers-Books 0 1 2021-07-07 Bookrunner Mizuho Securities USA Inc MIZ JLMB Joint Lead Managers-Books 0 1 2021-07-07 Bookrunner Morgan Stanley MS JLMB Joint Lead Managers-Books 0 1 2021-07-07 Bookrunner SMBC Nikko Securities America SMBC JLMB Joint Lead Managers-Books 0 1 2021-07-07 Bookrunner Societe Generale SG JLMB Joint Lead Managers-Books 0 1 2021-07-07 Trustee Latham &amp; Watkins LLP LATHAM LAM Legal Adviser(s) to the Manage 0 16 2021-07-07</t>
  </si>
  <si>
    <t>BQ4396785</t>
  </si>
  <si>
    <t>BBG011Q3WB83</t>
  </si>
  <si>
    <t>2031-07-12</t>
  </si>
  <si>
    <t>BQ4396793</t>
  </si>
  <si>
    <t>BBG011Q3WBF5</t>
  </si>
  <si>
    <t>BQ4396736</t>
  </si>
  <si>
    <t>BBG011Q3W8Z0</t>
  </si>
  <si>
    <t>BQ4396769</t>
  </si>
  <si>
    <t>BBG011Q3W9H8</t>
  </si>
  <si>
    <t>BR5522809</t>
  </si>
  <si>
    <t>BBG012NHN0W0</t>
  </si>
  <si>
    <t>2021-09-28</t>
  </si>
  <si>
    <t>2034-09-28</t>
  </si>
  <si>
    <t>Bookrunner Banca IMI B.IMI JLMB Joint Lead Managers-Books 0 1 2021-09-21 Bookrunner Banco Bilbao Vizcaya Argentari BBVA JLMB Joint Lead Managers-Books 0 1 2021-09-21 Bookrunner Banco Santander SA/London SANTAN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International GSI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</si>
  <si>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4,19</t>
  </si>
  <si>
    <t>BR5522767</t>
  </si>
  <si>
    <t>BBG012NHN0K3</t>
  </si>
  <si>
    <t>2026-05-28</t>
  </si>
  <si>
    <t>Bookrunner Banco Bilbao Vizcaya Argentari BBVA JLMB Joint Lead Managers-Books 0 1 2021-09-21 Bookrunner Banco Santander SANT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Bank Europe SE GS JLMB Joint Lead Managers-Books 0 1 2021-09-21 Bookrunner IMI - Intesa Sanpaolo IMI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</si>
  <si>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BR5522783</t>
  </si>
  <si>
    <t>BBG012NHN0Q7</t>
  </si>
  <si>
    <t>2029-05-28</t>
  </si>
  <si>
    <t>eMtN</t>
  </si>
  <si>
    <t>Bookrunner Banca IMI B.IMI JLMB Joint Lead Managers-Books 0 1 2021-09-21 Bookrunner Banco Bilbao Vizcaya Argentari BBVA JLMB Joint Lead Managers-Books 0 1 2021-09-21 Bookrunner Banco Santander SANT JLMB Joint Lead Managers-Books 0 1 2021-09-21 Bookrunner Banco Santander SA/London SANTAN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International GSI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</si>
  <si>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ZR4855485</t>
  </si>
  <si>
    <t>BBG00Q69ZX05</t>
  </si>
  <si>
    <t>2019-09-10</t>
  </si>
  <si>
    <t>2024-09-10</t>
  </si>
  <si>
    <t>STEP-UP MARGIN: 25 BP, STEP-UP EVENT: RENEWABLES INSTALLED CAPACITY</t>
  </si>
  <si>
    <t>Bookrunner Bank of America Merrill Lynch BofAML JLMB Joint Lead Managers-Books 0 1 2019-09-05 Bookrunner BNP Paribas/New York BNPPAR JLMB Joint Lead Managers-Books 0 1 2019-09-05 Bookrunner Citigroup Global Markets Inc CITI JLMB Joint Lead Managers-Books 0 1 2019-09-05 Bookrunner Credit Agricole Securities USA CASECS JLMB Joint Lead Managers-Books 0 1 2019-09-05 Bookrunner Goldman Sachs GS JLMB Joint Lead Managers-Books 0 1 2019-09-05 Bookrunner JP Morgan JPM JLMB Joint Lead Managers-Books 0 1 2019-09-05 Bookrunner Morgan Stanley MS JLMB Joint Lead Managers-Books 0 1 2019-09-05 Bookrunner Societe Generale SG JLMB Joint Lead Managers-Books 0 1 2019-09-05 ESG Assurance Provider Vigeo SASV VIGEO SNPC 2nd Party Consultant 0 30 2019-09-05</t>
  </si>
  <si>
    <t>ZR4855493</t>
  </si>
  <si>
    <t>BBG00Q69ZX78</t>
  </si>
  <si>
    <t>Bookrunner Bank of America Merrill Lynch BofAML JLMB Joint Lead Managers-Books 0 1 2019-09-05 Bookrunner BNP Paribas/New York BNPPAR JLMB Joint Lead Managers-Books 0 1 2019-09-05 Bookrunner Citigroup Global Markets Inc CITI JLMB Joint Lead Managers-Books 0 1 2019-09-05 Bookrunner Credit Agricole Securities USA CASECS JLMB Joint Lead Managers-Books 0 1 2019-09-05 Bookrunner Goldman Sachs GS JLMB Joint Lead Managers-Books 0 1 2019-09-05 Bookrunner JP Morgan JPM JLMB Joint Lead Managers-Books 0 1 2019-09-05 Bookrunner Morgan Stanley MS JLMB Joint Lead Managers-Books 0 1 2019-09-05 Bookrunner Societe Generale SG JLMB Joint Lead Managers-Books 0 1 2019-09-05</t>
  </si>
  <si>
    <t>ZQ0626247</t>
  </si>
  <si>
    <t>BBG00QK2SJL0</t>
  </si>
  <si>
    <t>2019-10-17</t>
  </si>
  <si>
    <t>2024-06-17</t>
  </si>
  <si>
    <t>STEP-UP MARGIN: 25BP, STEP-UP EVENT: RENEWABLES INSTALLED CAPACITY</t>
  </si>
  <si>
    <t>Bookrunner Bank of America Merrill Lynch BofAML JLMB Joint Lead Managers-Books 0 1 2019-10-10 Bookrunner BNP Paribas BNPP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JP Morgan JPM JLMB Joint Lead Managers-Books 0 1 2019-10-10 Bookrunner Mediobanca MEDBCA JLMB Joint Lead Managers-Books 0 1 2019-10-10 Bookrunner Mizuho Bank Ltd MIZUHO JLMB Joint Lead Managers-Books 0 1 2019-10-10 Bookrunner MUFG Securities EMEA PLC MUFG JLMB Joint Lead Managers-Books 0 1 2019-10-10 Bookrunner SMBC Nikko Capital Markets Ltd SMBNIK JLMB Joint Lead Managers-Books 0 1 2019-10-10 ESG Assurance Provider Vigeo SASV VIGEO SNPC 2nd Party Consultant 0 30 2019-10-10</t>
  </si>
  <si>
    <t>8,18</t>
  </si>
  <si>
    <t>ZQ0626254</t>
  </si>
  <si>
    <t>BBG00QK2SJQ5</t>
  </si>
  <si>
    <t>Bookrunner Banco Bilbao Vizcaya Argentari BBVA JLMB Joint Lead Managers-Books 0 1 2019-10-10 Bookrunner Banco Santander SANT JLMB Joint Lead Managers-Books 0 1 2019-10-10 Bookrunner Bank of America Merrill Lynch BofAML JLMB Joint Lead Managers-Books 0 1 2019-10-10 Bookrunner BNP Paribas BNPP JLMB Joint Lead Managers-Books 0 1 2019-10-10 Bookrunner CaixaBank CAIXA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JP Morgan JPM JLMB Joint Lead Managers-Books 0 1 2019-10-10 Bookrunner Natixis NATIX JLMB Joint Lead Managers-Books 0 1 2019-10-10 ESG Assurance Provider Vigeo SASV VIGEO SNPC 2nd Party Consultant 0 30 2019-10-10</t>
  </si>
  <si>
    <t>ZQ0626262</t>
  </si>
  <si>
    <t>BBG00QK2SJW8</t>
  </si>
  <si>
    <t>2034-10-17</t>
  </si>
  <si>
    <t>STEP-UP MARGIN: 25BP, STEP-UP EVENT: DIRECT GREEN HOUSE GAS EMISSIONS</t>
  </si>
  <si>
    <t>Bookrunner Banca IMI B.IMI JLMB Joint Lead Managers-Books 0 1 2019-10-10 Bookrunner Bank of America Merrill Lynch BofAML JLMB Joint Lead Managers-Books 0 1 2019-10-10 Bookrunner Barclays BARCS JLMB Joint Lead Managers-Books 0 1 2019-10-10 Bookrunner BNP Paribas BNPP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HSBC HSBC JLMB Joint Lead Managers-Books 0 1 2019-10-10 Bookrunner ING Groep ING JLMB Joint Lead Managers-Books 0 1 2019-10-10 Bookrunner JP Morgan JPM JLMB Joint Lead Managers-Books 0 1 2019-10-10 Bookrunner UniCredit UNICRD JLMB Joint Lead Managers-Books 0 1 2019-10-10 ESG Assurance Provider Vigeo SASV VIGEO SNPC 2nd Party Consultant 0 30 2019-10-10</t>
  </si>
  <si>
    <t>BV7154339</t>
  </si>
  <si>
    <t>BBG016K63167</t>
  </si>
  <si>
    <t>2022-04-11</t>
  </si>
  <si>
    <t>2029-04-11</t>
  </si>
  <si>
    <t>STEP-UP MARGIN: 25BPS; STEP-UP EVENT: DIRECT GHG EMISSIONS AS OF 31 DECEMBER 2024 BEING ABOVE 140G/KWHEQ, AS CONFIRMED BY EXTERNAL VERIFIER</t>
  </si>
  <si>
    <t>Bookrunner Banco Santander SANT JLMB Joint Lead Managers-Books 0 1 2022-04-04 Bookrunner BNP Paribas BNPP JLMB Joint Lead Managers-Books 0 1 2022-04-04 Bookrunner Credit Agricole CIB CACIB JLMB Joint Lead Managers-Books 0 1 2022-04-04 Bookrunner Goldman Sachs GS JLMB Joint Lead Managers-Books 0 1 2022-04-04 Bookrunner HSBC HSBC JLMB Joint Lead Managers-Books 0 1 2022-04-04 Bookrunner JP Morgan JPM JLMB Joint Lead Managers-Books 0 1 2022-04-04 Bookrunner SMBC Nikko Securities Inc NIKKO JLMB Joint Lead Managers-Books 0 1 2022-04-04 Bookrunner Societe Generale SG JLMB Joint Lead Managers-Books 0 1 2022-04-04 Bookrunner UniCredit UNICRD JLMB Joint Lead Managers-Books 0 1 2022-04-04 ESG Assurance Provider Vigeo SASV VIGEO SNPC 2nd Party Consultant 0 30 2022-04-04</t>
  </si>
  <si>
    <t>BP9829816</t>
  </si>
  <si>
    <t>BBG011C64GK7</t>
  </si>
  <si>
    <t>2036-06-17</t>
  </si>
  <si>
    <t>STEP-UP MARGIN: 25BP, STEP-UP EVENT: 12/31/2031 GREENHOUSE GAS EMISSIONS ABOVE 82G/KWHEQ</t>
  </si>
  <si>
    <t>BP9829808</t>
  </si>
  <si>
    <t>BBG011C64G81</t>
  </si>
  <si>
    <t>2030-06-17</t>
  </si>
  <si>
    <t>Bookrunner Banca Akros SpA AKROS JLMB Joint Lead Managers-Books 0 1 2021-06-08 Bookrunner Banco Bilbao Vizcaya Argentari BBVA JLMB Joint Lead Managers-Books 0 1 2021-06-08 Bookrunner Banco Santander SANT JLMB Joint Lead Managers-Books 0 1 2021-06-08 Bookrunner BNP Paribas BNPP JLMB Joint Lead Managers-Books 0 1 2021-06-08 Bookrunner CaixaBank CAIXA JLMB Joint Lead Managers-Books 0 1 2021-06-08 Bookrunner Credit Agricole CIB CACIB JLMB Joint Lead Managers-Books 0 1 2021-06-08 Bookrunner Deutsche Bank DB JLMB Joint Lead Managers-Books 0 1 2021-06-08 Bookrunner Goldman Sachs International GSI JLMB Joint Lead Managers-Books 0 1 2021-06-08 Bookrunner IMI - Intesa Sanpaolo IMI JLMB Joint Lead Managers-Books 0 1 2021-06-08 Bookrunner ING Groep ING JLMB Joint Lead Managers-Books 0 1 2021-06-08 Bookrunner JP Morgan Securities PLC JPM JLMB Joint Lead Managers-Books 0 1 2021-06-08 Bookrunner Mediobanca MEDBCA JLMB Joint Lead Managers-Books 0 1 2021-06-08 Bookrunner Natixis NATIX JLMB Joint Lead Managers-Books 0 1 2021-06-08 Bookrunner Societe Generale SG JLMB Joint Lead Managers-Books 0 1 2021-06-08 Bookrunner UniCredit UNICRD JLMB Joint Lead Managers-Books 0 1 2021-06-08 Trustee Bank of New York Mellon/London BNY PAAG Paying Agent(s) 0 7 2021-06-08 Trustee Bank of New York Mellon/London BNY TRNS Transfer Agent(s) 0 7 2021-06-08 Trustee Walkers Listing Services Ltd WALLIS LIST Listing Agent(s) 0 7 2021-06-08 Trustee Bank of New York Mellon SA-NV/ BANKOF RGST Registrar(s) 0 7 2021-06-08 Trustee Allen &amp; Overy AONETH LAI Legal Adviser to the Issuer(s) 0 16 2021-06-08 Trustee Allen &amp; Overy/Rome ALOVIT LAI Legal Adviser to the Issuer(s) 0 16 2021-06-08 Trustee Allen &amp; Overy/Milan IT LAI Legal Adviser to the Issuer(s) 0 16 2021-06-08 Trustee Linklaters L&amp;A LAM Legal Adviser(s) to the Manage 0 16 2021-06-08 Trustee Studio Legale Associato assoc LINKLA LAM Legal Adviser(s) to the Manage 0 16 2021-06-08 ESG Assurance Provider Vigeo SASV VIGEO SNPC 2nd Party Consultant 0 30 2021-06-08</t>
  </si>
  <si>
    <t>Eni SpA</t>
  </si>
  <si>
    <t>BP8798616</t>
  </si>
  <si>
    <t>BBG0118XV0B8</t>
  </si>
  <si>
    <t>ENIIM</t>
  </si>
  <si>
    <t>Integrated Oils</t>
  </si>
  <si>
    <t>Integrated</t>
  </si>
  <si>
    <t>STEP-UP MARGIN: 25BP (IF ONE OR BOTH TARGETS MISSED), STEP-UP EVENTS: 2025 RENEWABLES INSTALLED CAPACITY, 2024 CO2 EMISSIONS.</t>
  </si>
  <si>
    <t>Bookrunner BNP Paribas/London BNPPAR JLMB Joint Lead Managers-Books 0 1 2021-06-07 Bookrunner BofA Securities BofA JLMB Joint Lead Managers-Books 0 1 2021-06-07 Bookrunner Credit Agricole CIB CACIB JLMB Joint Lead Managers-Books 0 1 2021-06-07 Bookrunner Goldman Sachs International GSI JLMB Joint Lead Managers-Books 0 1 2021-06-07 Bookrunner JP Morgan Securities PLC JPM JLMB Joint Lead Managers-Books 0 1 2021-06-07 Bookrunner Morgan Stanley MS JLMB Joint Lead Managers-Books 0 1 2021-06-07 Bookrunner UniCredit UNICRD JLMB Joint Lead Managers-Books 0 1 2021-06-07 NonBookrunner Credit Agricole CIB CACIB ESGA ESG Agent 0 1 2021-06-07 NonBookrunner Goldman Sachs International GSI ESGA ESG Agent 0 1 2021-06-07 NonBookrunner UniCredit UNICRD ESGA ESG Agent 0 1 2021-06-07 Trustee Bank of New York Mellon/London BNY PAAG Paying Agent(s) 0 7 2021-06-07 Trustee Bank of New York Mellon SA-NV/ BANKOF PAAG Paying Agent(s) 0 7 2021-06-07 Trustee Banque Eni SA BANENI PAAG Paying Agent(s) 0 7 2021-06-07 Trustee Bank of New York Mellon/London BNY CALC Calculation Agent(s) 0 7 2021-06-07 Trustee Bank of New York Mellon/London BNY FISC Fiscal Agent(s) 0 7 2021-06-07 Trustee Bank of New York Mellon/London BNY TRNS Transfer Agent(s) 0 7 2021-06-07 Trustee Bank of New York Mellon SA-NV/ BANKOF TRNS Transfer Agent(s) 0 7 2021-06-07 Trustee Banque Internationale a Luxemb BIL LIST Listing Agent(s) 0 7 2021-06-07 Trustee Bank of New York Mellon SA-NV/ BANKOF RGST Registrar(s) 0 7 2021-06-07 Trustee Simmons &amp; Simmons/Rome S&amp;S LAI Legal Adviser to the Issuer(s) 0 16 2021-06-07 Trustee Simmons &amp; Simmons SISSON LAI Legal Adviser to the Issuer(s) 0 16 2021-06-07 Trustee Simmons &amp; Simmons/Brussels S&amp;S LAI Legal Adviser to the Issuer(s) 0 16 2021-06-07 Trustee Linklaters LLP/Belgium LINLAT LAM Legal Adviser(s) to the Manage 0 16 2021-06-07 Trustee Studio Legale Associato assoc LINKLA LAM Legal Adviser(s) to the Manage 0 16 2021-06-07 Trustee Clifford Chance Studio Legale CLFLEG LATX Legal Adviser(s) to Tax 0 16 2021-06-07 ESG Assurance Provider Vigeo SASV VIGEO SNPC 2nd Party Consultant 0 30 2021-06-07</t>
  </si>
  <si>
    <t>FIS Fabbrica Italiana Sintetici SpA</t>
  </si>
  <si>
    <t>BT9871331</t>
  </si>
  <si>
    <t>BBG014ZYYKB3</t>
  </si>
  <si>
    <t>FISITA</t>
  </si>
  <si>
    <t>2022-02-10</t>
  </si>
  <si>
    <t>2027-08-01</t>
  </si>
  <si>
    <t>STEP-UP MARGIN: 0.2% REDEMPTION PRICE PER SPT. STEP-UP EVENT: FAILURE TO MEET YEARLY SPT 1/2/3 BY YEAR-END 2021-2026.</t>
  </si>
  <si>
    <t>Bookrunner Banca Akros SpA AKROS JLMB Joint Lead Managers-Books 0 1 2022-02-03 Bookrunner BNP Paribas BNPP JLMB Joint Lead Managers-Books 0 1 2022-02-03 Bookrunner Credit Suisse CS JLMB Joint Lead Managers-Books 0 1 2022-02-03 Bookrunner IMI - Intesa Sanpaolo IMI JLMB Joint Lead Managers-Books 0 1 2022-02-03 Bookrunner Unicredito Italiano UNICI JLMB Joint Lead Managers-Books 0 1 2022-02-03 NonBookrunner BNP Paribas BNPP GLCO Global Coordinator(s) 0 1 2022-02-03 NonBookrunner Credit Suisse CS GLCO Global Coordinator(s) 0 1 2022-02-03 Trustee Elavon Financial Services Ltd/ EFSLTD PAAG Paying Agent(s) 0 7 2022-02-03 Trustee US Bank Trustees Ltd USB TRST Trustee(s) 0 7 2022-02-03 Trustee Elavon Financial Services Ltd/ EFSLTD TRNS Transfer Agent(s) 0 7 2022-02-03 Trustee Elavon Financial Services Ltd/ EFSLTD RGST Registrar(s) 0 7 2022-02-03 Trustee Latham &amp; Watkins LATHAM LAI Legal Adviser to the Issuer(s) 0 16 2022-02-03 Trustee Latham &amp; Watkins LLP LATHAM LAI Legal Adviser to the Issuer(s) 0 16 2022-02-03 Trustee Reed Smith LLP/GB REED LAT Legal Adviser(s) to the Truste 0 16 2022-02-03 Trustee White &amp; Case LLP WC1 LAM Legal Adviser(s) to the Manage 0 16 2022-02-03 Trustee White &amp; Case/Milan W&amp;C LAM Legal Adviser(s) to the Manage 0 16 2022-02-03 Trustee Pirola Pennuto Zei &amp; Associati PIROLA LATX Legal Adviser(s) to Tax 0 16 2022-02-03 Trustee Tremonti Vitali Romagnoli Picc TRMNTI LATX Legal Adviser(s) to Tax 0 16 2022-02-03 ESG Assurance Provider Sustainalytics BV SUSANA SNPC 2nd Party Consultant 0 30 2022-02-03</t>
  </si>
  <si>
    <t>BT9871315</t>
  </si>
  <si>
    <t>BBG014ZYYJ44</t>
  </si>
  <si>
    <t>Faber-Castell AG</t>
  </si>
  <si>
    <t>ZP4289051</t>
  </si>
  <si>
    <t>BBG00RCG6FQ3</t>
  </si>
  <si>
    <t>FABCAS</t>
  </si>
  <si>
    <t>2020-02-19</t>
  </si>
  <si>
    <t>2027-02-19</t>
  </si>
  <si>
    <t>Home &amp; Office Products Manufacturing</t>
  </si>
  <si>
    <t>Consumer Products</t>
  </si>
  <si>
    <t>ESG-LINKED SCHULDSCHEIN. SUSTAINABILITY PRICING ADJUSTMENT: +2BPS IF SUSTAINABILITY SCORE &lt;=49; -2BPS IF &gt;=69.</t>
  </si>
  <si>
    <t>Bookrunner DZ Bank DZBK JLMB Joint Lead Managers-Books 0 1 2020-02-19 Bookrunner UniCredit Bank AG UNICRD JLMB Joint Lead Managers-Books 0 1 2020-02-19</t>
  </si>
  <si>
    <t>ZP4289689</t>
  </si>
  <si>
    <t>BBG00RCG77L5</t>
  </si>
  <si>
    <t>2025-02-19</t>
  </si>
  <si>
    <t>Faurecia SE</t>
  </si>
  <si>
    <t>BS2687603</t>
  </si>
  <si>
    <t>BBG0139ZT3Q9</t>
  </si>
  <si>
    <t>EOFP</t>
  </si>
  <si>
    <t>2027-02-15</t>
  </si>
  <si>
    <t>Auto Parts Manufacturing</t>
  </si>
  <si>
    <t>Automotive</t>
  </si>
  <si>
    <t>+25BPS IF SBT NOT MET TO REDUCE SCOPE 1 AND 2 GHG EMISSIONS INTENSITY BY 20% BY 2023 &amp; REDUCE ABSOLUTE SCOPE 1 AND 2 GHG EMISSIONS BY 80% BY 2025</t>
  </si>
  <si>
    <t>Bookrunner Banca IMI B.IMI JLMB Joint Lead Managers-Books 0 1 2021-11-03 Bookrunner Commerzbank COBA JLMB Joint Lead Managers-Books 0 1 2021-11-03 Bookrunner Credit Agricole CIB CACIB JLMB Joint Lead Managers-Books 0 1 2021-11-03 Bookrunner Deutsche Bank DB JLMB Joint Lead Managers-Books 0 1 2021-11-03 Bookrunner SMBC Nikko Capital Markets Ltd SMBNIK JLMB Joint Lead Managers-Books 0 1 2021-11-03 Bookrunner Societe Generale SG JLMB Joint Lead Managers-Books 0 1 2021-11-03 Bookrunner UniCredit UNICRD JLMB Joint Lead Managers-Books 0 1 2021-11-03 NonBookrunner Banco Sabadell SABADL CM Co-Manager(s) 0 1 2021-11-03 NonBookrunner Credit Industriel et Commercia CIC CM Co-Manager(s) 0 1 2021-11-03 NonBookrunner MUFG Securities EMEA PLC MUFG CM Co-Manager(s) 0 1 2021-11-03 NonBookrunner Commerzbank COBA GLCO Global Coordinator(s) 0 1 2021-11-03 NonBookrunner Credit Agricole CIB CACIB GLCO Global Coordinator(s) 0 1 2021-11-03 NonBookrunner Societe Generale SG GLCO Global Coordinator(s) 0 1 2021-11-03 Trustee White &amp; Case LLP W&amp;C LAI Legal Adviser to the Issuer(s) 0 16 2021-11-03 Trustee Latham &amp; Watkins LLP LATHAM LAM Legal Adviser(s) to the Manage 0 16 2021-11-03 ESG Assurance Provider ISS-oekom ISSOEK SNPC 2nd Party Consultant 0 30 2021-11-03</t>
  </si>
  <si>
    <t>BS2206420</t>
  </si>
  <si>
    <t>BBG0138ZHWX1</t>
  </si>
  <si>
    <t>2021-12-22</t>
  </si>
  <si>
    <t>2027-01-12</t>
  </si>
  <si>
    <t>MULTICURRENCY DEAL EQUIV TO EUR 700MM. USD SPLIT: $33.5MM. ADJ +10BPS. GHG EMISSIONS INTENSITY -20% IN 2023 ABSOLUTE GHG EMISSION 80% IN 2025.</t>
  </si>
  <si>
    <t>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ESG Assurance Provider ISS-oekom ISSOEK SNPC 2nd Party Consultant 0 30 2021-12-22</t>
  </si>
  <si>
    <t>BS2205612</t>
  </si>
  <si>
    <t>BBG0138ZCGC4</t>
  </si>
  <si>
    <t>2026-01-12</t>
  </si>
  <si>
    <t>4YFL</t>
  </si>
  <si>
    <t>MULTICURRENCY DEAL EQUIV TO EUR 700MM. SETTLE DATES: 12/22/21 AND 1/12/22. ADJ +10BPS. GHG EMISSIONS INTENSITY -20% IN 2023 ABSOLUTE GHG EMISSION 80% IN 2025.</t>
  </si>
  <si>
    <t>Bookrunner Commerzbank COBA JLMB Joint Lead Managers-Books 0 4 2022-01-12 Bookrunner Landesbank Hessen-Thuringen Gi HELABA JLMB Joint Lead Managers-Books 0 4 2022-01-12 NonBookrunner Australia &amp; New Zealand Bankin ANZ COAR Co-Arranger(s) 0 4 2022-01-12 NonBookrunner Bankinter BKINT COAR Co-Arranger(s) 0 4 2022-01-12 NonBookrunner Intesa Sanpaolo INTES COAR Co-Arranger(s) 0 4 2022-01-12 NonBookrunner Raiffeisen Bank International RAIINT COAR Co-Arranger(s) 0 4 2022-01-12 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ESG Assurance Provider ISS-oekom ISSOEK SNPC 2nd Party Consultant 0 30 2021-12-22</t>
  </si>
  <si>
    <t>BS2209622</t>
  </si>
  <si>
    <t>BBG0138ZPQG4</t>
  </si>
  <si>
    <t>2028-01-12</t>
  </si>
  <si>
    <t>Bookrunner Commerzbank COBA JLMB Joint Lead Managers-Books 0 4 2022-01-12 Bookrunner Landesbank Hessen-Thuringen Gi HELABA JLMB Joint Lead Managers-Books 0 4 2022-01-12 NonBookrunner Australia &amp; New Zealand Bankin ANZ COAR Co-Arranger(s) 0 4 2022-01-12 NonBookrunner Bankinter BKINT COAR Co-Arranger(s) 0 4 2022-01-12 NonBookrunner Intesa Sanpaolo INTES COAR Co-Arranger(s) 0 4 2022-01-12 NonBookrunner Raiffeisen Bank International RAIINT COAR Co-Arranger(s) 0 4 2022-01-12 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Trustee Landesbank Hessen-Thuringen Gi HELABA PAAG Paying Agent(s) 0 7 2021-12-22 ESG Assurance Provider ISS-oekom ISSOEK SNPC 2nd Party Consultant 0 30 2021-12-22</t>
  </si>
  <si>
    <t>BT2751928</t>
  </si>
  <si>
    <t>BBG014BFCLJ4</t>
  </si>
  <si>
    <t>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Trustee Landesbank Hessen-Thuringen Gi HELABA PAAG Paying Agent(s) 0 7 2021-12-22 ESG Assurance Provider ISS-oekom ISSOEK SNPC 2nd Party Consultant 0 30 2021-12-22</t>
  </si>
  <si>
    <t>BT2751951</t>
  </si>
  <si>
    <t>BBG014BFCLP7</t>
  </si>
  <si>
    <t>4YFX</t>
  </si>
  <si>
    <t>BS2203120</t>
  </si>
  <si>
    <t>BBG0138Z47N1</t>
  </si>
  <si>
    <t>2024-07-12</t>
  </si>
  <si>
    <t>2.5Y</t>
  </si>
  <si>
    <t>BV4095907</t>
  </si>
  <si>
    <t>BBG0167Z1CR3</t>
  </si>
  <si>
    <t>2022-02-25</t>
  </si>
  <si>
    <t>2030-02-25</t>
  </si>
  <si>
    <t>8Y</t>
  </si>
  <si>
    <t>Bookrunner Commerzbank COBA JLMB Joint Lead Managers-Books 0 1 2022-02-25 Bookrunner Landesbank Hessen-Thuringen Gi HELABA JLMB Joint Lead Managers-Books 0 1 2022-02-25</t>
  </si>
  <si>
    <t>Fritz Draexlmaier GmbH &amp; Co KG</t>
  </si>
  <si>
    <t>BP9785794</t>
  </si>
  <si>
    <t>BBG011C3DB61</t>
  </si>
  <si>
    <t>DRAEXL</t>
  </si>
  <si>
    <t>2021-07-06</t>
  </si>
  <si>
    <t>2028-07-06</t>
  </si>
  <si>
    <t>ESG-LINKED. KPI'S: SELF-POWER POTENTIAL, RECYCLING QUOTA, APPRENTICESHIP QUOTA. 0-1 OF 3 KPI MET +5BPS, 2 OF 3 0BPS, 3 OF 3 -5BPS.</t>
  </si>
  <si>
    <t>Bookrunner Commerzbank COBA JLMB Joint Lead Managers-Books 0 4 2021-12-01 Bookrunner DZ Bank DZBK JLMB Joint Lead Managers-Books 0 4 2021-12-01 Bookrunner Landesbank Baden-Wuerttemberg LBBW JLMB Joint Lead Managers-Books 0 4 2021-12-01 Bookrunner Commerzbank COBA JLMB Joint Lead Managers-Books 0 1 2021-07-06 Bookrunner DZ Bank DZBK JLMB Joint Lead Managers-Books 0 1 2021-07-06 Bookrunner Landesbank Baden-Wuerttemberg LBBW JLMB Joint Lead Managers-Books 0 1 2021-07-06</t>
  </si>
  <si>
    <t>BP9786156</t>
  </si>
  <si>
    <t>BBG011C40W12</t>
  </si>
  <si>
    <t>2031-07-06</t>
  </si>
  <si>
    <t>BP9767255</t>
  </si>
  <si>
    <t>BBG011C1XWN8</t>
  </si>
  <si>
    <t>2025-07-06</t>
  </si>
  <si>
    <t>BP9768873</t>
  </si>
  <si>
    <t>BBG011C1YDB2</t>
  </si>
  <si>
    <t>2026-07-06</t>
  </si>
  <si>
    <t>GEK Terna Holding Real Estate Construction SA</t>
  </si>
  <si>
    <t>BS8796234</t>
  </si>
  <si>
    <t>BBG013XYWMK5</t>
  </si>
  <si>
    <t>GEKTER</t>
  </si>
  <si>
    <t>GR</t>
  </si>
  <si>
    <t>Unsecured</t>
  </si>
  <si>
    <t>SLB CPN STEP-UP: 20BPTS/ANNUM; SPT DATE: ANNUALLY ON 06/30; KPI: GHG</t>
  </si>
  <si>
    <t>Bookrunner Alpha Bank AE ALPHA JLMB Joint Lead Managers-Books 0 1 2021-12-07 Bookrunner Eurobank SA EUROB JLMB Joint Lead Managers-Books 0 1 2021-12-07 Bookrunner Euroxx Securities SA EUROXX JLMB Joint Lead Managers-Books 0 1 2021-12-07 Bookrunner National Bank of Greece NBG JLMB Joint Lead Managers-Books 0 1 2021-12-07 Bookrunner Optima Bank &amp; Trust Co OPTIMA JLMB Joint Lead Managers-Books 0 1 2021-12-07 Bookrunner Piraeus Bank PIRAEU JLMB Joint Lead Managers-Books 0 1 2021-12-07</t>
  </si>
  <si>
    <t>Granges AB</t>
  </si>
  <si>
    <t>BR5281596</t>
  </si>
  <si>
    <t>BBG012MYMBX0</t>
  </si>
  <si>
    <t>GRNGSS</t>
  </si>
  <si>
    <t>2021-09-29</t>
  </si>
  <si>
    <t>2026-09-29</t>
  </si>
  <si>
    <t>BOND REDEEMED AT 101.20% IF SPTs NOT MET (40 BPS PER SPT). SPTs 1,2 = CARBON EMISSIONS INTENSITY, SPT 3 = SHARE OF RECYCLED ALUMINIUM</t>
  </si>
  <si>
    <t>Bookrunner Danske Bank DANSKE JLMB Joint Lead Managers-Books 0 1 2021-09-22 Bookrunner Nordea NORDEA JLMB Joint Lead Managers-Books 0 1 2021-09-22</t>
  </si>
  <si>
    <t>Greenfood AB</t>
  </si>
  <si>
    <t>BS1439477</t>
  </si>
  <si>
    <t>BBG013686HY7</t>
  </si>
  <si>
    <t>GREFOD</t>
  </si>
  <si>
    <t>2021-11-04</t>
  </si>
  <si>
    <t>2025-11-04</t>
  </si>
  <si>
    <t>Food &amp; Beverage</t>
  </si>
  <si>
    <t>Bookrunner Pareto Securities PARETO JLMB Joint Lead Managers-Books 0 1 2021-10-28 Bookrunner Swedbank SWED JLMB Joint Lead Managers-Books 0 1 2021-10-28 Trustee Nordic Trustee AB NRDTRS TRST Trustee(s) 0 7 2021-10-28 Trustee White &amp; Case LLP W&amp;C LAI Legal Adviser to the Issuer(s) 0 16 2021-10-28</t>
  </si>
  <si>
    <t>Grupo Pikolin SL</t>
  </si>
  <si>
    <t>BO0411690</t>
  </si>
  <si>
    <t>BBG00Z82GV30</t>
  </si>
  <si>
    <t>PIKLIN</t>
  </si>
  <si>
    <t>2021-02-25</t>
  </si>
  <si>
    <t>2025-02-25</t>
  </si>
  <si>
    <t>Bookrunner Beka Finance SV SA BEKA JLMB Joint Lead Managers-Books 0 4 2021-11-24 Bookrunner Sociedad de Valores SOCVAL JLMB Joint Lead Managers-Books 0 4 2021-11-24 NonBookrunner PKF Attest Debt Capital Market PKFATT GLCO Global Coordinator(s) 0 4 2021-11-24 Bookrunner Beka Finance SV SA BEKA JLMB Joint Lead Managers-Books 0 4 2021-04-12 Bookrunner PKF Attest Debt Capital Market PKFATT JLMB Joint Lead Managers-Books 0 4 2021-04-12 Bookrunner Beka Finance SV SA BEKA JLMB Joint Lead Managers-Books 0 1 2021-02-22 Bookrunner Bestinver SA BSTINV JLMB Joint Lead Managers-Books 0 1 2021-02-22 Bookrunner PKF Attest Debt Capital Market PKFATT JLMB Joint Lead Managers-Books 0 1 2021-02-22 ESG Assurance Provider Vigeo SASV VIGEO SNPC 2nd Party Consultant 0 30 2021-02-22</t>
  </si>
  <si>
    <t>H&amp;M Finance BV</t>
  </si>
  <si>
    <t>BO0866331</t>
  </si>
  <si>
    <t>BBG00Z8WZ932</t>
  </si>
  <si>
    <t>HMBSS</t>
  </si>
  <si>
    <t>2029-08-25</t>
  </si>
  <si>
    <t>Retail - Consumer Discretionary</t>
  </si>
  <si>
    <t>STEP-UP MARGIN: AUG 2026 MAX 25BP, STEP-UP EVENT: REF YEAR 2025 RECYCLED MATERIALS PERCENTAGE</t>
  </si>
  <si>
    <t>Bookrunner BNP Paribas BNPP JLMB Joint Lead Managers-Books 0 1 2021-02-18 Bookrunner Commerzbank COBA JLMB Joint Lead Managers-Books 0 1 2021-02-18 Bookrunner Danske Bank DANSKE JLMB Joint Lead Managers-Books 0 1 2021-02-18 Bookrunner SEB SEB JLMB Joint Lead Managers-Books 0 1 2021-02-18 Bookrunner Standard Chartered Bank AG SCB JLMB Joint Lead Managers-Books 0 1 2021-02-18 NonBookrunner Commerzbank COBA DLR Dealer(s) 0 1 2021-02-18 Trustee BNP Paribas Securities Service BNPSEC PAAG Paying Agent(s) 0 7 2021-02-18 Trustee BNP Paribas Securities Service BNPSEC TRNS Transfer Agent(s) 0 7 2021-02-18 Trustee BNP Paribas Securities Service BNPSEC RGST Registrar(s) 0 7 2021-02-18 Trustee NautaDutilh DUTILH LAI Legal Adviser to the Issuer(s) 0 16 2021-02-18 Trustee White &amp; Case LLP WC1 LAI Legal Adviser to the Issuer(s) 0 16 2021-02-18 Trustee White &amp; Case Advokat AB WHADVO LAI Legal Adviser to the Issuer(s) 0 16 2021-02-18 Trustee Allen &amp; Overy LLP ALLOVR LAM Legal Adviser(s) to the Manage 0 16 2021-02-18 ESG Assurance Provider Sustainalytics BV SUSANA SNPC 2nd Party Consultant 0 30 2021-02-18</t>
  </si>
  <si>
    <t>Hammerson Ireland Finance DAC</t>
  </si>
  <si>
    <t>BP7949749</t>
  </si>
  <si>
    <t>BBG01173G6X5</t>
  </si>
  <si>
    <t>HMSOLN</t>
  </si>
  <si>
    <t>IE</t>
  </si>
  <si>
    <t>GB</t>
  </si>
  <si>
    <t>2021-06-03</t>
  </si>
  <si>
    <t>2027-06-03</t>
  </si>
  <si>
    <t>REITs</t>
  </si>
  <si>
    <t>Retail REITs</t>
  </si>
  <si>
    <t>STEP-UP MARGIN : 75 BP IN FINAL PERIOD IF GHG KPI NOT MET</t>
  </si>
  <si>
    <t>Bookrunner Bank of China Ltd/London BOCLON JLMB Joint Lead Managers-Books 0 1 2021-05-26 Bookrunner Barclays BARCS JLMB Joint Lead Managers-Books 0 1 2021-05-26 Bookrunner BNP Paribas BNPP JLMB Joint Lead Managers-Books 0 1 2021-05-26 Bookrunner ICBC Standard Bank Plc ICBCST JLMB Joint Lead Managers-Books 0 1 2021-05-26 Bookrunner JP Morgan JPM JLMB Joint Lead Managers-Books 0 1 2021-05-26 Bookrunner Mizuho International PLC MIZUHO JLMB Joint Lead Managers-Books 0 1 2021-05-26 Bookrunner MUFG Securities EMEA PLC MUFG JLMB Joint Lead Managers-Books 0 1 2021-05-26 Bookrunner Wells Fargo Securities Interna WSIL JLMB Joint Lead Managers-Books 0 1 2021-05-26 Trustee Allen &amp; Overy LLP ALLOVR LAM Legal Adviser(s) to the Manage 0 16 2021-05-26 ESG Assurance Provider DNV Business Assurance Service DNVBIZ SNPC 2nd Party Consultant 0 30 2021-05-26</t>
  </si>
  <si>
    <t>Hapag-Lloyd AG</t>
  </si>
  <si>
    <t>BO7346857</t>
  </si>
  <si>
    <t>BBG00ZS90181</t>
  </si>
  <si>
    <t>HPLGR</t>
  </si>
  <si>
    <t>2021-04-06</t>
  </si>
  <si>
    <t>2028-04-15</t>
  </si>
  <si>
    <t>Bookrunner Credit Agricole CIB CACIB JLMB Joint Lead Managers-Books 0 1 2021-03-25 Bookrunner Deutsche Bank DB JLMB Joint Lead Managers-Books 0 1 2021-03-25 Bookrunner DZ Bank DZBK JLMB Joint Lead Managers-Books 0 1 2021-03-25 Bookrunner Goldman Sachs International GSI JLMB Joint Lead Managers-Books 0 1 2021-03-25 Bookrunner Joh Berenberg Gossler &amp; Co KG BEREN JLMB Joint Lead Managers-Books 0 1 2021-03-25 Bookrunner Societe Generale Corporate &amp; I SOCGEN JLMB Joint Lead Managers-Books 0 1 2021-03-25 Trustee Deutsche Bank AG London DB PAAG Paying Agent(s) 0 7 2021-03-25 Trustee Deutsche Trustee Co Ltd DBTRUS TRST Trustee(s) 0 7 2021-03-25 Trustee Deutsche Bank Luxembourg SA DB TRNS Transfer Agent(s) 0 7 2021-03-25 Trustee Deutsche Bank Luxembourg SA DB LIST Listing Agent(s) 0 7 2021-03-25 Trustee Deutsche Bank Luxembourg SA DB RGST Registrar(s) 0 7 2021-03-25 Trustee White &amp; Case LLP W&amp;C LAI Legal Adviser to the Issuer(s) 0 16 2021-03-25 Trustee Latham &amp; Watkins LATHAM LAM Legal Adviser(s) to the Manage 0 16 2021-03-25 Trustee Latham &amp; Watkins LLP LATHAM LAM Legal Adviser(s) to the Manage 0 16 2021-03-25</t>
  </si>
  <si>
    <t>BO8025047</t>
  </si>
  <si>
    <t>BBG00ZTHF257</t>
  </si>
  <si>
    <t>Bookrunner Credit Agricole CIB CACIB JLMB Joint Lead Managers-Books 0 1 2021-03-25 Bookrunner Deutsche Bank DB JLMB Joint Lead Managers-Books 0 1 2021-03-25 Bookrunner DZ Bank DZBK JLMB Joint Lead Managers-Books 0 1 2021-03-25 Bookrunner Goldman Sachs International GSI JLMB Joint Lead Managers-Books 0 1 2021-03-25 Bookrunner Joh Berenberg Gossler &amp; Co KG BEREN JLMB Joint Lead Managers-Books 0 1 2021-03-25 Bookrunner Societe Generale Corporate &amp; I SOCGEN JLMB Joint Lead Managers-Books 0 1 2021-03-25 Trustee Deutsche Bank AG London DB PAAG Paying Agent(s) 0 7 2021-03-25 Trustee Deutsche Trustee Co Ltd DBTRUS TRST Trustee(s) 0 7 2021-03-25 Trustee Deutsche Bank Luxembourg SA DB TRNS Transfer Agent(s) 0 7 2021-03-25 Trustee Deutsche Bank Luxembourg SA DB LIST Listing Agent(s) 0 7 2021-03-25 Trustee Deutsche Bank Luxembourg SA DB RGST Registrar(s) 0 7 2021-03-25 Trustee White &amp; Case LLP W&amp;C LAI Legal Adviser to the Issuer(s) 0 16 2021-03-25 Trustee Clifford Chance LLP CHANCE LAT Legal Adviser(s) to the Truste 0 16 2021-03-25 Trustee Latham &amp; Watkins LATHAM LAM Legal Adviser(s) to the Manage 0 16 2021-03-25 Trustee Latham &amp; Watkins LLP LATHAM LAM Legal Adviser(s) to the Manage 0 16 2021-03-25 ESG Assurance Provider DNV GL Group AS DNVGI SNPC 2nd Party Consultant 0 30 2021-03-25</t>
  </si>
  <si>
    <t>Henkel AG &amp; Co KGaA</t>
  </si>
  <si>
    <t>BS3838106</t>
  </si>
  <si>
    <t>BBG013FWQB84</t>
  </si>
  <si>
    <t>HENKEL</t>
  </si>
  <si>
    <t>2021-11-17</t>
  </si>
  <si>
    <t>2032-11-17</t>
  </si>
  <si>
    <t>STEP-UP BY 37.5BP PER KPI (MAX. 75BP CUMULATIVE) IF HENKEL FAILS TO ACHIEVE SPT 1 2030 AND SPT 2. TEST DATES SPT1 2030 / SPT2 31/12/2030.</t>
  </si>
  <si>
    <t>Bookrunner Deutsche Bank DB JLMB Joint Lead Managers-Books 0 1 2021-11-10 Bookrunner HSBC HSBC JLMB Joint Lead Managers-Books 0 1 2021-11-10 Bookrunner ING Groep ING JLMB Joint Lead Managers-Books 0 1 2021-11-10 Bookrunner Societe Generale SG JLMB Joint Lead Managers-Books 0 1 2021-11-10 Trustee Deutsche Bank AG Filiale Deuts #N/A N/A PAAG Paying Agent(s) 0 7 2021-11-10 Trustee Deutsche Bank AG Filiale Deuts #N/A N/A FISC Fiscal Agent(s) 0 7 2021-11-10 Trustee Deutsche Bank Luxembourg SA DB LIST Listing Agent(s) 0 7 2021-11-10 Trustee Hengeler Mueller HMWW LAM Legal Adviser(s) to the Manage 0 16 2021-11-10 ESG Assurance Provider ISS-oekom ISSOEK SNPC 2nd Party Consultant 0 30 2021-11-10</t>
  </si>
  <si>
    <t>4,34</t>
  </si>
  <si>
    <t>BS3838114</t>
  </si>
  <si>
    <t>BBG013FWQBQ4</t>
  </si>
  <si>
    <t>2026-11-17</t>
  </si>
  <si>
    <t>PRINCIPAL PREMIUM AT MATURITY OF 25BP PER KPI (MAX. 50BP CUMULATIVE) IF HENKEL FAILS TO ACHIEVE SPT 1 2025 AND SPT 3. TEST DATES SPT1 2025 / SPT3 31/12/2025.</t>
  </si>
  <si>
    <t>Bookrunner Deutsche Bank DB JLMB Joint Lead Managers-Books 0 1 2021-11-10 Bookrunner ING Groep ING JLMB Joint Lead Managers-Books 0 1 2021-11-10 Bookrunner Societe Generale SG JLMB Joint Lead Managers-Books 0 1 2021-11-10 Trustee Deutsche Bank AG DB PAAG Paying Agent(s) 0 7 2021-11-10 Trustee Deutsche Bank AG DB FISC Fiscal Agent(s) 0 7 2021-11-10 Trustee Deutsche Bank Luxembourg SA DB LIST Listing Agent(s) 0 7 2021-11-10 Trustee Hengeler Mueller HMWW LAM Legal Adviser(s) to the Manage 0 16 2021-11-10 ESG Assurance Provider ISS-oekom ISSOEK SNPC 2nd Party Consultant 0 30 2021-11-10</t>
  </si>
  <si>
    <t>Hera SpA</t>
  </si>
  <si>
    <t>BR8975129</t>
  </si>
  <si>
    <t>BBG012XGD551</t>
  </si>
  <si>
    <t>HERIM</t>
  </si>
  <si>
    <t>2021-10-25</t>
  </si>
  <si>
    <t>2034-04-25</t>
  </si>
  <si>
    <t>Government Sponsored</t>
  </si>
  <si>
    <t>STEP-UP MARGIN: 20, 15BPS. STEP-UP DEVENTS: REDUCTION GREENHOUSE GAS EMISSIONS, INCREASE IN PLASTIC RECYCLING</t>
  </si>
  <si>
    <t>Bookrunner Banco Santander SANT JLMB Joint Lead Managers-Books 0 1 2021-10-13 Bookrunner BNP Paribas/London BNPPAR JLMB Joint Lead Managers-Books 0 1 2021-10-13 Bookrunner Credit Agricole CIB CACIB JLMB Joint Lead Managers-Books 0 1 2021-10-13 Bookrunner IMI - Intesa Sanpaolo IMI JLMB Joint Lead Managers-Books 0 1 2021-10-13 Bookrunner Mediobanca MEDBCA JLMB Joint Lead Managers-Books 0 1 2021-10-13 Bookrunner UniCredit UNICRD JLMB Joint Lead Managers-Books 0 1 2021-10-13 Trustee Bank of New York Mellon/London BNY FISC Fiscal Agent(s) 0 7 2021-10-13 Trustee Walkers Listing Services Ltd WALLIS LIST Listing Agent(s) 0 7 2021-10-13 Trustee Legance Avvocati Associati LSLA LAI Legal Adviser to the Issuer(s) 0 16 2021-10-13 Trustee Linklaters LLP L&amp;A LAM Legal Adviser(s) to the Manage 0 16 2021-10-13 Trustee Studio Legale Associato assoc LINKLA LAM Legal Adviser(s) to the Manage 0 16 2021-10-13 ESG Assurance Provider Sustainable Resources Developm SUSRES SNPC 2nd Party Consultant 0 30 2021-10-13</t>
  </si>
  <si>
    <t>Herens Holdco Sarl</t>
  </si>
  <si>
    <t>BP2693730</t>
  </si>
  <si>
    <t>BBG010FNLMS9</t>
  </si>
  <si>
    <t>LNZING</t>
  </si>
  <si>
    <t>2028-05-15</t>
  </si>
  <si>
    <t>STEP-UP MARGIN: 25BP, STEP-UP EVENT: MAY 2025 GREENHOUSE GAS EMISSIONS AND WASTE INTENSITY PERCENTAGE</t>
  </si>
  <si>
    <t>Bookrunner Credit Agricole Corporate &amp; In CACIB JLMB Joint Lead Managers-Books 0 1 2021-04-30 Bookrunner Credit Suisse Securities (Euro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AG UBS JLMB Joint Lead Managers-Books 0 1 2021-04-30 Bookrunner UniCredit Capital Markets Inc UNICRE JLMB Joint Lead Managers-Books 0 1 2021-04-30 NonBookrunner MUFG Securities Americas Inc MUFG CM Co-Manager(s) 0 1 2021-04-30 NonBookrunner NatWest Markets NWM CM Co-Manager(s) 0 1 2021-04-30 Bookrunner Deutsche Bank Securities Inc DB LEFT Left Lead 0 1 2021-04-30 Trustee Deutsche Bank Trust Co America DB PAAG Paying Agent(s) 0 7 2021-04-30 Trustee Deutsche Bank Trust Co America DB TRNS Transfer Agent(s) 0 7 2021-04-30 Trustee Deutsche Bank Trust Co America DB RGST Registrar(s) 0 7 2021-04-30 Trustee Allen &amp; Overy LLP ALLOVR LAM Legal Adviser(s) to the Manage 0 16 2021-04-30</t>
  </si>
  <si>
    <t>BP2693755</t>
  </si>
  <si>
    <t>BBG010FNLMW4</t>
  </si>
  <si>
    <t>Herens Midco Sarl</t>
  </si>
  <si>
    <t>BP2693763</t>
  </si>
  <si>
    <t>BBG010FNLN07</t>
  </si>
  <si>
    <t>2029-05-15</t>
  </si>
  <si>
    <t>CCC</t>
  </si>
  <si>
    <t>Bookrunner Credit Agricole Securities USA CASECS JLMB Joint Lead Managers-Books 0 1 2021-04-30 Bookrunner Credit Suisse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Securities LLC UBS JLMB Joint Lead Managers-Books 0 1 2021-04-30 Bookrunner UniCredit Capital Markets Inc UNICRE JLMB Joint Lead Managers-Books 0 1 2021-04-30 NonBookrunner MUFG Securities Americas Inc MUFG CM Co-Manager(s) 0 1 2021-04-30 NonBookrunner Natwest Bank NAT CM Co-Manager(s) 0 1 2021-04-30 Bookrunner Deutsche Bank Securities Inc DB LEFT Left Lead 0 1 2021-04-30 Trustee Deutsche Bank Luxembourg SA DB PAAG Paying Agent(s) 0 7 2021-04-30 Trustee Deutsche Bank Luxembourg SA DB TRNS Transfer Agent(s) 0 7 2021-04-30 Trustee Deutsche Bank Trust Co America DB RGST Registrar(s) 0 7 2021-04-30 Trustee Allen &amp; Overy LLP ALLOVR LAM Legal Adviser(s) to the Manage 0 16 2021-04-30</t>
  </si>
  <si>
    <t>BP2693748</t>
  </si>
  <si>
    <t>BBG010FNLMV5</t>
  </si>
  <si>
    <t>Bookrunner Credit Agricole Securities USA CASECS JLMB Joint Lead Managers-Books 0 1 2021-04-30 Bookrunner Credit Suisse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Securities LLC UBS JLMB Joint Lead Managers-Books 0 1 2021-04-30 Bookrunner UniCredit Capital Markets Inc UNICRE JLMB Joint Lead Managers-Books 0 1 2021-04-30 NonBookrunner MUFG Securities Americas Inc MUFG CM Co-Manager(s) 0 1 2021-04-30 NonBookrunner Natwest Bank NAT CM Co-Manager(s) 0 1 2021-04-30 Bookrunner Deutsche Bank Securities Inc DB LEFT Left Lead 0 1 2021-04-30 Trustee Deutsche Bank Trust Co America DB PAAG Paying Agent(s) 0 7 2021-04-30 Trustee Deutsche Bank Trust Co America DB TRNS Transfer Agent(s) 0 7 2021-04-30 Trustee Deutsche Bank Trust Co America DB RGST Registrar(s) 0 7 2021-04-30 Trustee Allen &amp; Overy LLP ALLOVR LAM Legal Adviser(s) to the Manage 0 16 2021-04-30</t>
  </si>
  <si>
    <t>Holcim Finance Luxembourg SA</t>
  </si>
  <si>
    <t>BM6017461</t>
  </si>
  <si>
    <t>BBG00Y709383</t>
  </si>
  <si>
    <t>HOLNSW</t>
  </si>
  <si>
    <t>CH</t>
  </si>
  <si>
    <t>2020-11-23</t>
  </si>
  <si>
    <t>2031-04-23</t>
  </si>
  <si>
    <t>Construction Materials Manufacturing</t>
  </si>
  <si>
    <t>Building Materials</t>
  </si>
  <si>
    <t>STEP-UP MARGIN: 75BP, STEP-UP EVENT: DEC 2030 CO2 EMISSIONS</t>
  </si>
  <si>
    <t>Bookrunner Banco Bilbao Vizcaya Argentari BBVA JLMB Joint Lead Managers-Books 0 1 2020-11-17 Bookrunner Banco Santander SANT JLMB Joint Lead Managers-Books 0 1 2020-11-17 Bookrunner BNP Paribas BNPP JLMB Joint Lead Managers-Books 0 1 2020-11-17 Bookrunner Credit Agricole CIB CACIB JLMB Joint Lead Managers-Books 0 1 2020-11-17 Bookrunner HSBC HSBC JLMB Joint Lead Managers-Books 0 1 2020-11-17 Bookrunner ING Groep ING JLMB Joint Lead Managers-Books 0 1 2020-11-17 Bookrunner Societe Generale SG JLMB Joint Lead Managers-Books 0 1 2020-11-17 Bookrunner UniCredit UNICRD JLMB Joint Lead Managers-Books 0 1 2020-11-17 Trustee Homburger AG HOMBRE LAI Legal Adviser to the Issuer(s) 0 16 2020-11-17 Trustee Linklaters LLP L&amp;A LAI Legal Adviser to the Issuer(s) 0 16 2020-11-17 Trustee Clifford Chance LLP CHANCE LAM Legal Adviser(s) to the Manage 0 16 2020-11-17 ESG Assurance Provider ISS-oekom ISSOEK SNPC 2nd Party Consultant 0 30 2020-11-17</t>
  </si>
  <si>
    <t>BV6871503</t>
  </si>
  <si>
    <t>BBG016J5TZT3</t>
  </si>
  <si>
    <t>2022-04-01</t>
  </si>
  <si>
    <t>2026-05-07</t>
  </si>
  <si>
    <t>STEP-UP MARGIN: 12.5BP PER SPT (12/31/2025) 2018 BASELINE; SPT1: CARBON INTENSITY REDUCTION 9.7%; SPT2: FRESHWATER WITHDRAWAL 25%</t>
  </si>
  <si>
    <t>Bookrunner NatWest Markets NWM SOLE Sole Manager 150000 1 2022-03-23 Trustee Citibank NA/London CITI PAAG Paying Agent(s) 0 7 2022-03-23 Trustee Citibank NA/London CITI FISC Fiscal Agent(s) 0 7 2022-03-23 Trustee Citibank NA/London CITI TRNS Transfer Agent(s) 0 7 2022-03-23 Trustee Citibank Europe PLC CITIFS RGST Registrar(s) 0 7 2022-03-23 Trustee Homburger AG HOMBRE LAI Legal Adviser to the Issuer(s) 0 16 2022-03-23 Trustee Linklaters LLP L&amp;A LAI Legal Adviser to the Issuer(s) 0 16 2022-03-23 Trustee Linklaters LLP/Luxembourg LINKLS LAI Legal Adviser to the Issuer(s) 0 16 2022-03-23 Trustee Linklaters L&amp;A LAI Legal Adviser to the Issuer(s) 0 16 2022-03-23 Trustee Clifford Chance LLP CHANCE LAM Legal Adviser(s) to the Manage 0 16 2022-03-23</t>
  </si>
  <si>
    <t>Holcim US Finance Sarl &amp; Cie SCS</t>
  </si>
  <si>
    <t>BR1756716</t>
  </si>
  <si>
    <t>BBG0129MLJ01</t>
  </si>
  <si>
    <t>2021-09-02</t>
  </si>
  <si>
    <t>2031-10-15</t>
  </si>
  <si>
    <t>STEP-UP MARGIN: 1.50%, STEP-UP EVENT: DEC 2030 CO2 EMISSIONS</t>
  </si>
  <si>
    <t>Bookrunner Morgan Stanley MS JLMB Joint Lead Managers-Books 0 1 2021-08-25 Bookrunner NatWest Markets NWM JLMB Joint Lead Managers-Books 0 1 2021-08-25 Trustee Citibank NA/London CITI PAAG Paying Agent(s) 0 7 2021-08-25 Trustee Citibank NA/London CITI FISC Fiscal Agent(s) 0 7 2021-08-25 Trustee Citibank NA/London CITI TRNS Transfer Agent(s) 0 7 2021-08-25 Trustee Citibank Europe PLC CITIFS RGST Registrar(s) 0 7 2021-08-25 Trustee Homburger AG HOMBRE LAI Legal Adviser to the Issuer(s) 0 16 2021-08-25 Trustee Linklaters LLP L&amp;A LAI Legal Adviser to the Issuer(s) 0 16 2021-08-25 Trustee Linklaters LLP/Luxembourg LINKLS LAI Legal Adviser to the Issuer(s) 0 16 2021-08-25 Trustee Linklaters L&amp;A LAI Legal Adviser to the Issuer(s) 0 16 2021-08-25 Trustee Clifford Chance LLP CHANCE LAM Legal Adviser(s) to the Manage 0 16 2021-08-25 ESG Assurance Provider ISS-oekom ISSOEK SNPC 2nd Party Consultant 0 30 2021-08-25</t>
  </si>
  <si>
    <t>Holding d'Infrastructures des Metiers de l'Environnement</t>
  </si>
  <si>
    <t>BR3193496</t>
  </si>
  <si>
    <t>BBG012F0KZS7</t>
  </si>
  <si>
    <t>SAUR</t>
  </si>
  <si>
    <t>2021-09-16</t>
  </si>
  <si>
    <t>2028-09-16</t>
  </si>
  <si>
    <t>.</t>
  </si>
  <si>
    <t>STEP-UP MARGIN: 12.5 BP PER KPI, STEP-UP EVENT: WATER WITHDRAWALS, CARBON INTENSITY 3-YR ROLLING AVERAGE</t>
  </si>
  <si>
    <t>Bookrunner BNP Paribas BNPP JLMB Joint Lead Managers-Books 0 1 2021-09-09 Bookrunner BofA Securities Europe SA BOFAS JLMB Joint Lead Managers-Books 0 1 2021-09-09 Bookrunner CaixaBank CAIXA JLMB Joint Lead Managers-Books 0 1 2021-09-09 Bookrunner Credit Agricole CIB CACIB JLMB Joint Lead Managers-Books 0 1 2021-09-09 Bookrunner HSBC HSBC JLMB Joint Lead Managers-Books 0 1 2021-09-09 Bookrunner Morgan Stanley &amp; Co Internatio MS JLMB Joint Lead Managers-Books 0 1 2021-09-09 Bookrunner Natixis NATIX JLMB Joint Lead Managers-Books 0 1 2021-09-09 Bookrunner Societe Generale SG JLMB Joint Lead Managers-Books 0 1 2021-09-09 NonBookrunner BNP Paribas BNPP GLCO Global Coordinator(s) 0 1 2021-09-09 NonBookrunner HSBC HSBC GLCO Global Coordinator(s) 0 1 2021-09-09 NonBookrunner Morgan Stanley &amp; Co Internatio MS GLCO Global Coordinator(s) 0 1 2021-09-09 NonBookrunner Natixis NATIX GLCO Global Coordinator(s) 0 1 2021-09-09 Trustee Clifford Chance LLP CHANCE LAM Legal Adviser(s) to the Manage 0 16 2021-09-09</t>
  </si>
  <si>
    <t>3,91</t>
  </si>
  <si>
    <t>BR3184446</t>
  </si>
  <si>
    <t>BBG012F0DHN0</t>
  </si>
  <si>
    <t>2025-09-16</t>
  </si>
  <si>
    <t>Bookrunner BNP Paribas/London BNPPAR JLMB Joint Lead Managers-Books 0 1 2021-09-09 Bookrunner HSBC HSBC JLMB Joint Lead Managers-Books 0 1 2021-09-09 Bookrunner Morgan Stanley &amp; Co Internatio MS JLMB Joint Lead Managers-Books 0 1 2021-09-09 Bookrunner Natixis/London NATIX JLMB Joint Lead Managers-Books 0 1 2021-09-09 Trustee Clifford Chance LLP CHANCE LAM Legal Adviser(s) to the Manage 0 16 2021-09-09</t>
  </si>
  <si>
    <t>Imerys SA</t>
  </si>
  <si>
    <t>BP3866681</t>
  </si>
  <si>
    <t>BBG010RS9RW3</t>
  </si>
  <si>
    <t>NK</t>
  </si>
  <si>
    <t>ADJ TRIGGER PREMIUM STEP UP +25BPS IN 2026 IF 2025 TARGET NOT REACHED , +50BPS IN 2031 IF 2030 TARGET NOT REACHED</t>
  </si>
  <si>
    <t>Bookrunner BNP Paribas BNPP JLMB Joint Lead Managers-Books 0 1 2021-05-06 Bookrunner Credit Industriel et Commercia CIC JLMB Joint Lead Managers-Books 0 1 2021-05-06 Bookrunner MUFG Securities EMEA PLC MUFG JLMB Joint Lead Managers-Books 0 1 2021-05-06 Bookrunner Natixis NATIX JLMB Joint Lead Managers-Books 0 1 2021-05-06 Trustee BNP Paribas Securities Service BNPPAR PAAG Paying Agent(s) 0 7 2021-05-06 Trustee BNP Paribas Securities Service BNPPAR FISC Fiscal Agent(s) 0 7 2021-05-06 Trustee BNP Paribas BNPP STRA Structuring Agent(s) 0 7 2021-05-06 Trustee CMS Francis Lefebvre Avocats CMSFRA LAI Legal Adviser to the Issuer(s) 0 16 2021-05-06 Trustee Clifford Chance Europe LLP CLIFCH LAM Legal Adviser(s) to the Manage 0 16 2021-05-06 ESG Assurance Provider CICERO Senter for Klimaforskni CICERO SNPC 2nd Party Consultant 0 30 2021-05-06</t>
  </si>
  <si>
    <t>Indus Holding AG</t>
  </si>
  <si>
    <t>ZO4854261</t>
  </si>
  <si>
    <t>BBG00XCC8927</t>
  </si>
  <si>
    <t>INHGR</t>
  </si>
  <si>
    <t>2020-09-15</t>
  </si>
  <si>
    <t>2025-09-15</t>
  </si>
  <si>
    <t>Manufactured Goods</t>
  </si>
  <si>
    <t>Diversified Manufacturing</t>
  </si>
  <si>
    <t>Bookrunner Landesbank Hessen-Thuringen Gi HELABA LMGR Lead Manager(s) 0 1 2020-09-15</t>
  </si>
  <si>
    <t>ZO4853784</t>
  </si>
  <si>
    <t>BBG00XCC7X52</t>
  </si>
  <si>
    <t>2030-09-15</t>
  </si>
  <si>
    <t>ZO4854253</t>
  </si>
  <si>
    <t>BBG00XCC88Z3</t>
  </si>
  <si>
    <t>2027-09-15</t>
  </si>
  <si>
    <t>Iochpe-Maxion Austria GmbH / Maxion Wheels de Mexico S de RL de CV</t>
  </si>
  <si>
    <t>BP3021485</t>
  </si>
  <si>
    <t>BBG010HFB1Q3</t>
  </si>
  <si>
    <t>IOCMXW</t>
  </si>
  <si>
    <t>2021-05-07</t>
  </si>
  <si>
    <t>2028-05-07</t>
  </si>
  <si>
    <t>STEP-UP MARGIN: 25BP, STEP-UP EVENT: DEC 2025</t>
  </si>
  <si>
    <t>Bookrunner Banco Itau BBA ITABBA JLMB Joint Lead Managers-Books 57143 1 2021-04-27 Bookrunner Banco Santander SANT JLMB Joint Lead Managers-Books 57143 1 2021-04-27 Bookrunner Bradesco BBI SA BRADSC JLMB Joint Lead Managers-Books 57143 1 2021-04-27 Bookrunner Citigroup Global Markets Inc CITI JLMB Joint Lead Managers-Books 57143 1 2021-04-27 Bookrunner Commerzbank AG CMZB JLMB Joint Lead Managers-Books 57143 1 2021-04-27 Bookrunner HSBC Securities HSBC JLMB Joint Lead Managers-Books 57143 1 2021-04-27 Bookrunner UBS Securities UBS JLMB Joint Lead Managers-Books 57142 1 2021-04-27 Trustee UMB Bank NA UMB PAAG Paying Agent(s) 0 7 2021-04-27 Trustee UMB Bank NA UMB TRST Trustee(s) 0 7 2021-04-27 Trustee UMB Bank NA UMB RGST Registrar(s) 0 7 2021-04-27 Trustee Mussnich &amp; Aragao Advogados MUSSNI LAI Legal Adviser to the Issuer(s) 0 16 2021-04-27 Trustee White &amp; Case SC/Mexico City WHICAS LAI Legal Adviser to the Issuer(s) 0 16 2021-04-27 Trustee Pinheiro Guimaraes Advogados PINGUI LAM Legal Adviser(s) to the Manage 0 16 2021-04-27 Trustee Simpson Thacher &amp; Bartlett ST&amp;B LAM Legal Adviser(s) to the Manage 0 16 2021-04-27</t>
  </si>
  <si>
    <t>BP3021477</t>
  </si>
  <si>
    <t>BBG010HFB1N6</t>
  </si>
  <si>
    <t>Bookrunner Banco Itau BBA ITABBA JLMB Joint Lead Managers-Books 57143 1 2021-04-27 Bookrunner Banco Santander SANT JLMB Joint Lead Managers-Books 57143 1 2021-04-27 Bookrunner Bradesco BBI SA BRADSC JLMB Joint Lead Managers-Books 57143 1 2021-04-27 Bookrunner Citigroup Global Markets Inc CITI JLMB Joint Lead Managers-Books 57143 1 2021-04-27 Bookrunner Commerzbank AG CMZB JLMB Joint Lead Managers-Books 57143 1 2021-04-27 Bookrunner HSBC Securities HSBC JLMB Joint Lead Managers-Books 57143 1 2021-04-27 Bookrunner UBS Securities UBS JLMB Joint Lead Managers-Books 57142 1 2021-04-27 NonBookrunner Itau BBA USA Securities Inc ITAU ESGA ESG Agent 0 1 2021-04-27 Trustee UMB Bank NA UMB PAAG Paying Agent(s) 0 7 2021-04-27 Trustee UMB Bank NA UMB TRST Trustee(s) 0 7 2021-04-27 Trustee UMB Bank NA UMB RGST Registrar(s) 0 7 2021-04-27 Trustee Mussnich &amp; Aragao Advogados MUSSNI LAI Legal Adviser to the Issuer(s) 0 16 2021-04-27 Trustee White &amp; Case SC/Mexico City WHICAS LAI Legal Adviser to the Issuer(s) 0 16 2021-04-27 Trustee Pinheiro Guimaraes Advogados PINGUI LAM Legal Adviser(s) to the Manage 0 16 2021-04-27 Trustee Simpson Thacher &amp; Bartlett ST&amp;B LAM Legal Adviser(s) to the Manage 0 16 2021-04-27</t>
  </si>
  <si>
    <t>JAB Holdings BV</t>
  </si>
  <si>
    <t>BV7512007</t>
  </si>
  <si>
    <t>BBG016LBJ8B7</t>
  </si>
  <si>
    <t>JABHOL</t>
  </si>
  <si>
    <t>2022-04-08</t>
  </si>
  <si>
    <t>2052-04-08</t>
  </si>
  <si>
    <t>STEP-UP MARGIN: UP TO 25 BPS; KPIs: (i,ii) 46.2% SCOPE 1,2 GHG EMISSIONS REDUCTION, (iii) GENDER EQUALITY</t>
  </si>
  <si>
    <t>Bookrunner Banco Santander (US) SANTAN JLMB Joint Lead Managers-Books 0 1 2022-04-05 Bookrunner BMO Capital Markets Corp BMO JLMB Joint Lead Managers-Books 0 1 2022-04-05 Bookrunner BNP Paribas/New York BNPPAR JLMB Joint Lead Managers-Books 0 1 2022-04-05 Bookrunner BofA Securities BofA JLMB Joint Lead Managers-Books 0 1 2022-04-05 Bookrunner Citigroup Global Markets Inc CITI JLMB Joint Lead Managers-Books 0 1 2022-04-05 Bookrunner Credit Agricole Securities USA CASECS JLMB Joint Lead Managers-Books 0 1 2022-04-05 Bookrunner HSBC Securities HSBC JLMB Joint Lead Managers-Books 0 1 2022-04-05 Bookrunner JP Morgan JPM JLMB Joint Lead Managers-Books 0 1 2022-04-05 Bookrunner MUFG Securities Americas Inc MUFG JLMB Joint Lead Managers-Books 0 1 2022-04-05 Bookrunner Rabo Securities USA Inc RABO JLMB Joint Lead Managers-Books 0 1 2022-04-05 Bookrunner Skandinaviska Enskilda Banken SEB JLMB Joint Lead Managers-Books 0 1 2022-04-05 Bookrunner SMBC Nikko Securities America SMBC JLMB Joint Lead Managers-Books 0 1 2022-04-05 Bookrunner TD Securities USA LLC TDSEC JLMB Joint Lead Managers-Books 0 1 2022-04-05 Bookrunner UniCredit Capital Markets Inc UNICRE JLMB Joint Lead Managers-Books 0 1 2022-04-05 ESG Assurance Provider Sustainalytics BV SUSANA SNPC 2nd Party Consultant 0 30 2022-04-05</t>
  </si>
  <si>
    <t>BV7511991</t>
  </si>
  <si>
    <t>BBG016LBJ5Y8</t>
  </si>
  <si>
    <t>JBS Finance Luxembourg Sarl</t>
  </si>
  <si>
    <t>BP9865356</t>
  </si>
  <si>
    <t>BBG011C76BN1</t>
  </si>
  <si>
    <t>JBSSBZ</t>
  </si>
  <si>
    <t>2021-06-15</t>
  </si>
  <si>
    <t>2032-01-15</t>
  </si>
  <si>
    <t>FROM 01/15/2027 CPN STEP UP BY 25BPS UNLESS SUSTAINABILITY PERFORMANCE TARGET MET</t>
  </si>
  <si>
    <t>Bookrunner Banco Santander (US) SANTAN JLMB Joint Lead Managers-Books 0 1 2021-06-08 Bookrunner Barclays Capital BCLY JLMB Joint Lead Managers-Books 0 1 2021-06-08 Bookrunner Bradesco BBI SA BRADSC JLMB Joint Lead Managers-Books 0 1 2021-06-08 Bookrunner BTG Pactual US Capital Corp BTGPAC JLMB Joint Lead Managers-Books 0 1 2021-06-08 Bookrunner Mizuho Securities USA Inc MIZ JLMB Joint Lead Managers-Books 0 1 2021-06-08 Bookrunner XP Inc XPINC JLMB Joint Lead Managers-Books 0 1 2021-06-08 Trustee White &amp; Case LLP W&amp;C LAI Legal Adviser to the Issuer(s) 0 16 2021-06-08 Trustee Davis Polk &amp; Wardwell DPW LAM Legal Adviser(s) to the Manage 0 16 2021-06-08</t>
  </si>
  <si>
    <t>BP9865349</t>
  </si>
  <si>
    <t>BBG011C76BK4</t>
  </si>
  <si>
    <t>Bookrunner Banco Santander (US) SANTAN JLMB Joint Lead Managers-Books 0 1 2021-06-08 Bookrunner Barclays Capital BCLY JLMB Joint Lead Managers-Books 0 1 2021-06-08 Bookrunner Bradesco BBI SA BRADSC JLMB Joint Lead Managers-Books 0 1 2021-06-08 Bookrunner BTG Pactual US Capital Corp BTGPAC JLMB Joint Lead Managers-Books 0 1 2021-06-08 Bookrunner Mizuho Securities USA Inc MIZ JLMB Joint Lead Managers-Books 0 1 2021-06-08 Bookrunner XP Inc XPINC JLMB Joint Lead Managers-Books 0 1 2021-06-08 Trustee White &amp; Case LLP W&amp;C LAI Legal Adviser to the Issuer(s) 0 16 2021-06-08 Trustee Davis Polk &amp; Wardwell DPW LAM Legal Adviser(s) to the Manage 0 16 2021-06-08 ESG Assurance Provider ISS-oekom ISSOEK SNPC 2nd Party Consultant 0 30 2021-06-08</t>
  </si>
  <si>
    <t>Jenoptik AG</t>
  </si>
  <si>
    <t>BO2287999</t>
  </si>
  <si>
    <t>BBG00ZF1CX70</t>
  </si>
  <si>
    <t>JENGR</t>
  </si>
  <si>
    <t>2021-03-31</t>
  </si>
  <si>
    <t>2028-03-31</t>
  </si>
  <si>
    <t>Hardware</t>
  </si>
  <si>
    <t>ESG-LINKED &amp; MULTI-CURRENCY SCHULDSCHEIN EUR350MM/USD 59MM. DEAL SIZE EQUIV TO EUR 400MM. TWO SETTLEMENT DATES: 03/31/21 FOR EUR 130MM &amp; 09/30/21 FOR EUR270MM.</t>
  </si>
  <si>
    <t>Bookrunner BNP Paribas/Frankfurt BNP JLMB Joint Lead Managers-Books 0 4 2021-09-30 Bookrunner DZ Bank DZBK JLMB Joint Lead Managers-Books 0 4 2021-09-30 Bookrunner Landesbank Hessen-Thuringen Gi HELABA JLMB Joint Lead Managers-Books 0 4 2021-09-30 Bookrunner BNP Paribas/Frankfurt BNP JLMB Joint Lead Managers-Books 0 1 2021-03-31 Bookrunner DZ Bank DZBK JLMB Joint Lead Managers-Books 0 1 2021-03-31 Bookrunner Landesbank Hessen-Thuringen Gi HELABA JLMB Joint Lead Managers-Books 0 1 2021-03-31</t>
  </si>
  <si>
    <t>BO2270474</t>
  </si>
  <si>
    <t>BBG00ZF12DL9</t>
  </si>
  <si>
    <t>2031-03-31</t>
  </si>
  <si>
    <t>BO2288021</t>
  </si>
  <si>
    <t>BBG00ZF1CXT6</t>
  </si>
  <si>
    <t>2026-03-31</t>
  </si>
  <si>
    <t>5YUS</t>
  </si>
  <si>
    <t>ESG-LINKED &amp; MULTI-CURRENCY SCHULDSCHEIN EUR350MM/USD59MM. DEAL SIZE EQUIV TO EUR 400MM. TWO SETTLEMENT DATES: 03/31/21 FOR EUR 130MM &amp; 09/30/21 FOR EUR270MM.</t>
  </si>
  <si>
    <t>Bookrunner BNP Paribas/Frankfurt BNP JLMB Joint Lead Managers-Books 0 1 2021-03-31 Bookrunner DZ Bank DZBK JLMB Joint Lead Managers-Books 0 1 2021-03-31 Bookrunner Landesbank Hessen-Thuringen Gi HELABA JLMB Joint Lead Managers-Books 0 1 2021-03-31</t>
  </si>
  <si>
    <t>BO2288039</t>
  </si>
  <si>
    <t>BBG00ZF1CY41</t>
  </si>
  <si>
    <t>2024-03-31</t>
  </si>
  <si>
    <t>BO2288013</t>
  </si>
  <si>
    <t>BBG00ZF1CXH9</t>
  </si>
  <si>
    <t>Johnson Controls International plc / Tyco Fire &amp; Security Finance SCA</t>
  </si>
  <si>
    <t>BR4231683</t>
  </si>
  <si>
    <t>BBG012HR2FX4</t>
  </si>
  <si>
    <t>JCI</t>
  </si>
  <si>
    <t>2031-09-16</t>
  </si>
  <si>
    <t>Electrical Equipment Manufacturing</t>
  </si>
  <si>
    <t>STEP UP MARGIN: 12.5BPS IF THE ISSUER DOES NOT SATISFY SCOPE 1 AND SCOPE 2 SPTS, ADDITIONAL 12.5BPS STEP-UP IF ISSUER DOES NOT SATISFY SCOPE 3 SPT</t>
  </si>
  <si>
    <t>Bookrunner Barclays Capital BCLY JLMB Joint Lead Managers-Books 116666 1 2021-09-13 Bookrunner Citigroup Global Markets Inc CITI JLMB Joint Lead Managers-Books 116666 1 2021-09-13 Bookrunner Credit Agricole Securities USA CASECS JLMB Joint Lead Managers-Books 116666 1 2021-09-13 Bookrunner Deutsche Bank Securities Inc DB JLMB Joint Lead Managers-Books 33334 1 2021-09-13 Bookrunner Morgan Stanley &amp; Co LLC MS JLMB Joint Lead Managers-Books 33334 1 2021-09-13 Bookrunner UniCredit Capital Markets Inc UNICRE JLMB Joint Lead Managers-Books 33334 1 2021-09-13 NonBookrunner BofA Securities BofA CM Co-Manager(s) 9091 1 2021-09-13 NonBookrunner CastleOak Securities CASOAK CM Co-Manager(s) 4545 1 2021-09-13 NonBookrunner Danske Markets DANSKE CM Co-Manager(s) 9091 1 2021-09-13 NonBookrunner JP Morgan Securities LLC JPM CM Co-Manager(s) 9091 1 2021-09-13 NonBookrunner Standard Chartered Bank (US) SCB CM Co-Manager(s) 9091 1 2021-09-13 NonBookrunner Westpac Banking Corporation WSTPAC CM Co-Manager(s) 9091 1 2021-09-13 Trustee US Bank National Association/U USBA PAAG Paying Agent(s) 0 7 2021-09-13 Trustee US Bank National Association/U USBA TRST Trustee(s) 0 7 2021-09-13 Trustee US Bank National Association/U USBA TRNS Transfer Agent(s) 0 7 2021-09-13 Trustee US Bank National Association/U USBA RGST Registrar(s) 0 7 2021-09-13 Trustee Allen &amp; Overy/Luxembourg ALLOVR LAI Legal Adviser to the Issuer(s) 0 16 2021-09-13 Trustee Arthur Cox ARTHUR LAI Legal Adviser to the Issuer(s) 0 16 2021-09-13 Trustee Simpson Thacher &amp; Bartlett ST&amp;B LAI Legal Adviser to the Issuer(s) 0 16 2021-09-13 Trustee Latham &amp; Watkins LLP LATHAM LAM Legal Adviser(s) to the Manage 0 16 2021-09-13 ESG Assurance Provider Sustainalytics BV SUSANA SNPC 2nd Party Consultant 0 30 2021-09-13</t>
  </si>
  <si>
    <t>Kahrs BondCo AB</t>
  </si>
  <si>
    <t>BS6174186</t>
  </si>
  <si>
    <t>BBG013Q9QBL8</t>
  </si>
  <si>
    <t>KAHRSB</t>
  </si>
  <si>
    <t>2021-12-07</t>
  </si>
  <si>
    <t>2026-12-07</t>
  </si>
  <si>
    <t>Home Improvement</t>
  </si>
  <si>
    <t>STEP-UP MARGIN: 50BPS ADDED TO NOTIONAL AMOUNT UPON MATURITY OR CALL OPTION PRICE; STEP-UP EVENT: MISSING ALL SPTs</t>
  </si>
  <si>
    <t>Bookrunner DNB Markets DNB JLMB Joint Lead Managers-Books 483333.33 1 2021-11-23 Bookrunner Nordea Bank Abp NDASS JLMB Joint Lead Managers-Books 483333.33 1 2021-11-23 Bookrunner Pareto Securities PARETO JLMB Joint Lead Managers-Books 483333.33 1 2021-11-23</t>
  </si>
  <si>
    <t>Kelag-Kaerntner Elektrizitaets AG</t>
  </si>
  <si>
    <t>BP0568710</t>
  </si>
  <si>
    <t>BBG0100RC7S9</t>
  </si>
  <si>
    <t>KELAGG</t>
  </si>
  <si>
    <t>2021-04-16</t>
  </si>
  <si>
    <t>2041-04-16</t>
  </si>
  <si>
    <t>STEP-UP MARGIN: 50 BPS, STEP UP EVENT; ESG RATING &lt;68 IN REPORT 2026 &amp;/OR &lt;70 IN REPORT 2031, COUPON INCREASES ONCE IN AND FOR PERIOD ONLY</t>
  </si>
  <si>
    <t>Bookrunner UniCredit Bank Austria AG UCBA LMGR Lead Manager(s) 0 1 2021-04-12 Trustee Citibank Europe PLC CITIFS PAAG Paying Agent(s) 0 7 2021-04-12</t>
  </si>
  <si>
    <t>3,94</t>
  </si>
  <si>
    <t>Kerry Group Financial Services Unltd Co</t>
  </si>
  <si>
    <t>BS5958647</t>
  </si>
  <si>
    <t>BBG013PPDGW4</t>
  </si>
  <si>
    <t>KYGID</t>
  </si>
  <si>
    <t>2021-12-01</t>
  </si>
  <si>
    <t>2031-12-01</t>
  </si>
  <si>
    <t>SLB COUPON STEP-UP: 50BPTs/KPI; SPT DATE: 2030; KPI1: GHG; KPI2: FOOD WASTE</t>
  </si>
  <si>
    <t>Bookrunner Allied Irish Banks AIB JLMB Joint Lead Managers-Books 0 1 2021-11-24 Bookrunner Bank of Ireland BKIREL JLMB Joint Lead Managers-Books 0 1 2021-11-24 Bookrunner Barclays BARCS JLMB Joint Lead Managers-Books 0 1 2021-11-24 Bookrunner BNP Paribas/London BNPPAR JLMB Joint Lead Managers-Books 0 1 2021-11-24 Bookrunner BofA Securities BofA JLMB Joint Lead Managers-Books 0 1 2021-11-24 Bookrunner Citi CITI JLMB Joint Lead Managers-Books 0 1 2021-11-24 Bookrunner Cooperatieve Rabobank UA RABONL JLMB Joint Lead Managers-Books 0 1 2021-11-24 Bookrunner Danske Bank DANBNK JLMB Joint Lead Managers-Books 0 1 2021-11-24 Bookrunner Deutsche Bank AG London DB JLMB Joint Lead Managers-Books 0 1 2021-11-24 Bookrunner Goldman Sachs International GSI JLMB Joint Lead Managers-Books 0 1 2021-11-24 Bookrunner HSBC HSBC JLMB Joint Lead Managers-Books 0 1 2021-11-24 Bookrunner JP Morgan Securities PLC JPM JLMB Joint Lead Managers-Books 0 1 2021-11-24 Bookrunner NatWest Markets NWM JLMB Joint Lead Managers-Books 0 1 2021-11-24 Bookrunner Standard Chartered Bank STAN JLMB Joint Lead Managers-Books 0 1 2021-11-24 Trustee Clifford Chance LLP CHANCE LAI Legal Adviser to the Issuer(s) 0 16 2021-11-24 Trustee Freshfields Bruckhaus Deringer FSHFLD LAM Legal Adviser(s) to the Manage 0 16 2021-11-24 ESG Assurance Provider ISS-oekom ISSOEK SNPC 2nd Party Consultant 0 30 2021-11-24</t>
  </si>
  <si>
    <t>Kinnevik AB</t>
  </si>
  <si>
    <t>BS4766942</t>
  </si>
  <si>
    <t>BBG013JMFLL7</t>
  </si>
  <si>
    <t>KINVB</t>
  </si>
  <si>
    <t>2021-11-23</t>
  </si>
  <si>
    <t>2026-11-23</t>
  </si>
  <si>
    <t>SLB CPN STEP-UP: 7.5BPTS/SPT ANNUALLY STARTING 2022; SPT1: GHG; SPT2: GENDER EQUALITY; SPT3: ESG SCORE</t>
  </si>
  <si>
    <t>Bookrunner Nordea NORDEA JLMB Joint Lead Managers-Books 0 1 2021-11-15 Bookrunner SEB SEB JLMB Joint Lead Managers-Books 0 1 2021-11-15</t>
  </si>
  <si>
    <t>4,4</t>
  </si>
  <si>
    <t>BS4766959</t>
  </si>
  <si>
    <t>BBG013JMFMF2</t>
  </si>
  <si>
    <t>2028-11-23</t>
  </si>
  <si>
    <t>Klabin Austria GmbH</t>
  </si>
  <si>
    <t>BN3697297</t>
  </si>
  <si>
    <t>BBG00YS3VZM2</t>
  </si>
  <si>
    <t>KLAB</t>
  </si>
  <si>
    <t>2021-01-12</t>
  </si>
  <si>
    <t>2031-01-12</t>
  </si>
  <si>
    <t>Paper</t>
  </si>
  <si>
    <t>STEP-UP MARGIN: 12.5BP; 6.25BP; 6.25BP, STEP-UP EVENT: DEC 2025 WATER CONSUMPTION INTENSITY; WATER REUSE; BIODIVERSITY PRESERVATION</t>
  </si>
  <si>
    <t>Bookrunner Banco Itau SA ITAU JLMB Joint Lead Managers-Books 83333 1 2021-01-06 Bookrunner BofA Securities BofA JLMB Joint Lead Managers-Books 83334 1 2021-01-06 Bookrunner Bradesco BBI SA BRADSC JLMB Joint Lead Managers-Books 83334 1 2021-01-06 Bookrunner Citigroup Global Markets Inc CITI JLMB Joint Lead Managers-Books 83333 1 2021-01-06 Bookrunner JP Morgan JPM JLMB Joint Lead Managers-Books 83333 1 2021-01-06 Bookrunner Morgan Stanley MS JLMB Joint Lead Managers-Books 83333 1 2021-01-06 NonBookrunner JP Morgan JPM ESGA ESG Agent 0 1 2021-01-06 Trustee Bank of New York Mellon BNYM PAAG Paying Agent(s) 0 7 2021-01-06 Trustee Bank of New York Mellon BNYM TRST Trustee(s) 0 7 2021-01-06 Trustee Bank of New York Mellon BNYM TRNS Transfer Agent(s) 0 7 2021-01-06 Trustee Bank of New York Mellon BNYM RGST Registrar(s) 0 7 2021-01-06 Trustee Cerha Hempel Spiegelfeld Hlawa CHSH LAI Legal Adviser to the Issuer(s) 0 16 2021-01-06 Trustee Clifford Chance LLP CHANCE LAI Legal Adviser to the Issuer(s) 0 16 2021-01-06 Trustee Mattos Filho Veiga Filho Marre MATTOS LAI Legal Adviser to the Issuer(s) 0 16 2021-01-06 Trustee Milbank LLP MILLLP LAM Legal Adviser(s) to the Manage 0 16 2021-01-06 Trustee Tozzini Freire Teixeira e Silv TOZZIN LAM Legal Adviser(s) to the Manage 0 16 2021-01-06</t>
  </si>
  <si>
    <t>BN3697396</t>
  </si>
  <si>
    <t>BBG00YS3W048</t>
  </si>
  <si>
    <t>Bookrunner Banco Itau SA ITAU JLMB Joint Lead Managers-Books 83334 1 2021-01-06 Bookrunner BofA Securities BofA JLMB Joint Lead Managers-Books 83334 1 2021-01-06 Bookrunner Bradesco BBI SA BRADSC JLMB Joint Lead Managers-Books 83333 1 2021-01-06 Bookrunner Citigroup Global Markets Inc CITI JLMB Joint Lead Managers-Books 83333 1 2021-01-06 Bookrunner JP Morgan JPM JLMB Joint Lead Managers-Books 83333 1 2021-01-06 Bookrunner Morgan Stanley MS JLMB Joint Lead Managers-Books 83333 1 2021-01-06 Trustee Bank of New York Mellon BNYM PAAG Paying Agent(s) 0 7 2021-01-06 Trustee Bank of New York Mellon BNYM TRST Trustee(s) 0 7 2021-01-06 Trustee Bank of New York Mellon BNYM TRNS Transfer Agent(s) 0 7 2021-01-06 Trustee Bank of New York Mellon BNYM RGST Registrar(s) 0 7 2021-01-06 Trustee Cerha Hempel Spiegelfeld Hlawa CHSH LAI Legal Adviser to the Issuer(s) 0 16 2021-01-06 Trustee Clifford Chance LLP CHANCE LAI Legal Adviser to the Issuer(s) 0 16 2021-01-06 Trustee Mattos Filho Veiga Filho Marre MATTOS LAI Legal Adviser to the Issuer(s) 0 16 2021-01-06 Trustee Milbank LLP MILLLP LAM Legal Adviser(s) to the Manage 0 16 2021-01-06 Trustee Tozzini Freire Teixeira e Silv TOZZIN LAM Legal Adviser(s) to the Manage 0 16 2021-01-06 ESG Assurance Provider Sustainalytics BV SUSANA SNPC 2nd Party Consultant 0 30 2021-01-06</t>
  </si>
  <si>
    <t>Koninklijke Ahold Delhaize NV</t>
  </si>
  <si>
    <t>BO5182908</t>
  </si>
  <si>
    <t>BBG00ZLG9PY1</t>
  </si>
  <si>
    <t>ADNA</t>
  </si>
  <si>
    <t>2021-03-18</t>
  </si>
  <si>
    <t>2030-03-18</t>
  </si>
  <si>
    <t>STEP-UP MARGIN: 25 BP FROM MARCH 2026, STEP-UP EVENT: CARBON EMISSION REDUCTION - CO2 EMISSION REDUCTION - FOOD WASTE REDUCTION</t>
  </si>
  <si>
    <t>Bookrunner BNP Paribas BNPP JLMB Joint Lead Managers-Books 0 1 2021-03-11 Bookrunner BofA Securities BofA JLMB Joint Lead Managers-Books 0 1 2021-03-11 Bookrunner Deutsche Bank DB JLMB Joint Lead Managers-Books 0 1 2021-03-11 Bookrunner Goldman Sachs Bank Europe Plc GOLEUR JLMB Joint Lead Managers-Books 0 1 2021-03-11 Bookrunner JP Morgan JPM JLMB Joint Lead Managers-Books 0 1 2021-03-11 Bookrunner Societe Generale SG JLMB Joint Lead Managers-Books 0 1 2021-03-11 Trustee Allen &amp; Overy LLP ALLOVR LAI Legal Adviser to the Issuer(s) 0 16 2021-03-11 ESG Assurance Provider Sustainalytics BV SUSANA SNPC 2nd Party Consultant 0 30 2021-03-11</t>
  </si>
  <si>
    <t>4,23</t>
  </si>
  <si>
    <t>Koninklijke KPN NV</t>
  </si>
  <si>
    <t>BS3080196</t>
  </si>
  <si>
    <t>BBG013CM0VJ1</t>
  </si>
  <si>
    <t>KPN</t>
  </si>
  <si>
    <t>2021-11-15</t>
  </si>
  <si>
    <t>2033-11-15</t>
  </si>
  <si>
    <t>GMTN</t>
  </si>
  <si>
    <t>AAA</t>
  </si>
  <si>
    <t>Communications</t>
  </si>
  <si>
    <t>Wireless Telecommunications Services</t>
  </si>
  <si>
    <t>Wirelines</t>
  </si>
  <si>
    <t>STEP-UP MARGIN: 37.5 BP FROM 11/15/31; SPT: REDUCE ABSOLUTE VALUE CHAIN CO2 EMISSIONS (SCOPE 3) BY 30% BY 2030 AGAINST THE 2014 BASELINE</t>
  </si>
  <si>
    <t>Bookrunner Barclays BARCS JLMB Joint Lead Managers-Books 0 1 2021-11-08 Bookrunner BNP Paribas BNPP JLMB Joint Lead Managers-Books 0 1 2021-11-08 Bookrunner Deutsche Bank DB JLMB Joint Lead Managers-Books 0 1 2021-11-08 Bookrunner ING Groep ING JLMB Joint Lead Managers-Books 0 1 2021-11-08 Bookrunner SMBC Nikko Capital Markets Ltd SMBNIK JLMB Joint Lead Managers-Books 0 1 2021-11-08 Trustee Citibank NA/London CITI PAAG Paying Agent(s) 0 7 2021-11-08 Trustee Citibank NA/London CITI TRNS Transfer Agent(s) 0 7 2021-11-08 Trustee Arthur Cox Listing Services ARTHUR LIST Listing Agent(s) 0 7 2021-11-08 Trustee Citigroup Global Markets Europ CITI RGST Registrar(s) 0 7 2021-11-08 Trustee Allen &amp; Overy LLP ALLOVR LAI Legal Adviser to the Issuer(s) 0 16 2021-11-08 Trustee Allen &amp; Overy AONETH LAI Legal Adviser to the Issuer(s) 0 16 2021-11-08 Trustee Linklaters L&amp;A LAM Legal Adviser(s) to the Manage 0 16 2021-11-08 ESG Assurance Provider Sustainalytics BV SUSANA SNPC 2nd Party Consultant 0 30 2021-11-08</t>
  </si>
  <si>
    <t>L'Oreal SA</t>
  </si>
  <si>
    <t>BV4081634</t>
  </si>
  <si>
    <t>BBG0167XVGD1</t>
  </si>
  <si>
    <t>ORFP</t>
  </si>
  <si>
    <t>2022-03-29</t>
  </si>
  <si>
    <t>2026-06-29</t>
  </si>
  <si>
    <t>STEP-UP MARGIN: 12.5BP PER SPT (2025); SPT1: 0 ABSOLUTE SCOPES 1,2 GHG, SPT2: 14% REDUCTION OF SCOPES 1,2,3; SPT3: USE 50% OF RECYCLED PLASTICS IN PACKAGING</t>
  </si>
  <si>
    <t>Bookrunner Banco Santander SANTAN JLMB Joint Lead Managers-Books 0 1 2022-03-22 Bookrunner BNP Paribas BNPP JLMB Joint Lead Managers-Books 0 1 2022-03-22 Bookrunner BofA Securities Europe SA BOFAS JLMB Joint Lead Managers-Books 0 1 2022-03-22 Bookrunner Citi CITI JLMB Joint Lead Managers-Books 0 1 2022-03-22 Bookrunner Credit Agricole CIB CACIB JLMB Joint Lead Managers-Books 0 1 2022-03-22 Bookrunner Deutsche Bank DB JLMB Joint Lead Managers-Books 0 1 2022-03-22 Bookrunner Goldman Sachs GS JLMB Joint Lead Managers-Books 0 1 2022-03-22 Bookrunner HSBC HSBC JLMB Joint Lead Managers-Books 0 1 2022-03-22 Bookrunner JP Morgan JPM JLMB Joint Lead Managers-Books 0 1 2022-03-22 Bookrunner Natixis NATIX JLMB Joint Lead Managers-Books 0 1 2022-03-22 Bookrunner Societe Generale SG JLMB Joint Lead Managers-Books 0 1 2022-03-22 Bookrunner Standard Chartered Bank STAN JLMB Joint Lead Managers-Books 0 1 2022-03-22 NonBookrunner BNP Paribas BNPP GLCO Global Coordinator(s) 0 1 2022-03-22 NonBookrunner JP Morgan JPM GLCO Global Coordinator(s) 0 1 2022-03-22 Trustee Allen &amp; Overy LLP ALLOVR LAM Legal Adviser(s) to the Manage 0 16 2022-03-22</t>
  </si>
  <si>
    <t>LANXESS AG</t>
  </si>
  <si>
    <t>BV2249076</t>
  </si>
  <si>
    <t>BBG0160XMH28</t>
  </si>
  <si>
    <t>LXSGR</t>
  </si>
  <si>
    <t>2022-03-22</t>
  </si>
  <si>
    <t>2028-03-22</t>
  </si>
  <si>
    <t>STEP-UP MARGIN: 25BPS, STEP-UP EVENT: REDUCTION OF GHG EMISSIONS (SCOPE 1+2) BY 600KT TO 2,600KT (81.25% OF THE 2018 BASELINE) BY 2025</t>
  </si>
  <si>
    <t>Bookrunner Bank of America Securities Ltd BASL JLMB Joint Lead Managers-Books 0 1 2022-03-14 Bookrunner Barclays BARCS JLMB Joint Lead Managers-Books 0 1 2022-03-14 Bookrunner Commerzbank COBA JLMB Joint Lead Managers-Books 0 1 2022-03-14 Bookrunner JP Morgan Securities PLC JPM JLMB Joint Lead Managers-Books 0 1 2022-03-14 Bookrunner Standard Chartered PLC SCB JLMB Joint Lead Managers-Books 0 1 2022-03-14 Trustee Deutsche Bank AG DB PAAG Paying Agent(s) 0 7 2022-03-14 Trustee Deutsche Bank AG DB FISC Fiscal Agent(s) 0 7 2022-03-14 Trustee Deutsche Bank Luxembourg SA DB LIST Listing Agent(s) 0 7 2022-03-14 Trustee Internal Adviser IA LAI Legal Adviser to the Issuer(s) 0 16 2022-03-14 Trustee Hengeler Mueller HMWW LAM Legal Adviser(s) to the Manage 0 16 2022-03-14</t>
  </si>
  <si>
    <t>BS5948655</t>
  </si>
  <si>
    <t>BBG013PNCKN1</t>
  </si>
  <si>
    <t>2029-12-01</t>
  </si>
  <si>
    <t>STEP-UP MARGIN BY 0.25% IF SPT NOT ACHIEVED ON 12/31/25. REDUCTION OF GHG EMISSIONS (SCOPE 1+2) BY 600KT TO 2,600KT (81.250% OF THE 2018 BASELINE) BY 2025.</t>
  </si>
  <si>
    <t>Bookrunner Banco Bilbao Vizcaya London Br BBV JLMB Joint Lead Managers-Books 0 1 2021-11-23 Bookrunner Citigroup Global Markets Ltd CITI JLMB Joint Lead Managers-Books 0 1 2021-11-23 Bookrunner Deutsche Bank DB JLMB Joint Lead Managers-Books 0 1 2021-11-23 Bookrunner DZ Bank DZBK JLMB Joint Lead Managers-Books 0 1 2021-11-23 Bookrunner JP Morgan AG JPM JLMB Joint Lead Managers-Books 0 1 2021-11-23 Bookrunner Mizuho Securities Europe GmbH MIZUHO JLMB Joint Lead Managers-Books 0 1 2021-11-23 Trustee Deutsche Bank AG DB PAAG Paying Agent(s) 0 7 2021-11-23 Trustee Deutsche Bank AG DB FISC Fiscal Agent(s) 0 7 2021-11-23 Trustee Deutsche Bank Luxembourg SA DB LIST Listing Agent(s) 0 7 2021-11-23 Trustee Internal Adviser IA LAI Legal Adviser to the Issuer(s) 0 16 2021-11-23 Trustee Hengeler Mueller HMWW LAM Legal Adviser(s) to the Manage 0 16 2021-11-23 ESG Assurance Provider ISS-oekom ISSOEK SNPC 2nd Party Consultant 0 30 2021-11-23</t>
  </si>
  <si>
    <t>Lakers Group AB</t>
  </si>
  <si>
    <t>BP8607064</t>
  </si>
  <si>
    <t>BBG0118SLG25</t>
  </si>
  <si>
    <t>LAKGRP</t>
  </si>
  <si>
    <t>2021-06-09</t>
  </si>
  <si>
    <t>2025-06-09</t>
  </si>
  <si>
    <t>NOK</t>
  </si>
  <si>
    <t>REDEEMS AT 100.5% AT MATURITY IF SUSTAINABILITY PERFORMANCE TARGETs NOT MET (CO2: REDUCTION/TOP 5 SUPPLIER CONTRIBUTORS/EMPLOYEE EFFICIENCY.</t>
  </si>
  <si>
    <t>Bookrunner Arctic Securities ARCTIC JLMB Joint Lead Managers-Books 0 4 2021-06-30 Bookrunner Pareto Securities PARETO JLMB Joint Lead Managers-Books 0 4 2021-06-30 Bookrunner Swedbank SWED JLMB Joint Lead Managers-Books 0 4 2021-06-30 Bookrunner Arctic Securities ARCTIC JLMB Joint Lead Managers-Books 0 1 2021-05-31 Bookrunner Pareto Securities PARETO JLMB Joint Lead Managers-Books 0 1 2021-05-31 Bookrunner Swedbank SWED JLMB Joint Lead Managers-Books 0 1 2021-05-31 NonBookrunner Arctic Securities ARCTIC GLCO Global Coordinator(s) 0 1 2021-05-31 Trustee Arctic Securities ARCTIC PAAG Paying Agent(s) 0 7 2021-05-31 Trustee Nordic Trustee AS NORTR TRST Trustee(s) 0 7 2021-05-31</t>
  </si>
  <si>
    <t>4,15</t>
  </si>
  <si>
    <t>Legrand SA</t>
  </si>
  <si>
    <t>BR6431919</t>
  </si>
  <si>
    <t>BBG012Q9B4H7</t>
  </si>
  <si>
    <t>LRFP</t>
  </si>
  <si>
    <t>2021-10-06</t>
  </si>
  <si>
    <t>2031-10-06</t>
  </si>
  <si>
    <t>STEP-UP MARGIN: 25BPS PER SPT; SPT1, SPT2 GHG EMISSIONS REDUCTION</t>
  </si>
  <si>
    <t>Bookrunner BNP Paribas BNPP JLMB Joint Lead Managers-Books 0 1 2021-09-29 Bookrunner CM-CIC Securities SA CMCIC JLMB Joint Lead Managers-Books 0 1 2021-09-29 Bookrunner Credit Agricole CIB CACIB JLMB Joint Lead Managers-Books 0 1 2021-09-29 Bookrunner Goldman Sachs Bank Europe SE GS JLMB Joint Lead Managers-Books 0 1 2021-09-29 Bookrunner HSBC HSBC JLMB Joint Lead Managers-Books 0 1 2021-09-29 Bookrunner JP Morgan JPM JLMB Joint Lead Managers-Books 0 1 2021-09-29 Bookrunner Natixis NATIX JLMB Joint Lead Managers-Books 0 1 2021-09-29 Bookrunner Societe Generale SG JLMB Joint Lead Managers-Books 0 1 2021-09-29 NonBookrunner BNP Paribas BNPP GLCO Global Coordinator(s) 0 1 2021-09-29 NonBookrunner Credit Agricole CIB CACIB GLCO Global Coordinator(s) 0 1 2021-09-29 NonBookrunner Societe Generale SG GLCO Global Coordinator(s) 0 1 2021-09-29 Trustee Credit Agricole CIB CACIB ESGA ESG Agent 0 7 2021-09-29 Trustee Linklaters LLP L&amp;A LAI Legal Adviser to the Issuer(s) 0 16 2021-09-29 Trustee Allen &amp; Overy LLP ALLOVR LAM Legal Adviser(s) to the Manage 0 16 2021-09-29</t>
  </si>
  <si>
    <t>Lenzing AG</t>
  </si>
  <si>
    <t>ZQ3524308</t>
  </si>
  <si>
    <t>BBG00QQ5FGN5</t>
  </si>
  <si>
    <t>LNZAV</t>
  </si>
  <si>
    <t>2019-12-09</t>
  </si>
  <si>
    <t>2029-12-09</t>
  </si>
  <si>
    <t>n/a</t>
  </si>
  <si>
    <t>MULTI-CURRENCY DEAL. TOTAL DEAL SIZE EQUIV TO EUR 500MM. CURRENCY SPLIT EUR 441MM AND USD 65MM. TWO SETTLEMENT DATES: 12/09/2019 AND 01/10/2020.</t>
  </si>
  <si>
    <t>Bookrunner BNP Paribas/Frankfurt BNP JLMB Joint Lead Managers-Books 0 4 2020-01-10 Bookrunner Landesbank Baden-Wuerttemberg LBBW JLMB Joint Lead Managers-Books 0 4 2020-01-10 Bookrunner UniCredit Bank AG UNICRD JLMB Joint Lead Managers-Books 0 4 2020-01-10 Bookrunner BNP Paribas/Frankfurt BNP JLMB Joint Lead Managers-Books 0 1 2019-12-09 Bookrunner Landesbank Baden-Wuerttemberg LBBW JLMB Joint Lead Managers-Books 0 1 2019-12-09 Bookrunner UniCredit Bank AG UNICRD JLMB Joint Lead Managers-Books 0 1 2019-12-09</t>
  </si>
  <si>
    <t>ZQ3724734</t>
  </si>
  <si>
    <t>BBG00QQ85TV3</t>
  </si>
  <si>
    <t>2026-12-09</t>
  </si>
  <si>
    <t>7YEU</t>
  </si>
  <si>
    <t>ZQ3724759</t>
  </si>
  <si>
    <t>BBG00QQ85TZ9</t>
  </si>
  <si>
    <t>7YUS</t>
  </si>
  <si>
    <t>ZQ3724742</t>
  </si>
  <si>
    <t>BBG00QQ85TX1</t>
  </si>
  <si>
    <t>2024-12-09</t>
  </si>
  <si>
    <t>5YEU</t>
  </si>
  <si>
    <t>ZQ3724767</t>
  </si>
  <si>
    <t>BBG00QQ85V02</t>
  </si>
  <si>
    <t>Lion/Polaris Lux 4 SA</t>
  </si>
  <si>
    <t>BQ2954189</t>
  </si>
  <si>
    <t>BBG011MCTM50</t>
  </si>
  <si>
    <t>PICSUR</t>
  </si>
  <si>
    <t>2021-07-07</t>
  </si>
  <si>
    <t>2026-07-01</t>
  </si>
  <si>
    <t>STEP-UP MARGIN: 12.5 BP PER KPI, STEP-UP EVENTS: CO2 EMISSIONS, ENERGY CONSUMPTION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</si>
  <si>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Goldman Sachs GS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</si>
  <si>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BQ2953868</t>
  </si>
  <si>
    <t>BBG011MCTKR0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</si>
  <si>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JP Morgan Securities PLC JPM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</si>
  <si>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Loomis AB</t>
  </si>
  <si>
    <t>BS5495509</t>
  </si>
  <si>
    <t>BBG013MYTH22</t>
  </si>
  <si>
    <t>LOOMBS</t>
  </si>
  <si>
    <t>2021-11-30</t>
  </si>
  <si>
    <t>2026-11-30</t>
  </si>
  <si>
    <t>REDEMPTION PRICE TO INCREASE TO 101% IF THE ISSUER DOES NOT REDUCE CO2 EMISSIONS BY 20% BY END OF 2025 VS 2019 BASELINE</t>
  </si>
  <si>
    <t>Bookrunner Danske Bank DANSKE JLMB Joint Lead Managers-Books 0 4 2022-04-11 Bookrunner Nordea NORDEA JLMB Joint Lead Managers-Books 0 4 2022-04-11 Bookrunner Danske Bank DANSKE JLMB Joint Lead Managers-Books 0 1 2021-11-23 Bookrunner Nordea NORDEA JLMB Joint Lead Managers-Books 0 1 2021-11-23</t>
  </si>
  <si>
    <t>Louis Dreyfus Co BV</t>
  </si>
  <si>
    <t>BR8722620</t>
  </si>
  <si>
    <t>BBG012WWV5T1</t>
  </si>
  <si>
    <t>LOUDRE</t>
  </si>
  <si>
    <t>2021-10-13</t>
  </si>
  <si>
    <t>2026-10-13</t>
  </si>
  <si>
    <t>JPY</t>
  </si>
  <si>
    <t>STEP-UP/STEP-DOWN MARGIN: 1BP PER KPI; KPIs: GHG EMISSIONS, ELECTRICITY CONSUMPTION, WATER CONSUMPTION, SOLID WASTE REDUCTION</t>
  </si>
  <si>
    <t>Bookrunner DBS Bank Ltd/London DBS LMGR Lead Manager(s) 0 1 2021-10-08 Trustee BNP Paribas Securities Service BNPPAR PAAG Paying Agent(s) 0 7 2021-10-08 Trustee BNP Paribas Securities Service BNPPAR FISC Fiscal Agent(s) 0 7 2021-10-08</t>
  </si>
  <si>
    <t>Lune Holdings Sarl</t>
  </si>
  <si>
    <t>BS2397401</t>
  </si>
  <si>
    <t>BBG0139H02R1</t>
  </si>
  <si>
    <t>KEMONE</t>
  </si>
  <si>
    <t>2021-11-18</t>
  </si>
  <si>
    <t>2028-11-15</t>
  </si>
  <si>
    <t>STEP-UP MARGIN: 25 BPS; STEP-UP EVENT: FAILING TO MEET CO2 EMISSIONS TARGET</t>
  </si>
  <si>
    <t>Bookrunner Barclays BARCS JLMB Joint Lead Managers-Books 0 1 2021-11-04 Bookrunner HSBC HSBC JLMB Joint Lead Managers-Books 0 1 2021-11-04 Bookrunner JP Morgan JPM JLMB Joint Lead Managers-Books 0 1 2021-11-04 Bookrunner RBC Capital Markets RBCCM JLMB Joint Lead Managers-Books 0 1 2021-11-04 Trustee Cahill Gordon &amp; Reindel CG&amp;R LAM Legal Adviser(s) to the Manage 0 16 2021-11-04</t>
  </si>
  <si>
    <t>BS2397476</t>
  </si>
  <si>
    <t>BBG0139H03V4</t>
  </si>
  <si>
    <t>Bookrunner Barclays BARCS JLMB Joint Lead Managers-Books 0 1 2021-11-04 Bookrunner HSBC HSBC JLMB Joint Lead Managers-Books 0 1 2021-11-04 Bookrunner JP Morgan JPM JLMB Joint Lead Managers-Books 0 1 2021-11-04 Bookrunner RBC Capital Markets RBCCM JLMB Joint Lead Managers-Books 0 1 2021-11-04 NonBookrunner JP Morgan JPM GLCO Global Coordinator(s) 0 1 2021-11-04 Trustee Paul Weiss Rifkind Wharton &amp; G PWEISS LAI Legal Adviser to the Issuer(s) 0 16 2021-11-04 Trustee Cahill Gordon &amp; Reindel CG&amp;R LAM Legal Adviser(s) to the Manage 0 16 2021-11-04</t>
  </si>
  <si>
    <t>M FINANCE SASU</t>
  </si>
  <si>
    <t>BS4847320</t>
  </si>
  <si>
    <t>BBG013JRMJP9</t>
  </si>
  <si>
    <t>MONNOY</t>
  </si>
  <si>
    <t>2021-10-04</t>
  </si>
  <si>
    <t>2028-10-04</t>
  </si>
  <si>
    <t>SLB STEP-UP/DOWN: 50bpts MAX; SPT DATE: 2023, 2025, 2027; KPI1: GREEN HOUSE GASES; KPI2: GENDER EQUALITY</t>
  </si>
  <si>
    <t>Bookrunner Credit Agricole CIB CACIB JLMB Joint Lead Managers-Books 0 1 2021-09-27 Bookrunner Natixis NATIX JLMB Joint Lead Managers-Books 0 1 2021-09-27 Trustee BNP Paribas Securities Service BNPPAR PAAG Paying Agent(s) 0 7 2021-09-27 Trustee BNP Paribas Securities Service BNPPAR FISC Fiscal Agent(s) 0 7 2021-09-27</t>
  </si>
  <si>
    <t>BS4845456</t>
  </si>
  <si>
    <t>BBG013JRK0H1</t>
  </si>
  <si>
    <t>2029-10-04</t>
  </si>
  <si>
    <t>Bookrunner Credit Agricole Corporate &amp; In CACIB JLMB Joint Lead Managers-Books 0 1 2021-09-27 Bookrunner Natixis NATIX JLMB Joint Lead Managers-Books 0 1 2021-09-27 Trustee BNP Paribas Securities Service BNPPAR PAAG Paying Agent(s) 0 7 2021-09-27 Trustee BNP Paribas Securities Service BNPPAR FISC Fiscal Agent(s) 0 7 2021-09-27</t>
  </si>
  <si>
    <t>BS4848583</t>
  </si>
  <si>
    <t>BBG013JRSQR5</t>
  </si>
  <si>
    <t>2031-10-04</t>
  </si>
  <si>
    <t>Maire Tecnimont SpA</t>
  </si>
  <si>
    <t>ZQ3885279</t>
  </si>
  <si>
    <t>BBG00QQFC8P2</t>
  </si>
  <si>
    <t>MTIM</t>
  </si>
  <si>
    <t>2019-12-11</t>
  </si>
  <si>
    <t>2022-12-11</t>
  </si>
  <si>
    <t>SUSTAINABILITY-LINKED SCHULDSCHEIN. STEPS UP BY 75BPS IF NET DEBT/EBITDA &gt;2.5X. SUSTAINABILITY-TIED PRICING REVISION.</t>
  </si>
  <si>
    <t>Bookrunner Banca IMI B.IMI JLMB Joint Lead Managers-Books 0 1 2019-12-11 Bookrunner UniCredit Group UNICGP JLMB Joint Lead Managers-Books 0 1 2019-12-11 NonBookrunner Societe Generale SG CLM Co-Lead Manager(s) 0 1 2019-12-11</t>
  </si>
  <si>
    <t>ZQ3885113</t>
  </si>
  <si>
    <t>BBG00QQFC3T9</t>
  </si>
  <si>
    <t>2024-12-11</t>
  </si>
  <si>
    <t>Mota-Engil SGPS SA</t>
  </si>
  <si>
    <t>BS5188310</t>
  </si>
  <si>
    <t>BBG013KN1016</t>
  </si>
  <si>
    <t>EGLPL</t>
  </si>
  <si>
    <t>PT</t>
  </si>
  <si>
    <t>2021-12-02</t>
  </si>
  <si>
    <t>2026-12-02</t>
  </si>
  <si>
    <t>SINKABLE</t>
  </si>
  <si>
    <t>ISSD IN EXCH FOR PTMENWOM0007,PTMENUOM0009. STEP-UP MARGIN: EUR 1.25 REDEMP INC PER BOND. STEP-UP EVENT: LTIFR (SEE SPO) &gt; 3.3 BY 12/31/2025.</t>
  </si>
  <si>
    <t>Bookrunner Banco Finantia BANFIN JLMB Joint Lead Managers-Books 0 4 2021-12-15 Bookrunner Caixa Banco de Investimento SA CXBI JLMB Joint Lead Managers-Books 0 4 2021-12-15 Bookrunner Haitong Bank SA HAITIB JLMB Joint Lead Managers-Books 0 4 2021-12-15 Bookrunner Banco Finantia BANFIN JLMB Joint Lead Managers-Books 0 1 2021-11-17 Bookrunner Caixa Banco de Investimento SA CXBI JLMB Joint Lead Managers-Books 0 1 2021-11-17 Bookrunner Haitong Bank SA HAITIB JLMB Joint Lead Managers-Books 0 1 2021-11-17 Bookrunner Novo Banco SA NOVBNC JLMB Joint Lead Managers-Books 0 1 2021-11-17 NonBookrunner Banco Finantia BANFIN GLCO Global Coordinator(s) 0 1 2021-11-17 NonBookrunner Caixa Banco de Investimento SA CXBI GLCO Global Coordinator(s) 0 1 2021-11-17 NonBookrunner Haitong Bank SA HAITIB GLCO Global Coordinator(s) 0 1 2021-11-17 NonBookrunner Novo Banco SA NOVBNC GLCO Global Coordinator(s) 0 1 2021-11-17 ESG Assurance Provider S&amp;P Global Inc SPGI SNPC 2nd Party Consultant 0 30 2021-11-17</t>
  </si>
  <si>
    <t>Movida Europe SA</t>
  </si>
  <si>
    <t>BN7992819</t>
  </si>
  <si>
    <t>BBG00Z2XHXL3</t>
  </si>
  <si>
    <t>MOVIBZ</t>
  </si>
  <si>
    <t>2021-02-08</t>
  </si>
  <si>
    <t>2031-02-08</t>
  </si>
  <si>
    <t>STEP-UP MARGIN: 25BP, STEP-UP EVENT: DEC 2025 GREENHOUSE GAS EMISSIONS</t>
  </si>
  <si>
    <t>Bookrunner Banco BTG Pactual SA/Cayman Is BTG JLMB Joint Lead Managers-Books 0 4 2021-09-08 Bookrunner Citigroup Global Markets Inc CITI JLMB Joint Lead Managers-Books 0 4 2021-09-08 Bookrunner Itau BBA USA Securities Inc ITAU JLMB Joint Lead Managers-Books 0 4 2021-09-08 Bookrunner JP Morgan Securities JPM JLMB Joint Lead Managers-Books 0 4 2021-09-08 Bookrunner Morgan Stanley &amp; Co Inc MS JLMB Joint Lead Managers-Books 0 4 2021-09-08 Bookrunner Santander Investment Securitie SANTAN JLMB Joint Lead Managers-Books 0 4 2021-09-08 Bookrunner UBS Securities LLC UBS JLMB Joint Lead Managers-Books 0 4 2021-09-08 Bookrunner XP Investimentos CCTVM SA XPINVE JLMB Joint Lead Managers-Books 0 4 2021-09-08 #N/A N/A Mattos Filho Veiga Filho Marre MATTOS LAI Legal Adviser to the Issuer(s) 0 17 2021-09-08 Bookrunner Banco BTG Pactual SA/Cayman Is BTG JLMB Joint Lead Managers-Books 62500 1 2021-01-28 Bookrunner Citigroup Inc CITI JLMB Joint Lead Managers-Books 62500 1 2021-01-28 Bookrunner Itau BBA USA Securities Inc ITAU JLMB Joint Lead Managers-Books 62500 1 2021-01-28 Bookrunner JP Morgan Securities JPM JLMB Joint Lead Managers-Books 62500 1 2021-01-28 Bookrunner Morgan Stanley MS JLMB Joint Lead Managers-Books 62500 1 2021-01-28 Bookrunner Santander Investment Securitie SANTAN JLMB Joint Lead Managers-Books 62500 1 2021-01-28 Bookrunner UBS Securities LLC UBS JLMB Joint Lead Managers-Books 62500 1 2021-01-28 Bookrunner XP Investimentos CCTVM SA XPINVE JLMB Joint Lead Managers-Books 62500 1 2021-01-28 NonBookrunner Itau BBA USA Securities Inc ITAU ESGA ESG Agent 0 1 2021-01-28 NonBookrunner JP Morgan Securities LLC JPM ESGA ESG Agent 0 1 2021-01-28 Trustee Bank of New York Mellon BNYM PAAG Paying Agent(s) 0 7 2021-01-28 Trustee Bank of New York Mellon BNYM TRST Trustee(s) 0 7 2021-01-28 Trustee Bank of New York Mellon BNYM TRNS Transfer Agent(s) 0 7 2021-01-28 Trustee Bank of New York Mellon BNYM RGST Registrar(s) 0 7 2021-01-28 Trustee Mattos Filho Veiga Filho Marre MATTOS LAI Legal Adviser to the Issuer(s) 0 16 2021-01-28 Trustee Milbank LLP MILLLP LAI Legal Adviser to the Issuer(s) 0 16 2021-01-28 Trustee Cleary Gottlieb Steen &amp; Hamilt CGS&amp;H LAM Legal Adviser(s) to the Manage 0 16 2021-01-28 Trustee Machado Meyer Sendacz e Opice MACHAD LAM Legal Adviser(s) to the Manage 0 16 2021-01-28 ESG Assurance Provider ISS-oekom ISSOEK SNPC 2nd Party Consultant 0 30 2021-01-28</t>
  </si>
  <si>
    <t>BN7992835</t>
  </si>
  <si>
    <t>BBG00Z2XHXQ8</t>
  </si>
  <si>
    <t>Bookrunner Banco BTG Pactual SA/Cayman Is BTG JLMB Joint Lead Managers-Books 62500 1 2021-01-28 Bookrunner Citigroup Global Markets Inc CITI JLMB Joint Lead Managers-Books 62500 1 2021-01-28 Bookrunner Itau BBA USA Securities Inc ITAU JLMB Joint Lead Managers-Books 62500 1 2021-01-28 Bookrunner JP Morgan Securities JPM JLMB Joint Lead Managers-Books 62500 1 2021-01-28 Bookrunner Morgan Stanley &amp; Co Inc MS JLMB Joint Lead Managers-Books 62500 1 2021-01-28 Bookrunner Santander Investment Securitie SANTAN JLMB Joint Lead Managers-Books 62500 1 2021-01-28 Bookrunner UBS Securities LLC UBS JLMB Joint Lead Managers-Books 62500 1 2021-01-28 Bookrunner XP Investimentos CCTVM SA XPINVE JLMB Joint Lead Managers-Books 62500 1 2021-01-28 Trustee Mattos Filho Veiga Filho Marre MATTOS LAI Legal Adviser to the Issuer(s) 0 16 2021-01-28 Trustee Milbank LLP MILLLP LAI Legal Adviser to the Issuer(s) 0 16 2021-01-28 Trustee Cleary Gottlieb Steen &amp; Hamilt CGS&amp;H LAM Legal Adviser(s) to the Manage 0 16 2021-01-28 Trustee Machado Meyer Sendacz e Opice MACHAD LAM Legal Adviser(s) to the Manage 0 16 2021-01-28 ESG Assurance Provider ISS-oekom ISSOEK SNPC 2nd Party Consultant 0 30 2021-01-28</t>
  </si>
  <si>
    <t>Nederlandse Gasunie NV</t>
  </si>
  <si>
    <t>BR7204091</t>
  </si>
  <si>
    <t>BBG012RXZWC0</t>
  </si>
  <si>
    <t>NEGANV</t>
  </si>
  <si>
    <t>2036-10-13</t>
  </si>
  <si>
    <t>STEP-UP MARGIN: 10BPS PER KPI. STEP-UP EVENTS: REDUCTION OF METHANE EMISSIONS, GREENHOUSE GAS EMISSIONS</t>
  </si>
  <si>
    <t>Bookrunner ABN Amro Bank NV ABN JLMB Joint Lead Managers-Books 0 1 2021-10-01 Bookrunner Credit Agricole CIB CACIB JLMB Joint Lead Managers-Books 0 1 2021-10-01 Bookrunner ING Groep ING JLMB Joint Lead Managers-Books 0 1 2021-10-01 NonBookrunner NatWest Markets NWM JLM Joint Lead Managers-No Books 0 1 2021-10-01 Trustee Deutsche Bank AG London DB PAAG Paying Agent(s) 0 7 2021-10-01 Trustee Deutsche Bank AG London DB ISAG Issuing Agent(s) 0 7 2021-10-01 Trustee De Brauw Blackstone Westbroek DEBRAU LAI Legal Adviser to the Issuer(s) 0 16 2021-10-01 Trustee Allen &amp; Overy LLP ALLOVR LAM Legal Adviser(s) to the Manage 0 16 2021-10-01 ESG Assurance Provider ISS-oekom ISSOEK SNPC 2nd Party Consultant 0 30 2021-10-01</t>
  </si>
  <si>
    <t>Nobian Finance BV</t>
  </si>
  <si>
    <t>BQ1586552</t>
  </si>
  <si>
    <t>BBG011JF2HN7</t>
  </si>
  <si>
    <t>NOHOLB</t>
  </si>
  <si>
    <t>2021-07-01</t>
  </si>
  <si>
    <t>2026-07-15</t>
  </si>
  <si>
    <t>STEP-UP MARGIN: 12.5, STEP-UP EVENT: INCREASE RENEWABLE ENERGY USE BY 29% BY 12/22 AND REDUCTION CO2 EMISSIONS BY 4%</t>
  </si>
  <si>
    <t>Bookrunner Barclays Bank PLC BARCBK JLMB Joint Lead Managers-Books 0 1 2021-06-24 Bookrunner Credit Suisse AG/London CS JLMB Joint Lead Managers-Books 0 1 2021-06-24 Bookrunner Deutsche Bank AG London DB JLMB Joint Lead Managers-Books 0 1 2021-06-24 Bookrunner HSBC HSBC JLMB Joint Lead Managers-Books 0 1 2021-06-24 Bookrunner ING Bank NV/London ING JLMB Joint Lead Managers-Books 0 1 2021-06-24 Bookrunner Jefferies International Ltd JEFF JLMB Joint Lead Managers-Books 0 1 2021-06-24 Bookrunner JP Morgan Securities PLC JPM JLMB Joint Lead Managers-Books 0 1 2021-06-24 Bookrunner Mizuho International PLC MIZUHO JLMB Joint Lead Managers-Books 0 1 2021-06-24 Bookrunner Morgan Stanley &amp; Co Internatio MS JLMB Joint Lead Managers-Books 0 1 2021-06-24 Bookrunner NatWest Markets NWM JLMB Joint Lead Managers-Books 0 1 2021-06-24 Bookrunner Rabobank International/London RABO JLMB Joint Lead Managers-Books 0 1 2021-06-24 Bookrunner RBC Capital Markets RBCCM JLMB Joint Lead Managers-Books 0 1 2021-06-24 Bookrunner Skandinaviska Enskilda Banken- SEB JLMB Joint Lead Managers-Books 0 1 2021-06-24 NonBookrunner Credit Suisse AG/London CS GLCO Global Coordinator(s) 0 1 2021-06-24 NonBookrunner HSBC HSBC GLCO Global Coordinator(s) 0 1 2021-06-24 NonBookrunner JP Morgan Securities PLC JPM GLCO Global Coordinator(s) 0 1 2021-06-24 Trustee Deutsche Bank AG London DB PAAG Paying Agent(s) 0 7 2021-06-24 Trustee Wilmington Trust NA WILTRU TRST Trustee(s) 0 7 2021-06-24 Trustee Latham &amp; Watkins LLP LATHAM LAI Legal Adviser to the Issuer(s) 0 16 2021-06-24 Trustee NautaDutilh DUTILH LAI Legal Adviser to the Issuer(s) 0 16 2021-06-24 Trustee Milbank LLP MILLLP LAM Legal Adviser(s) to the Manage 0 16 2021-06-24 ESG Assurance Provider DNV GL Group AS DNVGI SNPC 2nd Party Consultant 0 30 2021-06-24</t>
  </si>
  <si>
    <t>BQ1586537</t>
  </si>
  <si>
    <t>BBG011JF2HL9</t>
  </si>
  <si>
    <t>Bookrunner Barclays Bank PLC BARCBK JLMB Joint Lead Managers-Books 0 1 2021-06-24 Bookrunner Credit Suisse AG/London CS JLMB Joint Lead Managers-Books 0 1 2021-06-24 Bookrunner Deutsche Bank AG London DB JLMB Joint Lead Managers-Books 0 1 2021-06-24 Bookrunner HSBC HSBC JLMB Joint Lead Managers-Books 0 1 2021-06-24 Bookrunner ING Bank NV/London ING JLMB Joint Lead Managers-Books 0 1 2021-06-24 Bookrunner Jefferies International Ltd JEFF JLMB Joint Lead Managers-Books 0 1 2021-06-24 Bookrunner JP Morgan Securities PLC JPM JLMB Joint Lead Managers-Books 0 1 2021-06-24 Bookrunner Mizuho International PLC MIZUHO JLMB Joint Lead Managers-Books 0 1 2021-06-24 Bookrunner Morgan Stanley &amp; Co Internatio MS JLMB Joint Lead Managers-Books 0 1 2021-06-24 Bookrunner NatWest Markets NWM JLMB Joint Lead Managers-Books 0 1 2021-06-24 Bookrunner Rabobank International/London RABO JLMB Joint Lead Managers-Books 0 1 2021-06-24 Bookrunner RBC Capital Markets RBCCM JLMB Joint Lead Managers-Books 0 1 2021-06-24 Bookrunner Skandinaviska Enskilda Banken- SEB JLMB Joint Lead Managers-Books 0 1 2021-06-24 NonBookrunner Credit Suisse AG/London CS GLCO Global Coordinator(s) 0 1 2021-06-24 NonBookrunner HSBC HSBC GLCO Global Coordinator(s) 0 1 2021-06-24 NonBookrunner JP Morgan Securities PLC JPM GLCO Global Coordinator(s) 0 1 2021-06-24 Trustee Deutsche Bank AG London DB PAAG Paying Agent(s) 0 7 2021-06-24 Trustee Wilmington Trust NA WILTRU TRST Trustee(s) 0 7 2021-06-24 Trustee Latham &amp; Watkins LLP LATHAM LAI Legal Adviser to the Issuer(s) 0 16 2021-06-24 Trustee NautaDutilh DUTILH LAI Legal Adviser to the Issuer(s) 0 16 2021-06-24 Trustee Milbank LLP MILLLP LAM Legal Adviser(s) to the Manage 0 16 2021-06-24</t>
  </si>
  <si>
    <t>Novartis Finance SA</t>
  </si>
  <si>
    <t>ZO5119995</t>
  </si>
  <si>
    <t>BBG00XDG9M27</t>
  </si>
  <si>
    <t>NOVNVX</t>
  </si>
  <si>
    <t>2020-09-23</t>
  </si>
  <si>
    <t>2028-09-23</t>
  </si>
  <si>
    <t>A+</t>
  </si>
  <si>
    <t>Pharmaceuticals</t>
  </si>
  <si>
    <t>STEP-UP MARGIN: 25BP, STEP-UP EVENT: 2025 PATIENT ACCESS TARGETS</t>
  </si>
  <si>
    <t>Bookrunner Barclays BARCS JLMB Joint Lead Managers-Books 0 1 2020-09-16 Bookrunner HSBC HSBC JLMB Joint Lead Managers-Books 0 1 2020-09-16 Bookrunner JP Morgan Securities PLC JPM JLMB Joint Lead Managers-Books 0 1 2020-09-16 Bookrunner Societe Generale SG JLMB Joint Lead Managers-Books 0 1 2020-09-16 NonBookrunner BNP Paribas BNPP CM Co-Manager(s) 0 1 2020-09-16 NonBookrunner Credit Suisse Securities (Euro CS CM Co-Manager(s) 0 1 2020-09-16 NonBookrunner Deutsche Bank AG DB CM Co-Manager(s) 0 1 2020-09-16 NonBookrunner Mizuho Securities Europe GmbH MIZUHO CM Co-Manager(s) 0 1 2020-09-16 Trustee Linklaters LLP L&amp;A LAM Legal Adviser(s) to the Manage 0 16 2020-09-16 ESG Assurance Provider Sustainalytics BV SUSANA SNPC 2nd Party Consultant 0 30 2020-09-16</t>
  </si>
  <si>
    <t>OVS SpA</t>
  </si>
  <si>
    <t>BS0195161</t>
  </si>
  <si>
    <t>BBG0132T5YC3</t>
  </si>
  <si>
    <t>GCNIM</t>
  </si>
  <si>
    <t>2027-11-10</t>
  </si>
  <si>
    <t>SUSTAINABILITY PRICING ADJUSTMENT: MARGIN STEP-UP UP TO 25BPS IF KPI ARE NOT MET.  SCOPE 1, 2 AND 3 GHG EMISSIONS.</t>
  </si>
  <si>
    <t>Bookrunner Not Available N/A LMGR Lead Manager(s) 0 1 2021-10-25 Trustee Equita SIM SpA EQUSIM PLAG Placement Agent(s) 0 7 2021-10-25 Trustee Bank of New York Mellon/London BNY PAAG Paying Agent(s) 0 7 2021-10-25 Trustee Bank of New York Mellon BNYM FISC Fiscal Agent(s) 0 7 2021-10-25 Trustee Arthur Cox Listing Services ARTHUR LIST Listing Agent(s) 0 7 2021-10-25 Trustee Latham &amp; Watkins LLP/Singapore LATHAM LAI Legal Adviser to the Issuer(s) 0 16 2021-10-25 Trustee Visentin &amp; Partners VISENT LATX Legal Adviser(s) to Tax 0 16 2021-10-25 ESG Assurance Provider Sustainalytics BV SUSANA SNPC 2nd Party Consultant 0 30 2021-10-25</t>
  </si>
  <si>
    <t>PCF GmbH</t>
  </si>
  <si>
    <t>BP0490451</t>
  </si>
  <si>
    <t>BBG0100PLMM6</t>
  </si>
  <si>
    <t>PFLEID</t>
  </si>
  <si>
    <t>2021-04-22</t>
  </si>
  <si>
    <t>2026-04-15</t>
  </si>
  <si>
    <t>STEP-UP MARGIN: 12.5BP, STEP-UP EVENT: DEC 2022 USE RECYCLED WOOD PRODUCTS 44% AND STEP-UP MARGIN: 12.5BP, EVENT: DEC 2022 REDUCTION GAS EMISSION TO 201670 TONS</t>
  </si>
  <si>
    <t>Bookrunner BofA Securities Europe SA BOFAS JLMB Joint Lead Managers-Books 0 1 2021-04-15 Bookrunner Credit Suisse Securities (Euro CS JLMB Joint Lead Managers-Books 0 1 2021-04-15 Bookrunner Deutsche Bank DB JLMB Joint Lead Managers-Books 0 1 2021-04-15 Bookrunner Goldman Sachs Bank Europe SE GS JLMB Joint Lead Managers-Books 0 1 2021-04-15 Bookrunner JP Morgan Securities PLC JPM JLMB Joint Lead Managers-Books 0 1 2021-04-15 Bookrunner Sociedad de Valores SOCVAL JLMB Joint Lead Managers-Books 0 1 2021-04-15 NonBookrunner Credit Suisse Securities (Euro CS GLCO Global Coordinator(s) 0 1 2021-04-15 NonBookrunner Goldman Sachs Bank Europe SE GS GLCO Global Coordinator(s) 0 1 2021-04-15 NonBookrunner Sociedad de Valores SOCVAL GLCO Global Coordinator(s) 0 1 2021-04-15</t>
  </si>
  <si>
    <t>4,2</t>
  </si>
  <si>
    <t>BP0490469</t>
  </si>
  <si>
    <t>BBG0100PLMX4</t>
  </si>
  <si>
    <t>BP0490477</t>
  </si>
  <si>
    <t>BBG0100PLMZ2</t>
  </si>
  <si>
    <t>Bookrunner BofA Securities Europe SA BOFAS JLMB Joint Lead Managers-Books 0 1 2021-04-15 Bookrunner Credit Suisse Securities (Euro CS JLMB Joint Lead Managers-Books 0 1 2021-04-15 Bookrunner Deutsche Bank DB JLMB Joint Lead Managers-Books 0 1 2021-04-15 Bookrunner Goldman Sachs Bank Europe SE GS JLMB Joint Lead Managers-Books 0 1 2021-04-15 Bookrunner JP Morgan Securities PLC JPM JLMB Joint Lead Managers-Books 0 1 2021-04-15 NonBookrunner Credit Suisse Securities (Euro CS GLCO Global Coordinator(s) 0 1 2021-04-15 NonBookrunner Goldman Sachs Bank Europe SE GS GLCO Global Coordinator(s) 0 1 2021-04-15 NonBookrunner Sociedad de Valores SOCVAL GLCO Global Coordinator(s) 0 1 2021-04-15 Trustee Kirkland &amp; Ellis K&amp;E LAI Legal Adviser to the Issuer(s) 0 16 2021-04-15 ESG Assurance Provider ISS-oekom ISSOEK SNPC 2nd Party Consultant 0 30 2021-04-15</t>
  </si>
  <si>
    <t>BP0490485</t>
  </si>
  <si>
    <t>BBG0100PLN62</t>
  </si>
  <si>
    <t>Pernod Ricard SA</t>
  </si>
  <si>
    <t>BV6300610</t>
  </si>
  <si>
    <t>BBG016FVKCG4</t>
  </si>
  <si>
    <t>RIFP</t>
  </si>
  <si>
    <t>2022-04-07</t>
  </si>
  <si>
    <t>2029-04-07</t>
  </si>
  <si>
    <t>SLB BOND. SPT1: GHG EMISSIONS; SPT2: WATER CONSUMPTION. OBSERVATION DATE: 06/30/2025. STEP-UP: 25BPTS IF SPT1 OR SPT2 NOT ACHIEVED.</t>
  </si>
  <si>
    <t>Bookrunner Barclays BARCS JLMB Joint Lead Managers-Books 0 1 2022-03-31 Bookrunner BNP Paribas BNPP JLMB Joint Lead Managers-Books 0 1 2022-03-31 Bookrunner Deutsche Bank DB JLMB Joint Lead Managers-Books 0 1 2022-03-31 Bookrunner HSBC HSBC JLMB Joint Lead Managers-Books 0 1 2022-03-31 Bookrunner Natixis NATIX JLMB Joint Lead Managers-Books 0 1 2022-03-31 Bookrunner Societe Generale SG JLMB Joint Lead Managers-Books 0 1 2022-03-31</t>
  </si>
  <si>
    <t>Picard Bondco SA</t>
  </si>
  <si>
    <t>BQ2953876</t>
  </si>
  <si>
    <t>BBG011MCTL07</t>
  </si>
  <si>
    <t>2027-07-01</t>
  </si>
  <si>
    <t>CCC+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</si>
  <si>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 NATIX JLMB Joint Lead Managers-Books 0 1 2021-06-30 NonBookrunner Credit Suisse CS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</si>
  <si>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BQ2954205</t>
  </si>
  <si>
    <t>BBG011MCTMK3</t>
  </si>
  <si>
    <t>Picard Groupe SAS</t>
  </si>
  <si>
    <t>BQ2953892</t>
  </si>
  <si>
    <t>BBG011MCTL43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</si>
  <si>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JP Morgan AG JPM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</si>
  <si>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BQ2953850</t>
  </si>
  <si>
    <t>BBG011MCTKM5</t>
  </si>
  <si>
    <t>STEP-UP MARGIN: 12.5 BPS PER KPI, STEP-UP EVENTS: CO2 EMISSIONS, ENERGY CONSUMPTION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</si>
  <si>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Credit Suisse Bank Europe SA CS GLCO Global Coordinator(s) 0 1 2021-06-30 NonBookrunner Goldman Sachs Bank Europe SE GS GLCO Global Coordinator(s) 0 1 2021-06-30 NonBookrunner JP Morgan AG JPM GLCO Global Coordinator(s) 0 1 2021-06-30 NonBookrunner Morgan Stanley Europe SE MSEURO GLCO Global Coordinator(s) 0 1 2021-06-30 Trustee Cravath Swaine &amp; Moore US LAI Legal Adviser to the Issuer(s) 0 16 2021-06-30 Trustee Kirkland &amp; Ellis K&amp;E LAM Legal Adviser(s) to the Manage 0 16 2021-06-30</t>
  </si>
  <si>
    <t>Pikolin SL</t>
  </si>
  <si>
    <t>BM9791419</t>
  </si>
  <si>
    <t>BBG00YGB1X09</t>
  </si>
  <si>
    <t>2020-12-04</t>
  </si>
  <si>
    <t>STEP-UP MARGIN: 25BP, STEP-UP EVENT: DEC 2025 PERCENTAGE OF GREEN ENERGY CONSUMED IN OPERATIONS</t>
  </si>
  <si>
    <t>Bookrunner PKF (UK) LLP PKFUK SOLE Sole Manager 18000 1 2020-12-04 Trustee Not Available N/A PLAG Placement Agent(s) 0 7 2020-12-04 Trustee Banco de Sabadell SA/Spain BANSAB PAAG Paying Agent(s) 0 7 2020-12-04 Trustee Not Available N/A GLCO Global Coordinator(s) 0 7 2020-12-04</t>
  </si>
  <si>
    <t>Polski Koncern Naftowy ORLEN SA</t>
  </si>
  <si>
    <t>BM9487067</t>
  </si>
  <si>
    <t>BBG00YG2BZ58</t>
  </si>
  <si>
    <t>PKNPW</t>
  </si>
  <si>
    <t>PL</t>
  </si>
  <si>
    <t>2020-12-22</t>
  </si>
  <si>
    <t>2025-12-22</t>
  </si>
  <si>
    <t>C</t>
  </si>
  <si>
    <t>PLN</t>
  </si>
  <si>
    <t>Refining &amp; Marketing</t>
  </si>
  <si>
    <t>STEP UP: +5BPS IF ESG RATING(MSCI) FALLS TO BBB, +10BPS IF ESG RATING (MSCI) FALLS TO BB</t>
  </si>
  <si>
    <t>Bookrunner Bank Pekao SA PEKAO JLMB Joint Lead Managers-Books 0 1 2020-12-11 Bookrunner Santander Bank Polska SA SANT JLMB Joint Lead Managers-Books 0 1 2020-12-11 Trustee Bank Pekao SA PEKAO CALC Calculation Agent(s) 0 7 2020-12-11</t>
  </si>
  <si>
    <t>BO6681916</t>
  </si>
  <si>
    <t>BBG00ZQYMVS6</t>
  </si>
  <si>
    <t>2021-03-25</t>
  </si>
  <si>
    <t>2031-03-25</t>
  </si>
  <si>
    <t>D</t>
  </si>
  <si>
    <t>STEP UP: +10BPS IF ESG RATING(MSCI) FALLS TO BBB, +20BPS IF ESG RATING (MSCI) FALLS TO BB OR LOWER</t>
  </si>
  <si>
    <t>Bookrunner Bank Pekao SA PEKAO LMGR Lead Manager(s) 0 1 2021-03-18 Trustee Bank Pekao SA PEKAO CALC Calculation Agent(s) 0 7 2021-03-18</t>
  </si>
  <si>
    <t>Public Power Corp SA</t>
  </si>
  <si>
    <t>BO4570236</t>
  </si>
  <si>
    <t>BBG00ZKVGW85</t>
  </si>
  <si>
    <t>PPCGA</t>
  </si>
  <si>
    <t>2026-03-30</t>
  </si>
  <si>
    <t>B+</t>
  </si>
  <si>
    <t>STEP-UP MARGIN: 50BP, STEP-UP EVENT: FAILURE TO REDUCE ISSUER'S CO2 EMISSIONS BY 40% BY DEC-22, FROM 2019 BASE YEAR.</t>
  </si>
  <si>
    <t>Bookrunner Alpha Bank AE ALPHA JLMB Joint Lead Managers-Books 0 4 2021-03-22 Bookrunner Ambrosia Capital Ltd/United Ki AMBCAP JLMB Joint Lead Managers-Books 0 4 2021-03-22 Bookrunner Axia Advisors LLC AXIA JLMB Joint Lead Managers-Books 0 4 2021-03-22 Bookrunner Citi CITI JLMB Joint Lead Managers-Books 0 4 2021-03-22 Bookrunner Credit Suisse CS JLMB Joint Lead Managers-Books 0 4 2021-03-22 Bookrunner Eurobank Ergasias SA EUROB JLMB Joint Lead Managers-Books 0 4 2021-03-22 Bookrunner Goldman Sachs Bank Europe Plc GOLEUR JLMB Joint Lead Managers-Books 0 4 2021-03-22 Bookrunner HSBC HSBC JLMB Joint Lead Managers-Books 0 4 2021-03-22 Bookrunner JP Morgan JPM JLMB Joint Lead Managers-Books 0 4 2021-03-22 Bookrunner National Bank of Greece NBG JLMB Joint Lead Managers-Books 0 4 2021-03-22 Bookrunner Piraeus Bank PIRAEU JLMB Joint Lead Managers-Books 0 4 2021-03-22 NonBookrunner Citi CITI GLCO Global Coordinator(s) 0 4 2021-03-22 NonBookrunner Goldman Sachs Bank Europe Plc GOLEUR GLCO Global Coordinator(s) 0 4 2021-03-22 NonBookrunner HSBC HSBC GLCO Global Coordinator(s) 0 4 2021-03-22 Bookrunner Alpha Bank AE ALPHA JLMB Joint Lead Managers-Books 0 1 2021-03-11 Bookrunner Ambrosia Capital Ltd/United Ki AMBCAP JLMB Joint Lead Managers-Books 0 1 2021-03-11 Bookrunner Axia Advisors LLC AXIA JLMB Joint Lead Managers-Books 0 1 2021-03-11 Bookrunner Citi CITI JLMB Joint Lead Managers-Books 0 1 2021-03-11 Bookrunner Credit Suisse CS JLMB Joint Lead Managers-Books 0 1 2021-03-11 Bookrunner Eurobank Ergasias SA EUROB JLMB Joint Lead Managers-Books 0 1 2021-03-11 Bookrunner Goldman Sachs Bank Europe Plc GOLEUR JLMB Joint Lead Managers-Books 0 1 2021-03-11 Bookrunner HSBC HSBC JLMB Joint Lead Managers-Books 0 1 2021-03-11 Bookrunner JP Morgan JPM JLMB Joint Lead Managers-Books 0 1 2021-03-11 Bookrunner National Bank of Greece NBG JLMB Joint Lead Managers-Books 0 1 2021-03-11 Bookrunner Piraeus Bank PIRAEU JLMB Joint Lead Managers-Books 0 1 2021-03-11 NonBookrunner Citi CITI GLCO Global Coordinator(s) 0 1 2021-03-11 NonBookrunner Goldman Sachs Bank Europe Plc GOLEUR GLCO Global Coordinator(s) 0 1 2021-03-11 NonBookrunner HSBC HSBC GLCO Global Coordinator(s) 0 1 2021-03-11 Trustee HSBC HSBC STRA Structuring Agent(s) 0 7 2021-03-11 Trustee Milbank LLP MILLLP LAI Legal Adviser to the Issuer(s) 0 16 2021-03-11 Trustee Latham &amp; Watkins LLP LATHAM LAM Legal Adviser(s) to the Manage 0 16 2021-03-11 ESG Assurance Provider Sustainalytics BV SUSANA SNPC 2nd Party Consultant 0 30 2021-03-11</t>
  </si>
  <si>
    <t>BQ5041802</t>
  </si>
  <si>
    <t>BBG011RFPD70</t>
  </si>
  <si>
    <t>2021-07-21</t>
  </si>
  <si>
    <t>2028-07-31</t>
  </si>
  <si>
    <t>STEP-UP MARGIN: 50BP, STEP-UP EVENT: 57% REDUCTION IN C02 EMISSIONS BY 12/2023, 2019 BASE YEAR</t>
  </si>
  <si>
    <t>Bookrunner Alpha Bank AE ALPHA JLMB Joint Lead Managers-Books 0 1 2021-07-14 Bookrunner Ambrosia Capital Ltd/United Ki AMBCAP JLMB Joint Lead Managers-Books 0 1 2021-07-14 Bookrunner Axia Ventures Group Ltd AxiaVe JLMB Joint Lead Managers-Books 0 1 2021-07-14 Bookrunner Citi CITI JLMB Joint Lead Managers-Books 0 1 2021-07-14 Bookrunner Credit Suisse CS JLMB Joint Lead Managers-Books 0 1 2021-07-14 Bookrunner Eurobank EUROBK JLMB Joint Lead Managers-Books 0 1 2021-07-14 Bookrunner Goldman Sachs Bank Europe SE GS JLMB Joint Lead Managers-Books 0 1 2021-07-14 Bookrunner HSBC HSBC JLMB Joint Lead Managers-Books 0 1 2021-07-14 Bookrunner JP Morgan JPM JLMB Joint Lead Managers-Books 0 1 2021-07-14 Bookrunner National Bank of Greece NBG JLMB Joint Lead Managers-Books 0 1 2021-07-14 Bookrunner Piraeus Bank PIRAEU JLMB Joint Lead Managers-Books 0 1 2021-07-14 NonBookrunner Citi CITI GLCO Global Coordinator(s) 0 1 2021-07-14 NonBookrunner Goldman Sachs Bank Europe SE GS GLCO Global Coordinator(s) 0 1 2021-07-14 NonBookrunner HSBC HSBC GLCO Global Coordinator(s) 0 1 2021-07-14 Trustee HSBC HSBC PAAG Paying Agent(s) 0 7 2021-07-14 Trustee HSBC HSBC TRST Trustee(s) 0 7 2021-07-14 Trustee HSBC HSBC TRNS Transfer Agent(s) 0 7 2021-07-14 Trustee Milbank LLP MILLLP LAI Legal Adviser to the Issuer(s) 0 16 2021-07-14 Trustee Latham &amp; Watkins LLP LATHAM LAM Legal Adviser(s) to the Manage 0 16 2021-07-14 ESG Assurance Provider Sustainalytics BV SUSANA SNPC 2nd Party Consultant 0 30 2021-07-14</t>
  </si>
  <si>
    <t>Puma SE</t>
  </si>
  <si>
    <t>BM2548139</t>
  </si>
  <si>
    <t>BBG00Y2G8KT3</t>
  </si>
  <si>
    <t>PUMGR</t>
  </si>
  <si>
    <t>2020-12-16</t>
  </si>
  <si>
    <t>2025-12-16</t>
  </si>
  <si>
    <t>ESG-LINKED SCHULDSCHEIN. TWO SETTLEMENT DATES: FIRST SETTLEMENT 12/16/20 FOR 15MM AND SECOND SETTLEMENT 01/12/21 FOR 235MM.</t>
  </si>
  <si>
    <t>Bookrunner BNP Paribas/Frankfurt BNP JLMB Joint Lead Managers-Books 0 4 2021-01-12 Bookrunner HSBC Trinkaus &amp; Burkhardt AG H-TRNK JLMB Joint Lead Managers-Books 0 4 2021-01-12 Bookrunner ING Bank NV Niederlassung ING JLMB Joint Lead Managers-Books 0 4 2021-01-12 Bookrunner BNP Paribas/Frankfurt BNP JLMB Joint Lead Managers-Books 0 1 2020-12-16 Bookrunner HSBC Trinkaus &amp; Burkhardt AG H-TRNK JLMB Joint Lead Managers-Books 0 1 2020-12-16 Bookrunner ING Bank NV Niederlassung ING JLMB Joint Lead Managers-Books 0 1 2020-12-16</t>
  </si>
  <si>
    <t>BM2549186</t>
  </si>
  <si>
    <t>BBG00Y2G9VM5</t>
  </si>
  <si>
    <t>2023-12-16</t>
  </si>
  <si>
    <t>ESG-LINKED SCHULDSCHEIN. TWO SETTLEMENT DATES: FIRST SETTLEMENT 12/16/20 AND SECOND SETTLEMENT 01/12/21.</t>
  </si>
  <si>
    <t>RHI Magnesita GmbH</t>
  </si>
  <si>
    <t>BS8816255</t>
  </si>
  <si>
    <t>BBG013Y0W6J5</t>
  </si>
  <si>
    <t>RHIMLN</t>
  </si>
  <si>
    <t>2026-06-07</t>
  </si>
  <si>
    <t>5.5</t>
  </si>
  <si>
    <t>SUSTAINABILITY PRICING ADJUSTMENT:-3BPS IF ESG SCORE +4 POINTS; +3BPS IF ESG SCORE -6 POINTS.</t>
  </si>
  <si>
    <t>Bookrunner Landesbank Hessen-Thuringen Gi HELABA JLMB Joint Lead Managers-Books 0 1 2021-12-07 Bookrunner Raiffeisen Bank International RAIINT JLMB Joint Lead Managers-Books 0 1 2021-12-07 Trustee Clifford Chance LLP CHANCE LAI Legal Adviser to the Issuer(s) 0 16 2021-12-07</t>
  </si>
  <si>
    <t>BS1742383</t>
  </si>
  <si>
    <t>BBG0136SDTT5</t>
  </si>
  <si>
    <t>2031-12-07</t>
  </si>
  <si>
    <t>BS1742524</t>
  </si>
  <si>
    <t>BBG0136SGRY0</t>
  </si>
  <si>
    <t>2029-12-07</t>
  </si>
  <si>
    <t>BS1742532</t>
  </si>
  <si>
    <t>BBG0136SGSG8</t>
  </si>
  <si>
    <t>BS1742540</t>
  </si>
  <si>
    <t>BBG0136SGTV9</t>
  </si>
  <si>
    <t>5.5Y</t>
  </si>
  <si>
    <t>BS8816669</t>
  </si>
  <si>
    <t>BBG013Y0WJV3</t>
  </si>
  <si>
    <t>BS8814508</t>
  </si>
  <si>
    <t>BBG013Y0QG55</t>
  </si>
  <si>
    <t>10YF</t>
  </si>
  <si>
    <t>Bookrunner Landesbank Hessen-Thuringen Gi HELABA JLMB Joint Lead Managers-Books 0 1 2021-12-07 Bookrunner Raiffeisen Bank International RAIINT JLMB Joint Lead Managers-Books 0 1 2021-12-07 Trustee Clifford Chance LLP CHANCE LAI Legal Adviser to the Issuer(s) 0 16 2021-11-26</t>
  </si>
  <si>
    <t>Regit Eins GmbH</t>
  </si>
  <si>
    <t>BN6486912</t>
  </si>
  <si>
    <t>BBG00YZBY9K3</t>
  </si>
  <si>
    <t>TMVGR</t>
  </si>
  <si>
    <t>2021-03-04</t>
  </si>
  <si>
    <t>2028-03-04</t>
  </si>
  <si>
    <t>Internet Media</t>
  </si>
  <si>
    <t>ESG-LINKED SCHULDSCHEIN. SUSTAINABILITY PRICING ADJUSTMENT: -5BPS IF ESG SCORE &gt;60.3; +5BPS IF ESG SCORE &lt;51.5</t>
  </si>
  <si>
    <t>Bookrunner Commerzbank COBA JLMB Joint Lead Managers-Books 0 1 2021-03-04 Bookrunner ING Bank NV Niederlassung ING JLMB Joint Lead Managers-Books 0 1 2021-03-04 Bookrunner Landesbank Baden-Wuerttemberg LBBW JLMB Joint Lead Managers-Books 0 1 2021-03-04</t>
  </si>
  <si>
    <t>BN6486508</t>
  </si>
  <si>
    <t>BBG00YZBXP73</t>
  </si>
  <si>
    <t>2031-03-04</t>
  </si>
  <si>
    <t>Bookrunner Commerzbank COBA JLMB Joint Lead Managers-Books 0 1 2021-03-04 Bookrunner ING Bank NV Niederlassung ING JLMB Joint Lead Managers-Books 0 1 2021-03-04 Bookrunner Landesbank Baden-Wuerttemberg LBBW JLMB Joint Lead Managers-Books 0 1 2021-03-04 Trustee Landesbank Baden-Wuerttemberg LBBW PAAG Paying Agent(s) 0 7 2021-03-04</t>
  </si>
  <si>
    <t>BN6486938</t>
  </si>
  <si>
    <t>BBG00YZBY9S5</t>
  </si>
  <si>
    <t>2024-03-04</t>
  </si>
  <si>
    <t>BN6486920</t>
  </si>
  <si>
    <t>BBG00YZBY9M1</t>
  </si>
  <si>
    <t>2026-03-04</t>
  </si>
  <si>
    <t>Renolit SE</t>
  </si>
  <si>
    <t>BS0343308</t>
  </si>
  <si>
    <t>BBG013347KZ0</t>
  </si>
  <si>
    <t>RENODE</t>
  </si>
  <si>
    <t>2021-12-13</t>
  </si>
  <si>
    <t>2028-12-13</t>
  </si>
  <si>
    <t>ESG-LINKED SCHULDSCHEIN. SUSTAINABILITY PRICING ADJUSTMENT: +/- 2BPS PER KPI. KPIS: ENERGY EFFICIENCY; RECYCLING; DIVERSITY.</t>
  </si>
  <si>
    <t>Bookrunner BNP Paribas/Frankfurt BNP JLMB Joint Lead Managers-Books 0 1 2021-12-13 Bookrunner Landesbank Hessen-Thuringen Gi HELABA JLMB Joint Lead Managers-Books 0 1 2021-12-13 Bookrunner Landesbank Baden-Wuerttemberg LBBW JLMB Joint Lead Managers-Books 0 1 2021-12-13</t>
  </si>
  <si>
    <t>BS9926327</t>
  </si>
  <si>
    <t>BBG01412D5V4</t>
  </si>
  <si>
    <t>2025-12-13</t>
  </si>
  <si>
    <t>BS0344702</t>
  </si>
  <si>
    <t>BBG01334G0G5</t>
  </si>
  <si>
    <t>2024-12-13</t>
  </si>
  <si>
    <t>Bookrunner BNP Paribas BNPP JLMB Joint Lead Managers-Books 0 1 2021-12-13 Bookrunner Landesbank Hessen-Thuringen Gi HELABA JLMB Joint Lead Managers-Books 0 1 2021-12-13 Bookrunner Landesbank Baden-Wuerttemberg LBBW JLMB Joint Lead Managers-Books 0 1 2021-12-13</t>
  </si>
  <si>
    <t>BS0345642</t>
  </si>
  <si>
    <t>BBG01334KXV1</t>
  </si>
  <si>
    <t>2026-12-13</t>
  </si>
  <si>
    <t>BS9926319</t>
  </si>
  <si>
    <t>BBG01412D5S8</t>
  </si>
  <si>
    <t>2027-12-13</t>
  </si>
  <si>
    <t>Repsol Europe Finance Sarl</t>
  </si>
  <si>
    <t>BQ3131761</t>
  </si>
  <si>
    <t>BBG011MLK4P7</t>
  </si>
  <si>
    <t>REPSM</t>
  </si>
  <si>
    <t>2033-07-06</t>
  </si>
  <si>
    <t>37.5bps/annum step up in 2032-2033 if the group fails to reduce its Carbon Intensity Indicator (CII) by 25% by 2030</t>
  </si>
  <si>
    <t>Bookrunner Banco Bilbao Vizcaya Argentari BBVA JLMB Joint Lead Managers-Books 0 1 2021-06-29 Bookrunner Barclays BARCS JLMB Joint Lead Managers-Books 0 1 2021-06-29 Bookrunner BNP Paribas BNPP JLMB Joint Lead Managers-Books 0 1 2021-06-29 Bookrunner BofA Securities BofA JLMB Joint Lead Managers-Books 0 1 2021-06-29 Bookrunner Commerzbank COBA JLMB Joint Lead Managers-Books 0 1 2021-06-29 Bookrunner Credit Agricole CIB CACIB JLMB Joint Lead Managers-Books 0 1 2021-06-29 Bookrunner Credit Suisse CS JLMB Joint Lead Managers-Books 0 1 2021-06-29 Bookrunner Goldman Sachs Bank Europe SE GS JLMB Joint Lead Managers-Books 0 1 2021-06-29 Bookrunner HSBC HSBC JLMB Joint Lead Managers-Books 0 1 2021-06-29 Bookrunner Mitsubishi UFJ Financial Group MUFG JLMB Joint Lead Managers-Books 0 1 2021-06-29 Bookrunner Morgan Stanley MS JLMB Joint Lead Managers-Books 0 1 2021-06-29 Bookrunner Natixis NATIX JLMB Joint Lead Managers-Books 0 1 2021-06-29 Bookrunner Societe Generale SG JLMB Joint Lead Managers-Books 0 1 2021-06-29 NonBookrunner Banco Bilbao Vizcaya Argentari BBVA GLCO Global Coordinator(s) 0 1 2021-06-29 NonBookrunner HSBC HSBC GLCO Global Coordinator(s) 0 1 2021-06-29 NonBookrunner Natixis NATIX GLCO Global Coordinator(s) 0 1 2021-06-29 Trustee Banque Internationale A Luxemb BIL PAAG Paying Agent(s) 0 7 2021-06-29 Trustee Citibank NA/London CITI PAAG Paying Agent(s) 0 7 2021-06-29 Trustee Citibank NA/London CITI CALC Calculation Agent(s) 0 7 2021-06-29 Trustee Citicorp Trustee Company Ltd CITI TRST Trustee(s) 0 7 2021-06-29 Trustee Banque Internationale A Luxemb BIL LIST Listing Agent(s) 0 7 2021-06-29 Trustee Citibank NA/London CITI ISAG Issuing Agent(s) 0 7 2021-06-29 Trustee Freshfields Bruckhaus Deringer FSHFLD LAI Legal Adviser to the Issuer(s) 0 16 2021-06-29 Trustee Linklaters LLP L&amp;A LAT Legal Adviser(s) to the Truste 0 16 2021-06-29 Trustee Linklaters LLP L&amp;A LAM Legal Adviser(s) to the Manage 0 16 2021-06-29 Trustee Linklaters L&amp;A LAM Legal Adviser(s) to the Manage 0 16 2021-06-29 Trustee Linklaters/Madrid LINKMA LAM Legal Adviser(s) to the Manage 0 16 2021-06-29 ESG Assurance Provider ISS-oekom ISSOEK SNPC 2nd Party Consultant 0 30 2021-06-29</t>
  </si>
  <si>
    <t>BQ3131753</t>
  </si>
  <si>
    <t>BBG011MLK4J4</t>
  </si>
  <si>
    <t>2029-07-06</t>
  </si>
  <si>
    <t>25bps/annum step up in 2027-2029 if the group fails to reduce its Carbon Intensity Indicator (CII) by 12% by 2025</t>
  </si>
  <si>
    <t>Bookrunner Bank of America Securities Ltd BASL JLMB Joint Lead Managers-Books 0 1 2021-06-29 Bookrunner Barclays BARCS JLMB Joint Lead Managers-Books 0 1 2021-06-29 Bookrunner BBVA Securities Ltd BBVA JLMB Joint Lead Managers-Books 0 1 2021-06-29 Bookrunner BNP Paribas BNPP JLMB Joint Lead Managers-Books 0 1 2021-06-29 Bookrunner Commerzbank COBA JLMB Joint Lead Managers-Books 0 1 2021-06-29 Bookrunner Credit Agricole CIB CACIB JLMB Joint Lead Managers-Books 0 1 2021-06-29 Bookrunner Credit Suisse CS JLMB Joint Lead Managers-Books 0 1 2021-06-29 Bookrunner Goldman Sachs Bank Europe SE GS JLMB Joint Lead Managers-Books 0 1 2021-06-29 Bookrunner HSBC HSBC JLMB Joint Lead Managers-Books 0 1 2021-06-29 Bookrunner Morgan Stanley International L MSINT JLMB Joint Lead Managers-Books 0 1 2021-06-29 Bookrunner MUFG Securities EMEA PLC MUFG JLMB Joint Lead Managers-Books 0 1 2021-06-29 Bookrunner Natixis NATIX JLMB Joint Lead Managers-Books 0 1 2021-06-29 Bookrunner Societe Generale SG JLMB Joint Lead Managers-Books 0 1 2021-06-29 NonBookrunner BBVA Securities Ltd BBVA GLCO Global Coordinator(s) 0 1 2021-06-29 NonBookrunner HSBC HSBC GLCO Global Coordinator(s) 0 1 2021-06-29 NonBookrunner Natixis NATIX GLCO Global Coordinator(s) 0 1 2021-06-29 Trustee Banque Internationale A Luxemb BIL PAAG Paying Agent(s) 0 7 2021-06-29 Trustee Citibank NA/London CITI PAAG Paying Agent(s) 0 7 2021-06-29 Trustee Citibank NA/London CITI CALC Calculation Agent(s) 0 7 2021-06-29 Trustee Citicorp Trustee Company Ltd CITI TRST Trustee(s) 0 7 2021-06-29 Trustee Banque Internationale A Luxemb BIL LIST Listing Agent(s) 0 7 2021-06-29 Trustee Citibank NA/London CITI ISAG Issuing Agent(s) 0 7 2021-06-29 Trustee Freshfields Bruckhaus Deringer FSHFLD LAI Legal Adviser to the Issuer(s) 0 16 2021-06-29 Trustee Linklaters LLP L&amp;A LAT Legal Adviser(s) to the Truste 0 16 2021-06-29 Trustee Linklaters LLP L&amp;A LAM Legal Adviser(s) to the Manage 0 16 2021-06-29 Trustee Linklaters/Madrid LINKMA LAM Legal Adviser(s) to the Manage 0 16 2021-06-29 ESG Assurance Provider ISS-oekom ISSOEK SNPC 2nd Party Consultant 0 30 2021-06-29</t>
  </si>
  <si>
    <t>Rexel SA</t>
  </si>
  <si>
    <t>BP2664129</t>
  </si>
  <si>
    <t>BBG010FN1YC2</t>
  </si>
  <si>
    <t>RXLFP</t>
  </si>
  <si>
    <t>2021-05-05</t>
  </si>
  <si>
    <t>2028-06-15</t>
  </si>
  <si>
    <t>STEP-UP MARGIN: 25BP. SPT 1: 23% REDUCTION IN SCOPE 3 GHG EMISSIONS; SPT 2: 23.7% REDUCTION IN SCOPE 1 &amp; 2 GHG EMISISONS BY 2023.</t>
  </si>
  <si>
    <t>Bookrunner Barclays BARCS JLMB Joint Lead Managers-Books 0 4 2021-05-07 Bookrunner Credit Agricole CIB CACIB JLMB Joint Lead Managers-Books 0 4 2021-05-07 Bookrunner HSBC HSBC JLMB Joint Lead Managers-Books 0 4 2021-05-07 Bookrunner Societe Generale SG JLMB Joint Lead Managers-Books 0 4 2021-05-07 Bookrunner Wells Fargo WFC JLMB Joint Lead Managers-Books 0 4 2021-05-07 NonBookrunner Banco Bilbao Vizcaya Argentari BBVA CLM Co-Lead Manager(s) 0 4 2021-05-07 NonBookrunner Natixis NATIX CLM Co-Lead Manager(s) 0 4 2021-05-07 NonBookrunner Credit Agricole CIB CACIB GLCO Global Coordinator(s) 0 4 2021-05-07 NonBookrunner HSBC HSBC GLCO Global Coordinator(s) 0 4 2021-05-07 NonBookrunner Societe Generale SG GLCO Global Coordinator(s) 0 4 2021-05-07 #N/A N/A Debevoise &amp; Plimpton/Paris DEBPLI LAI Legal Adviser to the Issuer(s) 0 17 2021-05-07 #N/A N/A Debevoise &amp; Plimpton/London D&amp;PL LAI Legal Adviser to the Issuer(s) 0 17 2021-05-07 #N/A N/A Hogan Lovells International LL LOVELL LAM Legal Adviser(s) to the Manage 0 17 2021-05-07 #N/A N/A Hogan Lovells Paris LLP HGLV LAM Legal Adviser(s) to the Manage 0 17 2021-05-07 Bookrunner Barclays BARCS JLMB Joint Lead Managers-Books 0 1 2021-04-27 Bookrunner Credit Agricole CIB CACIB JLMB Joint Lead Managers-Books 0 1 2021-04-27 Bookrunner HSBC HSBC JLMB Joint Lead Managers-Books 0 1 2021-04-27 Bookrunner Societe Generale SG JLMB Joint Lead Managers-Books 0 1 2021-04-27 Bookrunner Wells Fargo WFC JLMB Joint Lead Managers-Books 0 1 2021-04-27 NonBookrunner Banco Bilbao Vizcaya Argentari BBVA CLM Co-Lead Manager(s) 0 1 2021-04-27 NonBookrunner Natixis NATIX CLM Co-Lead Manager(s) 0 1 2021-04-27 NonBookrunner Credit Agricole CIB CACIB GLCO Global Coordinator(s) 0 1 2021-04-27 NonBookrunner HSBC HSBC GLCO Global Coordinator(s) 0 1 2021-04-27 NonBookrunner Societe Generale SG GLCO Global Coordinator(s) 0 1 2021-04-27 Trustee Bank of New York Mellon/London BNY PAAG Paying Agent(s) 0 7 2021-04-27 Trustee Bank of New York Mellon/London BNY TRST Trustee(s) 0 7 2021-04-27 Trustee Bank of New York Mellon SA-NV/ BANKOF TRNS Transfer Agent(s) 0 7 2021-04-27 Trustee Bank of New York Mellon SA-NV/ BANKOF LIST Listing Agent(s) 0 7 2021-04-27 Trustee Bank of New York Mellon SA-NV/ BANKOF RGST Registrar(s) 0 7 2021-04-27 Trustee Debevoise &amp; Plimpton/Paris DEBPLI LAI Legal Adviser to the Issuer(s) 0 16 2021-04-27 Trustee Debevoise &amp; Plimpton/London D&amp;PL LAI Legal Adviser to the Issuer(s) 0 16 2021-04-27 Trustee Hogan Lovells International LL LOVELL LAM Legal Adviser(s) to the Manage 0 16 2021-04-27 Trustee Hogan Lovells Paris LLP HGLV LAM Legal Adviser(s) to the Manage 0 16 2021-04-27 ESG Assurance Provider Vigeo SASV VIGEO SNPC 2nd Party Consultant 0 30 2021-04-27</t>
  </si>
  <si>
    <t>BS2667019</t>
  </si>
  <si>
    <t>BBG0139YKRB4</t>
  </si>
  <si>
    <t>2028-12-15</t>
  </si>
  <si>
    <t>STEP-UP MARGIN: 25BP, STEP-UP EVENT: GREENHOUSE GAS EMISSIONS</t>
  </si>
  <si>
    <t>Bookrunner Banco Bilbao Vizcaya Argentari BBVA JLMB Joint Lead Managers-Books 0 1 2021-11-03 Bookrunner Bayerische Landesbank (US) BAYER JLMB Joint Lead Managers-Books 0 1 2021-11-03 Bookrunner BNP Paribas BNPP JLMB Joint Lead Managers-Books 0 1 2021-11-03 Bookrunner Commerzbank COBA JLMB Joint Lead Managers-Books 0 1 2021-11-03 Bookrunner Credit Industriel et Commercia CREDIT JLMB Joint Lead Managers-Books 0 1 2021-11-03 Bookrunner ING Bank NV/United States ING JLMB Joint Lead Managers-Books 0 1 2021-11-03 Bookrunner Natixis NATIX JLMB Joint Lead Managers-Books 0 1 2021-11-03 NonBookrunner Danske Bank DANSKE CM Co-Manager(s) 0 1 2021-11-03 NonBookrunner Standard Chartered Bank STAN CM Co-Manager(s) 0 1 2021-11-03 NonBookrunner BNP Paribas BNPP GLCO Global Coordinator(s) 0 1 2021-11-03 NonBookrunner Credit Mutuel-CIC CM-CIC GLCO Global Coordinator(s) 0 1 2021-11-03 NonBookrunner ING Groep ING GLCO Global Coordinator(s) 0 1 2021-11-03 Trustee Bank of New York Mellon/London BNY PAAG Paying Agent(s) 0 7 2021-11-03 Trustee Bank of New York Mellon Luxemb BNYM PAAG Paying Agent(s) 0 7 2021-11-03 Trustee Bank of New York Mellon/London BNY TRST Trustee(s) 0 7 2021-11-03 Trustee Bank of New York Mellon Luxemb BNYM TRNS Transfer Agent(s) 0 7 2021-11-03 Trustee Bank of New York Mellon Luxemb BNYM LIST Listing Agent(s) 0 7 2021-11-03 Trustee Bank of New York Mellon Luxemb BNYM RGST Registrar(s) 0 7 2021-11-03 Trustee Debevoise &amp; Plimpton/Paris DEBPLI LAI Legal Adviser to the Issuer(s) 0 16 2021-11-03 Trustee Debevoise &amp; Plimpton/London D&amp;PL LAI Legal Adviser to the Issuer(s) 0 16 2021-11-03 Trustee Hogan Lovells International LL LOVELL LAM Legal Adviser(s) to the Manage 0 16 2021-11-03 ESG Assurance Provider Vigeo SASV VIGEO SNPC 2nd Party Consultant 0 30 2021-11-03</t>
  </si>
  <si>
    <t>Rimini Bidco SpA</t>
  </si>
  <si>
    <t>BS6180258</t>
  </si>
  <si>
    <t>BBG013QBJTC2</t>
  </si>
  <si>
    <t>SAFFA</t>
  </si>
  <si>
    <t>STEP-UP MARGIN: 25BP PER SPT; SPTs: REDUCTION OF GHG BY 15%, WATER SENT TO RECOVERY TO 81.5%, WATER DISCHARGE PER TON BY 10% BY 12/31/25, ALL VS 2020 BASELINE</t>
  </si>
  <si>
    <t>Bookrunner Banca di Intermediazione Mobil INTMOB JLMB Joint Lead Managers-Books 0 1 2021-11-30 Bookrunner Barclays BARCS JLMB Joint Lead Managers-Books 0 1 2021-11-30 Bookrunner BNP Paribas BNPP JLMB Joint Lead Managers-Books 0 1 2021-11-30 Bookrunner Credit Suisse CS JLMB Joint Lead Managers-Books 0 1 2021-11-30 Bookrunner UniCredit UNICRD JLMB Joint Lead Managers-Books 0 1 2021-11-30 NonBookrunner Barclays BARCS GLCO Global Coordinator(s) 0 1 2021-11-30 NonBookrunner BNP Paribas BNPP GLCO Global Coordinator(s) 0 1 2021-11-30 Bookrunner Barclays BARCS LEFT Left Lead 0 1 2021-11-30 Trustee Deutsche Bank AG London DB PAAG Paying Agent(s) 0 7 2021-11-30 Trustee Deutsche Bank AG London DB CALC Calculation Agent(s) 0 7 2021-11-30 Trustee Law Debenture Trust Corp PLC LAWDEB TRST Trustee(s) 0 7 2021-11-30 Trustee Deutsche Bank AG London DB TRNS Transfer Agent(s) 0 7 2021-11-30 Trustee Deutsche Bank Luxembourg SA DB LIST Listing Agent(s) 0 7 2021-11-30 Trustee Deutsche Bank Luxembourg SA DB RGST Registrar(s) 0 7 2021-11-30 Trustee Allen &amp; Overy/Rome ALOVIT LAI Legal Adviser to the Issuer(s) 0 16 2021-11-30 Trustee Paul Weiss Rifkind Wharton &amp; G PWEISS LAI Legal Adviser to the Issuer(s) 0 16 2021-11-30 Trustee McDermott Will &amp; Emery UK LLP MCDWIL LAT Legal Adviser(s) to the Truste 0 16 2021-11-30 Trustee Latham &amp; Watkins LATHAM LAM Legal Adviser(s) to the Manage 0 16 2021-11-30 Trustee Latham &amp; Watkins LLP LATHAM LAM Legal Adviser(s) to the Manage 0 16 2021-11-30</t>
  </si>
  <si>
    <t>BS6180290</t>
  </si>
  <si>
    <t>BBG013QBJTQ7</t>
  </si>
  <si>
    <t>Bookrunner Barclays BARCS JLMB Joint Lead Managers-Books 0 1 2021-11-30 Bookrunner BNP Paribas BNPP JLMB Joint Lead Managers-Books 0 1 2021-11-30 Bookrunner Credit Suisse CS JLMB Joint Lead Managers-Books 0 1 2021-11-30 Bookrunner Intesa Sanpaolo INTES JLMB Joint Lead Managers-Books 0 1 2021-11-30 Bookrunner UniCredit UNICRD JLMB Joint Lead Managers-Books 0 1 2021-11-30 NonBookrunner Barclays BARCS GLCO Global Coordinator(s) 0 1 2021-11-30 NonBookrunner BNP Paribas BNPP GLCO Global Coordinator(s) 0 1 2021-11-30 Bookrunner Barclays BARCS LEFT Left Lead 0 1 2021-11-30 Trustee Deutsche Bank AG London DB PAAG Paying Agent(s) 0 7 2021-11-30 Trustee Deutsche Bank AG London DB CALC Calculation Agent(s) 0 7 2021-11-30 Trustee Law Debenture Trust Corp PLC LAWDEB TRST Trustee(s) 0 7 2021-11-30 Trustee Deutsche Bank AG London DB TRNS Transfer Agent(s) 0 7 2021-11-30 Trustee Deutsche Bank Luxembourg SA DB LIST Listing Agent(s) 0 7 2021-11-30 Trustee Deutsche Bank Luxembourg SA DB RGST Registrar(s) 0 7 2021-11-30 Trustee Allen &amp; Overy/Rome ALOVIT LAI Legal Adviser to the Issuer(s) 0 16 2021-11-30 Trustee Paul Weiss Rifkind Wharton &amp; G PWEISS LAI Legal Adviser to the Issuer(s) 0 16 2021-11-30 Trustee McDermott Will &amp; Emery UK LLP MCDWIL LAT Legal Adviser(s) to the Truste 0 16 2021-11-30 Trustee Latham &amp; Watkins LATHAM LAM Legal Adviser(s) to the Manage 0 16 2021-11-30 Trustee Latham &amp; Watkins LLP LATHAM LAM Legal Adviser(s) to the Manage 0 16 2021-11-30 ESG Assurance Provider Sustainalytics BV SUSANA SNPC 2nd Party Consultant 0 30 2021-11-30</t>
  </si>
  <si>
    <t>Rumo Luxembourg Sarl</t>
  </si>
  <si>
    <t>BR4709829</t>
  </si>
  <si>
    <t>BBG012JJ8R40</t>
  </si>
  <si>
    <t>RAILBZ</t>
  </si>
  <si>
    <t>2021-09-22</t>
  </si>
  <si>
    <t>2032-01-18</t>
  </si>
  <si>
    <t>Railroad</t>
  </si>
  <si>
    <t>Railroads</t>
  </si>
  <si>
    <t>STEP-UP MARGIN: 25BP, STEP-UP EVENTS: DECEMBER 2026 17.6% REDUCTION OF GHG EMISSIONS.</t>
  </si>
  <si>
    <t>Bookrunner Banco Bradesco BBI SA BBBBI JLMB Joint Lead Managers-Books 50000 1 2021-09-15 Bookrunner Banco BTG Pactual SA/Cayman Is BTG JLMB Joint Lead Managers-Books 50000 1 2021-09-15 Bookrunner Citigroup Global Markets Inc CITI JLMB Joint Lead Managers-Books 50000 1 2021-09-15 Bookrunner Goldman Sachs International GSI JLMB Joint Lead Managers-Books 50000 1 2021-09-15 Bookrunner Itau BBA USA Securities Inc ITAU JLMB Joint Lead Managers-Books 50000 1 2021-09-15 Bookrunner JP Morgan Securities LLC JPM JLMB Joint Lead Managers-Books 50000 1 2021-09-15 Bookrunner Morgan Stanley &amp; Co LLC MS JLMB Joint Lead Managers-Books 50000 1 2021-09-15 Bookrunner Santander Investment Securitie SANTAN JLMB Joint Lead Managers-Books 50000 1 2021-09-15 Bookrunner UBS Securities LLC UBS JLMB Joint Lead Managers-Books 50000 1 2021-09-15 Bookrunner XP Investimentos CCTVM SA XPINVE JLMB Joint Lead Managers-Books 50000 1 2021-09-15 NonBookrunner Banco Itau BBA ITABBA GLCO Global Coordinator(s) 0 1 2021-09-15 NonBookrunner Banco Santander (US) SANTAN GLCO Global Coordinator(s) 0 1 2021-09-15 NonBookrunner Morgan Stanley MS GLCO Global Coordinator(s) 0 1 2021-09-15 Trustee UMB Bank NA UMB PAAG Paying Agent(s) 0 7 2021-09-15 Trustee UMB Bank NA UMB TRST Trustee(s) 0 7 2021-09-15 Trustee UMB Bank NA UMB TRNS Transfer Agent(s) 0 7 2021-09-15 Trustee Banque Internationale a Luxemb BIL LIST Listing Agent(s) 0 7 2021-09-15 Trustee UMB Bank NA UMB RGST Registrar(s) 0 7 2021-09-15 Trustee Davis Polk &amp; Wardwell LLP/Braz DAVPOL LAI Legal Adviser to the Issuer(s) 0 16 2021-09-15 Trustee Lefosse Advogados LEFOSS LAI Legal Adviser to the Issuer(s) 0 16 2021-09-15 Trustee Loyens &amp; Loeff NV/Luxembourg L&amp;L LAI Legal Adviser to the Issuer(s) 0 16 2021-09-15 Trustee Pinheiro Guimaraes Advogados PINGUI LAM Legal Adviser(s) to the Manage 0 16 2021-09-15 Trustee White &amp; Case/Sao Paulo WTCASE LAM Legal Adviser(s) to the Manage 0 16 2021-09-15 ESG Assurance Provider Sustainalytics BV SUSANA SNPC 2nd Party Consultant 0 30 2021-09-15</t>
  </si>
  <si>
    <t>BR4709845</t>
  </si>
  <si>
    <t>BBG012JJ8RD0</t>
  </si>
  <si>
    <t>STEP-UP MARGIN: 25BP, STEP-UP EVENTS: DECEMBER 2026 REDUCTION OF GHG EMISSIONS.</t>
  </si>
  <si>
    <t>Bookrunner Banco Bradesco BBI SA BBBBI JLMB Joint Lead Managers-Books 50000 1 2021-09-15 Bookrunner Banco BTG Pactual SA/Cayman Is BTG JLMB Joint Lead Managers-Books 50000 1 2021-09-15 Bookrunner Citigroup Global Markets Inc CITI JLMB Joint Lead Managers-Books 50000 1 2021-09-15 Bookrunner Goldman Sachs International GSI JLMB Joint Lead Managers-Books 50000 1 2021-09-15 Bookrunner Itau BBA USA Securities Inc ITAU JLMB Joint Lead Managers-Books 50000 1 2021-09-15 Bookrunner JP Morgan Securities LLC JPM JLMB Joint Lead Managers-Books 50000 1 2021-09-15 Bookrunner Morgan Stanley &amp; Co LLC MS JLMB Joint Lead Managers-Books 50000 1 2021-09-15 Bookrunner Santander Investment Securitie SANTAN JLMB Joint Lead Managers-Books 50000 1 2021-09-15 Bookrunner UBS Securities LLC UBS JLMB Joint Lead Managers-Books 50000 1 2021-09-15 Bookrunner XP Investimentos CCTVM SA XPINVE JLMB Joint Lead Managers-Books 50000 1 2021-09-15 NonBookrunner Banco Itau BBA ITABBA GLCO Global Coordinator(s) 0 1 2021-09-15 NonBookrunner Banco Santander (US) SANTAN GLCO Global Coordinator(s) 0 1 2021-09-15 NonBookrunner Morgan Stanley MS GLCO Global Coordinator(s) 0 1 2021-09-15 Trustee UMB Bank NA UMB PAAG Paying Agent(s) 0 7 2021-09-15 Trustee UMB Bank NA UMB TRST Trustee(s) 0 7 2021-09-15 Trustee UMB Bank NA UMB TRNS Transfer Agent(s) 0 7 2021-09-15 Trustee Banque Internationale a Luxemb BIL LIST Listing Agent(s) 0 7 2021-09-15 Trustee UMB Bank NA UMB RGST Registrar(s) 0 7 2021-09-15 Trustee Davis Polk &amp; Wardwell LLP/Braz DAVPOL LAI Legal Adviser to the Issuer(s) 0 16 2021-09-15 Trustee Lefosse Advogados LEFOSS LAI Legal Adviser to the Issuer(s) 0 16 2021-09-15 Trustee Loyens &amp; Loeff NV/Luxembourg L&amp;L LAI Legal Adviser to the Issuer(s) 0 16 2021-09-15 Trustee Pinheiro Guimaraes Advogados PINGUI LAM Legal Adviser(s) to the Manage 0 16 2021-09-15 Trustee White &amp; Case/Sao Paulo WTCASE LAM Legal Adviser(s) to the Manage 0 16 2021-09-15</t>
  </si>
  <si>
    <t>SSAB AB</t>
  </si>
  <si>
    <t>BQ0031691</t>
  </si>
  <si>
    <t>BBG011CHC5T9</t>
  </si>
  <si>
    <t>SSABAS</t>
  </si>
  <si>
    <t>2021-06-16</t>
  </si>
  <si>
    <t>2026-06-16</t>
  </si>
  <si>
    <t>REDEEMED AT 101% IF CO2 EMISSIONS NOT REDUCED BY 10%</t>
  </si>
  <si>
    <t>Bookrunner DNB Markets DNB JLMB Joint Lead Managers-Books 0 1 2021-06-09 Bookrunner SEB SEB JLMB Joint Lead Managers-Books 0 1 2021-06-09 Trustee White &amp; Case LLP W&amp;C LAI Legal Adviser to the Issuer(s) 0 16 2021-06-09</t>
  </si>
  <si>
    <t>Sanofi</t>
  </si>
  <si>
    <t>BV6300149</t>
  </si>
  <si>
    <t>BBG016FVB8G3</t>
  </si>
  <si>
    <t>SANFP</t>
  </si>
  <si>
    <t>2029-04-06</t>
  </si>
  <si>
    <t>STEP-UP MARGIN: 25 BPS (12/31/2026); SPT: PROVISION OF ESSENTIAL MEDICINES TO AT LEAST 1.5 MILLION PATIENTS IN LOW/LOWER-MIDDLE INCOME COUNTRIES</t>
  </si>
  <si>
    <t>Bookrunner Barclays BARCS JLMB Joint Lead Managers-Books 0 1 2022-03-30 Bookrunner Morgan Stanley MS JLMB Joint Lead Managers-Books 0 1 2022-03-30 Bookrunner MUFG Securities EMEA PLC MUFG JLMB Joint Lead Managers-Books 0 1 2022-03-30 Bookrunner Natixis NATIX JLMB Joint Lead Managers-Books 0 1 2022-03-30 Bookrunner RBC Capital Markets RBCCM JLMB Joint Lead Managers-Books 0 1 2022-03-30 ESG Assurance Provider ISS-oekom ISSOEK SNPC 2nd Party Consultant 0 30 2022-03-30</t>
  </si>
  <si>
    <t>Saria SE &amp; Co KG</t>
  </si>
  <si>
    <t>ZO4338356</t>
  </si>
  <si>
    <t>BBG00X7YRF48</t>
  </si>
  <si>
    <t>SARIAS</t>
  </si>
  <si>
    <t>2020-11-30</t>
  </si>
  <si>
    <t>2023-11-30</t>
  </si>
  <si>
    <t>Waste &amp; Environment Services &amp; Equipment</t>
  </si>
  <si>
    <t>Environmental</t>
  </si>
  <si>
    <t>PRICING STEPS UP BY 50BPS IF NET DEBT/EBITDA &gt;3.75X. MARGIN INCREASES 2BPS IF ESG SCORE IS BELOW 45. DECREASES 2BPS WITH ESG SCORE ABOVE 53.</t>
  </si>
  <si>
    <t>Bookrunner Landesbank Baden-Wuerttemberg LBBW JLMB Joint Lead Managers-Books 0 1 2020-11-30 Bookrunner UniCredit Bank AG UNICRD JLMB Joint Lead Managers-Books 0 1 2020-11-30</t>
  </si>
  <si>
    <t>ZO4339248</t>
  </si>
  <si>
    <t>BBG00X7YSFH3</t>
  </si>
  <si>
    <t>2030-11-30</t>
  </si>
  <si>
    <t>ZO4339917</t>
  </si>
  <si>
    <t>BBG00X7YTD87</t>
  </si>
  <si>
    <t>ZO4339677</t>
  </si>
  <si>
    <t>BBG00X7YT0S3</t>
  </si>
  <si>
    <t>2027-11-30</t>
  </si>
  <si>
    <t>Schneider Electric SE</t>
  </si>
  <si>
    <t>BM6028963</t>
  </si>
  <si>
    <t>BBG00Y70L1G4</t>
  </si>
  <si>
    <t>SUFP</t>
  </si>
  <si>
    <t>2020-11-24</t>
  </si>
  <si>
    <t>2026-06-15</t>
  </si>
  <si>
    <t>15% CLEAN-UP CALL. SUSTAINABILITY PRICING ADJUSTMENT</t>
  </si>
  <si>
    <t>Bookrunner Barclays Bank Ireland PLC BARCBK JLMB Joint Lead Managers-Books 0 1 2020-11-17 Bookrunner BNP Paribas BNPP JLMB Joint Lead Managers-Books 0 1 2020-11-17 Bookrunner Citigroup Global Markets Europ CITI JLMB Joint Lead Managers-Books 0 1 2020-11-17 Bookrunner Societe Generale SG JLMB Joint Lead Managers-Books 0 1 2020-11-17 NonBookrunner Natixis NATIX CLM Co-Lead Manager(s) 0 1 2020-11-17 NonBookrunner BNP Paribas BNPP GLCO Global Coordinator(s) 0 1 2020-11-17 Trustee BNP Paribas BNPP PAAG Paying Agent(s) 0 7 2020-11-17 Trustee BNP Paribas BNPP CONV Conversion Agent(s) 0 7 2020-11-17 Trustee Conv Ex Advisors Ltd CONEAD CALC Calculation Agent(s) 0 7 2020-11-17 Trustee BNP Paribas BNPP TRNS Transfer Agent(s) 0 7 2020-11-17 Trustee Linklaters LLP L&amp;A LAI Legal Adviser to the Issuer(s) 0 16 2020-11-17 Trustee White &amp; Case LLP W&amp;C LAM Legal Adviser(s) to the Manage 0 16 2020-11-17 ESG Assurance Provider Vigeo SASV VIGEO SNPC 2nd Party Consultant 0 30 2020-11-17</t>
  </si>
  <si>
    <t>Seche Environnement SA</t>
  </si>
  <si>
    <t>BS1023271</t>
  </si>
  <si>
    <t>BBG0135GHFL6</t>
  </si>
  <si>
    <t>SCHPFP</t>
  </si>
  <si>
    <t>SUSTBLTY PRFM TGTS: REDUCE GHG EMIS BY 10% BY 2025 WITH 2020 BASE YEAR; GHG EMISSIONS BY 40% BY 2025. ZERO SPT MET: +25 BPS / ONE SPT MET: +12.5 BPS</t>
  </si>
  <si>
    <t>Bookrunner BNP Paribas BNPP JLMB Joint Lead Managers-Books 0 1 2021-10-28 NonBookrunner Credit Agricole CIB CACIB JLM Joint Lead Managers-No Books 0 1 2021-10-28 NonBookrunner Natixis NATIX JLM Joint Lead Managers-No Books 0 1 2021-10-28 Bookrunner BNP Paribas BNPP LEFT Left Lead 0 1 2021-10-28 Trustee White &amp; Case LLP W&amp;C LAI Legal Adviser to the Issuer(s) 0 16 2021-10-28 Trustee Latham &amp; Watkins LLP LATHAM LAM Legal Adviser(s) to the Manage 0 16 2021-10-28 ESG Assurance Provider S&amp;P Global Inc SPGI SNPC 2nd Party Consultant 0 30 2021-10-28</t>
  </si>
  <si>
    <t>Simpar Europe SA</t>
  </si>
  <si>
    <t>BN5372345</t>
  </si>
  <si>
    <t>BBG00YXM2HB8</t>
  </si>
  <si>
    <t>SIMHBZ</t>
  </si>
  <si>
    <t>2021-01-20</t>
  </si>
  <si>
    <t>2031-01-26</t>
  </si>
  <si>
    <t>STEP-UP MARGIN: 25BP, STEP-UP EVENT: MISSING THE SUSTAINABILITY PERFORMANCE TARGET.ISS'D UNDER 3C7. QIB/QP ONLY-SEE RESTRICTIONS IN OM. NON-COMPLIANT PURCH</t>
  </si>
  <si>
    <t>Bookrunner Banco Santander (US) SANTAN JLMB Joint Lead Managers-Books 0 1 2021-01-14 Bookrunner BTG Pactual US Capital Corp BTGPAC JLMB Joint Lead Managers-Books 0 1 2021-01-14 Bookrunner JP Morgan JPM JLMB Joint Lead Managers-Books 0 1 2021-01-14 Bookrunner Morgan Stanley MS JLMB Joint Lead Managers-Books 0 1 2021-01-14 Bookrunner UBS Securities LLC UBS JLMB Joint Lead Managers-Books 0 1 2021-01-14 Trustee Milbank LLP MILLLP LAI Legal Adviser to the Issuer(s) 0 16 2021-01-14 ESG Assurance Provider ISS-oekom ISSOEK SNPC 2nd Party Consultant 0 30 2021-01-14</t>
  </si>
  <si>
    <t>BN5372337</t>
  </si>
  <si>
    <t>BBG00YXM2H28</t>
  </si>
  <si>
    <t>STEP-UP MARGIN: 25BP, STEP-UP EVENT: MISSING THE SUSTAINABILITY PERFORMANCE TARGET. QIB/QP ONLY-SEE RESTRICTIONS IN OM. NON-COMPLIANT PURCH</t>
  </si>
  <si>
    <t>Snam SpA</t>
  </si>
  <si>
    <t>BT4343112</t>
  </si>
  <si>
    <t>BBG014GXZ207</t>
  </si>
  <si>
    <t>SRGIM</t>
  </si>
  <si>
    <t>2022-01-20</t>
  </si>
  <si>
    <t>2029-06-20</t>
  </si>
  <si>
    <t>Natural Gas</t>
  </si>
  <si>
    <t>STEP-UP MARGIN: 25bpts, STEP-UP EVENT: FAIL TO REDUCE SCOPE 1/2 GHG EMISSIONS BY 50% BY DEC 2030.</t>
  </si>
  <si>
    <t>Bookrunner Barclays BARCS JLMB Joint Lead Managers-Books 0 1 2022-01-12 Bookrunner BNP Paribas BNPP JLMB Joint Lead Managers-Books 0 1 2022-01-12 Bookrunner Goldman Sachs International GSI JLMB Joint Lead Managers-Books 0 1 2022-01-12 Bookrunner IMI - Intesa Sanpaolo IMI JLMB Joint Lead Managers-Books 0 1 2022-01-12 Bookrunner Mediobanca MEDBCA JLMB Joint Lead Managers-Books 0 1 2022-01-12 Bookrunner Morgan Stanley &amp; Co Internatio MS JLMB Joint Lead Managers-Books 0 1 2022-01-12 Bookrunner Societe Generale SG JLMB Joint Lead Managers-Books 0 1 2022-01-12 Bookrunner UniCredit UNICRD JLMB Joint Lead Managers-Books 0 1 2022-01-12 NonBookrunner Barclays BARCS GLCO Global Coordinator(s) 0 1 2022-01-12 NonBookrunner BNP Paribas BNPP GLCO Global Coordinator(s) 0 1 2022-01-12 NonBookrunner Goldman Sachs International GSI GLCO Global Coordinator(s) 0 1 2022-01-12 Trustee BNP Paribas Securities Service BNPSEC PAAG Paying Agent(s) 0 7 2022-01-12 Trustee BNP Paribas Securities Service BNPSEC LIST Listing Agent(s) 0 7 2022-01-12 Trustee BNP Paribas Securities Service BNPSEC ISAG Issuing Agent(s) 0 7 2022-01-12 Trustee Orrick Herrington &amp; Sutcliffe ORRICK LAI Legal Adviser to the Issuer(s) 0 16 2022-01-12 Trustee Linklaters LLP L&amp;A LAM Legal Adviser(s) to the Manage 0 16 2022-01-12 Trustee Studio Legale Associato assoc LINKLA LAM Legal Adviser(s) to the Manage 0 16 2022-01-12 ESG Assurance Provider ISS-oekom ISSOEK SNPC 2nd Party Consultant 0 30 2022-01-12</t>
  </si>
  <si>
    <t>BT4343138</t>
  </si>
  <si>
    <t>BBG014GXZ4M9</t>
  </si>
  <si>
    <t>2034-06-20</t>
  </si>
  <si>
    <t>CLEAN-UP CALL 80%. STEP-UP MARGIN: 25bpts, STEP-UP EVENT: FAIL TO REDUCE NATURAL GAS/SCOPE 1/2 GHG EMISSIONS BY 55%/40% BY DEC 2025/2027.</t>
  </si>
  <si>
    <t>Bookrunner Barclays Bank Ireland PLC BARCBK JLMB Joint Lead Managers-Books 0 1 2022-01-12 Bookrunner BNP Paribas BNPP JLMB Joint Lead Managers-Books 0 1 2022-01-12 Bookrunner BofA Securities Europe SA BOFAS JLMB Joint Lead Managers-Books 0 1 2022-01-12 Bookrunner Goldman Sachs International GSI JLMB Joint Lead Managers-Books 0 1 2022-01-12 Bookrunner Mizuho Securities Europe GmbH MIZUHO JLMB Joint Lead Managers-Books 0 1 2022-01-12 Bookrunner Morgan Stanley &amp; Co Internatio MS JLMB Joint Lead Managers-Books 0 1 2022-01-12 Bookrunner Societe Generale SG JLMB Joint Lead Managers-Books 0 1 2022-01-12 Bookrunner UniCredit UNICRD JLMB Joint Lead Managers-Books 0 1 2022-01-12 NonBookrunner Barclays BARCS GLCO Global Coordinator(s) 0 1 2022-01-12 NonBookrunner BNP Paribas BNPP GLCO Global Coordinator(s) 0 1 2022-01-12 NonBookrunner Goldman Sachs International GSI GLCO Global Coordinator(s) 0 1 2022-01-12 Trustee BNP Paribas Securities Service BNPSEC PAAG Paying Agent(s) 0 7 2022-01-12 Trustee BNP Paribas Securities Service BNPSEC LIST Listing Agent(s) 0 7 2022-01-12 Trustee BNP Paribas Securities Service BNPSEC ISAG Issuing Agent(s) 0 7 2022-01-12 Trustee Orrick Herrington &amp; Sutcliffe ORRICK LAI Legal Adviser to the Issuer(s) 0 16 2022-01-12 Trustee Linklaters LLP L&amp;A LAM Legal Adviser(s) to the Manage 0 16 2022-01-12 Trustee Studio Legale Associato assoc LINKLA LAM Legal Adviser(s) to the Manage 0 16 2022-01-12 ESG Assurance Provider ISS-oekom ISSOEK SNPC 2nd Party Consultant 0 30 2022-01-12</t>
  </si>
  <si>
    <t>Suzano Austria GmbH</t>
  </si>
  <si>
    <t>BR3636874</t>
  </si>
  <si>
    <t>BBG012FD1XF9</t>
  </si>
  <si>
    <t>SUZANO</t>
  </si>
  <si>
    <t>2021-09-13</t>
  </si>
  <si>
    <t>2028-09-15</t>
  </si>
  <si>
    <t>Forest &amp; Paper Products Manufacturing</t>
  </si>
  <si>
    <t>Bookrunner BNP Paribas/New York BNPPAR JLMB Joint Lead Managers-Books 54054 1 2021-09-08 Bookrunner BofA Securities BofA JLMB Joint Lead Managers-Books 54054 1 2021-09-08 Bookrunner Bradesco BBI SA BRADSC JLMB Joint Lead Managers-Books 13514 1 2021-09-08 Bookrunner Credit Agricole Securities USA CASECS JLMB Joint Lead Managers-Books 54054 1 2021-09-08 Bookrunner JP Morgan JPM JLMB Joint Lead Managers-Books 54054 1 2021-09-08 Bookrunner Mizuho Securities USA Inc MIZ JLMB Joint Lead Managers-Books 54054 1 2021-09-08 Bookrunner MUFG Securities Americas Inc MUFG JLMB Joint Lead Managers-Books 54054 1 2021-09-08 Bookrunner Rabo Securities USA Inc RABO JLMB Joint Lead Managers-Books 54054 1 2021-09-08 Bookrunner Scotia Capital USA Inc SCOTIA JLMB Joint Lead Managers-Books 54054 1 2021-09-08 Bookrunner SMBC Nikko Securities America SMBC JLMB Joint Lead Managers-Books 54054 1 2021-09-08 NonBookrunner BNP Paribas/New York BNPPAR GLCO Global Coordinator(s) 0 1 2021-09-08 NonBookrunner BofA Securities BofA GLCO Global Coordinator(s) 0 1 2021-09-08 NonBookrunner JP Morgan JPM GLCO Global Coordinator(s) 0 1 2021-09-08 NonBookrunner Mizuho Securities USA Inc MIZ GLCO Global Coordinator(s) 0 1 2021-09-08 NonBookrunner Rabo Securities USA Inc RABO GLCO Global Coordinator(s) 0 1 2021-09-08 NonBookrunner Scotia Capital USA Inc SCOTIA GLCO Global Coordinator(s) 0 1 2021-09-08 Trustee Deutsche Bank Trust Company Am DB PAAG Paying Agent(s) 0 7 2021-09-08 Trustee Deutsche Bank Trust Company Am DB TRST Trustee(s) 0 7 2021-09-08 Trustee Deutsche Bank Trust Company Am DB TRNS Transfer Agent(s) 0 7 2021-09-08 Trustee Deutsche Bank Trust Company Am DB RGST Registrar(s) 0 7 2021-09-08 Trustee Cleary Gottlieb Steen &amp; Hamilt CGS&amp;H LAI Legal Adviser to the Issuer(s) 0 16 2021-09-08 Trustee Internal Adviser IA LAI Legal Adviser to the Issuer(s) 0 16 2021-09-08 Trustee Weber Rechtsanwalte GmbH WEBERR LAI Legal Adviser to the Issuer(s) 0 16 2021-09-08 Trustee Allen &amp; Overy LLP ALLOVR LAM Legal Adviser(s) to the Manage 0 16 2021-09-08 Trustee Pinheiro &amp; Guimaraes Ltda PIGULT LAM Legal Adviser(s) to the Manage 0 16 2021-09-08 ESG Assurance Provider ISS-oekom ISSOEK SNPC 2nd Party Consultant 0 30 2021-09-08</t>
  </si>
  <si>
    <t>3,97</t>
  </si>
  <si>
    <t>BQ2995893</t>
  </si>
  <si>
    <t>BBG011MF43T6</t>
  </si>
  <si>
    <t>DM3N</t>
  </si>
  <si>
    <t>STEP-UP MARGIN: 12.5 BPS IF INDUSTRIAL WATER TARGET OR WOMEN IN LEADERSHIP TARGET NOT MET OR 25 BPS IF NEITHER IS MET.</t>
  </si>
  <si>
    <t>Bookrunner BNP Paribas Securities Corp BNPPAR JLMB Joint Lead Managers-Books 100000 1 2021-06-28 Bookrunner BofA Securities BofA JLMB Joint Lead Managers-Books 100000 1 2021-06-28 Bookrunner Credit Agricole Securities USA CASECS JLMB Joint Lead Managers-Books 100000 1 2021-06-28 Bookrunner Goldman Sachs Bank Europe SE GS JLMB Joint Lead Managers-Books 100000 1 2021-06-28 Bookrunner JP Morgan Securities LLC JPM JLMB Joint Lead Managers-Books 100000 1 2021-06-28 Bookrunner Mizuho Securities USA LLC MIZ JLMB Joint Lead Managers-Books 100000 1 2021-06-28 Bookrunner MUFG Securities Americas Inc MUFG JLMB Joint Lead Managers-Books 100000 1 2021-06-28 Bookrunner Rabo Securities USA Inc RABO JLMB Joint Lead Managers-Books 100000 1 2021-06-28 Bookrunner Scotia Capital USA Inc SCOTIA JLMB Joint Lead Managers-Books 100000 1 2021-06-28 Bookrunner SMBC Nikko Securities America SMBC JLMB Joint Lead Managers-Books 100000 1 2021-06-28 Trustee Deutsche Bank Trust Co America DB PAAG Paying Agent(s) 0 7 2021-06-28 Trustee Deutsche Bank Trust Co America DB TRST Trustee(s) 0 7 2021-06-28 Trustee Deutsche Bank Trust Co America DB RGST Registrar(s) 0 7 2021-06-28 Trustee Cleary Gottlieb Steen &amp; Hamilt CGS&amp;H LAI Legal Adviser to the Issuer(s) 0 16 2021-06-28 Trustee Internal Adviser IA LAI Legal Adviser to the Issuer(s) 0 16 2021-06-28 Trustee Weber Rechtsanwalte GmbH WEBERR LAI Legal Adviser to the Issuer(s) 0 16 2021-06-28 Trustee Paul Hastings LLP PAULHS LAM Legal Adviser(s) to the Manage 0 16 2021-06-28 ESG Assurance Provider ISS-oekom ISSOEK SNPC 2nd Party Consultant 0 30 2021-06-28</t>
  </si>
  <si>
    <t>ZO4406484</t>
  </si>
  <si>
    <t>BBG00X8QXQM3</t>
  </si>
  <si>
    <t>2020-09-14</t>
  </si>
  <si>
    <t>2031-01-15</t>
  </si>
  <si>
    <t>STEP-UP MARGIN: 25 BPS.STEP-UP EVENT: 09/16/2027. &lt;=15%. WOMEN ON BOARD&gt;=30% 12/31/2025.</t>
  </si>
  <si>
    <t>Bookrunner Banco Bradesco BBI SA BBBBI JLMB Joint Lead Managers-Books 9615 4 2020-11-16 Bookrunner Banco Safra SA SAFRA JLMB Joint Lead Managers-Books 9615 4 2020-11-16 Bookrunner BNP Paribas Securities Corp BNPPAR JLMB Joint Lead Managers-Books 38461 4 2020-11-16 Bookrunner BofA Securities BofA JLMB Joint Lead Managers-Books 38465 4 2020-11-16 Bookrunner Credit Agricole Securities USA CASECS JLMB Joint Lead Managers-Books 38461 4 2020-11-16 Bookrunner Goldman Sachs GS JLMB Joint Lead Managers-Books 38461 4 2020-11-16 Bookrunner Itau BBA USA Securities Inc ITAU JLMB Joint Lead Managers-Books 9615 4 2020-11-16 Bookrunner JP Morgan JPM JLMB Joint Lead Managers-Books 38465 4 2020-11-16 Bookrunner Mizuho Securities USA LLC MIZ JLMB Joint Lead Managers-Books 38461 4 2020-11-16 Bookrunner Morgan Stanley &amp; Co LLC MS JLMB Joint Lead Managers-Books 38461 4 2020-11-16 Bookrunner MUFG Securities Americas Inc MUFG JLMB Joint Lead Managers-Books 38461 4 2020-11-16 Bookrunner Rabo Securities USA Inc RABO JLMB Joint Lead Managers-Books 38461 4 2020-11-16 Bookrunner Santander Investment Securitie SANTAN JLMB Joint Lead Managers-Books 38461 4 2020-11-16 Bookrunner Scotia Capital USA Inc SCOTIA JLMB Joint Lead Managers-Books 38461 4 2020-11-16 Bookrunner SMBC Nikko Securities America SMBC JLMB Joint Lead Managers-Books 38461 4 2020-11-16 Bookrunner XP Investimentos CCTVM SA XPINVE JLMB Joint Lead Managers-Books 9615 4 2020-11-16 #N/A N/A Cleary Gottlieb Steen &amp; Hamilt CGS&amp;H LAI Legal Adviser to the Issuer(s) 0 17 2020-11-16 #N/A N/A Internal Adviser IA LAI Legal Adviser to the Issuer(s) 0 17 2020-11-16 #N/A N/A Weber Rechtsanwalte GmbH WEBERR LAI Legal Adviser to the Issuer(s) 0 17 2020-11-16 #N/A N/A Linklaters LLP L&amp;A LAM Legal Adviser(s) to the Manage 0 17 2020-11-16 #N/A N/A Pinheiro &amp; Guimaraes Ltda PIGULT LAM Legal Adviser(s) to the Manage 0 17 2020-11-16 Bookrunner BNP Paribas Securities Corp BNPPAR JLMB Joint Lead Managers-Books 62500 1 2020-09-10 Bookrunner BofA Securities BofA JLMB Joint Lead Managers-Books 62500 1 2020-09-10 Bookrunner Credit Agricole Securities USA CASECS JLMB Joint Lead Managers-Books 62500 1 2020-09-10 Bookrunner Goldman Sachs GS JLMB Joint Lead Managers-Books 62500 1 2020-09-10 Bookrunner JP Morgan Securities LLC JPM JLMB Joint Lead Managers-Books 62500 1 2020-09-10 Bookrunner Mizuho Securities USA LLC MIZ JLMB Joint Lead Managers-Books 62500 1 2020-09-10 Bookrunner Morgan Stanley &amp; Co LLC MS JLMB Joint Lead Managers-Books 62500 1 2020-09-10 Bookrunner MUFG Securities Americas Inc MUFG JLMB Joint Lead Managers-Books 62500 1 2020-09-10 Bookrunner Rabo Securities USA Inc RABO JLMB Joint Lead Managers-Books 62500 1 2020-09-10 Bookrunner Santander Investment Securitie SANTAN JLMB Joint Lead Managers-Books 62500 1 2020-09-10 Bookrunner Scotia Capital USA Inc SCOTIA JLMB Joint Lead Managers-Books 62500 1 2020-09-10 Bookrunner SMBC Nikko Securities America SMBC JLMB Joint Lead Managers-Books 62500 1 2020-09-10 NonBookrunner BNP Paribas/New York BNPPAR GLCO Global Coordinator(s) 0 1 2020-09-10 NonBookrunner BofA Securities BofA GLCO Global Coordinator(s) 0 1 2020-09-10 NonBookrunner Credit Agricole Securities USA CASECS GLCO Global Coordinator(s) 0 1 2020-09-10 NonBookrunner JP Morgan JPM GLCO Global Coordinator(s) 0 1 2020-09-10 NonBookrunner Mizuho Securities USA Inc MIZ GLCO Global Coordinator(s) 0 1 2020-09-10 NonBookrunner Rabo Securities USA Inc RABO GLCO Global Coordinator(s) 0 1 2020-09-10 NonBookrunner Scotia Capital Inc SCOTIA GLCO Global Coordinator(s) 0 1 2020-09-10 Trustee Deutsche Bank Trust Company Am DB PAAG Paying Agent(s) 0 7 2020-09-10 Trustee Deutsche Bank Trust Company Am DB TRST Trustee(s) 0 7 2020-09-10 Trustee Deutsche Bank Trust Company Am DB TRNS Transfer Agent(s) 0 7 2020-09-10 Trustee Deutsche Bank Trust Company Am DB RGST Registrar(s) 0 7 2020-09-10 Trustee Cleary Gottlieb Steen &amp; Hamilt CGS&amp;H LAI Legal Adviser to the Issuer(s) 0 16 2020-09-10 Trustee Internal Adviser IA LAI Legal Adviser to the Issuer(s) 0 16 2020-09-10 Trustee Weber Rechtsanwalte GmbH WEBERR LAI Legal Adviser to the Issuer(s) 0 16 2020-09-10 Trustee Linklaters LLP L&amp;A LAM Legal Adviser(s) to the Manage 0 16 2020-09-10 Trustee Pinheiro &amp; Guimaraes Ltda PIGULT LAM Legal Adviser(s) to the Manage 0 16 2020-09-10 ESG Assurance Provider ISS-oekom ISSOEK SNPC 2nd Party Consultant 0 30 2020-09-10</t>
  </si>
  <si>
    <t>Tauron Polska Energia SA</t>
  </si>
  <si>
    <t>BM1904754</t>
  </si>
  <si>
    <t>BBG00Y1BMBQ2</t>
  </si>
  <si>
    <t>TPEPW</t>
  </si>
  <si>
    <t>2020-10-30</t>
  </si>
  <si>
    <t>2025-10-30</t>
  </si>
  <si>
    <t>STEP-UP MARGIN: 5BP (IF ONE TARGET NOT MET), 10BP (IF BOTH TARGETS NOT MET), STEP-UP EVENT: CO2 EMISSIONS, RENEWABLE ENERGY INSTALLED CAPACITY</t>
  </si>
  <si>
    <t>Bookrunner Bank Pekao SA PEKAO JLMB Joint Lead Managers-Books 0 1 2020-10-29 Bookrunner Erste Group Bank ERSTE JLMB Joint Lead Managers-Books 0 1 2020-10-29 Bookrunner PKO Bank Polski SA PKOBP JLMB Joint Lead Managers-Books 0 1 2020-10-29 Bookrunner Santander Bank Polska SA SANT JLMB Joint Lead Managers-Books 0 1 2020-10-29 Trustee PKO Bank Polski SA PKOBP DOC Documentation Agent(s) 0 7 2020-10-29 Trustee Santander Bank Polska SA SANT CALC Calculation Agent(s) 0 7 2020-10-29 Trustee White &amp; Case LLP W&amp;C LAM Legal Adviser(s) to the Manage 0 16 2020-10-29</t>
  </si>
  <si>
    <t>Teva Pharmaceutical Finance Netherlands II BV</t>
  </si>
  <si>
    <t>BS1759346</t>
  </si>
  <si>
    <t>BBG0136TNNQ8</t>
  </si>
  <si>
    <t>TEVA</t>
  </si>
  <si>
    <t>IL</t>
  </si>
  <si>
    <t>2021-11-09</t>
  </si>
  <si>
    <t>2027-05-09</t>
  </si>
  <si>
    <t>CPN STEP-UP 0.125% IF SUSTAINABILITY PERF TARGET NOT ACHIEVED BY 12/31/2025</t>
  </si>
  <si>
    <t>Bookrunner BNP Paribas/New York BNPPAR JLMB Joint Lead Managers-Books 154000 1 2021-11-02 Bookrunner BofA Securities BofA JLMB Joint Lead Managers-Books 154000 1 2021-11-02 Bookrunner Citigroup Global Markets Europ CITI JLMB Joint Lead Managers-Books 154000 1 2021-11-02 Bookrunner Goldman Sachs Bank Europe SE GS JLMB Joint Lead Managers-Books 154000 1 2021-11-02 Bookrunner HSBC Securities HSBC JLMB Joint Lead Managers-Books 112750 1 2021-11-02 Bookrunner JP Morgan AG JPM JLMB Joint Lead Managers-Books 112750 1 2021-11-02 Bookrunner Mizuho Securities Europe GmbH MIZUHO JLMB Joint Lead Managers-Books 112750 1 2021-11-02 Bookrunner MUFG Securities Europe NV MUFG JLMB Joint Lead Managers-Books 112750 1 2021-11-02 NonBookrunner Intesa Sanpaolo/NY INTESA CM Co-Manager(s) 16500 1 2021-11-02 NonBookrunner PNC Capital Markets LLC PNC CM Co-Manager(s) 16500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</si>
  <si>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4,17</t>
  </si>
  <si>
    <t>BS1759429</t>
  </si>
  <si>
    <t>BBG0136TNQ18</t>
  </si>
  <si>
    <t>2030-05-09</t>
  </si>
  <si>
    <t>STEP-UP MARGIN: 15 BPS. STEP-UP DEVENTS: REGULATORY SUBMISSIONS TARGET, PRODUCT VOLUME TARGET, REDUCTION GREENHOUSE GAS EMISSIONS</t>
  </si>
  <si>
    <t>Bookrunner BNP Paribas/New York BNPPAR JLMB Joint Lead Managers-Books 210000 1 2021-11-02 Bookrunner BofA Securities BofA JLMB Joint Lead Managers-Books 210000 1 2021-11-02 Bookrunner Citigroup Global Markets Inc CITI JLMB Joint Lead Managers-Books 210000 1 2021-11-02 Bookrunner Goldman Sachs Bank Europe SE GS JLMB Joint Lead Managers-Books 210000 1 2021-11-02 Bookrunner HSBC Securities HSBC JLMB Joint Lead Managers-Books 153750 1 2021-11-02 Bookrunner JP Morgan JPM JLMB Joint Lead Managers-Books 153750 1 2021-11-02 Bookrunner Mizuho Securities Europe GmbH MIZUHO JLMB Joint Lead Managers-Books 153750 1 2021-11-02 Bookrunner MUFG Securities Europe NV MUFG JLMB Joint Lead Managers-Books 153750 1 2021-11-02 NonBookrunner IMI - Intesa Sanpaolo IMI CM Co-Manager(s) 22500 1 2021-11-02 NonBookrunner PNC Capital Markets LLC PNC CM Co-Manager(s) 22500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</si>
  <si>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Teva Pharmaceutical Finance Netherlands III BV</t>
  </si>
  <si>
    <t>BS1759452</t>
  </si>
  <si>
    <t>BBG0136TNRY0</t>
  </si>
  <si>
    <t>2029-05-09</t>
  </si>
  <si>
    <t>SUSTAINABILITY-LINKED-STEP-UP 12.5 bps IF 2025 REGULATORY SUBMISSIONS TARGET NOT MET AND ANOTHER 12.5 BPS IF PRODUCT VOLUME TARGET AS OF TESTING DATE NOT MET.</t>
  </si>
  <si>
    <t>Bookrunner BNP Paribas/New York BNPPAR JLMB Joint Lead Managers-Books 140000 1 2021-11-02 Bookrunner BofA Securities BofA JLMB Joint Lead Managers-Books 140000 1 2021-11-02 Bookrunner Citigroup Global Markets Inc CITI JLMB Joint Lead Managers-Books 140000 1 2021-11-02 Bookrunner Goldman Sachs Bank Europe SE GS JLMB Joint Lead Managers-Books 140000 1 2021-11-02 Bookrunner HSBC Securities HSBC JLMB Joint Lead Managers-Books 102500 1 2021-11-02 Bookrunner JP Morgan JPM JLMB Joint Lead Managers-Books 102500 1 2021-11-02 Bookrunner Mizuho Securities USA Inc MIZ JLMB Joint Lead Managers-Books 102500 1 2021-11-02 Bookrunner MUFG Securities Americas Inc MUFG JLMB Joint Lead Managers-Books 102500 1 2021-11-02 NonBookrunner IMI - Intesa Sanpaolo IMI CM Co-Manager(s) 15000 1 2021-11-02 NonBookrunner PNC Capital Markets LLC PNC CM Co-Manager(s) 15000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</si>
  <si>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BS1775391</t>
  </si>
  <si>
    <t>BBG0136VL8H8</t>
  </si>
  <si>
    <t>Traton SE</t>
  </si>
  <si>
    <t>BN4942759</t>
  </si>
  <si>
    <t>BBG00YVH5S33</t>
  </si>
  <si>
    <t>TRAGR</t>
  </si>
  <si>
    <t>2021-03-03</t>
  </si>
  <si>
    <t>2028-03-03</t>
  </si>
  <si>
    <t>SUSTAINABILITY-LINKED SCHULDSCHEIN. TWO SETTLEMENT DATES: EUR 275MM ON 3/3/21 &amp; EUR 425MM ON  6/23/21.</t>
  </si>
  <si>
    <t>Bookrunner Landesbank Baden-Wuerttemberg LBBW JLMB Joint Lead Managers-Books 0 4 2021-06-23 Bookrunner SEB SEB JLMB Joint Lead Managers-Books 0 4 2021-06-23 Bookrunner UniCredit Bank AG UNICRD JLMB Joint Lead Managers-Books 0 4 2021-06-23 Bookrunner Landesbank Baden-Wuerttemberg LBBW JLMB Joint Lead Managers-Books 0 1 2021-03-03 Bookrunner SEB SEB JLMB Joint Lead Managers-Books 0 1 2021-03-03 Bookrunner UniCredit Bank AG UNICRD JLMB Joint Lead Managers-Books 0 1 2021-03-03</t>
  </si>
  <si>
    <t>BN4943351</t>
  </si>
  <si>
    <t>BBG00YVH6LR1</t>
  </si>
  <si>
    <t>2026-03-03</t>
  </si>
  <si>
    <t>SUSTAINABILITY-LINKED SCHULDSCHEIN. TWO SETTLEMENT DATES: EUR 275MM ON 3/3/21 &amp; EUR 425MM ON 6/23/21.</t>
  </si>
  <si>
    <t>BN4943443</t>
  </si>
  <si>
    <t>BBG00YVH6M44</t>
  </si>
  <si>
    <t>2024-03-03</t>
  </si>
  <si>
    <t>BO4001745</t>
  </si>
  <si>
    <t>BBG00ZJXLT93</t>
  </si>
  <si>
    <t>BO4001778</t>
  </si>
  <si>
    <t>BBG00ZJXLTH4</t>
  </si>
  <si>
    <t>SUSTAINABILITY-LINKED SCHULDSCHEIN. DEAL SIZE EUR 700MM. TWO SETTLEMENT DATES: EUR 275MM ON 3/3/21 &amp; EUR 425MM ON 06/23/21.</t>
  </si>
  <si>
    <t>BO4001760</t>
  </si>
  <si>
    <t>BBG00ZJXLTD8</t>
  </si>
  <si>
    <t>UBM Development AG</t>
  </si>
  <si>
    <t>BP3490789</t>
  </si>
  <si>
    <t>BBG010M9V7V0</t>
  </si>
  <si>
    <t>UBSAV</t>
  </si>
  <si>
    <t>2021-06-18</t>
  </si>
  <si>
    <t>PERP/CALL</t>
  </si>
  <si>
    <t>Jr Subordinated</t>
  </si>
  <si>
    <t>VARIABLE</t>
  </si>
  <si>
    <t>FOR EVERY YEAR THAT THE ISSUER'S ESG RATINGS BY BOTH ISS ESG AND ECOVADIS ARE BELOW CERTAIN THRESHOLDS, 0.10% PREMIUM ON THE REDEMPTION AMOUNT AT MATURITY.</t>
  </si>
  <si>
    <t>Bookrunner HSBC HSBC JLMB Joint Lead Managers-Books 0 1 2021-06-11 Bookrunner Raiffeisen Bank International RAIINT JLMB Joint Lead Managers-Books 0 1 2021-06-11 Trustee Clifford Chance LLP CHANCE LAM Legal Adviser(s) to the Manage 0 16 2021-06-11</t>
  </si>
  <si>
    <t>3,98</t>
  </si>
  <si>
    <t>BP3002782</t>
  </si>
  <si>
    <t>BBG010H4YJT1</t>
  </si>
  <si>
    <t>2021-05-21</t>
  </si>
  <si>
    <t>2026-05-21</t>
  </si>
  <si>
    <t>STEP-UP MARGIN 15 BP TO REDEMPTION AMT, STEP-UP EVENT: ESG RATING BELOW C+.</t>
  </si>
  <si>
    <t>Bookrunner MM Warburg &amp; CO KGaA MMWARB JLMB Joint Lead Managers-Books 0 1 2021-05-11 Bookrunner Raiffeisen Bank International RAIINT JLMB Joint Lead Managers-Books 0 1 2021-05-11 NonBookrunner Raiffeisen Bank International RAIINT GLCO Global Coordinator(s) 0 1 2021-05-11 Trustee MM Warburg &amp; CO KGaA MMWARB ESGA ESG Agent 0 7 2021-05-11 Trustee Raiffeisen Bank International RAIINT ESGA ESG Agent 0 7 2021-05-11 #N/A N/A Not Available N/A DLR Dealer(s) 0 27 2021-04-27 #N/A N/A Not Available N/A EXCH Exchange Agent(s) 0 27 2021-04-27</t>
  </si>
  <si>
    <t>VZ Secured Financing BV</t>
  </si>
  <si>
    <t>BT3408833</t>
  </si>
  <si>
    <t>BBG014D6JTZ0</t>
  </si>
  <si>
    <t>ZIGGO</t>
  </si>
  <si>
    <t>144a</t>
  </si>
  <si>
    <t>Cable &amp; Satellite</t>
  </si>
  <si>
    <t>Cable Satellite</t>
  </si>
  <si>
    <t>STEP MARGIN: 12.5BPS, STEP EVENT: CPN INC IF SPT A OR B MISS BY 12/31/2025, REDEMP INC/DEC IF SPT A &amp; B MISS/ACHIEVED, NO LESS THAN 100%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</si>
  <si>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Bank Trust Co America DB PAAG Paying Agent(s) 0 7 2022-01-06 Trustee Deutsche Trustee Co Ltd DBTRUS TRST Trustee(s) 0 7 2022-01-06 Trustee Deutsche Bank AG London DB TRNS Transfer Agent(s) 0 7 2022-01-06 Trustee Deutsche Bank Trust Co America DB TRNS Transfer Agent(s) 0 7 2022-01-06 Trustee Deutsche Bank Luxembourg SA DB RGST Registrar(s) 0 7 2022-01-06 Trustee Deutsche Bank Trust Co America DB RGST Registrar(s) 0 7 2022-01-06 Trustee Allen &amp; Overy LLP ALLOVR LAI Legal Adviser to the Issuer(s) 0 16 2022-01-06 Trustee Ropes &amp; Gray International LLP RPGRYI LAI Legal Adviser to the Issuer(s)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</si>
  <si>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BT3367799</t>
  </si>
  <si>
    <t>BBG014D438Q8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</si>
  <si>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Trustee Co Ltd DBTRUS TRST Trustee(s) 0 7 2022-01-06 Trustee Deutsche Bank AG London DB TRNS Transfer Agent(s) 0 7 2022-01-06 Trustee Ogier OGIER LIST Listing Agent(s) 0 7 2022-01-06 Trustee Deutsche Bank Luxembourg SA DB RGST Registrar(s) 0 7 2022-01-06 Trustee Allen &amp; Overy AONETH LAI Legal Adviser to the Issuer(s) 0 16 2022-01-06 Trustee Ropes &amp; Gray Ltd R&amp;G LAI Legal Adviser to the Issuer(s) 0 16 2022-01-06 Trustee Baker McKenzie/London BKLNDN LAT Legal Adviser(s) to the Truste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</si>
  <si>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BT3408114</t>
  </si>
  <si>
    <t>BBG014D6F318</t>
  </si>
  <si>
    <t>RegS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</si>
  <si>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Trustee Co Ltd DBTRUS TRST Trustee(s) 0 7 2022-01-06 Trustee Deutsche Bank AG London DB TRNS Transfer Agent(s) 0 7 2022-01-06 Trustee Deutsche Bank Trust Co America DB TRNS Transfer Agent(s) 0 7 2022-01-06 Trustee Deutsche Bank Luxembourg SA DB RGST Registrar(s) 0 7 2022-01-06 Trustee Deutsche Bank Trust Co America DB RGST Registrar(s) 0 7 2022-01-06 Trustee Allen &amp; Overy LLP ALLOVR LAI Legal Adviser to the Issuer(s) 0 16 2022-01-06 Trustee Ropes &amp; Gray International LLP RPGRYI LAI Legal Adviser to the Issuer(s)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</si>
  <si>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BT3367682</t>
  </si>
  <si>
    <t>BBG014D43343</t>
  </si>
  <si>
    <t>Valeo</t>
  </si>
  <si>
    <t>BQ6920418</t>
  </si>
  <si>
    <t>BBG011XTZZP3</t>
  </si>
  <si>
    <t>FRFP</t>
  </si>
  <si>
    <t>2021-08-03</t>
  </si>
  <si>
    <t>2028-08-03</t>
  </si>
  <si>
    <t>STEP-UP MARGIN: 37.5 BP, STEP-UP EVENT: CO2 EMISSIONS</t>
  </si>
  <si>
    <t>Bookrunner BNP Paribas BNPP JLMB Joint Lead Managers-Books 0 1 2021-07-27 Bookrunner Credit Agricole CIB CACIB JLMB Joint Lead Managers-Books 0 1 2021-07-27 Bookrunner Credit Mutuel-CIC CM-CIC JLMB Joint Lead Managers-Books 0 1 2021-07-27 Bookrunner Mizuho International PLC MIZUHO JLMB Joint Lead Managers-Books 0 1 2021-07-27 Bookrunner Natixis NATIX JLMB Joint Lead Managers-Books 0 1 2021-07-27 Bookrunner Societe Generale SG JLMB Joint Lead Managers-Books 0 1 2021-07-27 NonBookrunner BNP Paribas BNPP GLCO Global Coordinator(s) 0 1 2021-07-27 NonBookrunner Credit Agricole CIB CACIB GLCO Global Coordinator(s) 0 1 2021-07-27 Trustee Clifford Chance LLP CHANCE LAM Legal Adviser(s) to the Manage 0 16 2021-07-27 ESG Assurance Provider ISS-oekom ISSOEK SNPC 2nd Party Consultant 0 30 2021-07-27</t>
  </si>
  <si>
    <t>Varta AG</t>
  </si>
  <si>
    <t>BU9303993</t>
  </si>
  <si>
    <t>BBG015R60762</t>
  </si>
  <si>
    <t>VARGR</t>
  </si>
  <si>
    <t>2027-03-30</t>
  </si>
  <si>
    <t>ESG LINKED +/-2.5 BPS BASED ON SUSTAINALYTICS ESG RATING.</t>
  </si>
  <si>
    <t>Bookrunner BayernLB BAYLB JLMB Joint Lead Managers-Books 0 1 2022-03-30 Bookrunner HSBC HSBC JLMB Joint Lead Managers-Books 0 1 2022-03-30 Bookrunner UniCredit UNICRD JLMB Joint Lead Managers-Books 0 1 2022-03-30</t>
  </si>
  <si>
    <t>BU9302615</t>
  </si>
  <si>
    <t>BBG015R5V118</t>
  </si>
  <si>
    <t>2029-03-30</t>
  </si>
  <si>
    <t>Veneziana Energia Risorse Idriche Territorio Ambiente Servizi SpA</t>
  </si>
  <si>
    <t>BM8015802</t>
  </si>
  <si>
    <t>BBG00YCLMZT2</t>
  </si>
  <si>
    <t>VRITAS</t>
  </si>
  <si>
    <t>2020-12-09</t>
  </si>
  <si>
    <t>2027-12-09</t>
  </si>
  <si>
    <t>STEP-UP MARGIN: 10BP, STEP-UP EVENT: 2024 ESG RATING</t>
  </si>
  <si>
    <t>Bookrunner UniCredit UNICRD SOLE Sole Manager 0 1 2020-11-27</t>
  </si>
  <si>
    <t>Verallia SA</t>
  </si>
  <si>
    <t>BS2913736</t>
  </si>
  <si>
    <t>BBG013BM8ZQ7</t>
  </si>
  <si>
    <t>VRLAFP</t>
  </si>
  <si>
    <t>STEP-UP MARGIN: 25BP (ZERO SPT MET)/12.5BP (ONE SPT MET), STEP UP EVENTS: CO2 EMISSIONS (2025), EXTERNAL CULLET SHARE IS LESS THAN 59% (2025)</t>
  </si>
  <si>
    <t>Bookrunner Banco Santander SANT JLMB Joint Lead Managers-Books 0 1 2021-11-03 Bookrunner BNP Paribas BNPP JLMB Joint Lead Managers-Books 0 1 2021-11-03 Bookrunner Credit Agricole CIB CACIB JLMB Joint Lead Managers-Books 0 1 2021-11-03 Bookrunner Deutsche Bank DB JLMB Joint Lead Managers-Books 0 1 2021-11-03 Bookrunner La Banque Postale SA BANPOS JLMB Joint Lead Managers-Books 0 1 2021-11-03 Bookrunner Raiffeisen Bank International RBI JLMB Joint Lead Managers-Books 0 1 2021-11-03 Bookrunner Societe Generale SG JLMB Joint Lead Managers-Books 0 1 2021-11-03 NonBookrunner Banco Santander SANT GLCO Global Coordinator(s) 0 1 2021-11-03 NonBookrunner BNP Paribas BNPP GLCO Global Coordinator(s) 0 1 2021-11-03 NonBookrunner Societe Generale SG GLCO Global Coordinator(s) 0 1 2021-11-03 Trustee White &amp; Case LLP W&amp;C LAI Legal Adviser to the Issuer(s) 0 16 2021-11-03 Trustee Allen &amp; Overy LLP ALLOVR LAM Legal Adviser(s) to the Manage 0 16 2021-11-03</t>
  </si>
  <si>
    <t>BP4319292</t>
  </si>
  <si>
    <t>BBG010TZBC19</t>
  </si>
  <si>
    <t>2028-05-14</t>
  </si>
  <si>
    <t>STEP UP MARGIN: 10BPS, 20BPS. STEP UP EVENT: CO2 EMISSIONS MORE THAN 2,625KT, EXTERNAL CULLET SHARE LESS THAN 59% IN 2025.</t>
  </si>
  <si>
    <t>Bookrunner Banco Santander SANT JLMB Joint Lead Managers-Books 0 1 2021-05-06 Bookrunner Bank of America BA JLMB Joint Lead Managers-Books 0 1 2021-05-06 Bookrunner BNP Paribas BNPP JLMB Joint Lead Managers-Books 0 1 2021-05-06 Bookrunner Credit Agricole CIB CACIB JLMB Joint Lead Managers-Books 0 1 2021-05-06 Bookrunner Deutsche Bank DB JLMB Joint Lead Managers-Books 0 1 2021-05-06 Bookrunner Raiffeisen Bank International RBI JLMB Joint Lead Managers-Books 0 1 2021-05-06 Bookrunner Societe Generale SG JLMB Joint Lead Managers-Books 0 1 2021-05-06 NonBookrunner BNP Paribas BNPP GLCO Global Coordinator(s) 0 1 2021-05-06 NonBookrunner Credit Agricole CIB CACIB GLCO Global Coordinator(s) 0 1 2021-05-06 NonBookrunner Deutsche Bank DB GLCO Global Coordinator(s) 0 1 2021-05-06 Trustee Societe Generale SG PAAG Paying Agent(s) 0 7 2021-05-06 Trustee Societe Generale SG CALC Calculation Agent(s) 0 7 2021-05-06 Trustee Societe Generale SG FISC Fiscal Agent(s) 0 7 2021-05-06 Trustee White &amp; Case LLP W&amp;C LAI Legal Adviser to the Issuer(s) 0 16 2021-05-06 Trustee Allen &amp; Overy LLP ALLOVR LAM Legal Adviser(s) to the Manage 0 16 2021-05-06</t>
  </si>
  <si>
    <t>Verbund AG</t>
  </si>
  <si>
    <t>BO7653054</t>
  </si>
  <si>
    <t>BBG00ZSJDM98</t>
  </si>
  <si>
    <t>VERAV</t>
  </si>
  <si>
    <t>2021-04-01</t>
  </si>
  <si>
    <t>2041-04-01</t>
  </si>
  <si>
    <t>A-</t>
  </si>
  <si>
    <t>Bookrunner BofA Securities Europe SA BOFAS JLMB Joint Lead Managers-Books 0 1 2021-03-24 Bookrunner Erste Group Bank ERSTE JLMB Joint Lead Managers-Books 0 1 2021-03-24 Bookrunner JP Morgan Securities PLC JPM JLMB Joint Lead Managers-Books 0 1 2021-03-24 Bookrunner Morgan Stanley &amp; Co Internatio MS JLMB Joint Lead Managers-Books 0 1 2021-03-24 Bookrunner Societe Generale SG JLMB Joint Lead Managers-Books 0 1 2021-03-24 Trustee Citibank Europe PLC CITIFS PAAG Paying Agent(s) 0 7 2021-03-24 Trustee BofA Securities Europe SA BOFAS ESGA ESG Agent 0 7 2021-03-24 Trustee JP Morgan Securities PLC JPM ESGA ESG Agent 0 7 2021-03-24 Trustee Binder Grosswang Rechtsanwalte BINGRO LAI Legal Adviser to the Issuer(s) 0 16 2021-03-24 Trustee White &amp; Case LLP W&amp;C LAI Legal Adviser to the Issuer(s) 0 16 2021-03-24 Trustee Linklaters LLP/Germany LINK LAM Legal Adviser(s) to the Manage 0 16 2021-03-24 Trustee Schonherr Rechtsanwalte GmbH SCHREC LAM Legal Adviser(s) to the Manage 0 16 2021-03-24 ESG Assurance Provider ISS Corporate Solutions ISSCRP SNPC 2nd Party Consultant 0 30 2021-03-24</t>
  </si>
  <si>
    <t>Verde Bidco SpA</t>
  </si>
  <si>
    <t>BR4193255</t>
  </si>
  <si>
    <t>BBG012HQDNP6</t>
  </si>
  <si>
    <t>ITLYUM</t>
  </si>
  <si>
    <t>2021-10-01</t>
  </si>
  <si>
    <t>2026-10-01</t>
  </si>
  <si>
    <t>STEP-UP PREMIUM: REDEMPTION 0.3% (A) + 0.3% (B) OF PRINCIPAL AMOUNT OF THE NOTES UNLESS ACHIEVED (A) CO2 AVOIDED EMISSIONS TARGET AND (B) QUANT. OF WASTE TARGET</t>
  </si>
  <si>
    <t>Bookrunner BofA Securities Europe SA BOFAS SOLE Sole Manager 0 4 2021-11-26 Bookrunner Bank of America BA JLMB Joint Lead Managers-Books 0 4 2021-10-29 Bookrunner Credit Suisse CS JLMB Joint Lead Managers-Books 0 4 2021-10-29 #N/A N/A Latham &amp; Watkins LLP LATHAM LAM Legal Adviser(s) to the Manage 0 17 2021-10-29 Bookrunner Banca IMI B.IMI JLMB Joint Lead Managers-Books 0 1 2021-09-15 Bookrunner Bank of America Securities Ltd BASL JLMB Joint Lead Managers-Books 0 1 2021-09-15 Bookrunner Credit Suisse CS JLMB Joint Lead Managers-Books 0 1 2021-09-15 Bookrunner UniCredit UNICRD JLMB Joint Lead Managers-Books 0 1 2021-09-15 NonBookrunner Bank of America Securities Ltd BASL GLCO Global Coordinator(s) 0 1 2021-09-15 NonBookrunner Credit Suisse CS GLCO Global Coordinator(s) 0 1 2021-09-15 Trustee Bank of New York Mellon/London BNY PAAG Paying Agent(s) 0 7 2021-09-15 Trustee Law Debenture Trust Corp PLC LAWDEB TRST Trustee(s) 0 7 2021-09-15 Trustee Bank of New York Mellon/London BNY TRNS Transfer Agent(s) 0 7 2021-09-15 Trustee Bank of New York Mellon SA-NV/ BNYM RGST Registrar(s) 0 7 2021-09-15 Trustee Gattai Minoli Agostinelli &amp; Pa GATTAI LAI Legal Adviser to the Issuer(s) 0 16 2021-09-15 Trustee Weil Gotshal &amp; Manges LLP WG&amp;M LAI Legal Adviser to the Issuer(s) 0 16 2021-09-15 Trustee White &amp; Case LLP WC1 LAT Legal Adviser(s) to the Truste 0 16 2021-09-15 Trustee Latham &amp; Watkins LLP LATHAM LAM Legal Adviser(s) to the Manage 0 16 2021-09-15 Trustee Latham &amp; Watkins LLP LATHAM LAM Legal Adviser(s) to the Manage 0 16 2021-09-15 ESG Assurance Provider ISS-oekom ISSOEK SNPC 2nd Party Consultant 0 30 2021-09-15</t>
  </si>
  <si>
    <t>BR4160098</t>
  </si>
  <si>
    <t>BBG012HPF995</t>
  </si>
  <si>
    <t>Bookrunner BofA Securities Europe SA BOFAS SOLE Sole Manager 0 4 2021-11-26 Bookrunner Bank of America BA JLMB Joint Lead Managers-Books 0 4 2021-10-29 Bookrunner Credit Suisse CS JLMB Joint Lead Managers-Books 0 4 2021-10-29 #N/A N/A Latham &amp; Watkins LLP LATHAM LAM Legal Adviser(s) to the Manage 0 17 2021-10-29 Bookrunner Banca IMI B.IMI JLMB Joint Lead Managers-Books 0 1 2021-09-15 Bookrunner Bank of America Securities Ltd BASL JLMB Joint Lead Managers-Books 0 1 2021-09-15 Bookrunner Credit Suisse CS JLMB Joint Lead Managers-Books 0 1 2021-09-15 Bookrunner UniCredit UNICRD JLMB Joint Lead Managers-Books 0 1 2021-09-15 NonBookrunner Bank of America Securities Ltd BASL GLCO Global Coordinator(s) 0 1 2021-09-15 NonBookrunner Credit Suisse CS GLCO Global Coordinator(s) 0 1 2021-09-15 Trustee Bank of New York Mellon/London BNY PAAG Paying Agent(s) 0 7 2021-09-15 Trustee Law Debenture Trust Corp PLC LAWDEB TRST Trustee(s) 0 7 2021-09-15 Trustee Bank of New York Mellon/London BNY TRNS Transfer Agent(s) 0 7 2021-09-15 Trustee Bank of New York Mellon SA-NV/ BNYM RGST Registrar(s) 0 7 2021-09-15 Trustee Gattai Minoli Agostinelli &amp; Pa GATTAI LAI Legal Adviser to the Issuer(s) 0 16 2021-09-15 Trustee Weil Gotshal &amp; Manges LLP WG&amp;M LAI Legal Adviser to the Issuer(s) 0 16 2021-09-15 Trustee White &amp; Case LLP WC1 LAT Legal Adviser(s) to the Truste 0 16 2021-09-15 Trustee Latham &amp; Watkins LLP LATHAM LAM Legal Adviser(s) to the Manage 0 16 2021-09-15 Trustee Latham &amp; Watkins LLP LATHAM LAM Legal Adviser(s) to the Manage 0 16 2021-09-15</t>
  </si>
  <si>
    <t>Vestas Wind Systems Finance BV</t>
  </si>
  <si>
    <t>BU6749503</t>
  </si>
  <si>
    <t>BBG015JQWQ42</t>
  </si>
  <si>
    <t>VWSDC</t>
  </si>
  <si>
    <t>2022-03-15</t>
  </si>
  <si>
    <t>2029-06-15</t>
  </si>
  <si>
    <t>STEP-UP MARGIN: UP TO 25BP; STEP-UP EVENT: SCOPE 1, 2 AND 3 CO2 EMISSIONS</t>
  </si>
  <si>
    <t>Bookrunner Citi CITI JLMB Joint Lead Managers-Books 100000 1 2022-03-08 Bookrunner DNB Markets DNB JLMB Joint Lead Managers-Books 100000 1 2022-03-08 Bookrunner SEB SEB JLMB Joint Lead Managers-Books 100000 1 2022-03-08 Bookrunner Societe Generale SG JLMB Joint Lead Managers-Books 100000 1 2022-03-08 Bookrunner UniCredit UNICRD JLMB Joint Lead Managers-Books 100000 1 2022-03-08 NonBookrunner SEB SEB GLCO Global Coordinator(s) 0 1 2022-03-08 NonBookrunner UniCredit UNICRD GLCO Global Coordinator(s) 0 1 2022-03-08 ESG Assurance Provider DNV GL Group AS DNVGI SNPC 2nd Party Consultant 0 30 2022-03-08</t>
  </si>
  <si>
    <t>BU6749586</t>
  </si>
  <si>
    <t>BBG015JQWRH6</t>
  </si>
  <si>
    <t>2034-06-15</t>
  </si>
  <si>
    <t>Voith GmbH &amp; Co KGaA</t>
  </si>
  <si>
    <t>ZP5663015</t>
  </si>
  <si>
    <t>BBG00RFBZ7G8</t>
  </si>
  <si>
    <t>VOITGR</t>
  </si>
  <si>
    <t>2020-02-26</t>
  </si>
  <si>
    <t>2030-02-26</t>
  </si>
  <si>
    <t>ESG-LINKED SCHULDSCHEIN. SUSTAINABILITY PRICING ADJUSTMENT: +2.5BPS IF ESG; RATING &lt;C+ BY ISS ESG; -2.5BPS IF &gt;C+.</t>
  </si>
  <si>
    <t>Bookrunner Landesbank Baden-Wuerttemberg LBBW JLMB Joint Lead Managers-Books 0 1 2020-02-26 Bookrunner UniCredit Bank AG UNICRD JLMB Joint Lead Managers-Books 0 1 2020-02-26</t>
  </si>
  <si>
    <t>ZP5670671</t>
  </si>
  <si>
    <t>BBG00RFC2F01</t>
  </si>
  <si>
    <t>2025-02-26</t>
  </si>
  <si>
    <t>ZP5670580</t>
  </si>
  <si>
    <t>BBG00RFC2D88</t>
  </si>
  <si>
    <t>2027-02-26</t>
  </si>
  <si>
    <t>Vossloh AG</t>
  </si>
  <si>
    <t>BN9200765</t>
  </si>
  <si>
    <t>BBG00Z5H8Z12</t>
  </si>
  <si>
    <t>VOSGR</t>
  </si>
  <si>
    <t>2021-02-23</t>
  </si>
  <si>
    <t>Subordinated</t>
  </si>
  <si>
    <t>Bookrunner Jefferies International Ltd JEFF JLMB Joint Lead Managers-Books 0 1 2021-02-15 Bookrunner MM Warburg &amp; CO KGaA MMWARB JLMB Joint Lead Managers-Books 0 1 2021-02-15 Trustee White &amp; Case LLP W&amp;C LAM Legal Adviser(s) to the Manage 0 16 2021-02-15</t>
  </si>
  <si>
    <t>Webuild SpA</t>
  </si>
  <si>
    <t>BT5681023</t>
  </si>
  <si>
    <t>BBG014LLWV97</t>
  </si>
  <si>
    <t>IPGIM</t>
  </si>
  <si>
    <t>2022-01-28</t>
  </si>
  <si>
    <t>2026-07-28</t>
  </si>
  <si>
    <t>STEP-UP MARGIN: 75BPS AT REDEMPTION, STEP-UP EVENT: FAILURE TO REDUCE SUM OF SCOPE 1 &amp; 2 GHG EMISSIONS BY 50% BY 12/31/2025 OR AT REDEMPTION.</t>
  </si>
  <si>
    <t>Bookrunner BofA Securities BofA JLMB Joint Lead Managers-Books 0 1 2022-01-19 Bookrunner Goldman Sachs International GSI JLMB Joint Lead Managers-Books 0 1 2022-01-19 Bookrunner IMI - Intesa Sanpaolo IMI JLMB Joint Lead Managers-Books 0 1 2022-01-19 Bookrunner Natixis NATIX JLMB Joint Lead Managers-Books 0 1 2022-01-19 Bookrunner UniCredit UNICRD JLMB Joint Lead Managers-Books 0 1 2022-01-19 NonBookrunner Banca Akros SpA AKROS CLM Co-Lead Manager(s) 0 1 2022-01-19 NonBookrunner Banco Bilbao Vizcaya Argentari BBVA CLM Co-Lead Manager(s) 0 1 2022-01-19 NonBookrunner BNP Paribas BNPP CLM Co-Lead Manager(s) 0 1 2022-01-19 Trustee Bank of New York Mellon/London BNY PAAG Paying Agent(s) 0 7 2022-01-19 Trustee BNY Mellon Corporate Trustee S BNYMEL TRST Trustee(s) 0 7 2022-01-19 Trustee Walkers Listing Services Ltd WALLIS LIST Listing Agent(s) 0 7 2022-01-19 Trustee Bonelli Erede Lombardi P BONELL LAI Legal Adviser to the Issuer(s) 0 16 2022-01-19 Trustee Linklaters LLP L&amp;A LAT Legal Adviser(s) to the Truste 0 16 2022-01-19 Trustee Linklaters LLP L&amp;A LAM Legal Adviser(s) to the Manage 0 16 2022-01-19 Trustee Studio Legale Associato assoc LINKLA LAM Legal Adviser(s) to the Manage 0 16 2022-01-19 ESG Assurance Provider Vigeo SASV VIGEO SNPC 2nd Party Consultant 0 30 2022-01-19</t>
  </si>
  <si>
    <t>YA Holding AB</t>
  </si>
  <si>
    <t>BS9540193</t>
  </si>
  <si>
    <t>BBG01404GG62</t>
  </si>
  <si>
    <t>YDHDG</t>
  </si>
  <si>
    <t>2021-12-17</t>
  </si>
  <si>
    <t>2024-12-17</t>
  </si>
  <si>
    <t>Educational Services</t>
  </si>
  <si>
    <t>BOND REDEEMED AT 100.75 IF THE ISSUER FAILS TO ACHIEVE SPT</t>
  </si>
  <si>
    <t>Bookrunner Carnegie CARNEG SOLE Sole Manager 0 1 2021-12-09 Trustee Nordic Trustee AB NRDTRS AGNT Agent(s) 0 7 2021-12-09 Trustee Carnegie Investment Bank AB CARNGI ISAG Issuing Agent(s) 0 7 2021-12-09</t>
  </si>
  <si>
    <t>Zeppelin GmbH</t>
  </si>
  <si>
    <t>BQ2321892</t>
  </si>
  <si>
    <t>BBG011KPH6F0</t>
  </si>
  <si>
    <t>ZEPPEL</t>
  </si>
  <si>
    <t>2021-08-06</t>
  </si>
  <si>
    <t>2028-08-06</t>
  </si>
  <si>
    <t>Construction Machinery</t>
  </si>
  <si>
    <t>SUSTAINABILITY-LINKED SCHULDSCHEIN. SUSTAINABILITY PRICING ADJUSTMENT: +/- 2.5BPS DEPENDING ON FINAL KPIS MET.</t>
  </si>
  <si>
    <t>Bookrunner Landesbank Baden-Wuerttemberg LBBW JLMB Joint Lead Managers-Books 0 1 2021-08-06 Bookrunner UniCredit Bank AG UNICRD JLMB Joint Lead Managers-Books 0 1 2021-08-06</t>
  </si>
  <si>
    <t>BQ2320183</t>
  </si>
  <si>
    <t>BBG011KPDX29</t>
  </si>
  <si>
    <t>2031-08-06</t>
  </si>
  <si>
    <t>degewo AG</t>
  </si>
  <si>
    <t>BT5673616</t>
  </si>
  <si>
    <t>BBG014LL3NG9</t>
  </si>
  <si>
    <t>DEGEWO</t>
  </si>
  <si>
    <t>2022-02-24</t>
  </si>
  <si>
    <t>2057-02-24</t>
  </si>
  <si>
    <t>35Y</t>
  </si>
  <si>
    <t>PRICING ADJ: +1.5BPS IF KPIS NOT ACHIEVED. KPIS: NEW RENTALS TO HOUSEHOLDS UNDER RESIDENTIAL ENTITLEMENT CERTIFICATE PROGRAM; CO2 EMISSIONS FOR ENTIRE PORTFOLIO</t>
  </si>
  <si>
    <t>Bookrunner BayernLB BAYLB JLMB Joint Lead Managers-Books 0 1 2022-02-24 Bookrunner UniCredit Bank AG UNICRD JLMB Joint Lead Managers-Books 0 1 2022-02-24</t>
  </si>
  <si>
    <t>BT5673632</t>
  </si>
  <si>
    <t>BBG014LL3NX0</t>
  </si>
  <si>
    <t>2052-02-24</t>
  </si>
  <si>
    <t>30Y</t>
  </si>
  <si>
    <t>BT5673640</t>
  </si>
  <si>
    <t>BBG014LL3PM7</t>
  </si>
  <si>
    <t>2047-02-24</t>
  </si>
  <si>
    <t>25Y</t>
  </si>
  <si>
    <t>BT5673673</t>
  </si>
  <si>
    <t>BBG014LL3QG2</t>
  </si>
  <si>
    <t>2037-02-24</t>
  </si>
  <si>
    <t>15Y</t>
  </si>
  <si>
    <t>BT5673681</t>
  </si>
  <si>
    <t>BBG014LL3QX3</t>
  </si>
  <si>
    <t>2032-02-24</t>
  </si>
  <si>
    <t>BT5673699</t>
  </si>
  <si>
    <t>BBG014LL3R52</t>
  </si>
  <si>
    <t>2029-02-24</t>
  </si>
  <si>
    <t>BT5673707</t>
  </si>
  <si>
    <t>BBG014LL3RM3</t>
  </si>
  <si>
    <t>2027-02-24</t>
  </si>
  <si>
    <t>BT5673772</t>
  </si>
  <si>
    <t>BBG014LL45K2</t>
  </si>
  <si>
    <t>2025-02-24</t>
  </si>
  <si>
    <t>BT5670141</t>
  </si>
  <si>
    <t>BBG014LKY8R8</t>
  </si>
  <si>
    <t>2062-02-24</t>
  </si>
  <si>
    <t>40Y</t>
  </si>
  <si>
    <t>BT5673665</t>
  </si>
  <si>
    <t>BBG014LL3Q36</t>
  </si>
  <si>
    <t>2042-02-24</t>
  </si>
  <si>
    <t>20Y</t>
  </si>
  <si>
    <t>ista International GmbH</t>
  </si>
  <si>
    <t>BR0363092</t>
  </si>
  <si>
    <t>BBG01252KSY3</t>
  </si>
  <si>
    <t>ISTAGR</t>
  </si>
  <si>
    <t>2021-09-23</t>
  </si>
  <si>
    <t>2026-09-23</t>
  </si>
  <si>
    <t>ESG-LINKED SCHULDSCHEIN:+/- UP TO 5BPS DEPENDING ON KPIS ACHIEVED OUT OF 5. ADDITIONAL ISSUER: TRIONISTA TOPCO, TRIONISTA HOLDCO &amp; ISTA DEUTSCHLAND.</t>
  </si>
  <si>
    <t>Bookrunner Landesbank Baden-Wuerttemberg LBBW JLMB Joint Lead Managers-Books 0 1 2021-09-23 Bookrunner Raiffeisen Bank International RAIINT JLMB Joint Lead Managers-Books 0 1 2021-09-23 Bookrunner UniCredit Bank AG UNICRD JLMB Joint Lead Managers-Books 0 1 2021-09-23</t>
  </si>
  <si>
    <t>4,1</t>
  </si>
  <si>
    <t>BR0363373</t>
  </si>
  <si>
    <t>BBG01252LV66</t>
  </si>
  <si>
    <t>2024-09-23</t>
  </si>
  <si>
    <t>ISIN</t>
  </si>
  <si>
    <t>Use of Proceeds</t>
  </si>
  <si>
    <t>AM0198102</t>
  </si>
  <si>
    <t>FR0013230943</t>
  </si>
  <si>
    <t>BBG00FPJS480</t>
  </si>
  <si>
    <t>5,28E+08</t>
  </si>
  <si>
    <t>General Corporate Purposes</t>
  </si>
  <si>
    <t>AM0715459</t>
  </si>
  <si>
    <t>FR0013231768</t>
  </si>
  <si>
    <t>BBG00FQJRY57</t>
  </si>
  <si>
    <t>6,42E+08</t>
  </si>
  <si>
    <t>1,5</t>
  </si>
  <si>
    <t>AM0925751</t>
  </si>
  <si>
    <t>XS1551068676</t>
  </si>
  <si>
    <t>BBG00FQPGHG0</t>
  </si>
  <si>
    <t>8,02E+08</t>
  </si>
  <si>
    <t>AM2048354</t>
  </si>
  <si>
    <t>XS1555402145</t>
  </si>
  <si>
    <t>BBG00FRZZN37</t>
  </si>
  <si>
    <t>5,37E+08</t>
  </si>
  <si>
    <t>1,25</t>
  </si>
  <si>
    <t>AM2053230</t>
  </si>
  <si>
    <t>FR0013233384</t>
  </si>
  <si>
    <t>BBG00FS01WW8</t>
  </si>
  <si>
    <t>6,44E+08</t>
  </si>
  <si>
    <t>Recapitalization General Corporate Purposes</t>
  </si>
  <si>
    <t>2,5</t>
  </si>
  <si>
    <t>AM5274676</t>
  </si>
  <si>
    <t>DE000BHY0MQ1</t>
  </si>
  <si>
    <t>BBG00FZM8G05</t>
  </si>
  <si>
    <t>5,27E+08</t>
  </si>
  <si>
    <t>AM5310512</t>
  </si>
  <si>
    <t>CH0353428060</t>
  </si>
  <si>
    <t>BBG00FZP4PT1</t>
  </si>
  <si>
    <t>2,23E+08</t>
  </si>
  <si>
    <t>0,55</t>
  </si>
  <si>
    <t>CHF</t>
  </si>
  <si>
    <t>AM7149413</t>
  </si>
  <si>
    <t>US86964WAB81</t>
  </si>
  <si>
    <t>BBG00G4V6BF4</t>
  </si>
  <si>
    <t>1,25E+09</t>
  </si>
  <si>
    <t>General Corporate Purposes Refinance</t>
  </si>
  <si>
    <t>AM7980791</t>
  </si>
  <si>
    <t>XS1581375182</t>
  </si>
  <si>
    <t>BBG00G6B4TP8</t>
  </si>
  <si>
    <t>3,21E+08</t>
  </si>
  <si>
    <t>AM8073679</t>
  </si>
  <si>
    <t>USA8372TAC20</t>
  </si>
  <si>
    <t>BBG00G6CN3Y2</t>
  </si>
  <si>
    <t>AM8379274</t>
  </si>
  <si>
    <t>DE000A19HCW0</t>
  </si>
  <si>
    <t>BBG00G6QJ740</t>
  </si>
  <si>
    <t>8,34E+08</t>
  </si>
  <si>
    <t>AM8379308</t>
  </si>
  <si>
    <t>DE000A19HCX8</t>
  </si>
  <si>
    <t>BBG00G6QJ7N9</t>
  </si>
  <si>
    <t>AM9419426</t>
  </si>
  <si>
    <t>FR0013247202</t>
  </si>
  <si>
    <t>BBG00G997RD4</t>
  </si>
  <si>
    <t>5,35E+08</t>
  </si>
  <si>
    <t>AN0018217</t>
  </si>
  <si>
    <t>XS1585010074</t>
  </si>
  <si>
    <t>BBG00GBDK466</t>
  </si>
  <si>
    <t>4,76</t>
  </si>
  <si>
    <t>AN7155798</t>
  </si>
  <si>
    <t>USN30707AE88</t>
  </si>
  <si>
    <t>BBG00GSK3ZX2</t>
  </si>
  <si>
    <t>1,5E+09</t>
  </si>
  <si>
    <t>4,75</t>
  </si>
  <si>
    <t>AN7155863</t>
  </si>
  <si>
    <t>US29278GAC24</t>
  </si>
  <si>
    <t>BBG00GSK42H2</t>
  </si>
  <si>
    <t>AN7160301</t>
  </si>
  <si>
    <t>US29278GAA67</t>
  </si>
  <si>
    <t>BBG00GSK9VB9</t>
  </si>
  <si>
    <t>AN7162919</t>
  </si>
  <si>
    <t>USN30707AC23</t>
  </si>
  <si>
    <t>BBG00GSKDF01</t>
  </si>
  <si>
    <t>AN7387276</t>
  </si>
  <si>
    <t>XS1627947440</t>
  </si>
  <si>
    <t>BBG00GSQM216</t>
  </si>
  <si>
    <t>5,61E+08</t>
  </si>
  <si>
    <t>Capital Expenditures General Corporate Purposes Investment</t>
  </si>
  <si>
    <t>0,29</t>
  </si>
  <si>
    <t>AN8852740</t>
  </si>
  <si>
    <t>FR0013261062</t>
  </si>
  <si>
    <t>BBG00GW45PW4</t>
  </si>
  <si>
    <t>AN9058669</t>
  </si>
  <si>
    <t>FR0013259421</t>
  </si>
  <si>
    <t>BBG00GWYY7F5</t>
  </si>
  <si>
    <t>3,16</t>
  </si>
  <si>
    <t>AO1483202</t>
  </si>
  <si>
    <t>XS1577960203</t>
  </si>
  <si>
    <t>BBG00H1RMD08</t>
  </si>
  <si>
    <t>5,67E+08</t>
  </si>
  <si>
    <t>AO1503470</t>
  </si>
  <si>
    <t>FR0013266848</t>
  </si>
  <si>
    <t>BBG00H1RSYD2</t>
  </si>
  <si>
    <t>5,71E+08</t>
  </si>
  <si>
    <t>Acquisition Financing General Corporate Purposes</t>
  </si>
  <si>
    <t>AO1503660</t>
  </si>
  <si>
    <t>FR0013266830</t>
  </si>
  <si>
    <t>BBG00H1RT143</t>
  </si>
  <si>
    <t>0,75</t>
  </si>
  <si>
    <t>AO5359275</t>
  </si>
  <si>
    <t>XS1657785538</t>
  </si>
  <si>
    <t>BBG00HBDR6K6</t>
  </si>
  <si>
    <t>4,15E+08</t>
  </si>
  <si>
    <t>AO8527100</t>
  </si>
  <si>
    <t>XS1672151492</t>
  </si>
  <si>
    <t>BBG00HK0VYP3</t>
  </si>
  <si>
    <t>9,01E+08</t>
  </si>
  <si>
    <t>1,75</t>
  </si>
  <si>
    <t>AO9374924</t>
  </si>
  <si>
    <t>DE000BHY0MT5</t>
  </si>
  <si>
    <t>BBG00HLB4LF7</t>
  </si>
  <si>
    <t>5,95E+08</t>
  </si>
  <si>
    <t>AP0285563</t>
  </si>
  <si>
    <t>FR0013281888</t>
  </si>
  <si>
    <t>BBG00HMNXWR1</t>
  </si>
  <si>
    <t>7,18E+08</t>
  </si>
  <si>
    <t>AP0773766</t>
  </si>
  <si>
    <t>XS1684269332</t>
  </si>
  <si>
    <t>BBG00HNRNHY7</t>
  </si>
  <si>
    <t>7,76E+08</t>
  </si>
  <si>
    <t>AP1154305</t>
  </si>
  <si>
    <t>XS1685798370</t>
  </si>
  <si>
    <t>BBG00HPJCNW4</t>
  </si>
  <si>
    <t>8,98E+08</t>
  </si>
  <si>
    <t>AP1175862</t>
  </si>
  <si>
    <t>AT0000A1XBU6</t>
  </si>
  <si>
    <t>BBG00HPJNKF7</t>
  </si>
  <si>
    <t>1,78E+08</t>
  </si>
  <si>
    <t>3,25</t>
  </si>
  <si>
    <t>AP4154393</t>
  </si>
  <si>
    <t>US29278GAF54</t>
  </si>
  <si>
    <t>BBG00HW2ZLF1</t>
  </si>
  <si>
    <t>3,5</t>
  </si>
  <si>
    <t>AP4154443</t>
  </si>
  <si>
    <t>USN30707AG37</t>
  </si>
  <si>
    <t>BBG00HW2ZPD4</t>
  </si>
  <si>
    <t>5,75</t>
  </si>
  <si>
    <t>AP4164178</t>
  </si>
  <si>
    <t>US00775CAA45</t>
  </si>
  <si>
    <t>BBG00HW3SN81</t>
  </si>
  <si>
    <t>Acquisition Financing General Corporate Purposes Refinance</t>
  </si>
  <si>
    <t>AP4164525</t>
  </si>
  <si>
    <t>USP01014AA03</t>
  </si>
  <si>
    <t>BBG00HW3SXT6</t>
  </si>
  <si>
    <t>AP4175547</t>
  </si>
  <si>
    <t>FR0013286846</t>
  </si>
  <si>
    <t>BBG00HW8SBR5</t>
  </si>
  <si>
    <t>4,7E+08</t>
  </si>
  <si>
    <t>0,5</t>
  </si>
  <si>
    <t>AP5121219</t>
  </si>
  <si>
    <t>XS1700721464</t>
  </si>
  <si>
    <t>BBG00HY21P67</t>
  </si>
  <si>
    <t>7,68E+08</t>
  </si>
  <si>
    <t>AP5382043</t>
  </si>
  <si>
    <t>XS1701884204</t>
  </si>
  <si>
    <t>BBG00HY6NZH0</t>
  </si>
  <si>
    <t>3,55E+08</t>
  </si>
  <si>
    <t>AP6386753</t>
  </si>
  <si>
    <t>XS1707063589</t>
  </si>
  <si>
    <t>BBG00HZV7BV9</t>
  </si>
  <si>
    <t>5,84E+08</t>
  </si>
  <si>
    <t>Refinance</t>
  </si>
  <si>
    <t>AP8048773</t>
  </si>
  <si>
    <t>US210383AG04</t>
  </si>
  <si>
    <t>BBG00J3Q48P8</t>
  </si>
  <si>
    <t>AP8048815</t>
  </si>
  <si>
    <t>XS1713568811</t>
  </si>
  <si>
    <t>BBG00J3Q48R6</t>
  </si>
  <si>
    <t>4,66E+08</t>
  </si>
  <si>
    <t>4,25</t>
  </si>
  <si>
    <t>AP8057758</t>
  </si>
  <si>
    <t>XS1713569033</t>
  </si>
  <si>
    <t>BBG00J3SDFK3</t>
  </si>
  <si>
    <t>AP8057824</t>
  </si>
  <si>
    <t>USN22038AE85</t>
  </si>
  <si>
    <t>BBG00J3SDJC4</t>
  </si>
  <si>
    <t>AP9123708</t>
  </si>
  <si>
    <t>IT0005283616</t>
  </si>
  <si>
    <t>BBG00J5HH300</t>
  </si>
  <si>
    <t>AQ3418656</t>
  </si>
  <si>
    <t>FR0013302809</t>
  </si>
  <si>
    <t>BBG00JFYWBY0</t>
  </si>
  <si>
    <t>8,82E+08</t>
  </si>
  <si>
    <t>AQ5656691</t>
  </si>
  <si>
    <t>PLPKN0000166</t>
  </si>
  <si>
    <t>BBG00JM9PVM4</t>
  </si>
  <si>
    <t>3,51</t>
  </si>
  <si>
    <t>AQ5794393</t>
  </si>
  <si>
    <t>PTMENUOM0009</t>
  </si>
  <si>
    <t>BBG00JMYVR05</t>
  </si>
  <si>
    <t>AQ8879746</t>
  </si>
  <si>
    <t>XS1765875718</t>
  </si>
  <si>
    <t>BBG00JVDJ1N7</t>
  </si>
  <si>
    <t>6,74E+08</t>
  </si>
  <si>
    <t>1st lien</t>
  </si>
  <si>
    <t>Intercompany Loan</t>
  </si>
  <si>
    <t>AR1704246</t>
  </si>
  <si>
    <t>XS1769040111</t>
  </si>
  <si>
    <t>BBG00K08B0D0</t>
  </si>
  <si>
    <t>9,31E+08</t>
  </si>
  <si>
    <t>AR1705011</t>
  </si>
  <si>
    <t>XS1769041192</t>
  </si>
  <si>
    <t>BBG00K08BGC6</t>
  </si>
  <si>
    <t>AR1705052</t>
  </si>
  <si>
    <t>XS1769041606</t>
  </si>
  <si>
    <t>BBG00K08BJF7</t>
  </si>
  <si>
    <t>1,7</t>
  </si>
  <si>
    <t>AR2058899</t>
  </si>
  <si>
    <t>DE000BHY0MW9</t>
  </si>
  <si>
    <t>BBG00K152QT1</t>
  </si>
  <si>
    <t>AR3861523</t>
  </si>
  <si>
    <t>DE000BHY0MX7</t>
  </si>
  <si>
    <t>BBG00K4LTBF2</t>
  </si>
  <si>
    <t>6,15E+08</t>
  </si>
  <si>
    <t>AR4499497</t>
  </si>
  <si>
    <t>XS1785467751</t>
  </si>
  <si>
    <t>BBG00K5S5DQ6</t>
  </si>
  <si>
    <t>1,23E+09</t>
  </si>
  <si>
    <t>AR4828976</t>
  </si>
  <si>
    <t>FR0013321080</t>
  </si>
  <si>
    <t>BBG00K64QXL6</t>
  </si>
  <si>
    <t>4,96E+08</t>
  </si>
  <si>
    <t>AR5347505</t>
  </si>
  <si>
    <t>US88167AAH41</t>
  </si>
  <si>
    <t>BBG00K6QTVX5</t>
  </si>
  <si>
    <t>6,75</t>
  </si>
  <si>
    <t>AR5347554</t>
  </si>
  <si>
    <t>US88167AAJ07</t>
  </si>
  <si>
    <t>BBG00K6QTXV3</t>
  </si>
  <si>
    <t>AR5358668</t>
  </si>
  <si>
    <t>USN8540WAA29</t>
  </si>
  <si>
    <t>BBG00K6QY593</t>
  </si>
  <si>
    <t>AR5358916</t>
  </si>
  <si>
    <t>USN8540WAB02</t>
  </si>
  <si>
    <t>BBG00K6QY7Q0</t>
  </si>
  <si>
    <t>4,5</t>
  </si>
  <si>
    <t>AR5374095</t>
  </si>
  <si>
    <t>XS1789459473</t>
  </si>
  <si>
    <t>BBG00K6R0Q10</t>
  </si>
  <si>
    <t>1,11E+09</t>
  </si>
  <si>
    <t>AR5377015</t>
  </si>
  <si>
    <t>XS1789456024</t>
  </si>
  <si>
    <t>BBG00K6R14Q1</t>
  </si>
  <si>
    <t>AR7173271</t>
  </si>
  <si>
    <t>XS1787477543</t>
  </si>
  <si>
    <t>BBG00K9M8VT9</t>
  </si>
  <si>
    <t>6,17E+08</t>
  </si>
  <si>
    <t>0,54</t>
  </si>
  <si>
    <t>AR7570161</t>
  </si>
  <si>
    <t>FR0013324332</t>
  </si>
  <si>
    <t>BBG00K9ZTM35</t>
  </si>
  <si>
    <t>2,15E+09</t>
  </si>
  <si>
    <t>5FXD</t>
  </si>
  <si>
    <t>AR7572142</t>
  </si>
  <si>
    <t>FR0013324373</t>
  </si>
  <si>
    <t>BBG00K9ZVVS5</t>
  </si>
  <si>
    <t>1,54E+09</t>
  </si>
  <si>
    <t>20FX</t>
  </si>
  <si>
    <t>AR7572159</t>
  </si>
  <si>
    <t>FR0013324357</t>
  </si>
  <si>
    <t>BBG00K9ZVVT4</t>
  </si>
  <si>
    <t>2,46E+09</t>
  </si>
  <si>
    <t>12FX</t>
  </si>
  <si>
    <t>1,05</t>
  </si>
  <si>
    <t>AR7572167</t>
  </si>
  <si>
    <t>FR0013324340</t>
  </si>
  <si>
    <t>BBG00K9ZVVV1</t>
  </si>
  <si>
    <t>1,84E+09</t>
  </si>
  <si>
    <t>8FXD</t>
  </si>
  <si>
    <t>AR8730285</t>
  </si>
  <si>
    <t>FR0013326204</t>
  </si>
  <si>
    <t>BBG00KFL49P1</t>
  </si>
  <si>
    <t>General Corporate Purposes Investment</t>
  </si>
  <si>
    <t>AR9312299</t>
  </si>
  <si>
    <t>GRC1451184D4</t>
  </si>
  <si>
    <t>BBG00KG22CH6</t>
  </si>
  <si>
    <t>1,48E+08</t>
  </si>
  <si>
    <t>3,95</t>
  </si>
  <si>
    <t>AS1999877</t>
  </si>
  <si>
    <t>XS1800025022</t>
  </si>
  <si>
    <t>BBG00KL4TN83</t>
  </si>
  <si>
    <t>1,98E+08</t>
  </si>
  <si>
    <t>AS3230792</t>
  </si>
  <si>
    <t>US88167AAL52</t>
  </si>
  <si>
    <t>BBG00KP7P8Q9</t>
  </si>
  <si>
    <t>AS3231204</t>
  </si>
  <si>
    <t>US88167AAK79</t>
  </si>
  <si>
    <t>BBG00KP7PJ85</t>
  </si>
  <si>
    <t>AS3234836</t>
  </si>
  <si>
    <t>XS1813724603</t>
  </si>
  <si>
    <t>BBG00KP7QSP5</t>
  </si>
  <si>
    <t>1,06E+09</t>
  </si>
  <si>
    <t>AS4621270</t>
  </si>
  <si>
    <t>BBG00KTDTPX2</t>
  </si>
  <si>
    <t>AS4621304</t>
  </si>
  <si>
    <t>BBG00KTDTR04</t>
  </si>
  <si>
    <t>AS4621312</t>
  </si>
  <si>
    <t>BBG00KTDTRK2</t>
  </si>
  <si>
    <t>AS4928287</t>
  </si>
  <si>
    <t>BBG00KVBQQQ2</t>
  </si>
  <si>
    <t>3,09E+08</t>
  </si>
  <si>
    <t>AS4929673</t>
  </si>
  <si>
    <t>BBG00KVBQWG0</t>
  </si>
  <si>
    <t>AS4931505</t>
  </si>
  <si>
    <t>BBG00KVBR319</t>
  </si>
  <si>
    <t>AS5793342</t>
  </si>
  <si>
    <t>XS1820748538</t>
  </si>
  <si>
    <t>BBG00KW3DSZ9</t>
  </si>
  <si>
    <t>5,91E+08</t>
  </si>
  <si>
    <t>AS7537721</t>
  </si>
  <si>
    <t>DE000BHY0150</t>
  </si>
  <si>
    <t>BBG00L00Z3X1</t>
  </si>
  <si>
    <t>8,75E+08</t>
  </si>
  <si>
    <t>0,25</t>
  </si>
  <si>
    <t>AS8723858</t>
  </si>
  <si>
    <t>PLPKN0000174</t>
  </si>
  <si>
    <t>BBG00L1K75R9</t>
  </si>
  <si>
    <t>3,63</t>
  </si>
  <si>
    <t>AS9584978</t>
  </si>
  <si>
    <t>FR0013342128</t>
  </si>
  <si>
    <t>BBG00L317N09</t>
  </si>
  <si>
    <t>5,89E+08</t>
  </si>
  <si>
    <t>AS9836832</t>
  </si>
  <si>
    <t>BBG00L3BXNJ8</t>
  </si>
  <si>
    <t>AS9837509</t>
  </si>
  <si>
    <t>BBG00L3BXQW6</t>
  </si>
  <si>
    <t>AT0029203</t>
  </si>
  <si>
    <t>DE000A1919G4</t>
  </si>
  <si>
    <t>BBG00L429K00</t>
  </si>
  <si>
    <t>8,77E+08</t>
  </si>
  <si>
    <t>AT0446449</t>
  </si>
  <si>
    <t>FR0013342334</t>
  </si>
  <si>
    <t>BBG00L4G89D1</t>
  </si>
  <si>
    <t>6,96E+08</t>
  </si>
  <si>
    <t>EMTn</t>
  </si>
  <si>
    <t>AT0702809</t>
  </si>
  <si>
    <t>US801060AC87</t>
  </si>
  <si>
    <t>BBG00L4MSHY5</t>
  </si>
  <si>
    <t>AT0702833</t>
  </si>
  <si>
    <t>US801060AD60</t>
  </si>
  <si>
    <t>BBG00L4MSK23</t>
  </si>
  <si>
    <t>AT0872560</t>
  </si>
  <si>
    <t>FR0013344215</t>
  </si>
  <si>
    <t>BBG00L4S26L8</t>
  </si>
  <si>
    <t>8,71E+08</t>
  </si>
  <si>
    <t>AT0942645</t>
  </si>
  <si>
    <t>BBG00L4T3PW1</t>
  </si>
  <si>
    <t>1,87E+08</t>
  </si>
  <si>
    <t>AT1197058</t>
  </si>
  <si>
    <t>DE000A1919H2</t>
  </si>
  <si>
    <t>BBG00L56QZL5</t>
  </si>
  <si>
    <t>11Y</t>
  </si>
  <si>
    <t>AT1545306</t>
  </si>
  <si>
    <t>PLPKN0000182</t>
  </si>
  <si>
    <t>BBG00L75BSL7</t>
  </si>
  <si>
    <t>3,8</t>
  </si>
  <si>
    <t>AT3083041</t>
  </si>
  <si>
    <t>BBG00L99BTG1</t>
  </si>
  <si>
    <t>AT3087273</t>
  </si>
  <si>
    <t>BBG00L99C956</t>
  </si>
  <si>
    <t>AT3757842</t>
  </si>
  <si>
    <t>DE000BHY0BH3</t>
  </si>
  <si>
    <t>BBG00LBK6B41</t>
  </si>
  <si>
    <t>8,81E+08</t>
  </si>
  <si>
    <t>AT5758244</t>
  </si>
  <si>
    <t>PLPKN0000190</t>
  </si>
  <si>
    <t>BBG00LDT2MS4</t>
  </si>
  <si>
    <t>4,24</t>
  </si>
  <si>
    <t>E</t>
  </si>
  <si>
    <t>AU1162612</t>
  </si>
  <si>
    <t>FR0013348745</t>
  </si>
  <si>
    <t>BBG00LQGTFD0</t>
  </si>
  <si>
    <t>1,49E+08</t>
  </si>
  <si>
    <t>0,39</t>
  </si>
  <si>
    <t>AU1457376</t>
  </si>
  <si>
    <t>DE000BHY0BJ9</t>
  </si>
  <si>
    <t>BBG00LSCV2M3</t>
  </si>
  <si>
    <t>AU2349564</t>
  </si>
  <si>
    <t>FR0013348737</t>
  </si>
  <si>
    <t>BBG00LTYFZM9</t>
  </si>
  <si>
    <t>AU3097196</t>
  </si>
  <si>
    <t>XS1876473122</t>
  </si>
  <si>
    <t>BBG00LW4YHB2</t>
  </si>
  <si>
    <t>1,74E+08</t>
  </si>
  <si>
    <t>4,12</t>
  </si>
  <si>
    <t>AU3947721</t>
  </si>
  <si>
    <t>US26874RAG39</t>
  </si>
  <si>
    <t>BBG00LWXRKM7</t>
  </si>
  <si>
    <t>X-R</t>
  </si>
  <si>
    <t>AU3950071</t>
  </si>
  <si>
    <t>XS1826630425</t>
  </si>
  <si>
    <t>BBG00LWXSMR7</t>
  </si>
  <si>
    <t>AU3950097</t>
  </si>
  <si>
    <t>US26874RAE80</t>
  </si>
  <si>
    <t>BBG00LWXT1K9</t>
  </si>
  <si>
    <t>AU3950204</t>
  </si>
  <si>
    <t>XS1826622240</t>
  </si>
  <si>
    <t>BBG00LWXTT55</t>
  </si>
  <si>
    <t>AU4088244</t>
  </si>
  <si>
    <t>IT0005344293</t>
  </si>
  <si>
    <t>BBG00LX0JKW6</t>
  </si>
  <si>
    <t>X</t>
  </si>
  <si>
    <t>AU4088269</t>
  </si>
  <si>
    <t>US26874RAH12</t>
  </si>
  <si>
    <t>BBG00LX0JVN2</t>
  </si>
  <si>
    <t>N-R</t>
  </si>
  <si>
    <t>AU4088277</t>
  </si>
  <si>
    <t>IT0005344319</t>
  </si>
  <si>
    <t>BBG00LX0JX94</t>
  </si>
  <si>
    <t>AU4088285</t>
  </si>
  <si>
    <t>US26874RAF55</t>
  </si>
  <si>
    <t>BBG00LX0JXF7</t>
  </si>
  <si>
    <t>AU4088301</t>
  </si>
  <si>
    <t>IT0005344343</t>
  </si>
  <si>
    <t>BBG00LX0K691</t>
  </si>
  <si>
    <t>AU4088335</t>
  </si>
  <si>
    <t>IT0005344327</t>
  </si>
  <si>
    <t>BBG00LX0KYC6</t>
  </si>
  <si>
    <t>AU4294172</t>
  </si>
  <si>
    <t>BBG00LXQVTN6</t>
  </si>
  <si>
    <t>AU4296516</t>
  </si>
  <si>
    <t>BBG00LXQY9Q4</t>
  </si>
  <si>
    <t>AU4296938</t>
  </si>
  <si>
    <t>BBG00LXQYMQ5</t>
  </si>
  <si>
    <t>AU4784719</t>
  </si>
  <si>
    <t>XS1881004730</t>
  </si>
  <si>
    <t>BBG00LYB12Q7</t>
  </si>
  <si>
    <t>1,05E+09</t>
  </si>
  <si>
    <t>AU4810464</t>
  </si>
  <si>
    <t>US29278GAK40</t>
  </si>
  <si>
    <t>BBG00LYB9VX7</t>
  </si>
  <si>
    <t>AU4810472</t>
  </si>
  <si>
    <t>USN30707AL22</t>
  </si>
  <si>
    <t>BBG00LYB9VY6</t>
  </si>
  <si>
    <t>AU4930197</t>
  </si>
  <si>
    <t>SE0011670611</t>
  </si>
  <si>
    <t>BBG00LYD4H78</t>
  </si>
  <si>
    <t>AU5663219</t>
  </si>
  <si>
    <t>US86964WAC64</t>
  </si>
  <si>
    <t>BBG00M0FZCR3</t>
  </si>
  <si>
    <t>1,75E+09</t>
  </si>
  <si>
    <t>AU5663227</t>
  </si>
  <si>
    <t>USA8372TAF50</t>
  </si>
  <si>
    <t>BBG00M0FZCS2</t>
  </si>
  <si>
    <t>AU8767926</t>
  </si>
  <si>
    <t>XS1892117919</t>
  </si>
  <si>
    <t>BBG00M6GWK18</t>
  </si>
  <si>
    <t>3,48E+08</t>
  </si>
  <si>
    <t>AU9540942</t>
  </si>
  <si>
    <t>CH0441186472</t>
  </si>
  <si>
    <t>BBG00M7QV181</t>
  </si>
  <si>
    <t>1,65E+08</t>
  </si>
  <si>
    <t>1,63</t>
  </si>
  <si>
    <t>AV1770131</t>
  </si>
  <si>
    <t>AT0000A23ST9</t>
  </si>
  <si>
    <t>BBG00MC0NJ73</t>
  </si>
  <si>
    <t>1,37E+08</t>
  </si>
  <si>
    <t>AV2317510</t>
  </si>
  <si>
    <t>FR0013378452</t>
  </si>
  <si>
    <t>BBG00MCJXPP7</t>
  </si>
  <si>
    <t>8,6E+08</t>
  </si>
  <si>
    <t>AV3578581</t>
  </si>
  <si>
    <t>NO0010835523</t>
  </si>
  <si>
    <t>BBG00MF95036</t>
  </si>
  <si>
    <t>AV3879138</t>
  </si>
  <si>
    <t>FR0013378445</t>
  </si>
  <si>
    <t>BBG00MFJBHQ5</t>
  </si>
  <si>
    <t>AV3879146</t>
  </si>
  <si>
    <t>FR0013378460</t>
  </si>
  <si>
    <t>BBG00MFJBHR4</t>
  </si>
  <si>
    <t>4,01E+08</t>
  </si>
  <si>
    <t>AV6232368</t>
  </si>
  <si>
    <t>PTMENWOM0007</t>
  </si>
  <si>
    <t>BBG00MJM88P9</t>
  </si>
  <si>
    <t>1,25E+08</t>
  </si>
  <si>
    <t>AV7218127</t>
  </si>
  <si>
    <t>BBG00MKMQ3S5</t>
  </si>
  <si>
    <t>5,7E+08</t>
  </si>
  <si>
    <t>Bridge-loan Payment General Corporate Purposes</t>
  </si>
  <si>
    <t>AV7218291</t>
  </si>
  <si>
    <t>BBG00MKMQ6P1</t>
  </si>
  <si>
    <t>8,04E+08</t>
  </si>
  <si>
    <t>AV7221477</t>
  </si>
  <si>
    <t>BBG00MKMQPY9</t>
  </si>
  <si>
    <t>2,31E+08</t>
  </si>
  <si>
    <t>AV8756307</t>
  </si>
  <si>
    <t>FR0013383213</t>
  </si>
  <si>
    <t>BBG00MNSJCF1</t>
  </si>
  <si>
    <t>AV9237182</t>
  </si>
  <si>
    <t>FR0013385655</t>
  </si>
  <si>
    <t>BBG00MP284Q4</t>
  </si>
  <si>
    <t>5,69E+08</t>
  </si>
  <si>
    <t>AV9411761</t>
  </si>
  <si>
    <t>XS1917855337</t>
  </si>
  <si>
    <t>BBG00MP4Y114</t>
  </si>
  <si>
    <t>AW0462324</t>
  </si>
  <si>
    <t>DE000BHY0BN1</t>
  </si>
  <si>
    <t>BBG00MR96NQ7</t>
  </si>
  <si>
    <t>0,8</t>
  </si>
  <si>
    <t>AW5997290</t>
  </si>
  <si>
    <t>FR0013396876</t>
  </si>
  <si>
    <t>BBG00N10S5P8</t>
  </si>
  <si>
    <t>8,54E+08</t>
  </si>
  <si>
    <t>AW8986910</t>
  </si>
  <si>
    <t>FR0013399029</t>
  </si>
  <si>
    <t>BBG00N6FNMK3</t>
  </si>
  <si>
    <t>6,86E+08</t>
  </si>
  <si>
    <t>AW9640698</t>
  </si>
  <si>
    <t>DE000BHY0BP6</t>
  </si>
  <si>
    <t>BBG00N6X5HN2</t>
  </si>
  <si>
    <t>AW9642348</t>
  </si>
  <si>
    <t>XS1957442541</t>
  </si>
  <si>
    <t>BBG00N6YPS90</t>
  </si>
  <si>
    <t>4,51</t>
  </si>
  <si>
    <t>AX0036191</t>
  </si>
  <si>
    <t>XS1950499639</t>
  </si>
  <si>
    <t>BBG00N7TX4D9</t>
  </si>
  <si>
    <t>HKD</t>
  </si>
  <si>
    <t>AX2577663</t>
  </si>
  <si>
    <t>BBG00NBM6145</t>
  </si>
  <si>
    <t>1,93E+08</t>
  </si>
  <si>
    <t>AX3336820</t>
  </si>
  <si>
    <t>NO0010843790</t>
  </si>
  <si>
    <t>BBG00NDXVZD6</t>
  </si>
  <si>
    <t>AX4641962</t>
  </si>
  <si>
    <t>BBG00NHKG2M0</t>
  </si>
  <si>
    <t>6,18E+08</t>
  </si>
  <si>
    <t>AX4642077</t>
  </si>
  <si>
    <t>BBG00NHKG7Q5</t>
  </si>
  <si>
    <t>AX6646969</t>
  </si>
  <si>
    <t>FR0013409844</t>
  </si>
  <si>
    <t>BBG00NL1BZ58</t>
  </si>
  <si>
    <t>7,38E+08</t>
  </si>
  <si>
    <t>AX6646977</t>
  </si>
  <si>
    <t>FR0013409851</t>
  </si>
  <si>
    <t>BBG00NL1BZ76</t>
  </si>
  <si>
    <t>5,68E+08</t>
  </si>
  <si>
    <t>AX6658428</t>
  </si>
  <si>
    <t>XS1963830002</t>
  </si>
  <si>
    <t>BBG00NL1J066</t>
  </si>
  <si>
    <t>8,44E+08</t>
  </si>
  <si>
    <t>5,8</t>
  </si>
  <si>
    <t>AX9037059</t>
  </si>
  <si>
    <t>US49836AAA25</t>
  </si>
  <si>
    <t>BBG00NQJG7L3</t>
  </si>
  <si>
    <t>7,5E+08</t>
  </si>
  <si>
    <t>AX9046282</t>
  </si>
  <si>
    <t>USA35155AA77</t>
  </si>
  <si>
    <t>BBG00NQJN7M4</t>
  </si>
  <si>
    <t>AZ1870858</t>
  </si>
  <si>
    <t>FR0013428943</t>
  </si>
  <si>
    <t>BBG00PGDQQJ2</t>
  </si>
  <si>
    <t>4,56E+08</t>
  </si>
  <si>
    <t>AZ2271171</t>
  </si>
  <si>
    <t>XS2017329306</t>
  </si>
  <si>
    <t>BBG00PGS6RV5</t>
  </si>
  <si>
    <t>2,75</t>
  </si>
  <si>
    <t>AZ2271320</t>
  </si>
  <si>
    <t>XS2017330221</t>
  </si>
  <si>
    <t>BBG00PGS6XX0</t>
  </si>
  <si>
    <t>1,51E+08</t>
  </si>
  <si>
    <t>AZ4209054</t>
  </si>
  <si>
    <t>BBG00PM1XZY6</t>
  </si>
  <si>
    <t>5,21</t>
  </si>
  <si>
    <t>AZ4209153</t>
  </si>
  <si>
    <t>BBG00PM1Y0B7</t>
  </si>
  <si>
    <t>AZ4209583</t>
  </si>
  <si>
    <t>BBG00PM1Y3C0</t>
  </si>
  <si>
    <t>5,08</t>
  </si>
  <si>
    <t>AZ6941415</t>
  </si>
  <si>
    <t>US86964WAF95</t>
  </si>
  <si>
    <t>BBG00PQCQPJ5</t>
  </si>
  <si>
    <t>AZ6941456</t>
  </si>
  <si>
    <t>US86964WAH51</t>
  </si>
  <si>
    <t>BBG00PQCR544</t>
  </si>
  <si>
    <t>AZ9300692</t>
  </si>
  <si>
    <t>DE000BHY0BR2</t>
  </si>
  <si>
    <t>BBG00PWWXZV0</t>
  </si>
  <si>
    <t>2,24E+08</t>
  </si>
  <si>
    <t>0,01</t>
  </si>
  <si>
    <t>BG0393440</t>
  </si>
  <si>
    <t>SE0012676005</t>
  </si>
  <si>
    <t>BBG00RQ17W65</t>
  </si>
  <si>
    <t>1,27E+08</t>
  </si>
  <si>
    <t>BG0393457</t>
  </si>
  <si>
    <t>SE0012675999</t>
  </si>
  <si>
    <t>BBG00RQ17W83</t>
  </si>
  <si>
    <t>BG0453822</t>
  </si>
  <si>
    <t>NO0010875289</t>
  </si>
  <si>
    <t>BBG00RQ2HBZ6</t>
  </si>
  <si>
    <t>2,09</t>
  </si>
  <si>
    <t>BG3344572</t>
  </si>
  <si>
    <t>DE000BHY0HC1</t>
  </si>
  <si>
    <t>BBG00S023VP4</t>
  </si>
  <si>
    <t>BG5379378</t>
  </si>
  <si>
    <t>FR0013494168</t>
  </si>
  <si>
    <t>BBG00S5CY044</t>
  </si>
  <si>
    <t>9,03E+08</t>
  </si>
  <si>
    <t>BG5717767</t>
  </si>
  <si>
    <t>SE0012194074</t>
  </si>
  <si>
    <t>BBG00S6QHNQ7</t>
  </si>
  <si>
    <t>BG5829497</t>
  </si>
  <si>
    <t>SE0012194082</t>
  </si>
  <si>
    <t>BBG00S6S9NL7</t>
  </si>
  <si>
    <t>1,03E+08</t>
  </si>
  <si>
    <t>BH2917491</t>
  </si>
  <si>
    <t>FR0013505104</t>
  </si>
  <si>
    <t>BBG00SSJBD96</t>
  </si>
  <si>
    <t>1,1E+09</t>
  </si>
  <si>
    <t>BH2917509</t>
  </si>
  <si>
    <t>FR0013505112</t>
  </si>
  <si>
    <t>BBG00SSJBDD1</t>
  </si>
  <si>
    <t>BH3422640</t>
  </si>
  <si>
    <t>FR0013505260</t>
  </si>
  <si>
    <t>BBG00ST55DC8</t>
  </si>
  <si>
    <t>1,09E+09</t>
  </si>
  <si>
    <t>BH3926376</t>
  </si>
  <si>
    <t>XS2150015555</t>
  </si>
  <si>
    <t>BBG00SVCZFZ7</t>
  </si>
  <si>
    <t>5,42E+08</t>
  </si>
  <si>
    <t>BH4959509</t>
  </si>
  <si>
    <t>FR0013506524</t>
  </si>
  <si>
    <t>BBG00SYJ9XH9</t>
  </si>
  <si>
    <t>1,08E+09</t>
  </si>
  <si>
    <t>BH4959517</t>
  </si>
  <si>
    <t>FR0013506532</t>
  </si>
  <si>
    <t>BBG00SYJ9XJ7</t>
  </si>
  <si>
    <t>BH5288965</t>
  </si>
  <si>
    <t>FR0013506862</t>
  </si>
  <si>
    <t>BBG00SZRS1T6</t>
  </si>
  <si>
    <t>5,47E+08</t>
  </si>
  <si>
    <t>BH5794574</t>
  </si>
  <si>
    <t>XS2156244043</t>
  </si>
  <si>
    <t>BBG00T1L3SD9</t>
  </si>
  <si>
    <t>BH6826250</t>
  </si>
  <si>
    <t>DE000A28V301</t>
  </si>
  <si>
    <t>BBG00T2M5JX2</t>
  </si>
  <si>
    <t>5,43E+08</t>
  </si>
  <si>
    <t>BH6826268</t>
  </si>
  <si>
    <t>DE000A28V319</t>
  </si>
  <si>
    <t>BBG00T2M5JZ0</t>
  </si>
  <si>
    <t>BH7876825</t>
  </si>
  <si>
    <t>CH0541537996</t>
  </si>
  <si>
    <t>BBG00T630P43</t>
  </si>
  <si>
    <t>3,39E+08</t>
  </si>
  <si>
    <t>BH7997357</t>
  </si>
  <si>
    <t>DE000BHY0HE7</t>
  </si>
  <si>
    <t>BBG00T64NS68</t>
  </si>
  <si>
    <t>0,45</t>
  </si>
  <si>
    <t>BJ0949823</t>
  </si>
  <si>
    <t>DE000BHY0HG2</t>
  </si>
  <si>
    <t>BBG00TFT9B11</t>
  </si>
  <si>
    <t>0,46</t>
  </si>
  <si>
    <t>BJ1022851</t>
  </si>
  <si>
    <t>DE000BHY0HJ6</t>
  </si>
  <si>
    <t>BBG00TFVHKG1</t>
  </si>
  <si>
    <t>BJ1030474</t>
  </si>
  <si>
    <t>DE000BHY0HH0</t>
  </si>
  <si>
    <t>BBG00TFVSPZ7</t>
  </si>
  <si>
    <t>0,49</t>
  </si>
  <si>
    <t>BJ4186976</t>
  </si>
  <si>
    <t>XS2176783319</t>
  </si>
  <si>
    <t>BBG00TS9XYV1</t>
  </si>
  <si>
    <t>BJ4186984</t>
  </si>
  <si>
    <t>XS2176785447</t>
  </si>
  <si>
    <t>BBG00TS9XYW0</t>
  </si>
  <si>
    <t>BJ4445430</t>
  </si>
  <si>
    <t>DE000BHY0B06</t>
  </si>
  <si>
    <t>BBG00TSTRZ14</t>
  </si>
  <si>
    <t>7,31E+08</t>
  </si>
  <si>
    <t>BJ4447105</t>
  </si>
  <si>
    <t>FR0013513538</t>
  </si>
  <si>
    <t>BBG00TSTT590</t>
  </si>
  <si>
    <t>6,59E+08</t>
  </si>
  <si>
    <t>BJ7618983</t>
  </si>
  <si>
    <t>DE000BHY0HK4</t>
  </si>
  <si>
    <t>BBG00V4T8R69</t>
  </si>
  <si>
    <t>0,08</t>
  </si>
  <si>
    <t>BJ8983345</t>
  </si>
  <si>
    <t>FR0013517711</t>
  </si>
  <si>
    <t>BBG00V9SF2X3</t>
  </si>
  <si>
    <t>5,62E+08</t>
  </si>
  <si>
    <t>BJ9318558</t>
  </si>
  <si>
    <t>DE000BHY0HL2</t>
  </si>
  <si>
    <t>BBG00VC8NDK4</t>
  </si>
  <si>
    <t>4,51E+08</t>
  </si>
  <si>
    <t>BJ9805455</t>
  </si>
  <si>
    <t>XS2190256706</t>
  </si>
  <si>
    <t>BBG00VDD77T4</t>
  </si>
  <si>
    <t>8,42E+08</t>
  </si>
  <si>
    <t>Project Finance</t>
  </si>
  <si>
    <t>1,38</t>
  </si>
  <si>
    <t>BJ9805646</t>
  </si>
  <si>
    <t>FR0013518537</t>
  </si>
  <si>
    <t>BBG00VDD7BX0</t>
  </si>
  <si>
    <t>6,72E+08</t>
  </si>
  <si>
    <t>BK1042674</t>
  </si>
  <si>
    <t>US21039CAA27</t>
  </si>
  <si>
    <t>BBG00VJ0D3S9</t>
  </si>
  <si>
    <t>3,25E+08</t>
  </si>
  <si>
    <t>BK1048531</t>
  </si>
  <si>
    <t>USF21107AA91</t>
  </si>
  <si>
    <t>BBG00VJ0H0Y4</t>
  </si>
  <si>
    <t>BK2789893</t>
  </si>
  <si>
    <t>GRC1451207D3</t>
  </si>
  <si>
    <t>BBG00VR88871</t>
  </si>
  <si>
    <t>BK4582320</t>
  </si>
  <si>
    <t>DE000BHY0HM0</t>
  </si>
  <si>
    <t>BBG00VZQHJD1</t>
  </si>
  <si>
    <t>3,75</t>
  </si>
  <si>
    <t>BK6879856</t>
  </si>
  <si>
    <t>XS2209344543</t>
  </si>
  <si>
    <t>BBG00WC50SW7</t>
  </si>
  <si>
    <t>8,25E+08</t>
  </si>
  <si>
    <t>BM0609990</t>
  </si>
  <si>
    <t>XS2250376477</t>
  </si>
  <si>
    <t>BBG00XYG8H17</t>
  </si>
  <si>
    <t>5,88E+08</t>
  </si>
  <si>
    <t>BM0893818</t>
  </si>
  <si>
    <t>DE000BHY0HR9</t>
  </si>
  <si>
    <t>BBG00XZBVLR4</t>
  </si>
  <si>
    <t>0,44</t>
  </si>
  <si>
    <t>BM6305148</t>
  </si>
  <si>
    <t>US46653KAA60</t>
  </si>
  <si>
    <t>BBG00Y78DDN2</t>
  </si>
  <si>
    <t>2,2</t>
  </si>
  <si>
    <t>BM6305239</t>
  </si>
  <si>
    <t>USN4717KAV81</t>
  </si>
  <si>
    <t>BBG00Y78DF02</t>
  </si>
  <si>
    <t>BM7804578</t>
  </si>
  <si>
    <t>XS2265990452</t>
  </si>
  <si>
    <t>BBG00YCG5ZL0</t>
  </si>
  <si>
    <t>6,07E+08</t>
  </si>
  <si>
    <t>BM8244261</t>
  </si>
  <si>
    <t>FR0013521085</t>
  </si>
  <si>
    <t>BBG00YCWM505</t>
  </si>
  <si>
    <t>0,7</t>
  </si>
  <si>
    <t>BM8251845</t>
  </si>
  <si>
    <t>XS2268340010</t>
  </si>
  <si>
    <t>BBG00YCWTFN1</t>
  </si>
  <si>
    <t>7,28E+08</t>
  </si>
  <si>
    <t>BM8817108</t>
  </si>
  <si>
    <t>FI4000456132</t>
  </si>
  <si>
    <t>BBG00YDCPF12</t>
  </si>
  <si>
    <t>BM9066002</t>
  </si>
  <si>
    <t>XS2271356201</t>
  </si>
  <si>
    <t>BBG00YFC8JV8</t>
  </si>
  <si>
    <t>9,12E+08</t>
  </si>
  <si>
    <t>BN1313269</t>
  </si>
  <si>
    <t>AT0000A2LJ58</t>
  </si>
  <si>
    <t>BBG00YLWJ9S1</t>
  </si>
  <si>
    <t>BN4568760</t>
  </si>
  <si>
    <t>DE000BHY0C13</t>
  </si>
  <si>
    <t>BBG00YV0XHP9</t>
  </si>
  <si>
    <t>BN4840201</t>
  </si>
  <si>
    <t>XS2286441964</t>
  </si>
  <si>
    <t>BBG00YVDZGJ8</t>
  </si>
  <si>
    <t>6,06E+08</t>
  </si>
  <si>
    <t>BN4840227</t>
  </si>
  <si>
    <t>XS2286442186</t>
  </si>
  <si>
    <t>BBG00YVDZGM4</t>
  </si>
  <si>
    <t>7,88E+08</t>
  </si>
  <si>
    <t>BN4882591</t>
  </si>
  <si>
    <t>DE000BHY0C21</t>
  </si>
  <si>
    <t>BBG00YVG5WW4</t>
  </si>
  <si>
    <t>0,11</t>
  </si>
  <si>
    <t>BN5211030</t>
  </si>
  <si>
    <t>DE000BHY0C39</t>
  </si>
  <si>
    <t>BBG00YVV62X5</t>
  </si>
  <si>
    <t>0,02</t>
  </si>
  <si>
    <t>BN6163172</t>
  </si>
  <si>
    <t>DE000BHY0C47</t>
  </si>
  <si>
    <t>BBG00YZ20546</t>
  </si>
  <si>
    <t>BN6169948</t>
  </si>
  <si>
    <t>XS2290544068</t>
  </si>
  <si>
    <t>BBG00YZ28JL9</t>
  </si>
  <si>
    <t>1,03E+09</t>
  </si>
  <si>
    <t>BN7047192</t>
  </si>
  <si>
    <t>DE000BHY0C54</t>
  </si>
  <si>
    <t>BBG00Z0XQWS0</t>
  </si>
  <si>
    <t>BN8929281</t>
  </si>
  <si>
    <t>DE000BHY0C62</t>
  </si>
  <si>
    <t>BBG00Z4GYB73</t>
  </si>
  <si>
    <t>BN9675925</t>
  </si>
  <si>
    <t>XS2300208928</t>
  </si>
  <si>
    <t>BBG00Z6B8NG5</t>
  </si>
  <si>
    <t>0,71</t>
  </si>
  <si>
    <t>BO1608435</t>
  </si>
  <si>
    <t>XS2307032644</t>
  </si>
  <si>
    <t>BBG00ZCG7960</t>
  </si>
  <si>
    <t>BO1616248</t>
  </si>
  <si>
    <t>DE000BHY0C88</t>
  </si>
  <si>
    <t>BBG00ZCGCKF9</t>
  </si>
  <si>
    <t>3,05E+08</t>
  </si>
  <si>
    <t>-0,35</t>
  </si>
  <si>
    <t>BO2565386</t>
  </si>
  <si>
    <t>DE000BHY0C96</t>
  </si>
  <si>
    <t>BBG00ZFBP352</t>
  </si>
  <si>
    <t>BO2830970</t>
  </si>
  <si>
    <t>DE000BHY0HS7</t>
  </si>
  <si>
    <t>BBG00ZGDV6G1</t>
  </si>
  <si>
    <t>Sr Non Preferred</t>
  </si>
  <si>
    <t>Bail-in</t>
  </si>
  <si>
    <t>BO3848781</t>
  </si>
  <si>
    <t>DE000BHY0HT5</t>
  </si>
  <si>
    <t>BBG00ZHYG0D7</t>
  </si>
  <si>
    <t>BO5221839</t>
  </si>
  <si>
    <t>DE000BHY0HU3</t>
  </si>
  <si>
    <t>BBG00ZLHGC43</t>
  </si>
  <si>
    <t>BO6605337</t>
  </si>
  <si>
    <t>SE0013882925</t>
  </si>
  <si>
    <t>BBG00ZQSL106</t>
  </si>
  <si>
    <t>BO8284420</t>
  </si>
  <si>
    <t>BBG00ZTZWQK8</t>
  </si>
  <si>
    <t>1,76E+08</t>
  </si>
  <si>
    <t>2Y</t>
  </si>
  <si>
    <t>BO8633683</t>
  </si>
  <si>
    <t>XS2328418186</t>
  </si>
  <si>
    <t>BBG00ZVJ7VF4</t>
  </si>
  <si>
    <t>5,93E+08</t>
  </si>
  <si>
    <t>BP0510753</t>
  </si>
  <si>
    <t>DE000BHY0HV1</t>
  </si>
  <si>
    <t>BBG0100Q4Y38</t>
  </si>
  <si>
    <t>BP4689082</t>
  </si>
  <si>
    <t>DE000BHY0HW9</t>
  </si>
  <si>
    <t>BBG010Z1QCB0</t>
  </si>
  <si>
    <t>9,16E+08</t>
  </si>
  <si>
    <t>BP5102168</t>
  </si>
  <si>
    <t>FR0126775347</t>
  </si>
  <si>
    <t>BBG0110R3388</t>
  </si>
  <si>
    <t>BP7786075</t>
  </si>
  <si>
    <t>US46653KAB44</t>
  </si>
  <si>
    <t>BBG0116YQ408</t>
  </si>
  <si>
    <t>BP7801056</t>
  </si>
  <si>
    <t>USN4717KBE57</t>
  </si>
  <si>
    <t>BBG0116Z46B2</t>
  </si>
  <si>
    <t>BQ0902040</t>
  </si>
  <si>
    <t>DE000BHY0HX7</t>
  </si>
  <si>
    <t>BBG011FFPPP6</t>
  </si>
  <si>
    <t>1,19E+08</t>
  </si>
  <si>
    <t>BQ2450170</t>
  </si>
  <si>
    <t>XS2358231798</t>
  </si>
  <si>
    <t>BBG011LMDFR7</t>
  </si>
  <si>
    <t>5,92E+08</t>
  </si>
  <si>
    <t>BQ2678564</t>
  </si>
  <si>
    <t>BBG011LXJK78</t>
  </si>
  <si>
    <t>BQ4130176</t>
  </si>
  <si>
    <t>DE000A3KPTG6</t>
  </si>
  <si>
    <t>BBG011PQPKZ1</t>
  </si>
  <si>
    <t>BQ5709580</t>
  </si>
  <si>
    <t>DE000BHY0HY5</t>
  </si>
  <si>
    <t>BBG011VCRYG4</t>
  </si>
  <si>
    <t>0,03</t>
  </si>
  <si>
    <t>-0,4</t>
  </si>
  <si>
    <t>BR0357557</t>
  </si>
  <si>
    <t>DE000BHY0HZ2</t>
  </si>
  <si>
    <t>BBG01252DY78</t>
  </si>
  <si>
    <t>BR2429784</t>
  </si>
  <si>
    <t>XS2384273715</t>
  </si>
  <si>
    <t>BBG012CD6GS0</t>
  </si>
  <si>
    <t>1,19E+09</t>
  </si>
  <si>
    <t>BR2431830</t>
  </si>
  <si>
    <t>XS2383886947</t>
  </si>
  <si>
    <t>BBG012CD7KK8</t>
  </si>
  <si>
    <t>BR5049696</t>
  </si>
  <si>
    <t>DE000BHY0H00</t>
  </si>
  <si>
    <t>BBG012M7PFF7</t>
  </si>
  <si>
    <t>BR6668031</t>
  </si>
  <si>
    <t>FR0014005SC1</t>
  </si>
  <si>
    <t>BBG012QR6C94</t>
  </si>
  <si>
    <t>5,81E+08</t>
  </si>
  <si>
    <t>eMTN</t>
  </si>
  <si>
    <t>BR6964869</t>
  </si>
  <si>
    <t>XS2394029685</t>
  </si>
  <si>
    <t>BBG012R0L607</t>
  </si>
  <si>
    <t>0,35</t>
  </si>
  <si>
    <t>BR7245359</t>
  </si>
  <si>
    <t>DE000BHY0H26</t>
  </si>
  <si>
    <t>BBG012RZSB75</t>
  </si>
  <si>
    <t>0,4</t>
  </si>
  <si>
    <t>BR7482903</t>
  </si>
  <si>
    <t>DE000BHY0H18</t>
  </si>
  <si>
    <t>BBG012SP76C4</t>
  </si>
  <si>
    <t>BR8099524</t>
  </si>
  <si>
    <t>XS2397538252</t>
  </si>
  <si>
    <t>BBG012V14ML1</t>
  </si>
  <si>
    <t>3,47E+08</t>
  </si>
  <si>
    <t>BR8718354</t>
  </si>
  <si>
    <t>DE000BHY0H34</t>
  </si>
  <si>
    <t>BBG012WWC4V2</t>
  </si>
  <si>
    <t>1,16E+09</t>
  </si>
  <si>
    <t>BR9289827</t>
  </si>
  <si>
    <t>DE000BHY0H42</t>
  </si>
  <si>
    <t>BBG012Y3KBC0</t>
  </si>
  <si>
    <t>BS2911177</t>
  </si>
  <si>
    <t>DE000BHY0H59</t>
  </si>
  <si>
    <t>BBG013BLR8R7</t>
  </si>
  <si>
    <t>0,05</t>
  </si>
  <si>
    <t>BS4316714</t>
  </si>
  <si>
    <t>DE000BHY0H67</t>
  </si>
  <si>
    <t>BBG013HCQN80</t>
  </si>
  <si>
    <t>2,72</t>
  </si>
  <si>
    <t>BS5063844</t>
  </si>
  <si>
    <t>US46592QAB59</t>
  </si>
  <si>
    <t>BBG013KFKVD1</t>
  </si>
  <si>
    <t>BS5063869</t>
  </si>
  <si>
    <t>USL5S59NAB13</t>
  </si>
  <si>
    <t>BBG013KFKY90</t>
  </si>
  <si>
    <t>BS8479435</t>
  </si>
  <si>
    <t>DE000BHY0H75</t>
  </si>
  <si>
    <t>BBG013X8K1B1</t>
  </si>
  <si>
    <t>BT1102487</t>
  </si>
  <si>
    <t>BBG0145YZQZ6</t>
  </si>
  <si>
    <t>BT3727893</t>
  </si>
  <si>
    <t>DE000BHY0H83</t>
  </si>
  <si>
    <t>BBG014FHHFC1</t>
  </si>
  <si>
    <t>BT4743410</t>
  </si>
  <si>
    <t>DE000BHY0JA1</t>
  </si>
  <si>
    <t>BBG014HRJCB3</t>
  </si>
  <si>
    <t>0,16</t>
  </si>
  <si>
    <t>BT4765603</t>
  </si>
  <si>
    <t>DE000BHY0H91</t>
  </si>
  <si>
    <t>BBG014HT5TY2</t>
  </si>
  <si>
    <t>BT4923806</t>
  </si>
  <si>
    <t>FR0127197822</t>
  </si>
  <si>
    <t>BBG014J2WJ71</t>
  </si>
  <si>
    <t>-0,16</t>
  </si>
  <si>
    <t>NMTN</t>
  </si>
  <si>
    <t>BT5022442</t>
  </si>
  <si>
    <t>DE000BHY0JB9</t>
  </si>
  <si>
    <t>BBG014J8Y246</t>
  </si>
  <si>
    <t>BU3999101</t>
  </si>
  <si>
    <t>DE000BHY0JC7</t>
  </si>
  <si>
    <t>BBG0157VHJF5</t>
  </si>
  <si>
    <t>BU6070223</t>
  </si>
  <si>
    <t>DE000BHY0JD5</t>
  </si>
  <si>
    <t>BBG015DBXTX2</t>
  </si>
  <si>
    <t>5,58E+08</t>
  </si>
  <si>
    <t>BU7517636</t>
  </si>
  <si>
    <t>DE000BHY0JE3</t>
  </si>
  <si>
    <t>BBG015LBQJG2</t>
  </si>
  <si>
    <t>0,42</t>
  </si>
  <si>
    <t>BU7896402</t>
  </si>
  <si>
    <t>DE000BHY0JF0</t>
  </si>
  <si>
    <t>BBG015MSV0Y9</t>
  </si>
  <si>
    <t>BU9616550</t>
  </si>
  <si>
    <t>BBG015SF86X5</t>
  </si>
  <si>
    <t>1,45E+08</t>
  </si>
  <si>
    <t>BU9620396</t>
  </si>
  <si>
    <t>BBG015SFKSD5</t>
  </si>
  <si>
    <t>BV1298751</t>
  </si>
  <si>
    <t>DE000BHY0JG8</t>
  </si>
  <si>
    <t>BBG015XX6537</t>
  </si>
  <si>
    <t>BV2091908</t>
  </si>
  <si>
    <t>DE000BHY0JH6</t>
  </si>
  <si>
    <t>BBG01608WWC8</t>
  </si>
  <si>
    <t>BV4081618</t>
  </si>
  <si>
    <t>FR0014009EI0</t>
  </si>
  <si>
    <t>BBG0167XVG32</t>
  </si>
  <si>
    <t>General Corporate Purposes Stock Buyback</t>
  </si>
  <si>
    <t>BV4437786</t>
  </si>
  <si>
    <t>FR0014009EH2</t>
  </si>
  <si>
    <t>BBG0168S4YL3</t>
  </si>
  <si>
    <t>8,31E+08</t>
  </si>
  <si>
    <t>BV5723986</t>
  </si>
  <si>
    <t>DE000BHY0JJ2</t>
  </si>
  <si>
    <t>BBG016DGLQ31</t>
  </si>
  <si>
    <t>BV6300123</t>
  </si>
  <si>
    <t>FR0014009KS6</t>
  </si>
  <si>
    <t>BBG016FVB739</t>
  </si>
  <si>
    <t>9,27E+08</t>
  </si>
  <si>
    <t>BV6625016</t>
  </si>
  <si>
    <t>BBG016H5JHF1</t>
  </si>
  <si>
    <t>BV6625198</t>
  </si>
  <si>
    <t>BBG016H5LR39</t>
  </si>
  <si>
    <t>BV6625206</t>
  </si>
  <si>
    <t>BBG016H5LS55</t>
  </si>
  <si>
    <t>BV6631543</t>
  </si>
  <si>
    <t>XS2463918313</t>
  </si>
  <si>
    <t>BBG016H76TM7</t>
  </si>
  <si>
    <t>5,45E+08</t>
  </si>
  <si>
    <t>BV7753791</t>
  </si>
  <si>
    <t>DE000BHY0JK0</t>
  </si>
  <si>
    <t>BBG016LWXMX0</t>
  </si>
  <si>
    <t>BV8983777</t>
  </si>
  <si>
    <t>DE000BHY0JL8</t>
  </si>
  <si>
    <t>BBG016QKZGJ8</t>
  </si>
  <si>
    <t>1,1</t>
  </si>
  <si>
    <t>EJ6830479</t>
  </si>
  <si>
    <t>XS0935948272</t>
  </si>
  <si>
    <t>BBG004KPHH61</t>
  </si>
  <si>
    <t>EJ6945111</t>
  </si>
  <si>
    <t>XS0939681408</t>
  </si>
  <si>
    <t>BBG004MDKPW5</t>
  </si>
  <si>
    <t>EJ7267564</t>
  </si>
  <si>
    <t>XS0935947977</t>
  </si>
  <si>
    <t>BBG004Q11K95</t>
  </si>
  <si>
    <t>EJ7421625</t>
  </si>
  <si>
    <t>XS0951565091</t>
  </si>
  <si>
    <t>BBG004SL9C35</t>
  </si>
  <si>
    <t>1,28E+09</t>
  </si>
  <si>
    <t>EJ8172011</t>
  </si>
  <si>
    <t>DE000BHY1497</t>
  </si>
  <si>
    <t>BBG0057GKTQ1</t>
  </si>
  <si>
    <t>General Corporate Purposes Bail-in</t>
  </si>
  <si>
    <t>2,45</t>
  </si>
  <si>
    <t>EJ8205399</t>
  </si>
  <si>
    <t>XS0970852348</t>
  </si>
  <si>
    <t>BBG0057R9KP0</t>
  </si>
  <si>
    <t>1,6E+09</t>
  </si>
  <si>
    <t>EJ9229422</t>
  </si>
  <si>
    <t>FR0011625433</t>
  </si>
  <si>
    <t>BBG005K24YQ4</t>
  </si>
  <si>
    <t>1,35E+09</t>
  </si>
  <si>
    <t>EJ9768973</t>
  </si>
  <si>
    <t>XS1000538022</t>
  </si>
  <si>
    <t>BBG005NVPNP9</t>
  </si>
  <si>
    <t>4,08E+08</t>
  </si>
  <si>
    <t>EK0161308</t>
  </si>
  <si>
    <t>FR0011689033</t>
  </si>
  <si>
    <t>BBG005T72D73</t>
  </si>
  <si>
    <t>9,49E+08</t>
  </si>
  <si>
    <t>EK0259912</t>
  </si>
  <si>
    <t>XS1019326641</t>
  </si>
  <si>
    <t>BBG005TX7NP9</t>
  </si>
  <si>
    <t>8,13E+08</t>
  </si>
  <si>
    <t>EK0281486</t>
  </si>
  <si>
    <t>XS1019821732</t>
  </si>
  <si>
    <t>BBG005V19V12</t>
  </si>
  <si>
    <t>6,78E+08</t>
  </si>
  <si>
    <t>3,68</t>
  </si>
  <si>
    <t>EK0407552</t>
  </si>
  <si>
    <t>XS1023703090</t>
  </si>
  <si>
    <t>BBG005WY3Y91</t>
  </si>
  <si>
    <t>1,37E+09</t>
  </si>
  <si>
    <t>EK0521360</t>
  </si>
  <si>
    <t>XS1032529205</t>
  </si>
  <si>
    <t>BBG005Y2R6C0</t>
  </si>
  <si>
    <t>6,83E+08</t>
  </si>
  <si>
    <t>EK0637174</t>
  </si>
  <si>
    <t>DE000BHY1554</t>
  </si>
  <si>
    <t>BBG005ZC5S33</t>
  </si>
  <si>
    <t>EK0700964</t>
  </si>
  <si>
    <t>DE000BHY1570</t>
  </si>
  <si>
    <t>BBG005ZQT616</t>
  </si>
  <si>
    <t>EK1451427</t>
  </si>
  <si>
    <t>US78469GAA22</t>
  </si>
  <si>
    <t>BBG0067M7850</t>
  </si>
  <si>
    <t>0,66</t>
  </si>
  <si>
    <t>3,01</t>
  </si>
  <si>
    <t>EK3170355</t>
  </si>
  <si>
    <t>AT0000A17Z60</t>
  </si>
  <si>
    <t>BBG006LH0745</t>
  </si>
  <si>
    <t>2,05E+08</t>
  </si>
  <si>
    <t>EK3401941</t>
  </si>
  <si>
    <t>CH0245865842</t>
  </si>
  <si>
    <t>BBG006NF1SF8</t>
  </si>
  <si>
    <t>STEP CPN</t>
  </si>
  <si>
    <t>1,68E+08</t>
  </si>
  <si>
    <t>EK3592061</t>
  </si>
  <si>
    <t>XS1086835979</t>
  </si>
  <si>
    <t>BBG006QVN4V1</t>
  </si>
  <si>
    <t>1,36E+09</t>
  </si>
  <si>
    <t>EK3729291</t>
  </si>
  <si>
    <t>DE000BHY0AT0</t>
  </si>
  <si>
    <t>BBG006S43JV8</t>
  </si>
  <si>
    <t>1,2</t>
  </si>
  <si>
    <t>EK3729838</t>
  </si>
  <si>
    <t>DE000BHY0AU8</t>
  </si>
  <si>
    <t>BBG006S456V4</t>
  </si>
  <si>
    <t>1,84E+08</t>
  </si>
  <si>
    <t>1,52</t>
  </si>
  <si>
    <t>5,25</t>
  </si>
  <si>
    <t>EK3772200</t>
  </si>
  <si>
    <t>US49835LAA98</t>
  </si>
  <si>
    <t>BBG006S8RW53</t>
  </si>
  <si>
    <t>EK3795979</t>
  </si>
  <si>
    <t>USL5828LAA72</t>
  </si>
  <si>
    <t>BBG006SCSKX8</t>
  </si>
  <si>
    <t>EK4151651</t>
  </si>
  <si>
    <t>DE000BHY0AW4</t>
  </si>
  <si>
    <t>BBG006X19LG4</t>
  </si>
  <si>
    <t>EK4728052</t>
  </si>
  <si>
    <t>FR0012146801</t>
  </si>
  <si>
    <t>BBG0072HSC98</t>
  </si>
  <si>
    <t>1,95E+09</t>
  </si>
  <si>
    <t>EK5002275</t>
  </si>
  <si>
    <t>FR0012173862</t>
  </si>
  <si>
    <t>BBG0074H8JB0</t>
  </si>
  <si>
    <t>EK5029948</t>
  </si>
  <si>
    <t>DE000BHY0AZ7</t>
  </si>
  <si>
    <t>BBG0074NL1Z5</t>
  </si>
  <si>
    <t>0,78</t>
  </si>
  <si>
    <t>EK5489241</t>
  </si>
  <si>
    <t>XS1126183760</t>
  </si>
  <si>
    <t>BBG007B98174</t>
  </si>
  <si>
    <t>9,5E+08</t>
  </si>
  <si>
    <t>EK5787362</t>
  </si>
  <si>
    <t>XS1134729794</t>
  </si>
  <si>
    <t>BBG007G72YL1</t>
  </si>
  <si>
    <t>7,46E+08</t>
  </si>
  <si>
    <t>EK5980926</t>
  </si>
  <si>
    <t>DE000BHY0A15</t>
  </si>
  <si>
    <t>BBG007J1QDZ6</t>
  </si>
  <si>
    <t>1,3</t>
  </si>
  <si>
    <t>EK6372677</t>
  </si>
  <si>
    <t>FR0012370872</t>
  </si>
  <si>
    <t>BBG007NL9L88</t>
  </si>
  <si>
    <t>6,21E+08</t>
  </si>
  <si>
    <t>EK6627294</t>
  </si>
  <si>
    <t>DE000BHY0A23</t>
  </si>
  <si>
    <t>BBG007QX0Y80</t>
  </si>
  <si>
    <t>EK6648381</t>
  </si>
  <si>
    <t>DE000BHY0A31</t>
  </si>
  <si>
    <t>BBG007R108C1</t>
  </si>
  <si>
    <t>EK6668736</t>
  </si>
  <si>
    <t>DE000BHY0A49</t>
  </si>
  <si>
    <t>BBG007R5K091</t>
  </si>
  <si>
    <t>EMtn</t>
  </si>
  <si>
    <t>EK6991948</t>
  </si>
  <si>
    <t>DE000BHY0A56</t>
  </si>
  <si>
    <t>BBG007X3VJ23</t>
  </si>
  <si>
    <t>EK6992367</t>
  </si>
  <si>
    <t>XS1176079843</t>
  </si>
  <si>
    <t>BBG007X3Z7M3</t>
  </si>
  <si>
    <t>1,66E+09</t>
  </si>
  <si>
    <t>EK7212922</t>
  </si>
  <si>
    <t>XS1179916017</t>
  </si>
  <si>
    <t>BBG0080JQFZ0</t>
  </si>
  <si>
    <t>EK7214605</t>
  </si>
  <si>
    <t>XS1180451657</t>
  </si>
  <si>
    <t>BBG0080JRYC3</t>
  </si>
  <si>
    <t>1,13E+09</t>
  </si>
  <si>
    <t>EK7625099</t>
  </si>
  <si>
    <t>XS1195347478</t>
  </si>
  <si>
    <t>BBG00848VL36</t>
  </si>
  <si>
    <t>3,41E+08</t>
  </si>
  <si>
    <t>1,49</t>
  </si>
  <si>
    <t>EK7755532</t>
  </si>
  <si>
    <t>FR0012599892</t>
  </si>
  <si>
    <t>BBG00873HTV2</t>
  </si>
  <si>
    <t>5,36E+08</t>
  </si>
  <si>
    <t>EK7883839</t>
  </si>
  <si>
    <t>FR0012601367</t>
  </si>
  <si>
    <t>BBG0087L4ZH8</t>
  </si>
  <si>
    <t>7,9E+08</t>
  </si>
  <si>
    <t>EK8001977</t>
  </si>
  <si>
    <t>XS1211044075</t>
  </si>
  <si>
    <t>BBG0088L6HJ3</t>
  </si>
  <si>
    <t>7,51E+08</t>
  </si>
  <si>
    <t>EK8246317</t>
  </si>
  <si>
    <t>XS1211040917</t>
  </si>
  <si>
    <t>BBG008D1TD96</t>
  </si>
  <si>
    <t>1,39E+09</t>
  </si>
  <si>
    <t>EK8759004</t>
  </si>
  <si>
    <t>DE000A1Z0TA4</t>
  </si>
  <si>
    <t>BBG008KR9ZN8</t>
  </si>
  <si>
    <t>6,73E+08</t>
  </si>
  <si>
    <t>EK9468597</t>
  </si>
  <si>
    <t>ES0205072004</t>
  </si>
  <si>
    <t>BBG009BHXYL6</t>
  </si>
  <si>
    <t>EK9469256</t>
  </si>
  <si>
    <t>ES0205072012</t>
  </si>
  <si>
    <t>BBG009BHZ0Z3</t>
  </si>
  <si>
    <t>JK0922597</t>
  </si>
  <si>
    <t>DE000BHY0BC4</t>
  </si>
  <si>
    <t>BBG00C7GSLX7</t>
  </si>
  <si>
    <t>5,51E+08</t>
  </si>
  <si>
    <t>JK3177587</t>
  </si>
  <si>
    <t>FR0013139482</t>
  </si>
  <si>
    <t>BBG00CCP4XS7</t>
  </si>
  <si>
    <t>6,76E+08</t>
  </si>
  <si>
    <t>JK5694415</t>
  </si>
  <si>
    <t>FR0013143351</t>
  </si>
  <si>
    <t>BBG00CKGFFQ7</t>
  </si>
  <si>
    <t>3,42E+08</t>
  </si>
  <si>
    <t>JK5980772</t>
  </si>
  <si>
    <t>FR0013143997</t>
  </si>
  <si>
    <t>BBG00CLFCDC1</t>
  </si>
  <si>
    <t>6,84E+08</t>
  </si>
  <si>
    <t>JK5981119</t>
  </si>
  <si>
    <t>FR0013144003</t>
  </si>
  <si>
    <t>BBG00CLFCH41</t>
  </si>
  <si>
    <t>7,98E+08</t>
  </si>
  <si>
    <t>JK8431914</t>
  </si>
  <si>
    <t>XS1401331753</t>
  </si>
  <si>
    <t>BBG00CRB6B35</t>
  </si>
  <si>
    <t>8,47E+08</t>
  </si>
  <si>
    <t>JK9112752</t>
  </si>
  <si>
    <t>DE000BHY0BE0</t>
  </si>
  <si>
    <t>BBG00CSJJ484</t>
  </si>
  <si>
    <t>5,76E+08</t>
  </si>
  <si>
    <t>JV2082388</t>
  </si>
  <si>
    <t>FR0013073277</t>
  </si>
  <si>
    <t>BBG00BM5PTX2</t>
  </si>
  <si>
    <t>3,28E+08</t>
  </si>
  <si>
    <t>LW0229606</t>
  </si>
  <si>
    <t>XS1409382030</t>
  </si>
  <si>
    <t>BBG00CV0RDJ0</t>
  </si>
  <si>
    <t>7,43E+08</t>
  </si>
  <si>
    <t>LW0760287</t>
  </si>
  <si>
    <t>FR0013172939</t>
  </si>
  <si>
    <t>BBG00CW35KB9</t>
  </si>
  <si>
    <t>6,8E+08</t>
  </si>
  <si>
    <t>LW0762507</t>
  </si>
  <si>
    <t>XS1412593185</t>
  </si>
  <si>
    <t>BBG00CW36DC3</t>
  </si>
  <si>
    <t>7,93E+08</t>
  </si>
  <si>
    <t>LW0762598</t>
  </si>
  <si>
    <t>XS1412711217</t>
  </si>
  <si>
    <t>BBG00CW36J49</t>
  </si>
  <si>
    <t>9,07E+08</t>
  </si>
  <si>
    <t>LW1575866</t>
  </si>
  <si>
    <t>XS1425966287</t>
  </si>
  <si>
    <t>BBG00CXBHBD5</t>
  </si>
  <si>
    <t>1,4E+09</t>
  </si>
  <si>
    <t>LW1703757</t>
  </si>
  <si>
    <t>DE000A181034</t>
  </si>
  <si>
    <t>BBG00CXHKWJ6</t>
  </si>
  <si>
    <t>LW1706537</t>
  </si>
  <si>
    <t>XS1420337633</t>
  </si>
  <si>
    <t>BBG00CXHMFY4</t>
  </si>
  <si>
    <t>1,29E+09</t>
  </si>
  <si>
    <t>LW1706727</t>
  </si>
  <si>
    <t>XS1420338102</t>
  </si>
  <si>
    <t>BBG00CXHMV24</t>
  </si>
  <si>
    <t>2,25</t>
  </si>
  <si>
    <t>LW3054704</t>
  </si>
  <si>
    <t>US714264AM01</t>
  </si>
  <si>
    <t>BBG00D0WZF62</t>
  </si>
  <si>
    <t>LW3161954</t>
  </si>
  <si>
    <t>USF7061BAQ35</t>
  </si>
  <si>
    <t>BBG00D0YJTX6</t>
  </si>
  <si>
    <t>LW9258275</t>
  </si>
  <si>
    <t>US88167AAD37</t>
  </si>
  <si>
    <t>BBG00DDM04X3</t>
  </si>
  <si>
    <t>2,8</t>
  </si>
  <si>
    <t>3,18</t>
  </si>
  <si>
    <t>LW9258408</t>
  </si>
  <si>
    <t>US88167AAE10</t>
  </si>
  <si>
    <t>BBG00DDM0BW8</t>
  </si>
  <si>
    <t>3,5E+09</t>
  </si>
  <si>
    <t>3,15</t>
  </si>
  <si>
    <t>LW9258564</t>
  </si>
  <si>
    <t>US88167AAF84</t>
  </si>
  <si>
    <t>BBG00DDM0L65</t>
  </si>
  <si>
    <t>LW9395119</t>
  </si>
  <si>
    <t>XS1439749281</t>
  </si>
  <si>
    <t>BBG00DDX7596</t>
  </si>
  <si>
    <t>1,65E+09</t>
  </si>
  <si>
    <t>LW9395143</t>
  </si>
  <si>
    <t>XS1439749364</t>
  </si>
  <si>
    <t>BBG00DDX7BX6</t>
  </si>
  <si>
    <t>8,24E+08</t>
  </si>
  <si>
    <t>QJ5853362</t>
  </si>
  <si>
    <t>XS1318709497</t>
  </si>
  <si>
    <t>BBG00BCD00Z4</t>
  </si>
  <si>
    <t>QZ3839276</t>
  </si>
  <si>
    <t>XS1485532896</t>
  </si>
  <si>
    <t>BBG00DQC2227</t>
  </si>
  <si>
    <t>7,01E+08</t>
  </si>
  <si>
    <t>QZ3842650</t>
  </si>
  <si>
    <t>XS1485533431</t>
  </si>
  <si>
    <t>BBG00DQC3T36</t>
  </si>
  <si>
    <t>QZ4315847</t>
  </si>
  <si>
    <t>FR0013201308</t>
  </si>
  <si>
    <t>BBG00DR64CT6</t>
  </si>
  <si>
    <t>1,12E+09</t>
  </si>
  <si>
    <t>QZ4681495</t>
  </si>
  <si>
    <t>XS1488419935</t>
  </si>
  <si>
    <t>BBG00DRDGZV4</t>
  </si>
  <si>
    <t>3,96E+08</t>
  </si>
  <si>
    <t>General Corporate Purposes LBO Financing Refinance</t>
  </si>
  <si>
    <t>QZ4684325</t>
  </si>
  <si>
    <t>FR0013201621</t>
  </si>
  <si>
    <t>BBG00DRDJL42</t>
  </si>
  <si>
    <t>9,55E+08</t>
  </si>
  <si>
    <t>QZ4685272</t>
  </si>
  <si>
    <t>FR0013201639</t>
  </si>
  <si>
    <t>BBG00DRDJVX8</t>
  </si>
  <si>
    <t>QZ5423871</t>
  </si>
  <si>
    <t>XS1492825051</t>
  </si>
  <si>
    <t>BBG00DSN3LQ2</t>
  </si>
  <si>
    <t>QZ5424044</t>
  </si>
  <si>
    <t>XS1492825481</t>
  </si>
  <si>
    <t>BBG00DSN3PY4</t>
  </si>
  <si>
    <t>QZ5429787</t>
  </si>
  <si>
    <t>XS1493322355</t>
  </si>
  <si>
    <t>BBG00DSN5GN4</t>
  </si>
  <si>
    <t>1,01E+09</t>
  </si>
  <si>
    <t>QZ5429944</t>
  </si>
  <si>
    <t>XS1493328477</t>
  </si>
  <si>
    <t>BBG00DSN5KP3</t>
  </si>
  <si>
    <t>6,71E+08</t>
  </si>
  <si>
    <t>QZ7287803</t>
  </si>
  <si>
    <t>XS1504194173</t>
  </si>
  <si>
    <t>BBG00DY0Y3X3</t>
  </si>
  <si>
    <t>4,4E+08</t>
  </si>
  <si>
    <t>QZ7298362</t>
  </si>
  <si>
    <t>XS1501367921</t>
  </si>
  <si>
    <t>BBG00DY10929</t>
  </si>
  <si>
    <t>QZ7441434</t>
  </si>
  <si>
    <t>FR0013209715</t>
  </si>
  <si>
    <t>BBG00DY3BGD5</t>
  </si>
  <si>
    <t>3,35E+08</t>
  </si>
  <si>
    <t>QZ8441011</t>
  </si>
  <si>
    <t>XS1505573482</t>
  </si>
  <si>
    <t>BBG00DZMLWK8</t>
  </si>
  <si>
    <t>UV5504278</t>
  </si>
  <si>
    <t>US78469GAD60</t>
  </si>
  <si>
    <t>BBG009T2PWC3</t>
  </si>
  <si>
    <t>CALL/PUT</t>
  </si>
  <si>
    <t>UV6102981</t>
  </si>
  <si>
    <t>XS1288849471</t>
  </si>
  <si>
    <t>BBG009W37W46</t>
  </si>
  <si>
    <t>1,07E+09</t>
  </si>
  <si>
    <t>UV7427841</t>
  </si>
  <si>
    <t>DE000A1Z6C06</t>
  </si>
  <si>
    <t>BBG009XY73J5</t>
  </si>
  <si>
    <t>8,48E+08</t>
  </si>
  <si>
    <t>UV7588378</t>
  </si>
  <si>
    <t>FR0012939841</t>
  </si>
  <si>
    <t>BBG009Y36TB4</t>
  </si>
  <si>
    <t>8,95E+08</t>
  </si>
  <si>
    <t>UV7713612</t>
  </si>
  <si>
    <t>FR0012949949</t>
  </si>
  <si>
    <t>BBG009YNLX33</t>
  </si>
  <si>
    <t>5,65E+08</t>
  </si>
  <si>
    <t>UV7743569</t>
  </si>
  <si>
    <t>DE000BHY0A72</t>
  </si>
  <si>
    <t>BBG009YP0YC9</t>
  </si>
  <si>
    <t>UV8561036</t>
  </si>
  <si>
    <t>XS1292988984</t>
  </si>
  <si>
    <t>BBG00B01GWD0</t>
  </si>
  <si>
    <t>8,53E+08</t>
  </si>
  <si>
    <t>UV8676750</t>
  </si>
  <si>
    <t>FR0012969038</t>
  </si>
  <si>
    <t>BBG00B07J963</t>
  </si>
  <si>
    <t>UV8688979</t>
  </si>
  <si>
    <t>FR0012968931</t>
  </si>
  <si>
    <t>BBG00B07LNM1</t>
  </si>
  <si>
    <t>ZO0486696</t>
  </si>
  <si>
    <t>US88167AAN19</t>
  </si>
  <si>
    <t>BBG00WRF93S0</t>
  </si>
  <si>
    <t>9,98E+08</t>
  </si>
  <si>
    <t>ZO3666625</t>
  </si>
  <si>
    <t>XS2229470146</t>
  </si>
  <si>
    <t>BBG00X6KLTW4</t>
  </si>
  <si>
    <t>7,12E+08</t>
  </si>
  <si>
    <t>ZO4141503</t>
  </si>
  <si>
    <t>XS2231330965</t>
  </si>
  <si>
    <t>BBG00X7J54D0</t>
  </si>
  <si>
    <t>ZO4141511</t>
  </si>
  <si>
    <t>XS2231331344</t>
  </si>
  <si>
    <t>BBG00X7J54G7</t>
  </si>
  <si>
    <t>ZO4448841</t>
  </si>
  <si>
    <t>XS2198213956</t>
  </si>
  <si>
    <t>BBG00X8RHHT2</t>
  </si>
  <si>
    <t>ZO6056949</t>
  </si>
  <si>
    <t>DE000BHY0HN8</t>
  </si>
  <si>
    <t>BBG00XK42YY2</t>
  </si>
  <si>
    <t>0,13</t>
  </si>
  <si>
    <t>ZO6404115</t>
  </si>
  <si>
    <t>DE000A3H2XR6</t>
  </si>
  <si>
    <t>BBG00XLVDP50</t>
  </si>
  <si>
    <t>DUE</t>
  </si>
  <si>
    <t>ZO7674211</t>
  </si>
  <si>
    <t>DE000BHY0HP3</t>
  </si>
  <si>
    <t>BBG00XR5NTS7</t>
  </si>
  <si>
    <t>ZO8750457</t>
  </si>
  <si>
    <t>DE000BHY0HQ1</t>
  </si>
  <si>
    <t>BBG00XTG0TT5</t>
  </si>
  <si>
    <t>ZP0081528</t>
  </si>
  <si>
    <t>BBG00R2LKDD6</t>
  </si>
  <si>
    <t>ZP0081536</t>
  </si>
  <si>
    <t>BBG00R2LKDH2</t>
  </si>
  <si>
    <t>0,95</t>
  </si>
  <si>
    <t>ZP0094521</t>
  </si>
  <si>
    <t>BBG00R2LT9C7</t>
  </si>
  <si>
    <t>ZP0095775</t>
  </si>
  <si>
    <t>BBG00R2LTSK6</t>
  </si>
  <si>
    <t>ZP1987236</t>
  </si>
  <si>
    <t>PTMENAOM0011</t>
  </si>
  <si>
    <t>BBG00R6X8Y08</t>
  </si>
  <si>
    <t>PUTABLE</t>
  </si>
  <si>
    <t>ZP4279953</t>
  </si>
  <si>
    <t>XS2102392276</t>
  </si>
  <si>
    <t>BBG00RCG2FH7</t>
  </si>
  <si>
    <t>2,75E+08</t>
  </si>
  <si>
    <t>ZP5396533</t>
  </si>
  <si>
    <t>XS2107315470</t>
  </si>
  <si>
    <t>BBG00RDQM245</t>
  </si>
  <si>
    <t>ZP5641367</t>
  </si>
  <si>
    <t>DE000BHY0BY8</t>
  </si>
  <si>
    <t>BBG00RFBLGX4</t>
  </si>
  <si>
    <t>ZP6180415</t>
  </si>
  <si>
    <t>DE000BHY0BZ5</t>
  </si>
  <si>
    <t>BBG00RHMTP88</t>
  </si>
  <si>
    <t>0,07</t>
  </si>
  <si>
    <t>ZP7090951</t>
  </si>
  <si>
    <t>DE000A28SVV0</t>
  </si>
  <si>
    <t>BBG00RKC05G2</t>
  </si>
  <si>
    <t>1,94E+08</t>
  </si>
  <si>
    <t>ZP9478550</t>
  </si>
  <si>
    <t>XS2117757182</t>
  </si>
  <si>
    <t>BBG00RNYZNC8</t>
  </si>
  <si>
    <t>ZP9894871</t>
  </si>
  <si>
    <t>DE000BHY0B14</t>
  </si>
  <si>
    <t>BBG00RPHY212</t>
  </si>
  <si>
    <t>ZQ0697008</t>
  </si>
  <si>
    <t>DE000BHY0BV4</t>
  </si>
  <si>
    <t>BBG00QK3Y1N8</t>
  </si>
  <si>
    <t>1,11E+08</t>
  </si>
  <si>
    <t>ZQ2158991</t>
  </si>
  <si>
    <t>FR0013456423</t>
  </si>
  <si>
    <t>BBG00QN34CD5</t>
  </si>
  <si>
    <t>5,55E+08</t>
  </si>
  <si>
    <t>ZQ2159007</t>
  </si>
  <si>
    <t>FR0013456431</t>
  </si>
  <si>
    <t>BBG00QN34CF3</t>
  </si>
  <si>
    <t>ZQ2159015</t>
  </si>
  <si>
    <t>FR0013456449</t>
  </si>
  <si>
    <t>BBG00QN34CG2</t>
  </si>
  <si>
    <t>ZQ3271017</t>
  </si>
  <si>
    <t>PTMENXOM0006</t>
  </si>
  <si>
    <t>BBG00QPYRY24</t>
  </si>
  <si>
    <t>ZQ3726978</t>
  </si>
  <si>
    <t>FR0013457942</t>
  </si>
  <si>
    <t>BBG00QQ88506</t>
  </si>
  <si>
    <t>5,53E+08</t>
  </si>
  <si>
    <t>ZQ4401522</t>
  </si>
  <si>
    <t>AT0000A2AX04</t>
  </si>
  <si>
    <t>BBG00QRWM7Q4</t>
  </si>
  <si>
    <t>1,32E+08</t>
  </si>
  <si>
    <t>ZQ5956706</t>
  </si>
  <si>
    <t>US88167AAM36</t>
  </si>
  <si>
    <t>BBG00QTZGGM6</t>
  </si>
  <si>
    <t>ZQ5956714</t>
  </si>
  <si>
    <t>USN8540WAC84</t>
  </si>
  <si>
    <t>BBG00QTZGGN5</t>
  </si>
  <si>
    <t>ZQ5987008</t>
  </si>
  <si>
    <t>XS2081474046</t>
  </si>
  <si>
    <t>BBG00QV15TC3</t>
  </si>
  <si>
    <t>9,79E+08</t>
  </si>
  <si>
    <t>ZQ6618644</t>
  </si>
  <si>
    <t>XS2081615473</t>
  </si>
  <si>
    <t>BBG00QX2RJN5</t>
  </si>
  <si>
    <t>ZQ7459790</t>
  </si>
  <si>
    <t>BBG00QYMWR29</t>
  </si>
  <si>
    <t>ZQ7464113</t>
  </si>
  <si>
    <t>BBG00QYMXBJ5</t>
  </si>
  <si>
    <t>ZQ7534444</t>
  </si>
  <si>
    <t>DE000BHY0BW2</t>
  </si>
  <si>
    <t>BBG00QYTPKK7</t>
  </si>
  <si>
    <t>4,68E+08</t>
  </si>
  <si>
    <t>ZQ8780558</t>
  </si>
  <si>
    <t>DE000BHY0BX0</t>
  </si>
  <si>
    <t>BBG00R0QN0H8</t>
  </si>
  <si>
    <t>ZQ9628475</t>
  </si>
  <si>
    <t>DE000A2SBDE0</t>
  </si>
  <si>
    <t>BBG00R288V76</t>
  </si>
  <si>
    <t>ZQ9628483</t>
  </si>
  <si>
    <t>DE000A2SBDF7</t>
  </si>
  <si>
    <t>BBG00R288V85</t>
  </si>
  <si>
    <t>ZR2280132</t>
  </si>
  <si>
    <t>DE000BHY0BS0</t>
  </si>
  <si>
    <t>BBG00Q2647P9</t>
  </si>
  <si>
    <t>ZR4449552</t>
  </si>
  <si>
    <t>FR0013444395</t>
  </si>
  <si>
    <t>BBG00Q5CDJ68</t>
  </si>
  <si>
    <t>5,52E+08</t>
  </si>
  <si>
    <t>ZR4792589</t>
  </si>
  <si>
    <t>XS2051660335</t>
  </si>
  <si>
    <t>BBG00Q68Z8R3</t>
  </si>
  <si>
    <t>7,75E+08</t>
  </si>
  <si>
    <t>ZR4792597</t>
  </si>
  <si>
    <t>XS2051660509</t>
  </si>
  <si>
    <t>BBG00Q68Z8S2</t>
  </si>
  <si>
    <t>6,64E+08</t>
  </si>
  <si>
    <t>ZR5703973</t>
  </si>
  <si>
    <t>SE0011869932</t>
  </si>
  <si>
    <t>BBG00Q77RFR7</t>
  </si>
  <si>
    <t>1,81E+08</t>
  </si>
  <si>
    <t>1,23</t>
  </si>
  <si>
    <t>ZR6113974</t>
  </si>
  <si>
    <t>XS2042667944</t>
  </si>
  <si>
    <t>BBG00Q8G4LV3</t>
  </si>
  <si>
    <t>8,26E+08</t>
  </si>
  <si>
    <t>ZR7445516</t>
  </si>
  <si>
    <t>XS2057835717</t>
  </si>
  <si>
    <t>BBG00QD5PF41</t>
  </si>
  <si>
    <t>6,14E+08</t>
  </si>
  <si>
    <t>ZR7445524</t>
  </si>
  <si>
    <t>XS2057835808</t>
  </si>
  <si>
    <t>BBG00QD5PF50</t>
  </si>
  <si>
    <t>4,3E+08</t>
  </si>
  <si>
    <t>ZR8272786</t>
  </si>
  <si>
    <t>XS2060691040</t>
  </si>
  <si>
    <t>BBG00QFL1KN8</t>
  </si>
  <si>
    <t>5,49E+08</t>
  </si>
  <si>
    <t>ZR8862891</t>
  </si>
  <si>
    <t>DE000BHY0BU6</t>
  </si>
  <si>
    <t>BBG00QG535L5</t>
  </si>
  <si>
    <t>1,64E+08</t>
  </si>
  <si>
    <t>ZR9900880</t>
  </si>
  <si>
    <t>XS2065946837</t>
  </si>
  <si>
    <t>BBG00QJ0DF03</t>
  </si>
  <si>
    <t>8,29E+08</t>
  </si>
  <si>
    <t>ZS1342303</t>
  </si>
  <si>
    <t>FR0125601643</t>
  </si>
  <si>
    <t>BBG00NV9MT70</t>
  </si>
  <si>
    <t>ZS4441649</t>
  </si>
  <si>
    <t>US26874RAJ77</t>
  </si>
  <si>
    <t>BBG00P2CMD02</t>
  </si>
  <si>
    <t>ZS4441656</t>
  </si>
  <si>
    <t>XS1992085867</t>
  </si>
  <si>
    <t>BBG00P2CMD39</t>
  </si>
  <si>
    <t>ZS5184644</t>
  </si>
  <si>
    <t>FR0013419736</t>
  </si>
  <si>
    <t>BBG00P33KN01</t>
  </si>
  <si>
    <t>5,6E+08</t>
  </si>
  <si>
    <t>ZS5471553</t>
  </si>
  <si>
    <t>US26874RAK41</t>
  </si>
  <si>
    <t>BBG00P3BX900</t>
  </si>
  <si>
    <t>ZS6344064</t>
  </si>
  <si>
    <t>SE0011643295</t>
  </si>
  <si>
    <t>BBG00P4PVHZ4</t>
  </si>
  <si>
    <t>ZS7592752</t>
  </si>
  <si>
    <t>FR0013420072</t>
  </si>
  <si>
    <t>BBG00P7J9782</t>
  </si>
  <si>
    <t>2,9</t>
  </si>
  <si>
    <t>5,18</t>
  </si>
  <si>
    <t>ZS7837538</t>
  </si>
  <si>
    <t>US86964WAG78</t>
  </si>
  <si>
    <t>BBG00P7SPFN9</t>
  </si>
  <si>
    <t>ZS7837546</t>
  </si>
  <si>
    <t>USA8372TAK46</t>
  </si>
  <si>
    <t>BBG00P7SPFQ6</t>
  </si>
  <si>
    <t>ZS8039944</t>
  </si>
  <si>
    <t>DE000BHY0BQ4</t>
  </si>
  <si>
    <t>BBG00P8023J6</t>
  </si>
  <si>
    <t>5,57E+08</t>
  </si>
  <si>
    <t>ZS8568355</t>
  </si>
  <si>
    <t>XS2005658781</t>
  </si>
  <si>
    <t>BBG00P9216C2</t>
  </si>
  <si>
    <t>2,84E+08</t>
  </si>
  <si>
    <t>ZS9395642</t>
  </si>
  <si>
    <t>XS2008905155</t>
  </si>
  <si>
    <t>BBG00PBGS185</t>
  </si>
  <si>
    <t>4,45</t>
  </si>
  <si>
    <t>Code</t>
  </si>
  <si>
    <t>Yield ask</t>
  </si>
  <si>
    <t>AM7980791 Corp</t>
  </si>
  <si>
    <t>AP5382043 Corp</t>
  </si>
  <si>
    <t>BM0609990 Corp</t>
  </si>
  <si>
    <t>EJ9768973 Corp</t>
  </si>
  <si>
    <t>EK7625099 Corp</t>
  </si>
  <si>
    <t>AM2053230 Corp</t>
  </si>
  <si>
    <t>AW8986910 Corp</t>
  </si>
  <si>
    <t>BM8244261 Corp</t>
  </si>
  <si>
    <t>EK3401941 Corp</t>
  </si>
  <si>
    <t>UV7713612 Corp</t>
  </si>
  <si>
    <t>AP4164178 Corp</t>
  </si>
  <si>
    <t>AP4164525 Corp</t>
  </si>
  <si>
    <t>AN7387276 Corp</t>
  </si>
  <si>
    <t>AQ8879746 Corp</t>
  </si>
  <si>
    <t>EK0521360 Corp</t>
  </si>
  <si>
    <t>AV2317510 Corp</t>
  </si>
  <si>
    <t>AV3879138 Corp</t>
  </si>
  <si>
    <t>AV3879146 Corp</t>
  </si>
  <si>
    <t>QZ7441434 Corp</t>
  </si>
  <si>
    <t>3,17</t>
  </si>
  <si>
    <t>ZQ3726978 Corp</t>
  </si>
  <si>
    <t>ZS1342303 Corp</t>
  </si>
  <si>
    <t>AV3578581 Corp</t>
  </si>
  <si>
    <t>AX3336820 Corp</t>
  </si>
  <si>
    <t>BG0453822 Corp</t>
  </si>
  <si>
    <t>BO6605337 Corp</t>
  </si>
  <si>
    <t>ZS6344064 Corp</t>
  </si>
  <si>
    <t>AS9836832 Corp</t>
  </si>
  <si>
    <t>AS9837509 Corp</t>
  </si>
  <si>
    <t>AU4294172 Corp</t>
  </si>
  <si>
    <t>AU4296516 Corp</t>
  </si>
  <si>
    <t>AU4296938 Corp</t>
  </si>
  <si>
    <t>AM5274676 Corp</t>
  </si>
  <si>
    <t>AO9374924 Corp</t>
  </si>
  <si>
    <t>AR2058899 Corp</t>
  </si>
  <si>
    <t>AR3861523 Corp</t>
  </si>
  <si>
    <t>AS7537721 Corp</t>
  </si>
  <si>
    <t>AT3757842 Corp</t>
  </si>
  <si>
    <t>AU1457376 Corp</t>
  </si>
  <si>
    <t>AW0462324 Corp</t>
  </si>
  <si>
    <t>AW9640698 Corp</t>
  </si>
  <si>
    <t>AZ9300692 Corp</t>
  </si>
  <si>
    <t>BG3344572 Corp</t>
  </si>
  <si>
    <t>BH7997357 Corp</t>
  </si>
  <si>
    <t>BJ0949823 Corp</t>
  </si>
  <si>
    <t>BJ1022851 Corp</t>
  </si>
  <si>
    <t>BJ1030474 Corp</t>
  </si>
  <si>
    <t>BJ4445430 Corp</t>
  </si>
  <si>
    <t>BJ7618983 Corp</t>
  </si>
  <si>
    <t>BJ9318558 Corp</t>
  </si>
  <si>
    <t>BK4582320 Corp</t>
  </si>
  <si>
    <t>BM0893818 Corp</t>
  </si>
  <si>
    <t>BN4568760 Corp</t>
  </si>
  <si>
    <t>BN4882591 Corp</t>
  </si>
  <si>
    <t>BN5211030 Corp</t>
  </si>
  <si>
    <t>BN6163172 Corp</t>
  </si>
  <si>
    <t>BN7047192 Corp</t>
  </si>
  <si>
    <t>BN8929281 Corp</t>
  </si>
  <si>
    <t>BO1616248 Corp</t>
  </si>
  <si>
    <t>BO2565386 Corp</t>
  </si>
  <si>
    <t>BO2830970 Corp</t>
  </si>
  <si>
    <t>BO3848781 Corp</t>
  </si>
  <si>
    <t>BO5221839 Corp</t>
  </si>
  <si>
    <t>BP0510753 Corp</t>
  </si>
  <si>
    <t>BP4689082 Corp</t>
  </si>
  <si>
    <t>4,42</t>
  </si>
  <si>
    <t>BQ0902040 Corp</t>
  </si>
  <si>
    <t>BQ5709580 Corp</t>
  </si>
  <si>
    <t>BR0357557 Corp</t>
  </si>
  <si>
    <t>BR5049696 Corp</t>
  </si>
  <si>
    <t>BR7245359 Corp</t>
  </si>
  <si>
    <t>BR7482903 Corp</t>
  </si>
  <si>
    <t>BR8718354 Corp</t>
  </si>
  <si>
    <t>BR9289827 Corp</t>
  </si>
  <si>
    <t>BS2911177 Corp</t>
  </si>
  <si>
    <t>BS4316714 Corp</t>
  </si>
  <si>
    <t>BS8479435 Corp</t>
  </si>
  <si>
    <t>4,07</t>
  </si>
  <si>
    <t>BT3727893 Corp</t>
  </si>
  <si>
    <t>BT4743410 Corp</t>
  </si>
  <si>
    <t>BT4765603 Corp</t>
  </si>
  <si>
    <t>BT5022442 Corp</t>
  </si>
  <si>
    <t>BU3999101 Corp</t>
  </si>
  <si>
    <t>BU6070223 Corp</t>
  </si>
  <si>
    <t>BU7517636 Corp</t>
  </si>
  <si>
    <t>BU7896402 Corp</t>
  </si>
  <si>
    <t>BV1298751 Corp</t>
  </si>
  <si>
    <t>BV2091908 Corp</t>
  </si>
  <si>
    <t>BV5723986 Corp</t>
  </si>
  <si>
    <t>BV7753791 Corp</t>
  </si>
  <si>
    <t>BV8983777 Corp</t>
  </si>
  <si>
    <t>EJ8172011 Corp</t>
  </si>
  <si>
    <t>EK0637174 Corp</t>
  </si>
  <si>
    <t>EK0700964 Corp</t>
  </si>
  <si>
    <t>EK3729291 Corp</t>
  </si>
  <si>
    <t>EK3729838 Corp</t>
  </si>
  <si>
    <t>EK4151651 Corp</t>
  </si>
  <si>
    <t>EK5029948 Corp</t>
  </si>
  <si>
    <t>EK5980926 Corp</t>
  </si>
  <si>
    <t>EK6627294 Corp</t>
  </si>
  <si>
    <t>EK6648381 Corp</t>
  </si>
  <si>
    <t>EK6668736 Corp</t>
  </si>
  <si>
    <t>EK6991948 Corp</t>
  </si>
  <si>
    <t>JK0922597 Corp</t>
  </si>
  <si>
    <t>JK9112752 Corp</t>
  </si>
  <si>
    <t>UV7743569 Corp</t>
  </si>
  <si>
    <t>ZO6056949 Corp</t>
  </si>
  <si>
    <t>ZO7674211 Corp</t>
  </si>
  <si>
    <t>ZO8750457 Corp</t>
  </si>
  <si>
    <t>ZP5641367 Corp</t>
  </si>
  <si>
    <t>ZP6180415 Corp</t>
  </si>
  <si>
    <t>ZP9894871 Corp</t>
  </si>
  <si>
    <t>ZQ0697008 Corp</t>
  </si>
  <si>
    <t>ZQ7534444 Corp</t>
  </si>
  <si>
    <t>ZQ8780558 Corp</t>
  </si>
  <si>
    <t>ZR2280132 Corp</t>
  </si>
  <si>
    <t>ZR8862891 Corp</t>
  </si>
  <si>
    <t>ZS8039944 Corp</t>
  </si>
  <si>
    <t>AS4621270 Corp</t>
  </si>
  <si>
    <t>AS4621304 Corp</t>
  </si>
  <si>
    <t>AS4621312 Corp</t>
  </si>
  <si>
    <t>BM8817108 Corp</t>
  </si>
  <si>
    <t>AN8852740 Corp</t>
  </si>
  <si>
    <t>AR8730285 Corp</t>
  </si>
  <si>
    <t>AS9584978 Corp</t>
  </si>
  <si>
    <t>AV8756307 Corp</t>
  </si>
  <si>
    <t>BH3422640 Corp</t>
  </si>
  <si>
    <t>EK3592061 Corp</t>
  </si>
  <si>
    <t>EK7212922 Corp</t>
  </si>
  <si>
    <t>JK8431914 Corp</t>
  </si>
  <si>
    <t>ZS5184644 Corp</t>
  </si>
  <si>
    <t>6,67</t>
  </si>
  <si>
    <t>AN9058669 Corp</t>
  </si>
  <si>
    <t>3,82</t>
  </si>
  <si>
    <t>BO8284420 Corp</t>
  </si>
  <si>
    <t>AP8048773 Corp</t>
  </si>
  <si>
    <t>AP8048815 Corp</t>
  </si>
  <si>
    <t>AP8057758 Corp</t>
  </si>
  <si>
    <t>AP8057824 Corp</t>
  </si>
  <si>
    <t>BK1042674 Corp</t>
  </si>
  <si>
    <t>BK1048531 Corp</t>
  </si>
  <si>
    <t>AU9540942 Corp</t>
  </si>
  <si>
    <t>AV9411761 Corp</t>
  </si>
  <si>
    <t>6,43</t>
  </si>
  <si>
    <t>AX0036191 Corp</t>
  </si>
  <si>
    <t>AX2577663 Corp</t>
  </si>
  <si>
    <t>BN6169948 Corp</t>
  </si>
  <si>
    <t>BO1608435 Corp</t>
  </si>
  <si>
    <t>BR6964869 Corp</t>
  </si>
  <si>
    <t>BU9616550 Corp</t>
  </si>
  <si>
    <t>BU9620396 Corp</t>
  </si>
  <si>
    <t>ZP9478550 Corp</t>
  </si>
  <si>
    <t>ZS9395642 Corp</t>
  </si>
  <si>
    <t>ZO6404115 Corp</t>
  </si>
  <si>
    <t>AM9419426 Corp</t>
  </si>
  <si>
    <t>AV9237182 Corp</t>
  </si>
  <si>
    <t>6,34</t>
  </si>
  <si>
    <t>BJ9805646 Corp</t>
  </si>
  <si>
    <t>EK7755532 Corp</t>
  </si>
  <si>
    <t>ZR4449552 Corp</t>
  </si>
  <si>
    <t>AZ4209054 Corp</t>
  </si>
  <si>
    <t>BG5717767 Corp</t>
  </si>
  <si>
    <t>BG5829497 Corp</t>
  </si>
  <si>
    <t>AM5310512 Corp</t>
  </si>
  <si>
    <t>AN7155798 Corp</t>
  </si>
  <si>
    <t>AN7155863 Corp</t>
  </si>
  <si>
    <t>AN7160301 Corp</t>
  </si>
  <si>
    <t>AN7162919 Corp</t>
  </si>
  <si>
    <t>AP4154393 Corp</t>
  </si>
  <si>
    <t>AP4154443 Corp</t>
  </si>
  <si>
    <t>AU4810464 Corp</t>
  </si>
  <si>
    <t>AU4810472 Corp</t>
  </si>
  <si>
    <t>EK6992367 Corp</t>
  </si>
  <si>
    <t>LW1575866 Corp</t>
  </si>
  <si>
    <t>AM0925751 Corp</t>
  </si>
  <si>
    <t>AP0773766 Corp</t>
  </si>
  <si>
    <t>AU3947721 Corp</t>
  </si>
  <si>
    <t>AU3950071 Corp</t>
  </si>
  <si>
    <t>AU3950097 Corp</t>
  </si>
  <si>
    <t>AU3950204 Corp</t>
  </si>
  <si>
    <t>AU4088244 Corp</t>
  </si>
  <si>
    <t>AU4088269 Corp</t>
  </si>
  <si>
    <t>AU4088277 Corp</t>
  </si>
  <si>
    <t>AU4088285 Corp</t>
  </si>
  <si>
    <t>AU4088301 Corp</t>
  </si>
  <si>
    <t>AU4088335 Corp</t>
  </si>
  <si>
    <t>BJ4186976 Corp</t>
  </si>
  <si>
    <t>BJ4186984 Corp</t>
  </si>
  <si>
    <t>EJ7421625 Corp</t>
  </si>
  <si>
    <t>EJ8205399 Corp</t>
  </si>
  <si>
    <t>EK0407552 Corp</t>
  </si>
  <si>
    <t>EK7214605 Corp</t>
  </si>
  <si>
    <t>LW0762507 Corp</t>
  </si>
  <si>
    <t>LW0762598 Corp</t>
  </si>
  <si>
    <t>QZ5429787 Corp</t>
  </si>
  <si>
    <t>QZ5429944 Corp</t>
  </si>
  <si>
    <t>UV8561036 Corp</t>
  </si>
  <si>
    <t>ZP5396533 Corp</t>
  </si>
  <si>
    <t>ZR9900880 Corp</t>
  </si>
  <si>
    <t>ZS4441649 Corp</t>
  </si>
  <si>
    <t>ZS4441656 Corp</t>
  </si>
  <si>
    <t>ZS5471553 Corp</t>
  </si>
  <si>
    <t>AR4499497 Corp</t>
  </si>
  <si>
    <t>AV7218127 Corp</t>
  </si>
  <si>
    <t>AV7218291 Corp</t>
  </si>
  <si>
    <t>AV7221477 Corp</t>
  </si>
  <si>
    <t>AX6658428 Corp</t>
  </si>
  <si>
    <t>BK6879856 Corp</t>
  </si>
  <si>
    <t>ZQ5987008 Corp</t>
  </si>
  <si>
    <t>AP9123708 Corp</t>
  </si>
  <si>
    <t>AZ4209153 Corp</t>
  </si>
  <si>
    <t>AR9312299 Corp</t>
  </si>
  <si>
    <t>6,07</t>
  </si>
  <si>
    <t>BK2789893 Corp</t>
  </si>
  <si>
    <t>AU4930197 Corp</t>
  </si>
  <si>
    <t>BH7876825 Corp</t>
  </si>
  <si>
    <t>QZ4681495 Corp</t>
  </si>
  <si>
    <t>ZR7445516 Corp</t>
  </si>
  <si>
    <t>ZR7445524 Corp</t>
  </si>
  <si>
    <t>BM7804578 Corp</t>
  </si>
  <si>
    <t>EJ6830479 Corp</t>
  </si>
  <si>
    <t>EJ7267564 Corp</t>
  </si>
  <si>
    <t>QZ7287803 Corp</t>
  </si>
  <si>
    <t>AO8527100 Corp</t>
  </si>
  <si>
    <t>BH5794574 Corp</t>
  </si>
  <si>
    <t>BN4840201 Corp</t>
  </si>
  <si>
    <t>BN4840227 Corp</t>
  </si>
  <si>
    <t>BO8633683 Corp</t>
  </si>
  <si>
    <t>BR2429784 Corp</t>
  </si>
  <si>
    <t>BR8099524 Corp</t>
  </si>
  <si>
    <t>BV6631543 Corp</t>
  </si>
  <si>
    <t>EK0281486 Corp</t>
  </si>
  <si>
    <t>LW1706537 Corp</t>
  </si>
  <si>
    <t>LW1706727 Corp</t>
  </si>
  <si>
    <t>ZQ6618644 Corp</t>
  </si>
  <si>
    <t>EJ6945111 Corp</t>
  </si>
  <si>
    <t>AM0715459 Corp</t>
  </si>
  <si>
    <t>EK6372677 Corp</t>
  </si>
  <si>
    <t>JK5694415 Corp</t>
  </si>
  <si>
    <t>AT3083041 Corp</t>
  </si>
  <si>
    <t>AT3087273 Corp</t>
  </si>
  <si>
    <t>BQ2678564 Corp</t>
  </si>
  <si>
    <t>BV6625016 Corp</t>
  </si>
  <si>
    <t>BV6625198 Corp</t>
  </si>
  <si>
    <t>BV6625206 Corp</t>
  </si>
  <si>
    <t>ZP0094521 Corp</t>
  </si>
  <si>
    <t>ZP0095775 Corp</t>
  </si>
  <si>
    <t>AM8379274 Corp</t>
  </si>
  <si>
    <t>AM8379308 Corp</t>
  </si>
  <si>
    <t>AT0029203 Corp</t>
  </si>
  <si>
    <t>AT1197058 Corp</t>
  </si>
  <si>
    <t>BH6826250 Corp</t>
  </si>
  <si>
    <t>BH6826268 Corp</t>
  </si>
  <si>
    <t>BM6305148 Corp</t>
  </si>
  <si>
    <t>BM6305239 Corp</t>
  </si>
  <si>
    <t>BP7786075 Corp</t>
  </si>
  <si>
    <t>BP7801056 Corp</t>
  </si>
  <si>
    <t>BQ4130176 Corp</t>
  </si>
  <si>
    <t>EK8759004 Corp</t>
  </si>
  <si>
    <t>LW1703757 Corp</t>
  </si>
  <si>
    <t>UV7427841 Corp</t>
  </si>
  <si>
    <t>ZP7090951 Corp</t>
  </si>
  <si>
    <t>ZQ9628475 Corp</t>
  </si>
  <si>
    <t>ZQ9628483 Corp</t>
  </si>
  <si>
    <t>BS5063844 Corp</t>
  </si>
  <si>
    <t>BS5063869 Corp</t>
  </si>
  <si>
    <t>ZO4141503 Corp</t>
  </si>
  <si>
    <t>ZO4141511 Corp</t>
  </si>
  <si>
    <t>EK3170355 Corp</t>
  </si>
  <si>
    <t>AZ4209583 Corp</t>
  </si>
  <si>
    <t>UV6102981 Corp</t>
  </si>
  <si>
    <t>ZR6113974 Corp</t>
  </si>
  <si>
    <t>BG0393440 Corp</t>
  </si>
  <si>
    <t>BG0393457 Corp</t>
  </si>
  <si>
    <t>AX9037059 Corp</t>
  </si>
  <si>
    <t>AX9046282 Corp</t>
  </si>
  <si>
    <t>EK3772200 Corp</t>
  </si>
  <si>
    <t>EK3795979 Corp</t>
  </si>
  <si>
    <t>AP1154305 Corp</t>
  </si>
  <si>
    <t>4,22</t>
  </si>
  <si>
    <t>AR7173271 Corp</t>
  </si>
  <si>
    <t>BH3926376 Corp</t>
  </si>
  <si>
    <t>QZ3839276 Corp</t>
  </si>
  <si>
    <t>QZ3842650 Corp</t>
  </si>
  <si>
    <t>ZO3666625 Corp</t>
  </si>
  <si>
    <t>BV4081618 Corp</t>
  </si>
  <si>
    <t>BV4437786 Corp</t>
  </si>
  <si>
    <t>AS5793342 Corp</t>
  </si>
  <si>
    <t>BR2431830 Corp</t>
  </si>
  <si>
    <t>QZ7298362 Corp</t>
  </si>
  <si>
    <t>AO1503470 Corp</t>
  </si>
  <si>
    <t>AO1503660 Corp</t>
  </si>
  <si>
    <t>AP4175547 Corp</t>
  </si>
  <si>
    <t>AR4828976 Corp</t>
  </si>
  <si>
    <t>AZ1870858 Corp</t>
  </si>
  <si>
    <t>BJ4447105 Corp</t>
  </si>
  <si>
    <t>5,06</t>
  </si>
  <si>
    <t>BP5102168 Corp</t>
  </si>
  <si>
    <t>BT4923806 Corp</t>
  </si>
  <si>
    <t>JV2082388 Corp</t>
  </si>
  <si>
    <t>ZR5703973 Corp</t>
  </si>
  <si>
    <t>AS1999877 Corp</t>
  </si>
  <si>
    <t>73062799,5</t>
  </si>
  <si>
    <t>AQ5794393 Corp</t>
  </si>
  <si>
    <t>AV6232368 Corp</t>
  </si>
  <si>
    <t>ZP1987236 Corp</t>
  </si>
  <si>
    <t>186756644,2</t>
  </si>
  <si>
    <t>ZQ3271017 Corp</t>
  </si>
  <si>
    <t>7,68</t>
  </si>
  <si>
    <t>AU8767926 Corp</t>
  </si>
  <si>
    <t>LW0229606 Corp</t>
  </si>
  <si>
    <t>ZR8272786 Corp</t>
  </si>
  <si>
    <t>AN0018217 Corp</t>
  </si>
  <si>
    <t>AR1704246 Corp</t>
  </si>
  <si>
    <t>AR1705011 Corp</t>
  </si>
  <si>
    <t>AR1705052 Corp</t>
  </si>
  <si>
    <t>EK5787362 Corp</t>
  </si>
  <si>
    <t>QZ5423871 Corp</t>
  </si>
  <si>
    <t>QZ5424044 Corp</t>
  </si>
  <si>
    <t>BH4959509 Corp</t>
  </si>
  <si>
    <t>BH4959517 Corp</t>
  </si>
  <si>
    <t>BR6668031 Corp</t>
  </si>
  <si>
    <t>EK5002275 Corp</t>
  </si>
  <si>
    <t>LW0760287 Corp</t>
  </si>
  <si>
    <t>LW3054704 Corp</t>
  </si>
  <si>
    <t>LW3161954 Corp</t>
  </si>
  <si>
    <t>UV8688979 Corp</t>
  </si>
  <si>
    <t>ZQ2158991 Corp</t>
  </si>
  <si>
    <t>ZQ2159007 Corp</t>
  </si>
  <si>
    <t>ZQ2159015 Corp</t>
  </si>
  <si>
    <t>EK9468597 Corp</t>
  </si>
  <si>
    <t>EK9469256 Corp</t>
  </si>
  <si>
    <t>AQ5656691 Corp</t>
  </si>
  <si>
    <t>AS8723858 Corp</t>
  </si>
  <si>
    <t>AT1545306 Corp</t>
  </si>
  <si>
    <t>AT5758244 Corp</t>
  </si>
  <si>
    <t>AT0942645 Corp</t>
  </si>
  <si>
    <t>5,88</t>
  </si>
  <si>
    <t>ZQ7459790 Corp</t>
  </si>
  <si>
    <t>ZQ7464113 Corp</t>
  </si>
  <si>
    <t>AR7570161 Corp</t>
  </si>
  <si>
    <t>AR7572142 Corp</t>
  </si>
  <si>
    <t>AR7572159 Corp</t>
  </si>
  <si>
    <t>AR7572167 Corp</t>
  </si>
  <si>
    <t>AT0702809 Corp</t>
  </si>
  <si>
    <t>AT0702833 Corp</t>
  </si>
  <si>
    <t>AX6646969 Corp</t>
  </si>
  <si>
    <t>AX6646977 Corp</t>
  </si>
  <si>
    <t>BH2917491 Corp</t>
  </si>
  <si>
    <t>BH2917509 Corp</t>
  </si>
  <si>
    <t>BV6300123 Corp</t>
  </si>
  <si>
    <t>EJ9229422 Corp</t>
  </si>
  <si>
    <t>EK4728052 Corp</t>
  </si>
  <si>
    <t>JK5980772 Corp</t>
  </si>
  <si>
    <t>JK5981119 Corp</t>
  </si>
  <si>
    <t>QZ4684325 Corp</t>
  </si>
  <si>
    <t>QZ4685272 Corp</t>
  </si>
  <si>
    <t>UV8676750 Corp</t>
  </si>
  <si>
    <t>AS4928287 Corp</t>
  </si>
  <si>
    <t>AS4929673 Corp</t>
  </si>
  <si>
    <t>AS4931505 Corp</t>
  </si>
  <si>
    <t>AQ3418656 Corp</t>
  </si>
  <si>
    <t>5,43</t>
  </si>
  <si>
    <t>AT0872560 Corp</t>
  </si>
  <si>
    <t>AW5997290 Corp</t>
  </si>
  <si>
    <t>BG5379378 Corp</t>
  </si>
  <si>
    <t>BH5288965 Corp</t>
  </si>
  <si>
    <t>BJ8983345 Corp</t>
  </si>
  <si>
    <t>EK7883839 Corp</t>
  </si>
  <si>
    <t>QZ4315847 Corp</t>
  </si>
  <si>
    <t>UV7588378 Corp</t>
  </si>
  <si>
    <t>AU1162612 Corp</t>
  </si>
  <si>
    <t>AU2349564 Corp</t>
  </si>
  <si>
    <t>ZS7592752 Corp</t>
  </si>
  <si>
    <t>AM2048354 Corp</t>
  </si>
  <si>
    <t>AO5359275 Corp</t>
  </si>
  <si>
    <t>AP5121219 Corp</t>
  </si>
  <si>
    <t>AU4784719 Corp</t>
  </si>
  <si>
    <t>AW9642348 Corp</t>
  </si>
  <si>
    <t>BJ9805455 Corp</t>
  </si>
  <si>
    <t>BM8251845 Corp</t>
  </si>
  <si>
    <t>BN9675925 Corp</t>
  </si>
  <si>
    <t>BQ2450170 Corp</t>
  </si>
  <si>
    <t>EK0259912 Corp</t>
  </si>
  <si>
    <t>EK5489241 Corp</t>
  </si>
  <si>
    <t>QJ5853362 Corp</t>
  </si>
  <si>
    <t>QZ8441011 Corp</t>
  </si>
  <si>
    <t>ZR4792589 Corp</t>
  </si>
  <si>
    <t>ZR4792597 Corp</t>
  </si>
  <si>
    <t>ZS8568355 Corp</t>
  </si>
  <si>
    <t>AU3097196 Corp</t>
  </si>
  <si>
    <t>5,78</t>
  </si>
  <si>
    <t>AZ2271171 Corp</t>
  </si>
  <si>
    <t>AZ2271320 Corp</t>
  </si>
  <si>
    <t>EK1451427 Corp</t>
  </si>
  <si>
    <t>UV5504278 Corp</t>
  </si>
  <si>
    <t>AM7149413 Corp</t>
  </si>
  <si>
    <t>AM8073679 Corp</t>
  </si>
  <si>
    <t>AU5663219 Corp</t>
  </si>
  <si>
    <t>AU5663227 Corp</t>
  </si>
  <si>
    <t>AZ6941415 Corp</t>
  </si>
  <si>
    <t>AZ6941456 Corp</t>
  </si>
  <si>
    <t>ZS7837538 Corp</t>
  </si>
  <si>
    <t>ZS7837546 Corp</t>
  </si>
  <si>
    <t>AO1483202 Corp</t>
  </si>
  <si>
    <t>AR5374095 Corp</t>
  </si>
  <si>
    <t>5,93</t>
  </si>
  <si>
    <t>AR5377015 Corp</t>
  </si>
  <si>
    <t>AS3234836 Corp</t>
  </si>
  <si>
    <t>EK8001977 Corp</t>
  </si>
  <si>
    <t>EK8246317 Corp</t>
  </si>
  <si>
    <t>LW9395119 Corp</t>
  </si>
  <si>
    <t>LW9395143 Corp</t>
  </si>
  <si>
    <t>ZO4448841 Corp</t>
  </si>
  <si>
    <t>AR5347505 Corp</t>
  </si>
  <si>
    <t>AR5347554 Corp</t>
  </si>
  <si>
    <t>AR5358668 Corp</t>
  </si>
  <si>
    <t>AR5358916 Corp</t>
  </si>
  <si>
    <t>AS3230792 Corp</t>
  </si>
  <si>
    <t>AS3231204 Corp</t>
  </si>
  <si>
    <t>LW9258275 Corp</t>
  </si>
  <si>
    <t>2,97</t>
  </si>
  <si>
    <t>LW9258408 Corp</t>
  </si>
  <si>
    <t>LW9258564 Corp</t>
  </si>
  <si>
    <t>ZO0486696 Corp</t>
  </si>
  <si>
    <t>ZQ5956706 Corp</t>
  </si>
  <si>
    <t>ZQ5956714 Corp</t>
  </si>
  <si>
    <t>AP1175862 Corp</t>
  </si>
  <si>
    <t>4,44</t>
  </si>
  <si>
    <t>AV1770131 Corp</t>
  </si>
  <si>
    <t>BN1313269 Corp</t>
  </si>
  <si>
    <t>ZQ4401522 Corp</t>
  </si>
  <si>
    <t>AM0198102 Corp</t>
  </si>
  <si>
    <t>4,08</t>
  </si>
  <si>
    <t>AP0285563 Corp</t>
  </si>
  <si>
    <t>AT0446449 Corp</t>
  </si>
  <si>
    <t>AX4641962 Corp</t>
  </si>
  <si>
    <t>AX4642077 Corp</t>
  </si>
  <si>
    <t>EK0161308 Corp</t>
  </si>
  <si>
    <t>JK3177587 Corp</t>
  </si>
  <si>
    <t>ZP0081528 Corp</t>
  </si>
  <si>
    <t>ZP0081536 Corp</t>
  </si>
  <si>
    <t>BT1102487 Corp</t>
  </si>
  <si>
    <t>AP6386753 Corp</t>
  </si>
  <si>
    <t>BM9066002 Corp</t>
  </si>
  <si>
    <t>ZP4279953 Corp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</si>
</sst>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#,##0.0000"/>
    <numFmt numFmtId="166" formatCode="yyyy-mm-dd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9C57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FFC7CE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Border="1" applyFill="1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14" xfId="0" applyFont="1" applyNumberForma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Fill="1" applyFont="1"/>
    <xf borderId="0" fillId="5" fontId="2" numFmtId="0" xfId="0" applyFill="1" applyFont="1"/>
    <xf borderId="1" fillId="2" fontId="4" numFmtId="0" xfId="0" applyBorder="1" applyFont="1"/>
    <xf borderId="0" fillId="2" fontId="2" numFmtId="0" xfId="0" applyAlignment="1" applyFont="1">
      <alignment readingOrder="0"/>
    </xf>
    <xf borderId="0" fillId="2" fontId="2" numFmtId="0" xfId="0" applyFont="1"/>
    <xf borderId="1" fillId="2" fontId="5" numFmtId="0" xfId="0" applyBorder="1" applyFont="1"/>
    <xf quotePrefix="1"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164" xfId="0" applyFont="1" applyNumberFormat="1"/>
    <xf borderId="0" fillId="2" fontId="2" numFmtId="165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6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7" fontId="7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8" fontId="4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166" xfId="0" applyAlignment="1" applyFont="1" applyNumberFormat="1">
      <alignment readingOrder="0" shrinkToFit="0" vertical="bottom" wrapText="0"/>
    </xf>
    <xf borderId="0" fillId="2" fontId="4" numFmtId="3" xfId="0" applyAlignment="1" applyFont="1" applyNumberFormat="1">
      <alignment horizontal="right" readingOrder="0" shrinkToFit="0" vertical="bottom" wrapText="0"/>
    </xf>
    <xf borderId="0" fillId="8" fontId="2" numFmtId="0" xfId="0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1.29"/>
    <col customWidth="1" min="3" max="3" width="13.43"/>
    <col customWidth="1" min="4" max="4" width="16.14"/>
    <col customWidth="1" min="5" max="5" width="8.71"/>
    <col customWidth="1" min="6" max="6" width="23.29"/>
    <col customWidth="1" min="7" max="7" width="14.14"/>
    <col customWidth="1" min="8" max="8" width="12.14"/>
    <col customWidth="1" min="9" max="9" width="8.71"/>
    <col customWidth="1" min="10" max="10" width="11.29"/>
    <col customWidth="1" min="11" max="11" width="12.14"/>
    <col customWidth="1" min="12" max="22" width="8.71"/>
    <col customWidth="1" min="23" max="23" width="10.57"/>
    <col customWidth="1" min="24" max="3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1" t="s">
        <v>34</v>
      </c>
      <c r="AJ1" s="2" t="s">
        <v>35</v>
      </c>
      <c r="AK1" s="2" t="s">
        <v>36</v>
      </c>
      <c r="AL1" s="2"/>
    </row>
    <row r="2">
      <c r="A2" s="2">
        <v>1.0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41</v>
      </c>
      <c r="H2" s="4" t="s">
        <v>41</v>
      </c>
      <c r="I2" s="4">
        <v>0.625</v>
      </c>
      <c r="J2" s="4" t="s">
        <v>42</v>
      </c>
      <c r="K2" s="4" t="s">
        <v>43</v>
      </c>
      <c r="L2" s="5">
        <v>0.621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T2" s="4" t="s">
        <v>51</v>
      </c>
      <c r="U2" s="4" t="s">
        <v>52</v>
      </c>
      <c r="V2" s="4">
        <v>5.90145E8</v>
      </c>
      <c r="W2" s="4" t="s">
        <v>53</v>
      </c>
      <c r="X2" s="4" t="s">
        <v>54</v>
      </c>
      <c r="Y2" s="4" t="s">
        <v>55</v>
      </c>
      <c r="Z2" s="4" t="s">
        <v>56</v>
      </c>
      <c r="AA2" s="4" t="s">
        <v>56</v>
      </c>
      <c r="AB2" s="4" t="s">
        <v>56</v>
      </c>
      <c r="AC2" s="4" t="s">
        <v>57</v>
      </c>
      <c r="AI2" s="4" t="s">
        <v>58</v>
      </c>
      <c r="AJ2" s="6" t="s">
        <v>59</v>
      </c>
      <c r="AK2" s="6" t="str">
        <f t="shared" ref="AK2:AK293" si="1">B2&amp;M2&amp;T2&amp;Q2&amp;P2</f>
        <v>A2A SpACALLABLEFIXEDEURSr Unsecured</v>
      </c>
      <c r="AL2" s="6"/>
    </row>
    <row r="3">
      <c r="A3" s="2">
        <v>2.0</v>
      </c>
      <c r="B3" s="4" t="s">
        <v>37</v>
      </c>
      <c r="C3" s="4" t="s">
        <v>60</v>
      </c>
      <c r="D3" s="4" t="s">
        <v>61</v>
      </c>
      <c r="E3" s="4" t="s">
        <v>40</v>
      </c>
      <c r="F3" s="4" t="s">
        <v>41</v>
      </c>
      <c r="G3" s="4" t="s">
        <v>41</v>
      </c>
      <c r="H3" s="4" t="s">
        <v>41</v>
      </c>
      <c r="I3" s="4">
        <v>1.5</v>
      </c>
      <c r="J3" s="4" t="s">
        <v>62</v>
      </c>
      <c r="K3" s="4" t="s">
        <v>63</v>
      </c>
      <c r="L3" s="4">
        <v>1.622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>
        <v>5.49215E8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56</v>
      </c>
      <c r="AB3" s="4" t="s">
        <v>56</v>
      </c>
      <c r="AC3" s="4" t="s">
        <v>64</v>
      </c>
      <c r="AI3" s="4" t="s">
        <v>65</v>
      </c>
      <c r="AJ3" s="7">
        <v>6038.0</v>
      </c>
      <c r="AK3" s="6" t="str">
        <f t="shared" si="1"/>
        <v>A2A SpACALLABLEFIXEDEURSr Unsecured</v>
      </c>
      <c r="AL3" s="7"/>
    </row>
    <row r="4">
      <c r="A4" s="2">
        <v>3.0</v>
      </c>
      <c r="B4" s="4" t="s">
        <v>66</v>
      </c>
      <c r="C4" s="4" t="s">
        <v>67</v>
      </c>
      <c r="D4" s="4" t="s">
        <v>68</v>
      </c>
      <c r="E4" s="4" t="s">
        <v>69</v>
      </c>
      <c r="F4" s="4" t="s">
        <v>41</v>
      </c>
      <c r="G4" s="4" t="s">
        <v>41</v>
      </c>
      <c r="H4" s="4" t="s">
        <v>41</v>
      </c>
      <c r="I4" s="4">
        <v>1.0</v>
      </c>
      <c r="J4" s="4" t="s">
        <v>70</v>
      </c>
      <c r="K4" s="4" t="s">
        <v>71</v>
      </c>
      <c r="L4" s="4">
        <v>1.054</v>
      </c>
      <c r="M4" s="4" t="s">
        <v>44</v>
      </c>
      <c r="N4" s="4" t="s">
        <v>45</v>
      </c>
      <c r="O4" s="4" t="s">
        <v>46</v>
      </c>
      <c r="P4" s="4" t="s">
        <v>47</v>
      </c>
      <c r="Q4" s="4" t="s">
        <v>48</v>
      </c>
      <c r="R4" s="4" t="s">
        <v>72</v>
      </c>
      <c r="S4" s="4" t="s">
        <v>50</v>
      </c>
      <c r="T4" s="4" t="s">
        <v>51</v>
      </c>
      <c r="U4" s="4" t="s">
        <v>52</v>
      </c>
      <c r="V4" s="4">
        <v>8.407125E8</v>
      </c>
      <c r="W4" s="4" t="s">
        <v>73</v>
      </c>
      <c r="X4" s="4" t="s">
        <v>74</v>
      </c>
      <c r="Y4" s="4" t="s">
        <v>75</v>
      </c>
      <c r="Z4" s="4" t="s">
        <v>76</v>
      </c>
      <c r="AA4" s="4" t="s">
        <v>77</v>
      </c>
      <c r="AB4" s="4" t="s">
        <v>78</v>
      </c>
      <c r="AC4" s="4" t="s">
        <v>79</v>
      </c>
      <c r="AI4" s="4" t="s">
        <v>80</v>
      </c>
      <c r="AJ4" s="8" t="s">
        <v>81</v>
      </c>
      <c r="AK4" s="6" t="str">
        <f t="shared" si="1"/>
        <v>ASTM SpACALLABLEFIXEDEURSr Unsecured</v>
      </c>
      <c r="AL4" s="8"/>
    </row>
    <row r="5">
      <c r="A5" s="2">
        <v>4.0</v>
      </c>
      <c r="B5" s="4" t="s">
        <v>66</v>
      </c>
      <c r="C5" s="4" t="s">
        <v>82</v>
      </c>
      <c r="D5" s="4" t="s">
        <v>83</v>
      </c>
      <c r="E5" s="4" t="s">
        <v>69</v>
      </c>
      <c r="F5" s="4" t="s">
        <v>41</v>
      </c>
      <c r="G5" s="4" t="s">
        <v>41</v>
      </c>
      <c r="H5" s="4" t="s">
        <v>41</v>
      </c>
      <c r="I5" s="4">
        <v>1.5</v>
      </c>
      <c r="J5" s="4" t="s">
        <v>70</v>
      </c>
      <c r="K5" s="4" t="s">
        <v>84</v>
      </c>
      <c r="L5" s="4">
        <v>1.675</v>
      </c>
      <c r="M5" s="4" t="s">
        <v>44</v>
      </c>
      <c r="N5" s="4" t="s">
        <v>45</v>
      </c>
      <c r="O5" s="4" t="s">
        <v>46</v>
      </c>
      <c r="P5" s="4" t="s">
        <v>47</v>
      </c>
      <c r="Q5" s="4" t="s">
        <v>48</v>
      </c>
      <c r="R5" s="4" t="s">
        <v>72</v>
      </c>
      <c r="S5" s="4" t="s">
        <v>50</v>
      </c>
      <c r="T5" s="4" t="s">
        <v>51</v>
      </c>
      <c r="U5" s="4" t="s">
        <v>52</v>
      </c>
      <c r="V5" s="4">
        <v>1.4011875E9</v>
      </c>
      <c r="W5" s="4" t="s">
        <v>73</v>
      </c>
      <c r="X5" s="4" t="s">
        <v>74</v>
      </c>
      <c r="Y5" s="4" t="s">
        <v>75</v>
      </c>
      <c r="Z5" s="4" t="s">
        <v>76</v>
      </c>
      <c r="AA5" s="4" t="s">
        <v>77</v>
      </c>
      <c r="AB5" s="4" t="s">
        <v>78</v>
      </c>
      <c r="AC5" s="4" t="s">
        <v>85</v>
      </c>
      <c r="AI5" s="4" t="s">
        <v>80</v>
      </c>
      <c r="AJ5" s="8" t="s">
        <v>81</v>
      </c>
      <c r="AK5" s="6" t="str">
        <f t="shared" si="1"/>
        <v>ASTM SpACALLABLEFIXEDEURSr Unsecured</v>
      </c>
      <c r="AL5" s="8"/>
    </row>
    <row r="6">
      <c r="A6" s="2">
        <v>5.0</v>
      </c>
      <c r="B6" s="4" t="s">
        <v>66</v>
      </c>
      <c r="C6" s="4" t="s">
        <v>86</v>
      </c>
      <c r="D6" s="4" t="s">
        <v>87</v>
      </c>
      <c r="E6" s="4" t="s">
        <v>69</v>
      </c>
      <c r="F6" s="4" t="s">
        <v>41</v>
      </c>
      <c r="G6" s="4" t="s">
        <v>41</v>
      </c>
      <c r="H6" s="4" t="s">
        <v>41</v>
      </c>
      <c r="I6" s="4">
        <v>2.375</v>
      </c>
      <c r="J6" s="9">
        <v>44525.0</v>
      </c>
      <c r="K6" s="4" t="s">
        <v>88</v>
      </c>
      <c r="L6" s="5">
        <v>2.3946</v>
      </c>
      <c r="M6" s="4" t="s">
        <v>44</v>
      </c>
      <c r="N6" s="4" t="s">
        <v>45</v>
      </c>
      <c r="O6" s="4" t="s">
        <v>46</v>
      </c>
      <c r="P6" s="4" t="s">
        <v>47</v>
      </c>
      <c r="Q6" s="4" t="s">
        <v>48</v>
      </c>
      <c r="R6" s="4" t="s">
        <v>72</v>
      </c>
      <c r="S6" s="4" t="s">
        <v>50</v>
      </c>
      <c r="T6" s="4" t="s">
        <v>51</v>
      </c>
      <c r="U6" s="4" t="s">
        <v>52</v>
      </c>
      <c r="V6" s="4">
        <v>1.12095E9</v>
      </c>
      <c r="W6" s="4" t="s">
        <v>73</v>
      </c>
      <c r="X6" s="4" t="s">
        <v>74</v>
      </c>
      <c r="Y6" s="4" t="s">
        <v>75</v>
      </c>
      <c r="Z6" s="4" t="s">
        <v>76</v>
      </c>
      <c r="AA6" s="4" t="s">
        <v>77</v>
      </c>
      <c r="AB6" s="4" t="s">
        <v>78</v>
      </c>
      <c r="AC6" s="4" t="s">
        <v>89</v>
      </c>
      <c r="AI6" s="4" t="s">
        <v>90</v>
      </c>
      <c r="AJ6" s="8" t="s">
        <v>81</v>
      </c>
      <c r="AK6" s="6" t="str">
        <f t="shared" si="1"/>
        <v>ASTM SpACALLABLEFIXEDEURSr Unsecured</v>
      </c>
      <c r="AL6" s="8"/>
    </row>
    <row r="7">
      <c r="A7" s="2">
        <v>6.0</v>
      </c>
      <c r="B7" s="4" t="s">
        <v>91</v>
      </c>
      <c r="C7" s="4" t="s">
        <v>92</v>
      </c>
      <c r="D7" s="4" t="s">
        <v>93</v>
      </c>
      <c r="E7" s="4" t="s">
        <v>94</v>
      </c>
      <c r="F7" s="4" t="s">
        <v>95</v>
      </c>
      <c r="G7" s="4" t="s">
        <v>95</v>
      </c>
      <c r="H7" s="4" t="s">
        <v>95</v>
      </c>
      <c r="I7" s="4">
        <v>2.375</v>
      </c>
      <c r="J7" s="4" t="s">
        <v>96</v>
      </c>
      <c r="K7" s="4" t="s">
        <v>97</v>
      </c>
      <c r="L7" s="4">
        <v>2.5</v>
      </c>
      <c r="M7" s="4" t="s">
        <v>44</v>
      </c>
      <c r="N7" s="4" t="s">
        <v>45</v>
      </c>
      <c r="O7" s="4" t="s">
        <v>98</v>
      </c>
      <c r="P7" s="4" t="s">
        <v>47</v>
      </c>
      <c r="Q7" s="4" t="s">
        <v>48</v>
      </c>
      <c r="R7" s="4" t="s">
        <v>99</v>
      </c>
      <c r="S7" s="4" t="s">
        <v>100</v>
      </c>
      <c r="T7" s="4" t="s">
        <v>51</v>
      </c>
      <c r="U7" s="4" t="s">
        <v>52</v>
      </c>
      <c r="V7" s="4">
        <v>7.88774E8</v>
      </c>
      <c r="W7" s="4" t="s">
        <v>101</v>
      </c>
      <c r="X7" s="4" t="s">
        <v>102</v>
      </c>
      <c r="Y7" s="4" t="s">
        <v>75</v>
      </c>
      <c r="Z7" s="4" t="s">
        <v>76</v>
      </c>
      <c r="AA7" s="4" t="s">
        <v>103</v>
      </c>
      <c r="AB7" s="4" t="s">
        <v>104</v>
      </c>
      <c r="AC7" s="4" t="s">
        <v>105</v>
      </c>
      <c r="AI7" s="4" t="s">
        <v>106</v>
      </c>
      <c r="AJ7" s="7">
        <v>4464.0</v>
      </c>
      <c r="AK7" s="6" t="str">
        <f t="shared" si="1"/>
        <v>Accor SACALLABLEFIXEDEURSr Unsecured</v>
      </c>
      <c r="AL7" s="7"/>
    </row>
    <row r="8">
      <c r="A8" s="2">
        <v>7.0</v>
      </c>
      <c r="B8" s="4" t="s">
        <v>107</v>
      </c>
      <c r="C8" s="4" t="s">
        <v>108</v>
      </c>
      <c r="D8" s="4" t="s">
        <v>109</v>
      </c>
      <c r="E8" s="4" t="s">
        <v>110</v>
      </c>
      <c r="F8" s="4" t="s">
        <v>111</v>
      </c>
      <c r="G8" s="4" t="s">
        <v>111</v>
      </c>
      <c r="H8" s="4" t="s">
        <v>112</v>
      </c>
      <c r="I8" s="4">
        <v>6.75</v>
      </c>
      <c r="J8" s="4" t="s">
        <v>113</v>
      </c>
      <c r="K8" s="4" t="s">
        <v>114</v>
      </c>
      <c r="L8" s="4">
        <v>7.0</v>
      </c>
      <c r="M8" s="4" t="s">
        <v>44</v>
      </c>
      <c r="N8" s="4" t="s">
        <v>45</v>
      </c>
      <c r="O8" s="4" t="s">
        <v>115</v>
      </c>
      <c r="P8" s="4" t="s">
        <v>47</v>
      </c>
      <c r="Q8" s="4" t="s">
        <v>116</v>
      </c>
      <c r="R8" s="4" t="s">
        <v>117</v>
      </c>
      <c r="S8" s="4" t="s">
        <v>50</v>
      </c>
      <c r="T8" s="4" t="s">
        <v>51</v>
      </c>
      <c r="U8" s="4" t="s">
        <v>118</v>
      </c>
      <c r="V8" s="4">
        <v>5.0E8</v>
      </c>
      <c r="W8" s="4" t="s">
        <v>53</v>
      </c>
      <c r="X8" s="4" t="s">
        <v>53</v>
      </c>
      <c r="Y8" s="4" t="s">
        <v>75</v>
      </c>
      <c r="Z8" s="4" t="s">
        <v>119</v>
      </c>
      <c r="AA8" s="4" t="s">
        <v>120</v>
      </c>
      <c r="AB8" s="4" t="s">
        <v>120</v>
      </c>
      <c r="AC8" s="10" t="s">
        <v>121</v>
      </c>
      <c r="AI8" s="4" t="s">
        <v>122</v>
      </c>
      <c r="AJ8" s="8" t="s">
        <v>81</v>
      </c>
      <c r="AK8" s="6" t="str">
        <f t="shared" si="1"/>
        <v>Aegea Finance SarlCALLABLEFIXEDUSDSr Unsecured</v>
      </c>
      <c r="AL8" s="8"/>
    </row>
    <row r="9">
      <c r="A9" s="2">
        <v>8.0</v>
      </c>
      <c r="B9" s="4" t="s">
        <v>107</v>
      </c>
      <c r="C9" s="4" t="s">
        <v>123</v>
      </c>
      <c r="D9" s="4" t="s">
        <v>124</v>
      </c>
      <c r="E9" s="4" t="s">
        <v>110</v>
      </c>
      <c r="F9" s="4" t="s">
        <v>111</v>
      </c>
      <c r="G9" s="4" t="s">
        <v>111</v>
      </c>
      <c r="H9" s="4" t="s">
        <v>112</v>
      </c>
      <c r="I9" s="4">
        <v>6.75</v>
      </c>
      <c r="J9" s="4" t="s">
        <v>113</v>
      </c>
      <c r="K9" s="4" t="s">
        <v>114</v>
      </c>
      <c r="L9" s="4">
        <v>7.0</v>
      </c>
      <c r="M9" s="4" t="s">
        <v>44</v>
      </c>
      <c r="N9" s="4" t="s">
        <v>45</v>
      </c>
      <c r="O9" s="4" t="s">
        <v>125</v>
      </c>
      <c r="P9" s="4" t="s">
        <v>47</v>
      </c>
      <c r="Q9" s="4" t="s">
        <v>116</v>
      </c>
      <c r="R9" s="4" t="s">
        <v>117</v>
      </c>
      <c r="S9" s="4" t="s">
        <v>50</v>
      </c>
      <c r="T9" s="4" t="s">
        <v>51</v>
      </c>
      <c r="U9" s="4" t="s">
        <v>118</v>
      </c>
      <c r="V9" s="4">
        <v>5.0E8</v>
      </c>
      <c r="W9" s="4" t="s">
        <v>53</v>
      </c>
      <c r="X9" s="4" t="s">
        <v>53</v>
      </c>
      <c r="Y9" s="4" t="s">
        <v>75</v>
      </c>
      <c r="Z9" s="4" t="s">
        <v>119</v>
      </c>
      <c r="AA9" s="4" t="s">
        <v>120</v>
      </c>
      <c r="AB9" s="4" t="s">
        <v>120</v>
      </c>
      <c r="AC9" s="10" t="s">
        <v>121</v>
      </c>
      <c r="AI9" s="4" t="s">
        <v>126</v>
      </c>
      <c r="AJ9" s="8" t="s">
        <v>81</v>
      </c>
      <c r="AK9" s="6" t="str">
        <f t="shared" si="1"/>
        <v>Aegea Finance SarlCALLABLEFIXEDUSDSr Unsecured</v>
      </c>
      <c r="AL9" s="8"/>
    </row>
    <row r="10">
      <c r="A10" s="2">
        <v>9.0</v>
      </c>
      <c r="B10" s="4" t="s">
        <v>127</v>
      </c>
      <c r="C10" s="4" t="s">
        <v>128</v>
      </c>
      <c r="D10" s="4" t="s">
        <v>129</v>
      </c>
      <c r="E10" s="4" t="s">
        <v>130</v>
      </c>
      <c r="F10" s="4" t="s">
        <v>41</v>
      </c>
      <c r="G10" s="4" t="s">
        <v>41</v>
      </c>
      <c r="H10" s="4" t="s">
        <v>41</v>
      </c>
      <c r="I10" s="4">
        <v>1.75</v>
      </c>
      <c r="J10" s="4" t="s">
        <v>131</v>
      </c>
      <c r="K10" s="4" t="s">
        <v>132</v>
      </c>
      <c r="L10" s="5">
        <v>1.8186</v>
      </c>
      <c r="M10" s="4" t="s">
        <v>44</v>
      </c>
      <c r="N10" s="4" t="s">
        <v>45</v>
      </c>
      <c r="O10" s="4" t="s">
        <v>46</v>
      </c>
      <c r="P10" s="4" t="s">
        <v>47</v>
      </c>
      <c r="Q10" s="4" t="s">
        <v>48</v>
      </c>
      <c r="R10" s="4" t="s">
        <v>72</v>
      </c>
      <c r="S10" s="4" t="s">
        <v>50</v>
      </c>
      <c r="T10" s="4" t="s">
        <v>51</v>
      </c>
      <c r="U10" s="4" t="s">
        <v>52</v>
      </c>
      <c r="V10" s="4">
        <v>6.01335E8</v>
      </c>
      <c r="W10" s="4" t="s">
        <v>73</v>
      </c>
      <c r="X10" s="4" t="s">
        <v>133</v>
      </c>
      <c r="Y10" s="4" t="s">
        <v>75</v>
      </c>
      <c r="Z10" s="4" t="s">
        <v>76</v>
      </c>
      <c r="AA10" s="4" t="s">
        <v>77</v>
      </c>
      <c r="AB10" s="4" t="s">
        <v>78</v>
      </c>
      <c r="AC10" s="4" t="s">
        <v>134</v>
      </c>
      <c r="AI10" s="4" t="s">
        <v>135</v>
      </c>
      <c r="AJ10" s="7">
        <v>4318.0</v>
      </c>
      <c r="AK10" s="6" t="str">
        <f t="shared" si="1"/>
        <v>Aeroporti di Roma SpACALLABLEFIXEDEURSr Unsecured</v>
      </c>
      <c r="AL10" s="7"/>
    </row>
    <row r="11">
      <c r="A11" s="2">
        <v>10.0</v>
      </c>
      <c r="B11" s="11" t="s">
        <v>136</v>
      </c>
      <c r="C11" s="4" t="s">
        <v>137</v>
      </c>
      <c r="D11" s="4" t="s">
        <v>138</v>
      </c>
      <c r="E11" s="4" t="s">
        <v>139</v>
      </c>
      <c r="F11" s="4" t="s">
        <v>95</v>
      </c>
      <c r="G11" s="4" t="s">
        <v>95</v>
      </c>
      <c r="H11" s="4" t="s">
        <v>95</v>
      </c>
      <c r="I11" s="4">
        <v>2.85</v>
      </c>
      <c r="J11" s="4" t="s">
        <v>140</v>
      </c>
      <c r="K11" s="4" t="s">
        <v>141</v>
      </c>
      <c r="L11" s="10" t="s">
        <v>121</v>
      </c>
      <c r="M11" s="4" t="s">
        <v>142</v>
      </c>
      <c r="N11" s="4" t="s">
        <v>143</v>
      </c>
      <c r="O11" s="4" t="s">
        <v>98</v>
      </c>
      <c r="P11" s="4" t="s">
        <v>47</v>
      </c>
      <c r="Q11" s="4" t="s">
        <v>48</v>
      </c>
      <c r="R11" s="4" t="s">
        <v>81</v>
      </c>
      <c r="S11" s="4" t="s">
        <v>50</v>
      </c>
      <c r="T11" s="4" t="s">
        <v>51</v>
      </c>
      <c r="U11" s="4" t="s">
        <v>52</v>
      </c>
      <c r="V11" s="4">
        <v>6.06655E7</v>
      </c>
      <c r="W11" s="4" t="s">
        <v>53</v>
      </c>
      <c r="X11" s="4" t="s">
        <v>54</v>
      </c>
      <c r="Y11" s="4" t="s">
        <v>75</v>
      </c>
      <c r="Z11" s="4" t="s">
        <v>119</v>
      </c>
      <c r="AA11" s="4" t="s">
        <v>144</v>
      </c>
      <c r="AB11" s="4" t="s">
        <v>144</v>
      </c>
      <c r="AC11" s="2" t="s">
        <v>145</v>
      </c>
      <c r="AI11" s="4" t="s">
        <v>146</v>
      </c>
      <c r="AJ11" s="7">
        <v>3864.0</v>
      </c>
      <c r="AK11" s="6" t="str">
        <f t="shared" si="1"/>
        <v>Albioma SAAT MATURITYFIXEDEURSr Unsecured</v>
      </c>
      <c r="AL11" s="7"/>
    </row>
    <row r="12">
      <c r="A12" s="2">
        <v>11.0</v>
      </c>
      <c r="B12" s="11" t="s">
        <v>136</v>
      </c>
      <c r="C12" s="4" t="s">
        <v>147</v>
      </c>
      <c r="D12" s="4" t="s">
        <v>148</v>
      </c>
      <c r="E12" s="4" t="s">
        <v>139</v>
      </c>
      <c r="F12" s="4" t="s">
        <v>95</v>
      </c>
      <c r="G12" s="4" t="s">
        <v>95</v>
      </c>
      <c r="H12" s="4" t="s">
        <v>95</v>
      </c>
      <c r="I12" s="4">
        <v>3.0</v>
      </c>
      <c r="J12" s="4" t="s">
        <v>140</v>
      </c>
      <c r="K12" s="4" t="s">
        <v>149</v>
      </c>
      <c r="L12" s="10" t="s">
        <v>121</v>
      </c>
      <c r="M12" s="4" t="s">
        <v>142</v>
      </c>
      <c r="N12" s="4" t="s">
        <v>143</v>
      </c>
      <c r="O12" s="4" t="s">
        <v>98</v>
      </c>
      <c r="P12" s="4" t="s">
        <v>47</v>
      </c>
      <c r="Q12" s="4" t="s">
        <v>48</v>
      </c>
      <c r="R12" s="4" t="s">
        <v>81</v>
      </c>
      <c r="S12" s="4" t="s">
        <v>50</v>
      </c>
      <c r="T12" s="4" t="s">
        <v>51</v>
      </c>
      <c r="U12" s="4" t="s">
        <v>52</v>
      </c>
      <c r="V12" s="4">
        <v>6.06655E7</v>
      </c>
      <c r="W12" s="4" t="s">
        <v>53</v>
      </c>
      <c r="X12" s="4" t="s">
        <v>54</v>
      </c>
      <c r="Y12" s="4" t="s">
        <v>75</v>
      </c>
      <c r="Z12" s="4" t="s">
        <v>119</v>
      </c>
      <c r="AA12" s="4" t="s">
        <v>144</v>
      </c>
      <c r="AB12" s="4" t="s">
        <v>144</v>
      </c>
      <c r="AC12" s="2" t="s">
        <v>145</v>
      </c>
      <c r="AI12" s="4" t="s">
        <v>150</v>
      </c>
      <c r="AJ12" s="7">
        <v>3864.0</v>
      </c>
      <c r="AK12" s="6" t="str">
        <f t="shared" si="1"/>
        <v>Albioma SAAT MATURITYFIXEDEURSr Unsecured</v>
      </c>
      <c r="AL12" s="7"/>
    </row>
    <row r="13">
      <c r="A13" s="2">
        <v>12.0</v>
      </c>
      <c r="B13" s="4" t="s">
        <v>151</v>
      </c>
      <c r="C13" s="4" t="s">
        <v>152</v>
      </c>
      <c r="D13" s="4" t="s">
        <v>153</v>
      </c>
      <c r="E13" s="4" t="s">
        <v>154</v>
      </c>
      <c r="F13" s="4" t="s">
        <v>155</v>
      </c>
      <c r="G13" s="4" t="s">
        <v>155</v>
      </c>
      <c r="H13" s="4" t="s">
        <v>155</v>
      </c>
      <c r="I13" s="12">
        <v>0.0</v>
      </c>
      <c r="J13" s="4" t="s">
        <v>156</v>
      </c>
      <c r="K13" s="4" t="s">
        <v>157</v>
      </c>
      <c r="L13" s="10" t="s">
        <v>121</v>
      </c>
      <c r="M13" s="4" t="s">
        <v>142</v>
      </c>
      <c r="N13" s="4" t="s">
        <v>143</v>
      </c>
      <c r="O13" s="4" t="s">
        <v>158</v>
      </c>
      <c r="P13" s="4" t="s">
        <v>47</v>
      </c>
      <c r="Q13" s="4" t="s">
        <v>48</v>
      </c>
      <c r="R13" s="4" t="s">
        <v>81</v>
      </c>
      <c r="S13" s="4" t="s">
        <v>50</v>
      </c>
      <c r="T13" s="4" t="s">
        <v>159</v>
      </c>
      <c r="U13" s="4" t="s">
        <v>118</v>
      </c>
      <c r="V13" s="4">
        <v>1.76271E8</v>
      </c>
      <c r="W13" s="4" t="s">
        <v>73</v>
      </c>
      <c r="X13" s="4" t="s">
        <v>74</v>
      </c>
      <c r="Y13" s="4" t="s">
        <v>75</v>
      </c>
      <c r="Z13" s="4" t="s">
        <v>76</v>
      </c>
      <c r="AA13" s="4" t="s">
        <v>160</v>
      </c>
      <c r="AB13" s="4" t="s">
        <v>160</v>
      </c>
      <c r="AC13" s="2" t="s">
        <v>161</v>
      </c>
      <c r="AI13" s="4" t="s">
        <v>162</v>
      </c>
      <c r="AJ13" s="6" t="s">
        <v>163</v>
      </c>
      <c r="AK13" s="6" t="str">
        <f t="shared" si="1"/>
        <v>Arcadis NVAT MATURITYFLOATINGEURSr Unsecured</v>
      </c>
      <c r="AL13" s="6"/>
    </row>
    <row r="14">
      <c r="A14" s="2">
        <v>13.0</v>
      </c>
      <c r="B14" s="4" t="s">
        <v>151</v>
      </c>
      <c r="C14" s="4" t="s">
        <v>164</v>
      </c>
      <c r="D14" s="4" t="s">
        <v>165</v>
      </c>
      <c r="E14" s="4" t="s">
        <v>154</v>
      </c>
      <c r="F14" s="4" t="s">
        <v>155</v>
      </c>
      <c r="G14" s="4" t="s">
        <v>155</v>
      </c>
      <c r="H14" s="4" t="s">
        <v>155</v>
      </c>
      <c r="I14" s="12">
        <v>0.0</v>
      </c>
      <c r="J14" s="4" t="s">
        <v>156</v>
      </c>
      <c r="K14" s="4" t="s">
        <v>166</v>
      </c>
      <c r="L14" s="10" t="s">
        <v>121</v>
      </c>
      <c r="M14" s="4" t="s">
        <v>142</v>
      </c>
      <c r="N14" s="4" t="s">
        <v>143</v>
      </c>
      <c r="O14" s="4" t="s">
        <v>167</v>
      </c>
      <c r="P14" s="4" t="s">
        <v>47</v>
      </c>
      <c r="Q14" s="4" t="s">
        <v>48</v>
      </c>
      <c r="R14" s="4" t="s">
        <v>81</v>
      </c>
      <c r="S14" s="4" t="s">
        <v>50</v>
      </c>
      <c r="T14" s="4" t="s">
        <v>159</v>
      </c>
      <c r="U14" s="4" t="s">
        <v>118</v>
      </c>
      <c r="V14" s="4">
        <v>1.76271E8</v>
      </c>
      <c r="W14" s="4" t="s">
        <v>73</v>
      </c>
      <c r="X14" s="4" t="s">
        <v>74</v>
      </c>
      <c r="Y14" s="4" t="s">
        <v>75</v>
      </c>
      <c r="Z14" s="4" t="s">
        <v>76</v>
      </c>
      <c r="AA14" s="4" t="s">
        <v>160</v>
      </c>
      <c r="AB14" s="4" t="s">
        <v>160</v>
      </c>
      <c r="AC14" s="2" t="s">
        <v>161</v>
      </c>
      <c r="AI14" s="4" t="s">
        <v>162</v>
      </c>
      <c r="AJ14" s="6" t="s">
        <v>163</v>
      </c>
      <c r="AK14" s="6" t="str">
        <f t="shared" si="1"/>
        <v>Arcadis NVAT MATURITYFLOATINGEURSr Unsecured</v>
      </c>
      <c r="AL14" s="6"/>
    </row>
    <row r="15">
      <c r="A15" s="2">
        <v>14.0</v>
      </c>
      <c r="B15" s="4" t="s">
        <v>151</v>
      </c>
      <c r="C15" s="4" t="s">
        <v>168</v>
      </c>
      <c r="D15" s="4" t="s">
        <v>169</v>
      </c>
      <c r="E15" s="4" t="s">
        <v>154</v>
      </c>
      <c r="F15" s="4" t="s">
        <v>155</v>
      </c>
      <c r="G15" s="4" t="s">
        <v>155</v>
      </c>
      <c r="H15" s="4" t="s">
        <v>155</v>
      </c>
      <c r="I15" s="12">
        <v>0.0</v>
      </c>
      <c r="J15" s="4" t="s">
        <v>156</v>
      </c>
      <c r="K15" s="4" t="s">
        <v>170</v>
      </c>
      <c r="L15" s="10" t="s">
        <v>121</v>
      </c>
      <c r="M15" s="4" t="s">
        <v>142</v>
      </c>
      <c r="N15" s="4" t="s">
        <v>143</v>
      </c>
      <c r="O15" s="4" t="s">
        <v>171</v>
      </c>
      <c r="P15" s="4" t="s">
        <v>47</v>
      </c>
      <c r="Q15" s="4" t="s">
        <v>48</v>
      </c>
      <c r="R15" s="4" t="s">
        <v>81</v>
      </c>
      <c r="S15" s="4" t="s">
        <v>50</v>
      </c>
      <c r="T15" s="4" t="s">
        <v>159</v>
      </c>
      <c r="U15" s="4" t="s">
        <v>118</v>
      </c>
      <c r="V15" s="4">
        <v>1.76271E8</v>
      </c>
      <c r="W15" s="4" t="s">
        <v>73</v>
      </c>
      <c r="X15" s="4" t="s">
        <v>74</v>
      </c>
      <c r="Y15" s="4" t="s">
        <v>75</v>
      </c>
      <c r="Z15" s="4" t="s">
        <v>76</v>
      </c>
      <c r="AA15" s="4" t="s">
        <v>160</v>
      </c>
      <c r="AB15" s="4" t="s">
        <v>160</v>
      </c>
      <c r="AC15" s="2" t="s">
        <v>161</v>
      </c>
      <c r="AI15" s="4" t="s">
        <v>162</v>
      </c>
      <c r="AJ15" s="6" t="s">
        <v>163</v>
      </c>
      <c r="AK15" s="6" t="str">
        <f t="shared" si="1"/>
        <v>Arcadis NVAT MATURITYFLOATINGEURSr Unsecured</v>
      </c>
      <c r="AL15" s="6"/>
    </row>
    <row r="16">
      <c r="A16" s="2">
        <v>15.0</v>
      </c>
      <c r="B16" s="4" t="s">
        <v>172</v>
      </c>
      <c r="C16" s="4" t="s">
        <v>173</v>
      </c>
      <c r="D16" s="4" t="s">
        <v>174</v>
      </c>
      <c r="E16" s="4" t="s">
        <v>175</v>
      </c>
      <c r="F16" s="4" t="s">
        <v>155</v>
      </c>
      <c r="G16" s="4" t="s">
        <v>155</v>
      </c>
      <c r="H16" s="4" t="s">
        <v>112</v>
      </c>
      <c r="I16" s="4">
        <v>6.125</v>
      </c>
      <c r="J16" s="4" t="s">
        <v>176</v>
      </c>
      <c r="K16" s="4" t="s">
        <v>177</v>
      </c>
      <c r="L16" s="4">
        <v>6.125</v>
      </c>
      <c r="M16" s="4" t="s">
        <v>44</v>
      </c>
      <c r="N16" s="4" t="s">
        <v>45</v>
      </c>
      <c r="O16" s="4" t="s">
        <v>115</v>
      </c>
      <c r="P16" s="4" t="s">
        <v>47</v>
      </c>
      <c r="Q16" s="4" t="s">
        <v>116</v>
      </c>
      <c r="R16" s="4" t="s">
        <v>178</v>
      </c>
      <c r="S16" s="4" t="s">
        <v>50</v>
      </c>
      <c r="T16" s="4" t="s">
        <v>51</v>
      </c>
      <c r="U16" s="4" t="s">
        <v>118</v>
      </c>
      <c r="V16" s="4">
        <v>3.5E8</v>
      </c>
      <c r="W16" s="4" t="s">
        <v>101</v>
      </c>
      <c r="X16" s="4" t="s">
        <v>179</v>
      </c>
      <c r="Y16" s="4" t="s">
        <v>75</v>
      </c>
      <c r="Z16" s="4" t="s">
        <v>76</v>
      </c>
      <c r="AA16" s="4" t="s">
        <v>103</v>
      </c>
      <c r="AB16" s="4" t="s">
        <v>179</v>
      </c>
      <c r="AC16" s="2" t="s">
        <v>180</v>
      </c>
      <c r="AI16" s="4" t="s">
        <v>181</v>
      </c>
      <c r="AJ16" s="7">
        <v>6547.0</v>
      </c>
      <c r="AK16" s="6" t="str">
        <f t="shared" si="1"/>
        <v>Arcos Dorados BVCALLABLEFIXEDUSDSr Unsecured</v>
      </c>
      <c r="AL16" s="7"/>
    </row>
    <row r="17">
      <c r="A17" s="2">
        <v>16.0</v>
      </c>
      <c r="B17" s="4" t="s">
        <v>172</v>
      </c>
      <c r="C17" s="4" t="s">
        <v>182</v>
      </c>
      <c r="D17" s="4" t="s">
        <v>183</v>
      </c>
      <c r="E17" s="4" t="s">
        <v>175</v>
      </c>
      <c r="F17" s="4" t="s">
        <v>155</v>
      </c>
      <c r="G17" s="4" t="s">
        <v>155</v>
      </c>
      <c r="H17" s="4" t="s">
        <v>112</v>
      </c>
      <c r="I17" s="4">
        <v>6.125</v>
      </c>
      <c r="J17" s="4" t="s">
        <v>176</v>
      </c>
      <c r="K17" s="4" t="s">
        <v>177</v>
      </c>
      <c r="L17" s="4">
        <v>6.125</v>
      </c>
      <c r="M17" s="4" t="s">
        <v>44</v>
      </c>
      <c r="N17" s="4" t="s">
        <v>45</v>
      </c>
      <c r="O17" s="4" t="s">
        <v>125</v>
      </c>
      <c r="P17" s="4" t="s">
        <v>47</v>
      </c>
      <c r="Q17" s="4" t="s">
        <v>116</v>
      </c>
      <c r="R17" s="4" t="s">
        <v>178</v>
      </c>
      <c r="S17" s="4" t="s">
        <v>50</v>
      </c>
      <c r="T17" s="4" t="s">
        <v>51</v>
      </c>
      <c r="U17" s="4" t="s">
        <v>118</v>
      </c>
      <c r="V17" s="4">
        <v>3.5E8</v>
      </c>
      <c r="W17" s="4" t="s">
        <v>101</v>
      </c>
      <c r="X17" s="4" t="s">
        <v>179</v>
      </c>
      <c r="Y17" s="4" t="s">
        <v>75</v>
      </c>
      <c r="Z17" s="4" t="s">
        <v>76</v>
      </c>
      <c r="AA17" s="4" t="s">
        <v>103</v>
      </c>
      <c r="AB17" s="4" t="s">
        <v>179</v>
      </c>
      <c r="AC17" s="2" t="s">
        <v>180</v>
      </c>
      <c r="AI17" s="4" t="s">
        <v>181</v>
      </c>
      <c r="AJ17" s="7">
        <v>6547.0</v>
      </c>
      <c r="AK17" s="6" t="str">
        <f t="shared" si="1"/>
        <v>Arcos Dorados BVCALLABLEFIXEDUSDSr Unsecured</v>
      </c>
      <c r="AL17" s="7"/>
    </row>
    <row r="18">
      <c r="A18" s="2">
        <v>17.0</v>
      </c>
      <c r="B18" s="4" t="s">
        <v>184</v>
      </c>
      <c r="C18" s="4" t="s">
        <v>185</v>
      </c>
      <c r="D18" s="4" t="s">
        <v>186</v>
      </c>
      <c r="E18" s="4" t="s">
        <v>187</v>
      </c>
      <c r="F18" s="4" t="s">
        <v>95</v>
      </c>
      <c r="G18" s="4" t="s">
        <v>95</v>
      </c>
      <c r="H18" s="4" t="s">
        <v>95</v>
      </c>
      <c r="I18" s="4">
        <v>1.0</v>
      </c>
      <c r="J18" s="4" t="s">
        <v>188</v>
      </c>
      <c r="K18" s="4" t="s">
        <v>189</v>
      </c>
      <c r="L18" s="4">
        <v>1.109</v>
      </c>
      <c r="M18" s="4" t="s">
        <v>44</v>
      </c>
      <c r="N18" s="4" t="s">
        <v>45</v>
      </c>
      <c r="O18" s="4" t="s">
        <v>98</v>
      </c>
      <c r="P18" s="4" t="s">
        <v>47</v>
      </c>
      <c r="Q18" s="4" t="s">
        <v>48</v>
      </c>
      <c r="R18" s="4" t="s">
        <v>178</v>
      </c>
      <c r="S18" s="4" t="s">
        <v>50</v>
      </c>
      <c r="T18" s="4" t="s">
        <v>51</v>
      </c>
      <c r="U18" s="4" t="s">
        <v>52</v>
      </c>
      <c r="V18" s="4">
        <v>9.15936E8</v>
      </c>
      <c r="W18" s="4" t="s">
        <v>190</v>
      </c>
      <c r="X18" s="4" t="s">
        <v>191</v>
      </c>
      <c r="Y18" s="4" t="s">
        <v>75</v>
      </c>
      <c r="Z18" s="4" t="s">
        <v>76</v>
      </c>
      <c r="AA18" s="4" t="s">
        <v>190</v>
      </c>
      <c r="AB18" s="4" t="s">
        <v>190</v>
      </c>
      <c r="AC18" s="2" t="s">
        <v>192</v>
      </c>
      <c r="AI18" s="4" t="s">
        <v>193</v>
      </c>
      <c r="AJ18" s="7">
        <v>4252.0</v>
      </c>
      <c r="AK18" s="6" t="str">
        <f t="shared" si="1"/>
        <v>Atos SECALLABLEFIXEDEURSr Unsecured</v>
      </c>
      <c r="AL18" s="7"/>
    </row>
    <row r="19">
      <c r="A19" s="2">
        <v>18.0</v>
      </c>
      <c r="B19" s="4" t="s">
        <v>194</v>
      </c>
      <c r="C19" s="4" t="s">
        <v>195</v>
      </c>
      <c r="D19" s="4" t="s">
        <v>196</v>
      </c>
      <c r="E19" s="4" t="s">
        <v>197</v>
      </c>
      <c r="F19" s="4" t="s">
        <v>198</v>
      </c>
      <c r="G19" s="4" t="s">
        <v>198</v>
      </c>
      <c r="H19" s="4" t="s">
        <v>198</v>
      </c>
      <c r="I19" s="4">
        <v>1.332</v>
      </c>
      <c r="J19" s="4" t="s">
        <v>199</v>
      </c>
      <c r="K19" s="4" t="s">
        <v>200</v>
      </c>
      <c r="L19" s="5">
        <v>1.4698</v>
      </c>
      <c r="M19" s="4" t="s">
        <v>142</v>
      </c>
      <c r="N19" s="4" t="s">
        <v>143</v>
      </c>
      <c r="O19" s="4" t="s">
        <v>98</v>
      </c>
      <c r="P19" s="4" t="s">
        <v>47</v>
      </c>
      <c r="Q19" s="4" t="s">
        <v>201</v>
      </c>
      <c r="R19" s="4" t="s">
        <v>81</v>
      </c>
      <c r="S19" s="4" t="s">
        <v>50</v>
      </c>
      <c r="T19" s="4" t="s">
        <v>159</v>
      </c>
      <c r="U19" s="4" t="s">
        <v>202</v>
      </c>
      <c r="V19" s="4">
        <v>1.07087E8</v>
      </c>
      <c r="W19" s="4" t="s">
        <v>203</v>
      </c>
      <c r="X19" s="4" t="s">
        <v>204</v>
      </c>
      <c r="Y19" s="4" t="s">
        <v>75</v>
      </c>
      <c r="Z19" s="4" t="s">
        <v>76</v>
      </c>
      <c r="AA19" s="4" t="s">
        <v>103</v>
      </c>
      <c r="AB19" s="4" t="s">
        <v>205</v>
      </c>
      <c r="AC19" s="2" t="s">
        <v>206</v>
      </c>
      <c r="AI19" s="4" t="s">
        <v>207</v>
      </c>
      <c r="AJ19" s="7">
        <v>5226.0</v>
      </c>
      <c r="AK19" s="6" t="str">
        <f t="shared" si="1"/>
        <v>Atrium Ljungberg ABAT MATURITYFLOATINGSEKSr Unsecured</v>
      </c>
      <c r="AL19" s="7"/>
    </row>
    <row r="20">
      <c r="A20" s="2">
        <v>19.0</v>
      </c>
      <c r="B20" s="4" t="s">
        <v>208</v>
      </c>
      <c r="C20" s="4" t="s">
        <v>209</v>
      </c>
      <c r="D20" s="4" t="s">
        <v>210</v>
      </c>
      <c r="E20" s="4" t="s">
        <v>211</v>
      </c>
      <c r="F20" s="4" t="s">
        <v>212</v>
      </c>
      <c r="G20" s="4" t="s">
        <v>212</v>
      </c>
      <c r="H20" s="4" t="s">
        <v>212</v>
      </c>
      <c r="I20" s="13">
        <v>0.0</v>
      </c>
      <c r="J20" s="4" t="s">
        <v>213</v>
      </c>
      <c r="K20" s="4" t="s">
        <v>214</v>
      </c>
      <c r="L20" s="10" t="s">
        <v>121</v>
      </c>
      <c r="M20" s="4" t="s">
        <v>142</v>
      </c>
      <c r="N20" s="4" t="s">
        <v>143</v>
      </c>
      <c r="O20" s="4" t="s">
        <v>215</v>
      </c>
      <c r="P20" s="4" t="s">
        <v>47</v>
      </c>
      <c r="Q20" s="4" t="s">
        <v>48</v>
      </c>
      <c r="R20" s="4" t="s">
        <v>81</v>
      </c>
      <c r="S20" s="4" t="s">
        <v>50</v>
      </c>
      <c r="T20" s="4" t="s">
        <v>51</v>
      </c>
      <c r="U20" s="4" t="s">
        <v>52</v>
      </c>
      <c r="V20" s="4">
        <v>4.52352E8</v>
      </c>
      <c r="W20" s="4" t="s">
        <v>216</v>
      </c>
      <c r="X20" s="4" t="s">
        <v>217</v>
      </c>
      <c r="Y20" s="4" t="s">
        <v>75</v>
      </c>
      <c r="Z20" s="4" t="s">
        <v>76</v>
      </c>
      <c r="AA20" s="4" t="s">
        <v>218</v>
      </c>
      <c r="AB20" s="4" t="s">
        <v>219</v>
      </c>
      <c r="AC20" s="2" t="s">
        <v>220</v>
      </c>
      <c r="AI20" s="4" t="s">
        <v>221</v>
      </c>
      <c r="AJ20" s="7">
        <v>4934.0</v>
      </c>
      <c r="AK20" s="6" t="str">
        <f t="shared" si="1"/>
        <v>Aurubis AGAT MATURITYFIXEDEURSr Unsecured</v>
      </c>
      <c r="AL20" s="7"/>
    </row>
    <row r="21" ht="15.75" customHeight="1">
      <c r="A21" s="2">
        <v>20.0</v>
      </c>
      <c r="B21" s="4" t="s">
        <v>208</v>
      </c>
      <c r="C21" s="4" t="s">
        <v>222</v>
      </c>
      <c r="D21" s="4" t="s">
        <v>223</v>
      </c>
      <c r="E21" s="4" t="s">
        <v>211</v>
      </c>
      <c r="F21" s="4" t="s">
        <v>212</v>
      </c>
      <c r="G21" s="4" t="s">
        <v>212</v>
      </c>
      <c r="H21" s="4" t="s">
        <v>212</v>
      </c>
      <c r="I21" s="13">
        <v>0.0</v>
      </c>
      <c r="J21" s="4" t="s">
        <v>213</v>
      </c>
      <c r="K21" s="4" t="s">
        <v>224</v>
      </c>
      <c r="L21" s="10" t="s">
        <v>121</v>
      </c>
      <c r="M21" s="4" t="s">
        <v>142</v>
      </c>
      <c r="N21" s="4" t="s">
        <v>143</v>
      </c>
      <c r="O21" s="4" t="s">
        <v>225</v>
      </c>
      <c r="P21" s="4" t="s">
        <v>47</v>
      </c>
      <c r="Q21" s="4" t="s">
        <v>48</v>
      </c>
      <c r="R21" s="4" t="s">
        <v>81</v>
      </c>
      <c r="S21" s="4" t="s">
        <v>50</v>
      </c>
      <c r="T21" s="4" t="s">
        <v>51</v>
      </c>
      <c r="U21" s="4" t="s">
        <v>52</v>
      </c>
      <c r="V21" s="4">
        <v>4.52352E8</v>
      </c>
      <c r="W21" s="4" t="s">
        <v>216</v>
      </c>
      <c r="X21" s="4" t="s">
        <v>217</v>
      </c>
      <c r="Y21" s="4" t="s">
        <v>75</v>
      </c>
      <c r="Z21" s="4" t="s">
        <v>76</v>
      </c>
      <c r="AA21" s="4" t="s">
        <v>218</v>
      </c>
      <c r="AB21" s="4" t="s">
        <v>219</v>
      </c>
      <c r="AC21" s="2" t="s">
        <v>220</v>
      </c>
      <c r="AI21" s="4" t="s">
        <v>221</v>
      </c>
      <c r="AJ21" s="7">
        <v>4934.0</v>
      </c>
      <c r="AK21" s="6" t="str">
        <f t="shared" si="1"/>
        <v>Aurubis AGAT MATURITYFIXEDEURSr Unsecured</v>
      </c>
      <c r="AL21" s="7"/>
    </row>
    <row r="22" ht="15.75" customHeight="1">
      <c r="A22" s="2">
        <v>21.0</v>
      </c>
      <c r="B22" s="4" t="s">
        <v>208</v>
      </c>
      <c r="C22" s="4" t="s">
        <v>226</v>
      </c>
      <c r="D22" s="4" t="s">
        <v>227</v>
      </c>
      <c r="E22" s="4" t="s">
        <v>211</v>
      </c>
      <c r="F22" s="4" t="s">
        <v>212</v>
      </c>
      <c r="G22" s="4" t="s">
        <v>212</v>
      </c>
      <c r="H22" s="4" t="s">
        <v>212</v>
      </c>
      <c r="I22" s="13">
        <v>0.0</v>
      </c>
      <c r="J22" s="4" t="s">
        <v>213</v>
      </c>
      <c r="K22" s="4" t="s">
        <v>228</v>
      </c>
      <c r="L22" s="10" t="s">
        <v>121</v>
      </c>
      <c r="M22" s="4" t="s">
        <v>142</v>
      </c>
      <c r="N22" s="4" t="s">
        <v>143</v>
      </c>
      <c r="O22" s="4" t="s">
        <v>229</v>
      </c>
      <c r="P22" s="4" t="s">
        <v>47</v>
      </c>
      <c r="Q22" s="4" t="s">
        <v>48</v>
      </c>
      <c r="R22" s="4" t="s">
        <v>81</v>
      </c>
      <c r="S22" s="4" t="s">
        <v>50</v>
      </c>
      <c r="T22" s="4" t="s">
        <v>51</v>
      </c>
      <c r="U22" s="4" t="s">
        <v>52</v>
      </c>
      <c r="V22" s="4">
        <v>4.52352E8</v>
      </c>
      <c r="W22" s="4" t="s">
        <v>216</v>
      </c>
      <c r="X22" s="4" t="s">
        <v>217</v>
      </c>
      <c r="Y22" s="4" t="s">
        <v>75</v>
      </c>
      <c r="Z22" s="4" t="s">
        <v>76</v>
      </c>
      <c r="AA22" s="4" t="s">
        <v>218</v>
      </c>
      <c r="AB22" s="4" t="s">
        <v>219</v>
      </c>
      <c r="AC22" s="2" t="s">
        <v>220</v>
      </c>
      <c r="AI22" s="4" t="s">
        <v>221</v>
      </c>
      <c r="AJ22" s="7">
        <v>4934.0</v>
      </c>
      <c r="AK22" s="6" t="str">
        <f t="shared" si="1"/>
        <v>Aurubis AGAT MATURITYFIXEDEURSr Unsecured</v>
      </c>
      <c r="AL22" s="7"/>
    </row>
    <row r="23" ht="15.75" customHeight="1">
      <c r="A23" s="2">
        <v>22.0</v>
      </c>
      <c r="B23" s="4" t="s">
        <v>208</v>
      </c>
      <c r="C23" s="4" t="s">
        <v>230</v>
      </c>
      <c r="D23" s="4" t="s">
        <v>231</v>
      </c>
      <c r="E23" s="4" t="s">
        <v>211</v>
      </c>
      <c r="F23" s="4" t="s">
        <v>212</v>
      </c>
      <c r="G23" s="4" t="s">
        <v>212</v>
      </c>
      <c r="H23" s="4" t="s">
        <v>212</v>
      </c>
      <c r="I23" s="13">
        <v>0.0</v>
      </c>
      <c r="J23" s="4" t="s">
        <v>213</v>
      </c>
      <c r="K23" s="4" t="s">
        <v>224</v>
      </c>
      <c r="L23" s="10" t="s">
        <v>121</v>
      </c>
      <c r="M23" s="4" t="s">
        <v>142</v>
      </c>
      <c r="N23" s="4" t="s">
        <v>143</v>
      </c>
      <c r="O23" s="4" t="s">
        <v>232</v>
      </c>
      <c r="P23" s="4" t="s">
        <v>47</v>
      </c>
      <c r="Q23" s="4" t="s">
        <v>48</v>
      </c>
      <c r="R23" s="4" t="s">
        <v>81</v>
      </c>
      <c r="S23" s="4" t="s">
        <v>50</v>
      </c>
      <c r="T23" s="4" t="s">
        <v>159</v>
      </c>
      <c r="U23" s="4" t="s">
        <v>118</v>
      </c>
      <c r="V23" s="4">
        <v>4.52352E8</v>
      </c>
      <c r="W23" s="4" t="s">
        <v>216</v>
      </c>
      <c r="X23" s="4" t="s">
        <v>217</v>
      </c>
      <c r="Y23" s="4" t="s">
        <v>75</v>
      </c>
      <c r="Z23" s="4" t="s">
        <v>76</v>
      </c>
      <c r="AA23" s="4" t="s">
        <v>218</v>
      </c>
      <c r="AB23" s="4" t="s">
        <v>219</v>
      </c>
      <c r="AC23" s="2" t="s">
        <v>220</v>
      </c>
      <c r="AI23" s="4" t="s">
        <v>221</v>
      </c>
      <c r="AJ23" s="7">
        <v>4934.0</v>
      </c>
      <c r="AK23" s="6" t="str">
        <f t="shared" si="1"/>
        <v>Aurubis AGAT MATURITYFLOATINGEURSr Unsecured</v>
      </c>
      <c r="AL23" s="7"/>
    </row>
    <row r="24" ht="15.75" customHeight="1">
      <c r="A24" s="2">
        <v>23.0</v>
      </c>
      <c r="B24" s="4" t="s">
        <v>208</v>
      </c>
      <c r="C24" s="4" t="s">
        <v>233</v>
      </c>
      <c r="D24" s="4" t="s">
        <v>234</v>
      </c>
      <c r="E24" s="4" t="s">
        <v>211</v>
      </c>
      <c r="F24" s="4" t="s">
        <v>212</v>
      </c>
      <c r="G24" s="4" t="s">
        <v>212</v>
      </c>
      <c r="H24" s="4" t="s">
        <v>212</v>
      </c>
      <c r="I24" s="13">
        <v>0.0</v>
      </c>
      <c r="J24" s="4" t="s">
        <v>213</v>
      </c>
      <c r="K24" s="4" t="s">
        <v>214</v>
      </c>
      <c r="L24" s="10" t="s">
        <v>121</v>
      </c>
      <c r="M24" s="4" t="s">
        <v>142</v>
      </c>
      <c r="N24" s="4" t="s">
        <v>143</v>
      </c>
      <c r="O24" s="4" t="s">
        <v>235</v>
      </c>
      <c r="P24" s="4" t="s">
        <v>47</v>
      </c>
      <c r="Q24" s="4" t="s">
        <v>48</v>
      </c>
      <c r="R24" s="4" t="s">
        <v>81</v>
      </c>
      <c r="S24" s="4" t="s">
        <v>50</v>
      </c>
      <c r="T24" s="4" t="s">
        <v>159</v>
      </c>
      <c r="U24" s="4" t="s">
        <v>118</v>
      </c>
      <c r="V24" s="4">
        <v>4.52352E8</v>
      </c>
      <c r="W24" s="4" t="s">
        <v>216</v>
      </c>
      <c r="X24" s="4" t="s">
        <v>217</v>
      </c>
      <c r="Y24" s="4" t="s">
        <v>75</v>
      </c>
      <c r="Z24" s="4" t="s">
        <v>76</v>
      </c>
      <c r="AA24" s="4" t="s">
        <v>218</v>
      </c>
      <c r="AB24" s="4" t="s">
        <v>219</v>
      </c>
      <c r="AC24" s="2" t="s">
        <v>220</v>
      </c>
      <c r="AI24" s="4" t="s">
        <v>221</v>
      </c>
      <c r="AJ24" s="7">
        <v>4934.0</v>
      </c>
      <c r="AK24" s="6" t="str">
        <f t="shared" si="1"/>
        <v>Aurubis AGAT MATURITYFLOATINGEURSr Unsecured</v>
      </c>
      <c r="AL24" s="7"/>
    </row>
    <row r="25" ht="15.75" customHeight="1">
      <c r="A25" s="2">
        <v>24.0</v>
      </c>
      <c r="B25" s="4" t="s">
        <v>208</v>
      </c>
      <c r="C25" s="4" t="s">
        <v>236</v>
      </c>
      <c r="D25" s="4" t="s">
        <v>237</v>
      </c>
      <c r="E25" s="4" t="s">
        <v>211</v>
      </c>
      <c r="F25" s="4" t="s">
        <v>212</v>
      </c>
      <c r="G25" s="4" t="s">
        <v>212</v>
      </c>
      <c r="H25" s="4" t="s">
        <v>212</v>
      </c>
      <c r="I25" s="13">
        <v>0.0</v>
      </c>
      <c r="J25" s="4" t="s">
        <v>213</v>
      </c>
      <c r="K25" s="4" t="s">
        <v>228</v>
      </c>
      <c r="L25" s="10" t="s">
        <v>121</v>
      </c>
      <c r="M25" s="4" t="s">
        <v>142</v>
      </c>
      <c r="N25" s="4" t="s">
        <v>143</v>
      </c>
      <c r="O25" s="4" t="s">
        <v>238</v>
      </c>
      <c r="P25" s="4" t="s">
        <v>47</v>
      </c>
      <c r="Q25" s="4" t="s">
        <v>48</v>
      </c>
      <c r="R25" s="4" t="s">
        <v>81</v>
      </c>
      <c r="S25" s="4" t="s">
        <v>50</v>
      </c>
      <c r="T25" s="4" t="s">
        <v>159</v>
      </c>
      <c r="U25" s="4" t="s">
        <v>118</v>
      </c>
      <c r="V25" s="4">
        <v>4.52352E8</v>
      </c>
      <c r="W25" s="4" t="s">
        <v>216</v>
      </c>
      <c r="X25" s="4" t="s">
        <v>217</v>
      </c>
      <c r="Y25" s="4" t="s">
        <v>75</v>
      </c>
      <c r="Z25" s="4" t="s">
        <v>76</v>
      </c>
      <c r="AA25" s="4" t="s">
        <v>218</v>
      </c>
      <c r="AB25" s="4" t="s">
        <v>219</v>
      </c>
      <c r="AC25" s="2" t="s">
        <v>220</v>
      </c>
      <c r="AI25" s="4" t="s">
        <v>221</v>
      </c>
      <c r="AJ25" s="7">
        <v>4934.0</v>
      </c>
      <c r="AK25" s="6" t="str">
        <f t="shared" si="1"/>
        <v>Aurubis AGAT MATURITYFLOATINGEURSr Unsecured</v>
      </c>
      <c r="AL25" s="7"/>
    </row>
    <row r="26" ht="15.75" customHeight="1">
      <c r="A26" s="2">
        <v>25.0</v>
      </c>
      <c r="B26" s="4" t="s">
        <v>239</v>
      </c>
      <c r="C26" s="4" t="s">
        <v>240</v>
      </c>
      <c r="D26" s="4" t="s">
        <v>241</v>
      </c>
      <c r="E26" s="4" t="s">
        <v>242</v>
      </c>
      <c r="F26" s="4" t="s">
        <v>212</v>
      </c>
      <c r="G26" s="4" t="s">
        <v>212</v>
      </c>
      <c r="H26" s="4" t="s">
        <v>212</v>
      </c>
      <c r="I26" s="13">
        <v>0.0</v>
      </c>
      <c r="J26" s="4" t="s">
        <v>243</v>
      </c>
      <c r="K26" s="4" t="s">
        <v>244</v>
      </c>
      <c r="L26" s="10" t="s">
        <v>121</v>
      </c>
      <c r="M26" s="4" t="s">
        <v>142</v>
      </c>
      <c r="N26" s="4" t="s">
        <v>143</v>
      </c>
      <c r="O26" s="4" t="s">
        <v>232</v>
      </c>
      <c r="P26" s="4" t="s">
        <v>47</v>
      </c>
      <c r="Q26" s="4" t="s">
        <v>48</v>
      </c>
      <c r="R26" s="4" t="s">
        <v>81</v>
      </c>
      <c r="S26" s="4" t="s">
        <v>50</v>
      </c>
      <c r="T26" s="4" t="s">
        <v>159</v>
      </c>
      <c r="U26" s="4" t="s">
        <v>118</v>
      </c>
      <c r="V26" s="4">
        <v>3.94352E8</v>
      </c>
      <c r="W26" s="4" t="s">
        <v>245</v>
      </c>
      <c r="X26" s="4" t="s">
        <v>246</v>
      </c>
      <c r="Y26" s="4" t="s">
        <v>75</v>
      </c>
      <c r="Z26" s="4" t="s">
        <v>76</v>
      </c>
      <c r="AA26" s="4" t="s">
        <v>247</v>
      </c>
      <c r="AB26" s="4" t="s">
        <v>248</v>
      </c>
      <c r="AC26" s="2" t="s">
        <v>249</v>
      </c>
      <c r="AI26" s="4" t="s">
        <v>250</v>
      </c>
      <c r="AJ26" s="7">
        <v>4103.0</v>
      </c>
      <c r="AK26" s="6" t="str">
        <f t="shared" si="1"/>
        <v>BayWa AGAT MATURITYFLOATINGEURSr Unsecured</v>
      </c>
      <c r="AL26" s="7"/>
    </row>
    <row r="27" ht="15.75" customHeight="1">
      <c r="A27" s="2">
        <v>26.0</v>
      </c>
      <c r="B27" s="4" t="s">
        <v>239</v>
      </c>
      <c r="C27" s="4" t="s">
        <v>251</v>
      </c>
      <c r="D27" s="4" t="s">
        <v>252</v>
      </c>
      <c r="E27" s="4" t="s">
        <v>242</v>
      </c>
      <c r="F27" s="4" t="s">
        <v>212</v>
      </c>
      <c r="G27" s="4" t="s">
        <v>212</v>
      </c>
      <c r="H27" s="4" t="s">
        <v>212</v>
      </c>
      <c r="I27" s="13">
        <v>0.0</v>
      </c>
      <c r="J27" s="4" t="s">
        <v>243</v>
      </c>
      <c r="K27" s="4" t="s">
        <v>253</v>
      </c>
      <c r="L27" s="10" t="s">
        <v>121</v>
      </c>
      <c r="M27" s="4" t="s">
        <v>142</v>
      </c>
      <c r="N27" s="4" t="s">
        <v>143</v>
      </c>
      <c r="O27" s="4" t="s">
        <v>235</v>
      </c>
      <c r="P27" s="4" t="s">
        <v>47</v>
      </c>
      <c r="Q27" s="4" t="s">
        <v>48</v>
      </c>
      <c r="R27" s="4" t="s">
        <v>81</v>
      </c>
      <c r="S27" s="4" t="s">
        <v>50</v>
      </c>
      <c r="T27" s="4" t="s">
        <v>51</v>
      </c>
      <c r="U27" s="4" t="s">
        <v>52</v>
      </c>
      <c r="V27" s="4">
        <v>3.94352E8</v>
      </c>
      <c r="W27" s="4" t="s">
        <v>245</v>
      </c>
      <c r="X27" s="4" t="s">
        <v>246</v>
      </c>
      <c r="Y27" s="4" t="s">
        <v>75</v>
      </c>
      <c r="Z27" s="4" t="s">
        <v>76</v>
      </c>
      <c r="AA27" s="4" t="s">
        <v>247</v>
      </c>
      <c r="AB27" s="4" t="s">
        <v>248</v>
      </c>
      <c r="AC27" s="2" t="s">
        <v>249</v>
      </c>
      <c r="AI27" s="4" t="s">
        <v>250</v>
      </c>
      <c r="AJ27" s="7">
        <v>4103.0</v>
      </c>
      <c r="AK27" s="6" t="str">
        <f t="shared" si="1"/>
        <v>BayWa AGAT MATURITYFIXEDEURSr Unsecured</v>
      </c>
      <c r="AL27" s="7"/>
    </row>
    <row r="28" ht="15.75" customHeight="1">
      <c r="A28" s="2">
        <v>27.0</v>
      </c>
      <c r="B28" s="4" t="s">
        <v>239</v>
      </c>
      <c r="C28" s="4" t="s">
        <v>254</v>
      </c>
      <c r="D28" s="4" t="s">
        <v>255</v>
      </c>
      <c r="E28" s="4" t="s">
        <v>242</v>
      </c>
      <c r="F28" s="4" t="s">
        <v>212</v>
      </c>
      <c r="G28" s="4" t="s">
        <v>212</v>
      </c>
      <c r="H28" s="4" t="s">
        <v>212</v>
      </c>
      <c r="I28" s="13">
        <v>0.0</v>
      </c>
      <c r="J28" s="4" t="s">
        <v>243</v>
      </c>
      <c r="K28" s="4" t="s">
        <v>256</v>
      </c>
      <c r="L28" s="10" t="s">
        <v>121</v>
      </c>
      <c r="M28" s="4" t="s">
        <v>142</v>
      </c>
      <c r="N28" s="4" t="s">
        <v>143</v>
      </c>
      <c r="O28" s="4" t="s">
        <v>257</v>
      </c>
      <c r="P28" s="4" t="s">
        <v>47</v>
      </c>
      <c r="Q28" s="4" t="s">
        <v>48</v>
      </c>
      <c r="R28" s="4" t="s">
        <v>81</v>
      </c>
      <c r="S28" s="4" t="s">
        <v>50</v>
      </c>
      <c r="T28" s="4" t="s">
        <v>51</v>
      </c>
      <c r="U28" s="4" t="s">
        <v>52</v>
      </c>
      <c r="V28" s="4">
        <v>3.94352E8</v>
      </c>
      <c r="W28" s="4" t="s">
        <v>245</v>
      </c>
      <c r="X28" s="4" t="s">
        <v>246</v>
      </c>
      <c r="Y28" s="4" t="s">
        <v>75</v>
      </c>
      <c r="Z28" s="4" t="s">
        <v>76</v>
      </c>
      <c r="AA28" s="4" t="s">
        <v>247</v>
      </c>
      <c r="AB28" s="4" t="s">
        <v>248</v>
      </c>
      <c r="AC28" s="2" t="s">
        <v>249</v>
      </c>
      <c r="AI28" s="4" t="s">
        <v>250</v>
      </c>
      <c r="AJ28" s="7">
        <v>4103.0</v>
      </c>
      <c r="AK28" s="6" t="str">
        <f t="shared" si="1"/>
        <v>BayWa AGAT MATURITYFIXEDEURSr Unsecured</v>
      </c>
      <c r="AL28" s="7"/>
    </row>
    <row r="29" ht="15.75" customHeight="1">
      <c r="A29" s="2">
        <v>28.0</v>
      </c>
      <c r="B29" s="4" t="s">
        <v>239</v>
      </c>
      <c r="C29" s="4" t="s">
        <v>258</v>
      </c>
      <c r="D29" s="4" t="s">
        <v>259</v>
      </c>
      <c r="E29" s="4" t="s">
        <v>242</v>
      </c>
      <c r="F29" s="4" t="s">
        <v>212</v>
      </c>
      <c r="G29" s="4" t="s">
        <v>212</v>
      </c>
      <c r="H29" s="4" t="s">
        <v>212</v>
      </c>
      <c r="I29" s="13">
        <v>0.0</v>
      </c>
      <c r="J29" s="4" t="s">
        <v>243</v>
      </c>
      <c r="K29" s="4" t="s">
        <v>244</v>
      </c>
      <c r="L29" s="10" t="s">
        <v>121</v>
      </c>
      <c r="M29" s="4" t="s">
        <v>142</v>
      </c>
      <c r="N29" s="4" t="s">
        <v>143</v>
      </c>
      <c r="O29" s="4" t="s">
        <v>225</v>
      </c>
      <c r="P29" s="4" t="s">
        <v>47</v>
      </c>
      <c r="Q29" s="4" t="s">
        <v>48</v>
      </c>
      <c r="R29" s="4" t="s">
        <v>81</v>
      </c>
      <c r="S29" s="4" t="s">
        <v>50</v>
      </c>
      <c r="T29" s="4" t="s">
        <v>51</v>
      </c>
      <c r="U29" s="4" t="s">
        <v>52</v>
      </c>
      <c r="V29" s="4">
        <v>3.94352E8</v>
      </c>
      <c r="W29" s="4" t="s">
        <v>245</v>
      </c>
      <c r="X29" s="4" t="s">
        <v>246</v>
      </c>
      <c r="Y29" s="4" t="s">
        <v>75</v>
      </c>
      <c r="Z29" s="4" t="s">
        <v>76</v>
      </c>
      <c r="AA29" s="4" t="s">
        <v>247</v>
      </c>
      <c r="AB29" s="4" t="s">
        <v>248</v>
      </c>
      <c r="AC29" s="2" t="s">
        <v>249</v>
      </c>
      <c r="AI29" s="4" t="s">
        <v>250</v>
      </c>
      <c r="AJ29" s="7">
        <v>4103.0</v>
      </c>
      <c r="AK29" s="6" t="str">
        <f t="shared" si="1"/>
        <v>BayWa AGAT MATURITYFIXEDEURSr Unsecured</v>
      </c>
      <c r="AL29" s="7"/>
    </row>
    <row r="30" ht="15.75" customHeight="1">
      <c r="A30" s="2">
        <v>29.0</v>
      </c>
      <c r="B30" s="4" t="s">
        <v>239</v>
      </c>
      <c r="C30" s="4" t="s">
        <v>260</v>
      </c>
      <c r="D30" s="4" t="s">
        <v>261</v>
      </c>
      <c r="E30" s="4" t="s">
        <v>242</v>
      </c>
      <c r="F30" s="4" t="s">
        <v>212</v>
      </c>
      <c r="G30" s="4" t="s">
        <v>212</v>
      </c>
      <c r="H30" s="4" t="s">
        <v>212</v>
      </c>
      <c r="I30" s="13">
        <v>0.0</v>
      </c>
      <c r="J30" s="4" t="s">
        <v>243</v>
      </c>
      <c r="K30" s="4" t="s">
        <v>253</v>
      </c>
      <c r="L30" s="10" t="s">
        <v>121</v>
      </c>
      <c r="M30" s="4" t="s">
        <v>142</v>
      </c>
      <c r="N30" s="4" t="s">
        <v>143</v>
      </c>
      <c r="O30" s="4" t="s">
        <v>215</v>
      </c>
      <c r="P30" s="4" t="s">
        <v>47</v>
      </c>
      <c r="Q30" s="4" t="s">
        <v>48</v>
      </c>
      <c r="R30" s="4" t="s">
        <v>81</v>
      </c>
      <c r="S30" s="4" t="s">
        <v>50</v>
      </c>
      <c r="T30" s="4" t="s">
        <v>51</v>
      </c>
      <c r="U30" s="4" t="s">
        <v>52</v>
      </c>
      <c r="V30" s="4">
        <v>3.94352E8</v>
      </c>
      <c r="W30" s="4" t="s">
        <v>245</v>
      </c>
      <c r="X30" s="4" t="s">
        <v>246</v>
      </c>
      <c r="Y30" s="4" t="s">
        <v>75</v>
      </c>
      <c r="Z30" s="4" t="s">
        <v>76</v>
      </c>
      <c r="AA30" s="4" t="s">
        <v>247</v>
      </c>
      <c r="AB30" s="4" t="s">
        <v>248</v>
      </c>
      <c r="AC30" s="2" t="s">
        <v>249</v>
      </c>
      <c r="AI30" s="4" t="s">
        <v>250</v>
      </c>
      <c r="AJ30" s="7">
        <v>4103.0</v>
      </c>
      <c r="AK30" s="6" t="str">
        <f t="shared" si="1"/>
        <v>BayWa AGAT MATURITYFIXEDEURSr Unsecured</v>
      </c>
      <c r="AL30" s="7"/>
    </row>
    <row r="31" ht="15.75" customHeight="1">
      <c r="A31" s="2">
        <v>30.0</v>
      </c>
      <c r="B31" s="4" t="s">
        <v>262</v>
      </c>
      <c r="C31" s="4" t="s">
        <v>263</v>
      </c>
      <c r="D31" s="4" t="s">
        <v>264</v>
      </c>
      <c r="E31" s="4" t="s">
        <v>265</v>
      </c>
      <c r="F31" s="4" t="s">
        <v>212</v>
      </c>
      <c r="G31" s="4" t="s">
        <v>212</v>
      </c>
      <c r="H31" s="4" t="s">
        <v>212</v>
      </c>
      <c r="I31" s="4">
        <v>0.375</v>
      </c>
      <c r="J31" s="4" t="s">
        <v>266</v>
      </c>
      <c r="K31" s="4" t="s">
        <v>267</v>
      </c>
      <c r="L31" s="5">
        <v>0.4154</v>
      </c>
      <c r="M31" s="4" t="s">
        <v>142</v>
      </c>
      <c r="N31" s="4" t="s">
        <v>143</v>
      </c>
      <c r="O31" s="4" t="s">
        <v>46</v>
      </c>
      <c r="P31" s="4" t="s">
        <v>268</v>
      </c>
      <c r="Q31" s="4" t="s">
        <v>48</v>
      </c>
      <c r="R31" s="4" t="s">
        <v>269</v>
      </c>
      <c r="S31" s="4" t="s">
        <v>50</v>
      </c>
      <c r="T31" s="4" t="s">
        <v>51</v>
      </c>
      <c r="U31" s="4" t="s">
        <v>52</v>
      </c>
      <c r="V31" s="4">
        <v>6.01385E8</v>
      </c>
      <c r="W31" s="4" t="s">
        <v>203</v>
      </c>
      <c r="X31" s="4" t="s">
        <v>270</v>
      </c>
      <c r="Y31" s="4" t="s">
        <v>75</v>
      </c>
      <c r="Z31" s="4" t="s">
        <v>271</v>
      </c>
      <c r="AA31" s="4" t="s">
        <v>272</v>
      </c>
      <c r="AB31" s="4" t="s">
        <v>272</v>
      </c>
      <c r="AC31" s="2" t="s">
        <v>273</v>
      </c>
      <c r="AI31" s="4" t="s">
        <v>274</v>
      </c>
      <c r="AJ31" s="6" t="s">
        <v>275</v>
      </c>
      <c r="AK31" s="6" t="str">
        <f t="shared" si="1"/>
        <v>Berlin Hyp AGAT MATURITYFIXEDEURSr Preferred</v>
      </c>
      <c r="AL31" s="6"/>
    </row>
    <row r="32" ht="15.75" customHeight="1">
      <c r="A32" s="2">
        <v>31.0</v>
      </c>
      <c r="B32" s="4" t="s">
        <v>276</v>
      </c>
      <c r="C32" s="4" t="s">
        <v>277</v>
      </c>
      <c r="D32" s="4" t="s">
        <v>278</v>
      </c>
      <c r="E32" s="4" t="s">
        <v>279</v>
      </c>
      <c r="F32" s="4" t="s">
        <v>212</v>
      </c>
      <c r="G32" s="4" t="s">
        <v>212</v>
      </c>
      <c r="H32" s="4" t="s">
        <v>212</v>
      </c>
      <c r="I32" s="13">
        <v>0.0</v>
      </c>
      <c r="J32" s="4" t="s">
        <v>280</v>
      </c>
      <c r="K32" s="4" t="s">
        <v>281</v>
      </c>
      <c r="L32" s="10" t="s">
        <v>121</v>
      </c>
      <c r="M32" s="4" t="s">
        <v>142</v>
      </c>
      <c r="N32" s="4" t="s">
        <v>143</v>
      </c>
      <c r="O32" s="4" t="s">
        <v>167</v>
      </c>
      <c r="P32" s="4" t="s">
        <v>47</v>
      </c>
      <c r="Q32" s="4" t="s">
        <v>48</v>
      </c>
      <c r="R32" s="4" t="s">
        <v>81</v>
      </c>
      <c r="S32" s="4" t="s">
        <v>50</v>
      </c>
      <c r="T32" s="4" t="s">
        <v>159</v>
      </c>
      <c r="U32" s="4" t="s">
        <v>118</v>
      </c>
      <c r="V32" s="4">
        <v>1.15123E8</v>
      </c>
      <c r="W32" s="4" t="s">
        <v>216</v>
      </c>
      <c r="X32" s="4" t="s">
        <v>282</v>
      </c>
      <c r="Y32" s="4" t="s">
        <v>75</v>
      </c>
      <c r="Z32" s="4" t="s">
        <v>76</v>
      </c>
      <c r="AA32" s="4" t="s">
        <v>218</v>
      </c>
      <c r="AB32" s="4" t="s">
        <v>282</v>
      </c>
      <c r="AC32" s="2" t="s">
        <v>283</v>
      </c>
      <c r="AI32" s="4" t="s">
        <v>284</v>
      </c>
      <c r="AJ32" s="7">
        <v>4166.0</v>
      </c>
      <c r="AK32" s="6" t="str">
        <f t="shared" si="1"/>
        <v>Biesterfeld AGAT MATURITYFLOATINGEURSr Unsecured</v>
      </c>
      <c r="AL32" s="7"/>
    </row>
    <row r="33" ht="15.75" customHeight="1">
      <c r="A33" s="2">
        <v>32.0</v>
      </c>
      <c r="B33" s="4" t="s">
        <v>276</v>
      </c>
      <c r="C33" s="4" t="s">
        <v>285</v>
      </c>
      <c r="D33" s="4" t="s">
        <v>286</v>
      </c>
      <c r="E33" s="4" t="s">
        <v>279</v>
      </c>
      <c r="F33" s="4" t="s">
        <v>212</v>
      </c>
      <c r="G33" s="4" t="s">
        <v>212</v>
      </c>
      <c r="H33" s="4" t="s">
        <v>212</v>
      </c>
      <c r="I33" s="13">
        <v>0.0</v>
      </c>
      <c r="J33" s="4" t="s">
        <v>280</v>
      </c>
      <c r="K33" s="4" t="s">
        <v>287</v>
      </c>
      <c r="L33" s="10" t="s">
        <v>121</v>
      </c>
      <c r="M33" s="4" t="s">
        <v>142</v>
      </c>
      <c r="N33" s="4" t="s">
        <v>143</v>
      </c>
      <c r="O33" s="4" t="s">
        <v>171</v>
      </c>
      <c r="P33" s="4" t="s">
        <v>47</v>
      </c>
      <c r="Q33" s="4" t="s">
        <v>48</v>
      </c>
      <c r="R33" s="4" t="s">
        <v>81</v>
      </c>
      <c r="S33" s="4" t="s">
        <v>50</v>
      </c>
      <c r="T33" s="4" t="s">
        <v>159</v>
      </c>
      <c r="U33" s="4" t="s">
        <v>118</v>
      </c>
      <c r="V33" s="4">
        <v>1.15123E8</v>
      </c>
      <c r="W33" s="4" t="s">
        <v>216</v>
      </c>
      <c r="X33" s="4" t="s">
        <v>282</v>
      </c>
      <c r="Y33" s="4" t="s">
        <v>75</v>
      </c>
      <c r="Z33" s="4" t="s">
        <v>76</v>
      </c>
      <c r="AA33" s="4" t="s">
        <v>218</v>
      </c>
      <c r="AB33" s="4" t="s">
        <v>282</v>
      </c>
      <c r="AC33" s="2" t="s">
        <v>283</v>
      </c>
      <c r="AI33" s="4" t="s">
        <v>284</v>
      </c>
      <c r="AJ33" s="7">
        <v>4166.0</v>
      </c>
      <c r="AK33" s="6" t="str">
        <f t="shared" si="1"/>
        <v>Biesterfeld AGAT MATURITYFLOATINGEURSr Unsecured</v>
      </c>
      <c r="AL33" s="7"/>
    </row>
    <row r="34" ht="15.75" customHeight="1">
      <c r="A34" s="2">
        <v>33.0</v>
      </c>
      <c r="B34" s="4" t="s">
        <v>276</v>
      </c>
      <c r="C34" s="4" t="s">
        <v>288</v>
      </c>
      <c r="D34" s="4" t="s">
        <v>289</v>
      </c>
      <c r="E34" s="4" t="s">
        <v>279</v>
      </c>
      <c r="F34" s="4" t="s">
        <v>212</v>
      </c>
      <c r="G34" s="4" t="s">
        <v>212</v>
      </c>
      <c r="H34" s="4" t="s">
        <v>212</v>
      </c>
      <c r="I34" s="13">
        <v>0.0</v>
      </c>
      <c r="J34" s="4" t="s">
        <v>280</v>
      </c>
      <c r="K34" s="4" t="s">
        <v>290</v>
      </c>
      <c r="L34" s="10" t="s">
        <v>121</v>
      </c>
      <c r="M34" s="4" t="s">
        <v>142</v>
      </c>
      <c r="N34" s="4" t="s">
        <v>143</v>
      </c>
      <c r="O34" s="4" t="s">
        <v>257</v>
      </c>
      <c r="P34" s="4" t="s">
        <v>47</v>
      </c>
      <c r="Q34" s="4" t="s">
        <v>48</v>
      </c>
      <c r="R34" s="4" t="s">
        <v>81</v>
      </c>
      <c r="S34" s="4" t="s">
        <v>50</v>
      </c>
      <c r="T34" s="4" t="s">
        <v>51</v>
      </c>
      <c r="U34" s="4" t="s">
        <v>52</v>
      </c>
      <c r="V34" s="4">
        <v>1.15123E8</v>
      </c>
      <c r="W34" s="4" t="s">
        <v>216</v>
      </c>
      <c r="X34" s="4" t="s">
        <v>282</v>
      </c>
      <c r="Y34" s="4" t="s">
        <v>75</v>
      </c>
      <c r="Z34" s="4" t="s">
        <v>76</v>
      </c>
      <c r="AA34" s="4" t="s">
        <v>218</v>
      </c>
      <c r="AB34" s="4" t="s">
        <v>282</v>
      </c>
      <c r="AC34" s="2" t="s">
        <v>283</v>
      </c>
      <c r="AI34" s="4" t="s">
        <v>284</v>
      </c>
      <c r="AJ34" s="7">
        <v>4166.0</v>
      </c>
      <c r="AK34" s="6" t="str">
        <f t="shared" si="1"/>
        <v>Biesterfeld AGAT MATURITYFIXEDEURSr Unsecured</v>
      </c>
      <c r="AL34" s="7"/>
    </row>
    <row r="35" ht="15.75" customHeight="1">
      <c r="A35" s="2">
        <v>34.0</v>
      </c>
      <c r="B35" s="4" t="s">
        <v>291</v>
      </c>
      <c r="C35" s="4" t="s">
        <v>292</v>
      </c>
      <c r="D35" s="4" t="s">
        <v>293</v>
      </c>
      <c r="E35" s="4" t="s">
        <v>294</v>
      </c>
      <c r="F35" s="4" t="s">
        <v>295</v>
      </c>
      <c r="G35" s="4" t="s">
        <v>295</v>
      </c>
      <c r="H35" s="4" t="s">
        <v>295</v>
      </c>
      <c r="I35" s="4">
        <v>2.375</v>
      </c>
      <c r="J35" s="4" t="s">
        <v>296</v>
      </c>
      <c r="K35" s="4" t="s">
        <v>297</v>
      </c>
      <c r="L35" s="4">
        <v>2.462</v>
      </c>
      <c r="M35" s="4" t="s">
        <v>44</v>
      </c>
      <c r="N35" s="4" t="s">
        <v>45</v>
      </c>
      <c r="O35" s="4" t="s">
        <v>46</v>
      </c>
      <c r="P35" s="4" t="s">
        <v>47</v>
      </c>
      <c r="Q35" s="4" t="s">
        <v>48</v>
      </c>
      <c r="R35" s="4" t="s">
        <v>298</v>
      </c>
      <c r="S35" s="4" t="s">
        <v>299</v>
      </c>
      <c r="T35" s="4" t="s">
        <v>51</v>
      </c>
      <c r="U35" s="4" t="s">
        <v>52</v>
      </c>
      <c r="V35" s="4">
        <v>6.54492E8</v>
      </c>
      <c r="W35" s="4" t="s">
        <v>53</v>
      </c>
      <c r="X35" s="4" t="s">
        <v>54</v>
      </c>
      <c r="Y35" s="4" t="s">
        <v>55</v>
      </c>
      <c r="Z35" s="4" t="s">
        <v>300</v>
      </c>
      <c r="AA35" s="4" t="s">
        <v>301</v>
      </c>
      <c r="AB35" s="4" t="s">
        <v>301</v>
      </c>
      <c r="AC35" s="2" t="s">
        <v>302</v>
      </c>
      <c r="AI35" s="4" t="s">
        <v>303</v>
      </c>
      <c r="AJ35" s="7">
        <v>5584.0</v>
      </c>
      <c r="AK35" s="6" t="str">
        <f t="shared" si="1"/>
        <v>CEZ ASCALLABLEFIXEDEURSr Unsecured</v>
      </c>
      <c r="AL35" s="7"/>
    </row>
    <row r="36" ht="15.75" customHeight="1">
      <c r="A36" s="2">
        <v>35.0</v>
      </c>
      <c r="B36" s="4" t="s">
        <v>304</v>
      </c>
      <c r="C36" s="4" t="s">
        <v>305</v>
      </c>
      <c r="D36" s="4" t="s">
        <v>306</v>
      </c>
      <c r="E36" s="4" t="s">
        <v>307</v>
      </c>
      <c r="F36" s="4" t="s">
        <v>111</v>
      </c>
      <c r="G36" s="4" t="s">
        <v>111</v>
      </c>
      <c r="H36" s="4" t="s">
        <v>295</v>
      </c>
      <c r="I36" s="4">
        <v>1.75</v>
      </c>
      <c r="J36" s="4" t="s">
        <v>308</v>
      </c>
      <c r="K36" s="4" t="s">
        <v>309</v>
      </c>
      <c r="L36" s="4">
        <v>2.017</v>
      </c>
      <c r="M36" s="4" t="s">
        <v>44</v>
      </c>
      <c r="N36" s="4" t="s">
        <v>45</v>
      </c>
      <c r="O36" s="4" t="s">
        <v>46</v>
      </c>
      <c r="P36" s="4" t="s">
        <v>47</v>
      </c>
      <c r="Q36" s="4" t="s">
        <v>48</v>
      </c>
      <c r="R36" s="4" t="s">
        <v>49</v>
      </c>
      <c r="S36" s="4" t="s">
        <v>50</v>
      </c>
      <c r="T36" s="4" t="s">
        <v>51</v>
      </c>
      <c r="U36" s="4" t="s">
        <v>52</v>
      </c>
      <c r="V36" s="4">
        <v>7.98147E8</v>
      </c>
      <c r="W36" s="4" t="s">
        <v>203</v>
      </c>
      <c r="X36" s="4" t="s">
        <v>204</v>
      </c>
      <c r="Y36" s="4" t="s">
        <v>75</v>
      </c>
      <c r="Z36" s="4" t="s">
        <v>271</v>
      </c>
      <c r="AA36" s="4" t="s">
        <v>310</v>
      </c>
      <c r="AB36" s="4" t="s">
        <v>310</v>
      </c>
      <c r="AC36" s="2" t="s">
        <v>311</v>
      </c>
      <c r="AI36" s="4" t="s">
        <v>312</v>
      </c>
      <c r="AJ36" s="7">
        <v>4402.0</v>
      </c>
      <c r="AK36" s="6" t="str">
        <f t="shared" si="1"/>
        <v>CPI Property Group SACALLABLEFIXEDEURSr Unsecured</v>
      </c>
      <c r="AL36" s="7"/>
    </row>
    <row r="37" ht="15.75" customHeight="1">
      <c r="A37" s="2">
        <v>36.0</v>
      </c>
      <c r="B37" s="4" t="s">
        <v>313</v>
      </c>
      <c r="C37" s="4" t="s">
        <v>314</v>
      </c>
      <c r="D37" s="4" t="s">
        <v>315</v>
      </c>
      <c r="E37" s="4" t="s">
        <v>316</v>
      </c>
      <c r="F37" s="4" t="s">
        <v>198</v>
      </c>
      <c r="G37" s="4" t="s">
        <v>198</v>
      </c>
      <c r="H37" s="4" t="s">
        <v>198</v>
      </c>
      <c r="I37" s="4">
        <v>9.572000000000001</v>
      </c>
      <c r="J37" s="4" t="s">
        <v>317</v>
      </c>
      <c r="K37" s="4" t="s">
        <v>318</v>
      </c>
      <c r="L37" s="5">
        <v>9.148</v>
      </c>
      <c r="M37" s="4" t="s">
        <v>44</v>
      </c>
      <c r="N37" s="4" t="s">
        <v>45</v>
      </c>
      <c r="O37" s="4" t="s">
        <v>98</v>
      </c>
      <c r="P37" s="4" t="s">
        <v>319</v>
      </c>
      <c r="Q37" s="4" t="s">
        <v>201</v>
      </c>
      <c r="R37" s="4" t="s">
        <v>81</v>
      </c>
      <c r="S37" s="4" t="s">
        <v>50</v>
      </c>
      <c r="T37" s="4" t="s">
        <v>159</v>
      </c>
      <c r="U37" s="4" t="s">
        <v>202</v>
      </c>
      <c r="V37" s="4">
        <v>1.726659E8</v>
      </c>
      <c r="W37" s="4" t="s">
        <v>190</v>
      </c>
      <c r="X37" s="4" t="s">
        <v>191</v>
      </c>
      <c r="Y37" s="4" t="s">
        <v>75</v>
      </c>
      <c r="Z37" s="4" t="s">
        <v>76</v>
      </c>
      <c r="AA37" s="4" t="s">
        <v>190</v>
      </c>
      <c r="AB37" s="4" t="s">
        <v>190</v>
      </c>
      <c r="AC37" s="2" t="s">
        <v>320</v>
      </c>
      <c r="AI37" s="4" t="s">
        <v>321</v>
      </c>
      <c r="AJ37" s="7">
        <v>6071.0</v>
      </c>
      <c r="AK37" s="6" t="str">
        <f t="shared" si="1"/>
        <v>Cabonline Group Holding ABCALLABLEFLOATINGSEKSecured</v>
      </c>
      <c r="AL37" s="7"/>
    </row>
    <row r="38" ht="15.75" customHeight="1">
      <c r="A38" s="2">
        <v>37.0</v>
      </c>
      <c r="B38" s="4" t="s">
        <v>322</v>
      </c>
      <c r="C38" s="4" t="s">
        <v>323</v>
      </c>
      <c r="D38" s="4" t="s">
        <v>324</v>
      </c>
      <c r="E38" s="4" t="s">
        <v>325</v>
      </c>
      <c r="F38" s="4" t="s">
        <v>326</v>
      </c>
      <c r="G38" s="4" t="s">
        <v>326</v>
      </c>
      <c r="H38" s="4" t="s">
        <v>326</v>
      </c>
      <c r="I38" s="4">
        <v>4.5</v>
      </c>
      <c r="J38" s="4" t="s">
        <v>327</v>
      </c>
      <c r="K38" s="4" t="s">
        <v>328</v>
      </c>
      <c r="L38" s="4">
        <v>4.5</v>
      </c>
      <c r="M38" s="4" t="s">
        <v>44</v>
      </c>
      <c r="N38" s="4" t="s">
        <v>45</v>
      </c>
      <c r="O38" s="4" t="s">
        <v>98</v>
      </c>
      <c r="P38" s="4" t="s">
        <v>47</v>
      </c>
      <c r="Q38" s="4" t="s">
        <v>48</v>
      </c>
      <c r="R38" s="4" t="s">
        <v>81</v>
      </c>
      <c r="S38" s="4" t="s">
        <v>50</v>
      </c>
      <c r="T38" s="4" t="s">
        <v>51</v>
      </c>
      <c r="U38" s="4" t="s">
        <v>52</v>
      </c>
      <c r="V38" s="4">
        <v>4.35284E7</v>
      </c>
      <c r="W38" s="4" t="s">
        <v>203</v>
      </c>
      <c r="X38" s="4" t="s">
        <v>329</v>
      </c>
      <c r="Y38" s="4" t="s">
        <v>75</v>
      </c>
      <c r="Z38" s="4" t="s">
        <v>271</v>
      </c>
      <c r="AA38" s="4" t="s">
        <v>330</v>
      </c>
      <c r="AB38" s="4" t="s">
        <v>330</v>
      </c>
      <c r="AC38" s="2" t="s">
        <v>331</v>
      </c>
      <c r="AI38" s="4" t="s">
        <v>332</v>
      </c>
      <c r="AJ38" s="7">
        <v>5904.0</v>
      </c>
      <c r="AK38" s="6" t="str">
        <f t="shared" si="1"/>
        <v>CapMan OyjCALLABLEFIXEDEURSr Unsecured</v>
      </c>
      <c r="AL38" s="7"/>
    </row>
    <row r="39" ht="15.75" customHeight="1">
      <c r="A39" s="2">
        <v>38.0</v>
      </c>
      <c r="B39" s="4" t="s">
        <v>333</v>
      </c>
      <c r="C39" s="4" t="s">
        <v>334</v>
      </c>
      <c r="D39" s="4" t="s">
        <v>335</v>
      </c>
      <c r="E39" s="4" t="s">
        <v>336</v>
      </c>
      <c r="F39" s="4" t="s">
        <v>95</v>
      </c>
      <c r="G39" s="4" t="s">
        <v>95</v>
      </c>
      <c r="H39" s="4" t="s">
        <v>95</v>
      </c>
      <c r="I39" s="4">
        <v>1.875</v>
      </c>
      <c r="J39" s="4" t="s">
        <v>337</v>
      </c>
      <c r="K39" s="4" t="s">
        <v>338</v>
      </c>
      <c r="L39" s="5">
        <v>1.8644</v>
      </c>
      <c r="M39" s="4" t="s">
        <v>44</v>
      </c>
      <c r="N39" s="4" t="s">
        <v>45</v>
      </c>
      <c r="O39" s="4" t="s">
        <v>46</v>
      </c>
      <c r="P39" s="4" t="s">
        <v>47</v>
      </c>
      <c r="Q39" s="4" t="s">
        <v>48</v>
      </c>
      <c r="R39" s="4" t="s">
        <v>178</v>
      </c>
      <c r="S39" s="4" t="s">
        <v>100</v>
      </c>
      <c r="T39" s="4" t="s">
        <v>51</v>
      </c>
      <c r="U39" s="4" t="s">
        <v>52</v>
      </c>
      <c r="V39" s="4">
        <v>8.367975E8</v>
      </c>
      <c r="W39" s="4" t="s">
        <v>245</v>
      </c>
      <c r="X39" s="4" t="s">
        <v>339</v>
      </c>
      <c r="Y39" s="4" t="s">
        <v>75</v>
      </c>
      <c r="Z39" s="4" t="s">
        <v>76</v>
      </c>
      <c r="AA39" s="4" t="s">
        <v>247</v>
      </c>
      <c r="AB39" s="4" t="s">
        <v>340</v>
      </c>
      <c r="AC39" s="2" t="s">
        <v>341</v>
      </c>
      <c r="AI39" s="4" t="s">
        <v>342</v>
      </c>
      <c r="AJ39" s="7">
        <v>5382.0</v>
      </c>
      <c r="AK39" s="6" t="str">
        <f t="shared" si="1"/>
        <v>Carrefour SACALLABLEFIXEDEURSr Unsecured</v>
      </c>
      <c r="AL39" s="7"/>
    </row>
    <row r="40" ht="15.75" customHeight="1">
      <c r="A40" s="2">
        <v>39.0</v>
      </c>
      <c r="B40" s="4" t="s">
        <v>333</v>
      </c>
      <c r="C40" s="4" t="s">
        <v>343</v>
      </c>
      <c r="D40" s="4" t="s">
        <v>344</v>
      </c>
      <c r="E40" s="4" t="s">
        <v>336</v>
      </c>
      <c r="F40" s="4" t="s">
        <v>95</v>
      </c>
      <c r="G40" s="4" t="s">
        <v>95</v>
      </c>
      <c r="H40" s="4" t="s">
        <v>95</v>
      </c>
      <c r="I40" s="4">
        <v>2.375</v>
      </c>
      <c r="J40" s="4" t="s">
        <v>337</v>
      </c>
      <c r="K40" s="4" t="s">
        <v>345</v>
      </c>
      <c r="L40" s="4">
        <v>2.471</v>
      </c>
      <c r="M40" s="4" t="s">
        <v>44</v>
      </c>
      <c r="N40" s="4" t="s">
        <v>45</v>
      </c>
      <c r="O40" s="4" t="s">
        <v>46</v>
      </c>
      <c r="P40" s="4" t="s">
        <v>47</v>
      </c>
      <c r="Q40" s="4" t="s">
        <v>48</v>
      </c>
      <c r="R40" s="4" t="s">
        <v>178</v>
      </c>
      <c r="S40" s="4" t="s">
        <v>100</v>
      </c>
      <c r="T40" s="4" t="s">
        <v>51</v>
      </c>
      <c r="U40" s="4" t="s">
        <v>52</v>
      </c>
      <c r="V40" s="4">
        <v>8.367975E8</v>
      </c>
      <c r="W40" s="4" t="s">
        <v>245</v>
      </c>
      <c r="X40" s="4" t="s">
        <v>339</v>
      </c>
      <c r="Y40" s="4" t="s">
        <v>75</v>
      </c>
      <c r="Z40" s="4" t="s">
        <v>76</v>
      </c>
      <c r="AA40" s="4" t="s">
        <v>247</v>
      </c>
      <c r="AB40" s="4" t="s">
        <v>340</v>
      </c>
      <c r="AC40" s="2" t="s">
        <v>346</v>
      </c>
      <c r="AI40" s="4" t="s">
        <v>347</v>
      </c>
      <c r="AJ40" s="7">
        <v>5382.0</v>
      </c>
      <c r="AK40" s="6" t="str">
        <f t="shared" si="1"/>
        <v>Carrefour SACALLABLEFIXEDEURSr Unsecured</v>
      </c>
      <c r="AL40" s="7"/>
    </row>
    <row r="41" ht="15.75" customHeight="1">
      <c r="A41" s="2">
        <v>40.0</v>
      </c>
      <c r="B41" s="4" t="s">
        <v>348</v>
      </c>
      <c r="C41" s="4" t="s">
        <v>349</v>
      </c>
      <c r="D41" s="4" t="s">
        <v>350</v>
      </c>
      <c r="E41" s="4" t="s">
        <v>351</v>
      </c>
      <c r="F41" s="4" t="s">
        <v>95</v>
      </c>
      <c r="G41" s="4" t="s">
        <v>95</v>
      </c>
      <c r="H41" s="4" t="s">
        <v>95</v>
      </c>
      <c r="I41" s="4">
        <v>3.25</v>
      </c>
      <c r="J41" s="4" t="s">
        <v>352</v>
      </c>
      <c r="K41" s="4" t="s">
        <v>353</v>
      </c>
      <c r="L41" s="10" t="s">
        <v>121</v>
      </c>
      <c r="M41" s="4" t="s">
        <v>142</v>
      </c>
      <c r="N41" s="4" t="s">
        <v>143</v>
      </c>
      <c r="O41" s="4" t="s">
        <v>98</v>
      </c>
      <c r="P41" s="4" t="s">
        <v>47</v>
      </c>
      <c r="Q41" s="4" t="s">
        <v>48</v>
      </c>
      <c r="R41" s="4" t="s">
        <v>81</v>
      </c>
      <c r="S41" s="4" t="s">
        <v>50</v>
      </c>
      <c r="T41" s="4" t="s">
        <v>51</v>
      </c>
      <c r="U41" s="4" t="s">
        <v>52</v>
      </c>
      <c r="V41" s="4">
        <v>1.21575E8</v>
      </c>
      <c r="W41" s="4" t="s">
        <v>101</v>
      </c>
      <c r="X41" s="4" t="s">
        <v>354</v>
      </c>
      <c r="Y41" s="4" t="s">
        <v>75</v>
      </c>
      <c r="Z41" s="4" t="s">
        <v>76</v>
      </c>
      <c r="AA41" s="4" t="s">
        <v>103</v>
      </c>
      <c r="AB41" s="4" t="s">
        <v>355</v>
      </c>
      <c r="AC41" s="2" t="s">
        <v>356</v>
      </c>
      <c r="AI41" s="4" t="s">
        <v>357</v>
      </c>
      <c r="AJ41" s="7">
        <v>3746.0</v>
      </c>
      <c r="AK41" s="6" t="str">
        <f t="shared" si="1"/>
        <v>Chargeurs SAAT MATURITYFIXEDEURSr Unsecured</v>
      </c>
      <c r="AL41" s="7"/>
    </row>
    <row r="42" ht="15.75" customHeight="1">
      <c r="A42" s="2">
        <v>41.0</v>
      </c>
      <c r="B42" s="4" t="s">
        <v>358</v>
      </c>
      <c r="C42" s="4" t="s">
        <v>359</v>
      </c>
      <c r="D42" s="4" t="s">
        <v>360</v>
      </c>
      <c r="E42" s="4" t="s">
        <v>361</v>
      </c>
      <c r="F42" s="4" t="s">
        <v>362</v>
      </c>
      <c r="G42" s="4" t="s">
        <v>362</v>
      </c>
      <c r="H42" s="4" t="s">
        <v>362</v>
      </c>
      <c r="I42" s="12">
        <v>0.0</v>
      </c>
      <c r="J42" s="4" t="s">
        <v>363</v>
      </c>
      <c r="K42" s="4" t="s">
        <v>364</v>
      </c>
      <c r="L42" s="10" t="s">
        <v>121</v>
      </c>
      <c r="M42" s="4" t="s">
        <v>142</v>
      </c>
      <c r="N42" s="4" t="s">
        <v>143</v>
      </c>
      <c r="O42" s="4" t="s">
        <v>171</v>
      </c>
      <c r="P42" s="4" t="s">
        <v>47</v>
      </c>
      <c r="Q42" s="4" t="s">
        <v>48</v>
      </c>
      <c r="R42" s="4" t="s">
        <v>81</v>
      </c>
      <c r="S42" s="4" t="s">
        <v>50</v>
      </c>
      <c r="T42" s="4" t="s">
        <v>159</v>
      </c>
      <c r="U42" s="4" t="s">
        <v>118</v>
      </c>
      <c r="V42" s="4">
        <v>4.7352E8</v>
      </c>
      <c r="W42" s="4" t="s">
        <v>216</v>
      </c>
      <c r="X42" s="4" t="s">
        <v>365</v>
      </c>
      <c r="Y42" s="4" t="s">
        <v>75</v>
      </c>
      <c r="Z42" s="4" t="s">
        <v>76</v>
      </c>
      <c r="AA42" s="4" t="s">
        <v>366</v>
      </c>
      <c r="AB42" s="4" t="s">
        <v>367</v>
      </c>
      <c r="AC42" s="2" t="s">
        <v>368</v>
      </c>
      <c r="AI42" s="4" t="s">
        <v>369</v>
      </c>
      <c r="AJ42" s="7">
        <v>3914.0</v>
      </c>
      <c r="AK42" s="6" t="str">
        <f t="shared" si="1"/>
        <v>Constantia Flexibles GmbHAT MATURITYFLOATINGEURSr Unsecured</v>
      </c>
      <c r="AL42" s="7"/>
    </row>
    <row r="43" ht="15.75" customHeight="1">
      <c r="A43" s="2">
        <v>42.0</v>
      </c>
      <c r="B43" s="4" t="s">
        <v>358</v>
      </c>
      <c r="C43" s="4" t="s">
        <v>370</v>
      </c>
      <c r="D43" s="4" t="s">
        <v>371</v>
      </c>
      <c r="E43" s="4" t="s">
        <v>361</v>
      </c>
      <c r="F43" s="4" t="s">
        <v>362</v>
      </c>
      <c r="G43" s="4" t="s">
        <v>362</v>
      </c>
      <c r="H43" s="4" t="s">
        <v>362</v>
      </c>
      <c r="I43" s="12">
        <v>0.0</v>
      </c>
      <c r="J43" s="4" t="s">
        <v>363</v>
      </c>
      <c r="K43" s="4" t="s">
        <v>372</v>
      </c>
      <c r="L43" s="10" t="s">
        <v>121</v>
      </c>
      <c r="M43" s="4" t="s">
        <v>142</v>
      </c>
      <c r="N43" s="4" t="s">
        <v>143</v>
      </c>
      <c r="O43" s="4" t="s">
        <v>167</v>
      </c>
      <c r="P43" s="4" t="s">
        <v>47</v>
      </c>
      <c r="Q43" s="4" t="s">
        <v>48</v>
      </c>
      <c r="R43" s="4" t="s">
        <v>81</v>
      </c>
      <c r="S43" s="4" t="s">
        <v>50</v>
      </c>
      <c r="T43" s="4" t="s">
        <v>159</v>
      </c>
      <c r="U43" s="4" t="s">
        <v>118</v>
      </c>
      <c r="V43" s="4">
        <v>4.7352E8</v>
      </c>
      <c r="W43" s="4" t="s">
        <v>216</v>
      </c>
      <c r="X43" s="4" t="s">
        <v>365</v>
      </c>
      <c r="Y43" s="4" t="s">
        <v>75</v>
      </c>
      <c r="Z43" s="4" t="s">
        <v>76</v>
      </c>
      <c r="AA43" s="4" t="s">
        <v>366</v>
      </c>
      <c r="AB43" s="4" t="s">
        <v>367</v>
      </c>
      <c r="AC43" s="2" t="s">
        <v>368</v>
      </c>
      <c r="AI43" s="4" t="s">
        <v>369</v>
      </c>
      <c r="AJ43" s="7">
        <v>3914.0</v>
      </c>
      <c r="AK43" s="6" t="str">
        <f t="shared" si="1"/>
        <v>Constantia Flexibles GmbHAT MATURITYFLOATINGEURSr Unsecured</v>
      </c>
      <c r="AL43" s="7"/>
    </row>
    <row r="44" ht="15.75" customHeight="1">
      <c r="A44" s="2">
        <v>43.0</v>
      </c>
      <c r="B44" s="4" t="s">
        <v>358</v>
      </c>
      <c r="C44" s="4" t="s">
        <v>373</v>
      </c>
      <c r="D44" s="4" t="s">
        <v>374</v>
      </c>
      <c r="E44" s="4" t="s">
        <v>361</v>
      </c>
      <c r="F44" s="4" t="s">
        <v>362</v>
      </c>
      <c r="G44" s="4" t="s">
        <v>362</v>
      </c>
      <c r="H44" s="4" t="s">
        <v>362</v>
      </c>
      <c r="I44" s="12">
        <v>0.0</v>
      </c>
      <c r="J44" s="4" t="s">
        <v>363</v>
      </c>
      <c r="K44" s="4" t="s">
        <v>375</v>
      </c>
      <c r="L44" s="10" t="s">
        <v>121</v>
      </c>
      <c r="M44" s="4" t="s">
        <v>142</v>
      </c>
      <c r="N44" s="4" t="s">
        <v>143</v>
      </c>
      <c r="O44" s="4" t="s">
        <v>158</v>
      </c>
      <c r="P44" s="4" t="s">
        <v>47</v>
      </c>
      <c r="Q44" s="4" t="s">
        <v>48</v>
      </c>
      <c r="R44" s="4" t="s">
        <v>81</v>
      </c>
      <c r="S44" s="4" t="s">
        <v>50</v>
      </c>
      <c r="T44" s="4" t="s">
        <v>159</v>
      </c>
      <c r="U44" s="4" t="s">
        <v>118</v>
      </c>
      <c r="V44" s="4">
        <v>4.7352E8</v>
      </c>
      <c r="W44" s="4" t="s">
        <v>216</v>
      </c>
      <c r="X44" s="4" t="s">
        <v>365</v>
      </c>
      <c r="Y44" s="4" t="s">
        <v>75</v>
      </c>
      <c r="Z44" s="4" t="s">
        <v>76</v>
      </c>
      <c r="AA44" s="4" t="s">
        <v>366</v>
      </c>
      <c r="AB44" s="4" t="s">
        <v>367</v>
      </c>
      <c r="AC44" s="2" t="s">
        <v>368</v>
      </c>
      <c r="AI44" s="4" t="s">
        <v>369</v>
      </c>
      <c r="AJ44" s="7">
        <v>3914.0</v>
      </c>
      <c r="AK44" s="6" t="str">
        <f t="shared" si="1"/>
        <v>Constantia Flexibles GmbHAT MATURITYFLOATINGEURSr Unsecured</v>
      </c>
      <c r="AL44" s="7"/>
    </row>
    <row r="45" ht="15.75" customHeight="1">
      <c r="A45" s="2">
        <v>44.0</v>
      </c>
      <c r="B45" s="4" t="s">
        <v>376</v>
      </c>
      <c r="C45" s="4" t="s">
        <v>377</v>
      </c>
      <c r="D45" s="4" t="s">
        <v>378</v>
      </c>
      <c r="E45" s="4" t="s">
        <v>379</v>
      </c>
      <c r="F45" s="4" t="s">
        <v>95</v>
      </c>
      <c r="G45" s="4" t="s">
        <v>95</v>
      </c>
      <c r="H45" s="4" t="s">
        <v>380</v>
      </c>
      <c r="I45" s="4">
        <v>3.125</v>
      </c>
      <c r="J45" s="4" t="s">
        <v>381</v>
      </c>
      <c r="K45" s="4" t="s">
        <v>382</v>
      </c>
      <c r="L45" s="4">
        <v>3.125</v>
      </c>
      <c r="M45" s="4" t="s">
        <v>44</v>
      </c>
      <c r="N45" s="4" t="s">
        <v>45</v>
      </c>
      <c r="O45" s="4" t="s">
        <v>115</v>
      </c>
      <c r="P45" s="4" t="s">
        <v>47</v>
      </c>
      <c r="Q45" s="4" t="s">
        <v>48</v>
      </c>
      <c r="R45" s="4" t="s">
        <v>383</v>
      </c>
      <c r="S45" s="4" t="s">
        <v>50</v>
      </c>
      <c r="T45" s="4" t="s">
        <v>51</v>
      </c>
      <c r="U45" s="4" t="s">
        <v>118</v>
      </c>
      <c r="V45" s="4">
        <v>3.66363E8</v>
      </c>
      <c r="W45" s="4" t="s">
        <v>216</v>
      </c>
      <c r="X45" s="4" t="s">
        <v>217</v>
      </c>
      <c r="Y45" s="4" t="s">
        <v>75</v>
      </c>
      <c r="Z45" s="4" t="s">
        <v>76</v>
      </c>
      <c r="AA45" s="4" t="s">
        <v>218</v>
      </c>
      <c r="AB45" s="4" t="s">
        <v>219</v>
      </c>
      <c r="AC45" s="2" t="s">
        <v>384</v>
      </c>
      <c r="AI45" s="4" t="s">
        <v>385</v>
      </c>
      <c r="AJ45" s="7">
        <v>4116.0</v>
      </c>
      <c r="AK45" s="6" t="str">
        <f t="shared" si="1"/>
        <v>Constellium SECALLABLEFIXEDEURSr Unsecured</v>
      </c>
      <c r="AL45" s="7"/>
    </row>
    <row r="46" ht="15.75" customHeight="1">
      <c r="A46" s="2">
        <v>45.0</v>
      </c>
      <c r="B46" s="4" t="s">
        <v>376</v>
      </c>
      <c r="C46" s="4" t="s">
        <v>386</v>
      </c>
      <c r="D46" s="4" t="s">
        <v>387</v>
      </c>
      <c r="E46" s="4" t="s">
        <v>379</v>
      </c>
      <c r="F46" s="4" t="s">
        <v>95</v>
      </c>
      <c r="G46" s="4" t="s">
        <v>95</v>
      </c>
      <c r="H46" s="4" t="s">
        <v>380</v>
      </c>
      <c r="I46" s="4">
        <v>3.125</v>
      </c>
      <c r="J46" s="4" t="s">
        <v>381</v>
      </c>
      <c r="K46" s="4" t="s">
        <v>382</v>
      </c>
      <c r="L46" s="4">
        <v>3.125</v>
      </c>
      <c r="M46" s="4" t="s">
        <v>44</v>
      </c>
      <c r="N46" s="4" t="s">
        <v>45</v>
      </c>
      <c r="O46" s="4" t="s">
        <v>125</v>
      </c>
      <c r="P46" s="4" t="s">
        <v>47</v>
      </c>
      <c r="Q46" s="4" t="s">
        <v>48</v>
      </c>
      <c r="R46" s="4" t="s">
        <v>383</v>
      </c>
      <c r="S46" s="4" t="s">
        <v>50</v>
      </c>
      <c r="T46" s="4" t="s">
        <v>51</v>
      </c>
      <c r="U46" s="4" t="s">
        <v>118</v>
      </c>
      <c r="V46" s="4">
        <v>3.66363E8</v>
      </c>
      <c r="W46" s="4" t="s">
        <v>216</v>
      </c>
      <c r="X46" s="4" t="s">
        <v>217</v>
      </c>
      <c r="Y46" s="4" t="s">
        <v>75</v>
      </c>
      <c r="Z46" s="4" t="s">
        <v>76</v>
      </c>
      <c r="AA46" s="4" t="s">
        <v>218</v>
      </c>
      <c r="AB46" s="4" t="s">
        <v>219</v>
      </c>
      <c r="AC46" s="2" t="s">
        <v>384</v>
      </c>
      <c r="AI46" s="4" t="s">
        <v>388</v>
      </c>
      <c r="AJ46" s="7">
        <v>4116.0</v>
      </c>
      <c r="AK46" s="6" t="str">
        <f t="shared" si="1"/>
        <v>Constellium SECALLABLEFIXEDEURSr Unsecured</v>
      </c>
      <c r="AL46" s="7"/>
    </row>
    <row r="47" ht="15.75" customHeight="1">
      <c r="A47" s="2">
        <v>46.0</v>
      </c>
      <c r="B47" s="4" t="s">
        <v>376</v>
      </c>
      <c r="C47" s="4" t="s">
        <v>389</v>
      </c>
      <c r="D47" s="4" t="s">
        <v>390</v>
      </c>
      <c r="E47" s="4" t="s">
        <v>379</v>
      </c>
      <c r="F47" s="4" t="s">
        <v>95</v>
      </c>
      <c r="G47" s="4" t="s">
        <v>95</v>
      </c>
      <c r="H47" s="4" t="s">
        <v>380</v>
      </c>
      <c r="I47" s="4">
        <v>3.75</v>
      </c>
      <c r="J47" s="4" t="s">
        <v>391</v>
      </c>
      <c r="K47" s="4" t="s">
        <v>392</v>
      </c>
      <c r="L47" s="4">
        <v>3.75</v>
      </c>
      <c r="M47" s="4" t="s">
        <v>44</v>
      </c>
      <c r="N47" s="4" t="s">
        <v>45</v>
      </c>
      <c r="O47" s="4" t="s">
        <v>115</v>
      </c>
      <c r="P47" s="4" t="s">
        <v>47</v>
      </c>
      <c r="Q47" s="4" t="s">
        <v>116</v>
      </c>
      <c r="R47" s="4" t="s">
        <v>383</v>
      </c>
      <c r="S47" s="4" t="s">
        <v>50</v>
      </c>
      <c r="T47" s="4" t="s">
        <v>51</v>
      </c>
      <c r="U47" s="4" t="s">
        <v>118</v>
      </c>
      <c r="V47" s="4">
        <v>5.0E8</v>
      </c>
      <c r="W47" s="4" t="s">
        <v>216</v>
      </c>
      <c r="X47" s="4" t="s">
        <v>217</v>
      </c>
      <c r="Y47" s="4" t="s">
        <v>75</v>
      </c>
      <c r="Z47" s="4" t="s">
        <v>76</v>
      </c>
      <c r="AA47" s="4" t="s">
        <v>218</v>
      </c>
      <c r="AB47" s="4" t="s">
        <v>219</v>
      </c>
      <c r="AC47" s="2" t="s">
        <v>393</v>
      </c>
      <c r="AI47" s="4" t="s">
        <v>394</v>
      </c>
      <c r="AJ47" s="7">
        <v>4001.0</v>
      </c>
      <c r="AK47" s="6" t="str">
        <f t="shared" si="1"/>
        <v>Constellium SECALLABLEFIXEDUSDSr Unsecured</v>
      </c>
      <c r="AL47" s="7"/>
    </row>
    <row r="48" ht="15.75" customHeight="1">
      <c r="A48" s="2">
        <v>47.0</v>
      </c>
      <c r="B48" s="4" t="s">
        <v>376</v>
      </c>
      <c r="C48" s="4" t="s">
        <v>395</v>
      </c>
      <c r="D48" s="4" t="s">
        <v>396</v>
      </c>
      <c r="E48" s="4" t="s">
        <v>379</v>
      </c>
      <c r="F48" s="4" t="s">
        <v>95</v>
      </c>
      <c r="G48" s="4" t="s">
        <v>95</v>
      </c>
      <c r="H48" s="4" t="s">
        <v>380</v>
      </c>
      <c r="I48" s="4">
        <v>3.75</v>
      </c>
      <c r="J48" s="4" t="s">
        <v>391</v>
      </c>
      <c r="K48" s="4" t="s">
        <v>392</v>
      </c>
      <c r="L48" s="4">
        <v>3.75</v>
      </c>
      <c r="M48" s="4" t="s">
        <v>44</v>
      </c>
      <c r="N48" s="4" t="s">
        <v>45</v>
      </c>
      <c r="O48" s="4" t="s">
        <v>125</v>
      </c>
      <c r="P48" s="4" t="s">
        <v>47</v>
      </c>
      <c r="Q48" s="4" t="s">
        <v>116</v>
      </c>
      <c r="R48" s="4" t="s">
        <v>383</v>
      </c>
      <c r="S48" s="4" t="s">
        <v>50</v>
      </c>
      <c r="T48" s="4" t="s">
        <v>51</v>
      </c>
      <c r="U48" s="4" t="s">
        <v>118</v>
      </c>
      <c r="V48" s="4">
        <v>5.0E8</v>
      </c>
      <c r="W48" s="4" t="s">
        <v>216</v>
      </c>
      <c r="X48" s="4" t="s">
        <v>217</v>
      </c>
      <c r="Y48" s="4" t="s">
        <v>75</v>
      </c>
      <c r="Z48" s="4" t="s">
        <v>76</v>
      </c>
      <c r="AA48" s="4" t="s">
        <v>218</v>
      </c>
      <c r="AB48" s="4" t="s">
        <v>219</v>
      </c>
      <c r="AC48" s="2" t="s">
        <v>393</v>
      </c>
      <c r="AI48" s="4" t="s">
        <v>397</v>
      </c>
      <c r="AJ48" s="7">
        <v>4001.0</v>
      </c>
      <c r="AK48" s="6" t="str">
        <f t="shared" si="1"/>
        <v>Constellium SECALLABLEFIXEDUSDSr Unsecured</v>
      </c>
      <c r="AL48" s="7"/>
    </row>
    <row r="49" ht="15.75" customHeight="1">
      <c r="A49" s="2">
        <v>48.0</v>
      </c>
      <c r="B49" s="4" t="s">
        <v>398</v>
      </c>
      <c r="C49" s="4" t="s">
        <v>399</v>
      </c>
      <c r="D49" s="4" t="s">
        <v>400</v>
      </c>
      <c r="E49" s="4" t="s">
        <v>401</v>
      </c>
      <c r="F49" s="4" t="s">
        <v>111</v>
      </c>
      <c r="G49" s="4" t="s">
        <v>111</v>
      </c>
      <c r="H49" s="4" t="s">
        <v>111</v>
      </c>
      <c r="I49" s="4">
        <v>4.625</v>
      </c>
      <c r="J49" s="4" t="s">
        <v>402</v>
      </c>
      <c r="K49" s="4" t="s">
        <v>403</v>
      </c>
      <c r="L49" s="14">
        <v>4.6976</v>
      </c>
      <c r="M49" s="4" t="s">
        <v>44</v>
      </c>
      <c r="N49" s="4" t="s">
        <v>45</v>
      </c>
      <c r="O49" s="4" t="s">
        <v>115</v>
      </c>
      <c r="P49" s="4" t="s">
        <v>319</v>
      </c>
      <c r="Q49" s="4" t="s">
        <v>48</v>
      </c>
      <c r="R49" s="4" t="s">
        <v>404</v>
      </c>
      <c r="S49" s="4" t="s">
        <v>50</v>
      </c>
      <c r="T49" s="4" t="s">
        <v>51</v>
      </c>
      <c r="U49" s="4" t="s">
        <v>118</v>
      </c>
      <c r="V49" s="4">
        <v>4.380754E8</v>
      </c>
      <c r="W49" s="4" t="s">
        <v>405</v>
      </c>
      <c r="X49" s="4" t="s">
        <v>406</v>
      </c>
      <c r="Y49" s="4" t="s">
        <v>75</v>
      </c>
      <c r="Z49" s="4" t="s">
        <v>76</v>
      </c>
      <c r="AA49" s="4" t="s">
        <v>405</v>
      </c>
      <c r="AB49" s="4" t="s">
        <v>407</v>
      </c>
      <c r="AC49" s="2" t="s">
        <v>408</v>
      </c>
      <c r="AI49" s="4" t="s">
        <v>409</v>
      </c>
      <c r="AJ49" s="7">
        <v>4014.0</v>
      </c>
      <c r="AK49" s="6" t="str">
        <f t="shared" si="1"/>
        <v>Cullinan Holdco ScspCALLABLEFIXEDEURSecured</v>
      </c>
      <c r="AL49" s="7"/>
    </row>
    <row r="50" ht="15.75" customHeight="1">
      <c r="A50" s="2">
        <v>49.0</v>
      </c>
      <c r="B50" s="4" t="s">
        <v>398</v>
      </c>
      <c r="C50" s="4" t="s">
        <v>410</v>
      </c>
      <c r="D50" s="4" t="s">
        <v>411</v>
      </c>
      <c r="E50" s="4" t="s">
        <v>401</v>
      </c>
      <c r="F50" s="4" t="s">
        <v>111</v>
      </c>
      <c r="G50" s="4" t="s">
        <v>111</v>
      </c>
      <c r="H50" s="4" t="s">
        <v>111</v>
      </c>
      <c r="I50" s="4">
        <v>4.75</v>
      </c>
      <c r="J50" s="4" t="s">
        <v>402</v>
      </c>
      <c r="K50" s="4" t="s">
        <v>403</v>
      </c>
      <c r="L50" s="14">
        <v>4.739</v>
      </c>
      <c r="M50" s="4" t="s">
        <v>44</v>
      </c>
      <c r="N50" s="4" t="s">
        <v>45</v>
      </c>
      <c r="O50" s="4" t="s">
        <v>115</v>
      </c>
      <c r="P50" s="4" t="s">
        <v>319</v>
      </c>
      <c r="Q50" s="4" t="s">
        <v>48</v>
      </c>
      <c r="R50" s="4" t="s">
        <v>404</v>
      </c>
      <c r="S50" s="4" t="s">
        <v>50</v>
      </c>
      <c r="T50" s="4" t="s">
        <v>159</v>
      </c>
      <c r="U50" s="4" t="s">
        <v>202</v>
      </c>
      <c r="V50" s="4">
        <v>2.882075E8</v>
      </c>
      <c r="W50" s="4" t="s">
        <v>405</v>
      </c>
      <c r="X50" s="4" t="s">
        <v>406</v>
      </c>
      <c r="Y50" s="4" t="s">
        <v>75</v>
      </c>
      <c r="Z50" s="4" t="s">
        <v>76</v>
      </c>
      <c r="AA50" s="4" t="s">
        <v>405</v>
      </c>
      <c r="AB50" s="4" t="s">
        <v>407</v>
      </c>
      <c r="AC50" s="2" t="s">
        <v>408</v>
      </c>
      <c r="AI50" s="4" t="s">
        <v>412</v>
      </c>
      <c r="AJ50" s="7">
        <v>4014.0</v>
      </c>
      <c r="AK50" s="6" t="str">
        <f t="shared" si="1"/>
        <v>Cullinan Holdco ScspCALLABLEFLOATINGEURSecured</v>
      </c>
      <c r="AL50" s="7"/>
    </row>
    <row r="51" ht="15.75" customHeight="1">
      <c r="A51" s="2">
        <v>50.0</v>
      </c>
      <c r="B51" s="4" t="s">
        <v>398</v>
      </c>
      <c r="C51" s="4" t="s">
        <v>413</v>
      </c>
      <c r="D51" s="4" t="s">
        <v>414</v>
      </c>
      <c r="E51" s="4" t="s">
        <v>401</v>
      </c>
      <c r="F51" s="4" t="s">
        <v>111</v>
      </c>
      <c r="G51" s="4" t="s">
        <v>111</v>
      </c>
      <c r="H51" s="4" t="s">
        <v>111</v>
      </c>
      <c r="I51" s="4">
        <v>4.75</v>
      </c>
      <c r="J51" s="4" t="s">
        <v>402</v>
      </c>
      <c r="K51" s="4" t="s">
        <v>403</v>
      </c>
      <c r="L51" s="14">
        <v>4.8159</v>
      </c>
      <c r="M51" s="4" t="s">
        <v>44</v>
      </c>
      <c r="N51" s="4" t="s">
        <v>45</v>
      </c>
      <c r="O51" s="4" t="s">
        <v>125</v>
      </c>
      <c r="P51" s="4" t="s">
        <v>319</v>
      </c>
      <c r="Q51" s="4" t="s">
        <v>48</v>
      </c>
      <c r="R51" s="4" t="s">
        <v>404</v>
      </c>
      <c r="S51" s="4" t="s">
        <v>50</v>
      </c>
      <c r="T51" s="4" t="s">
        <v>159</v>
      </c>
      <c r="U51" s="4" t="s">
        <v>202</v>
      </c>
      <c r="V51" s="4">
        <v>2.882075E8</v>
      </c>
      <c r="W51" s="4" t="s">
        <v>405</v>
      </c>
      <c r="X51" s="4" t="s">
        <v>406</v>
      </c>
      <c r="Y51" s="4" t="s">
        <v>75</v>
      </c>
      <c r="Z51" s="4" t="s">
        <v>76</v>
      </c>
      <c r="AA51" s="4" t="s">
        <v>405</v>
      </c>
      <c r="AB51" s="4" t="s">
        <v>407</v>
      </c>
      <c r="AC51" s="2" t="s">
        <v>408</v>
      </c>
      <c r="AI51" s="4" t="s">
        <v>412</v>
      </c>
      <c r="AJ51" s="7">
        <v>4014.0</v>
      </c>
      <c r="AK51" s="6" t="str">
        <f t="shared" si="1"/>
        <v>Cullinan Holdco ScspCALLABLEFLOATINGEURSecured</v>
      </c>
      <c r="AL51" s="7"/>
    </row>
    <row r="52" ht="15.75" customHeight="1">
      <c r="A52" s="2">
        <v>51.0</v>
      </c>
      <c r="B52" s="4" t="s">
        <v>398</v>
      </c>
      <c r="C52" s="4" t="s">
        <v>415</v>
      </c>
      <c r="D52" s="4" t="s">
        <v>416</v>
      </c>
      <c r="E52" s="4" t="s">
        <v>401</v>
      </c>
      <c r="F52" s="4" t="s">
        <v>111</v>
      </c>
      <c r="G52" s="4" t="s">
        <v>111</v>
      </c>
      <c r="H52" s="4" t="s">
        <v>111</v>
      </c>
      <c r="I52" s="4">
        <v>4.625</v>
      </c>
      <c r="J52" s="4" t="s">
        <v>402</v>
      </c>
      <c r="K52" s="4" t="s">
        <v>403</v>
      </c>
      <c r="L52" s="14">
        <v>4.6477</v>
      </c>
      <c r="M52" s="4" t="s">
        <v>44</v>
      </c>
      <c r="N52" s="4" t="s">
        <v>45</v>
      </c>
      <c r="O52" s="4" t="s">
        <v>125</v>
      </c>
      <c r="P52" s="4" t="s">
        <v>319</v>
      </c>
      <c r="Q52" s="4" t="s">
        <v>48</v>
      </c>
      <c r="R52" s="4" t="s">
        <v>404</v>
      </c>
      <c r="S52" s="4" t="s">
        <v>50</v>
      </c>
      <c r="T52" s="4" t="s">
        <v>51</v>
      </c>
      <c r="U52" s="4" t="s">
        <v>118</v>
      </c>
      <c r="V52" s="4">
        <v>4.380754E8</v>
      </c>
      <c r="W52" s="4" t="s">
        <v>405</v>
      </c>
      <c r="X52" s="4" t="s">
        <v>406</v>
      </c>
      <c r="Y52" s="4" t="s">
        <v>75</v>
      </c>
      <c r="Z52" s="4" t="s">
        <v>76</v>
      </c>
      <c r="AA52" s="4" t="s">
        <v>405</v>
      </c>
      <c r="AB52" s="4" t="s">
        <v>407</v>
      </c>
      <c r="AC52" s="2" t="s">
        <v>408</v>
      </c>
      <c r="AI52" s="4" t="s">
        <v>409</v>
      </c>
      <c r="AJ52" s="7">
        <v>4014.0</v>
      </c>
      <c r="AK52" s="6" t="str">
        <f t="shared" si="1"/>
        <v>Cullinan Holdco ScspCALLABLEFIXEDEURSecured</v>
      </c>
      <c r="AL52" s="7"/>
    </row>
    <row r="53" ht="15.75" customHeight="1">
      <c r="A53" s="2">
        <v>52.0</v>
      </c>
      <c r="B53" s="4" t="s">
        <v>417</v>
      </c>
      <c r="C53" s="4" t="s">
        <v>418</v>
      </c>
      <c r="D53" s="4" t="s">
        <v>419</v>
      </c>
      <c r="E53" s="4" t="s">
        <v>420</v>
      </c>
      <c r="F53" s="4" t="s">
        <v>212</v>
      </c>
      <c r="G53" s="4" t="s">
        <v>212</v>
      </c>
      <c r="H53" s="4" t="s">
        <v>212</v>
      </c>
      <c r="I53" s="13">
        <v>0.0</v>
      </c>
      <c r="J53" s="4" t="s">
        <v>421</v>
      </c>
      <c r="K53" s="4" t="s">
        <v>422</v>
      </c>
      <c r="L53" s="10" t="s">
        <v>121</v>
      </c>
      <c r="M53" s="4" t="s">
        <v>142</v>
      </c>
      <c r="N53" s="4" t="s">
        <v>143</v>
      </c>
      <c r="O53" s="4" t="s">
        <v>167</v>
      </c>
      <c r="P53" s="4" t="s">
        <v>47</v>
      </c>
      <c r="Q53" s="4" t="s">
        <v>48</v>
      </c>
      <c r="R53" s="4" t="s">
        <v>81</v>
      </c>
      <c r="S53" s="4" t="s">
        <v>50</v>
      </c>
      <c r="T53" s="4" t="s">
        <v>51</v>
      </c>
      <c r="U53" s="4" t="s">
        <v>52</v>
      </c>
      <c r="V53" s="4">
        <v>1.22531E8</v>
      </c>
      <c r="W53" s="4" t="s">
        <v>423</v>
      </c>
      <c r="X53" s="4" t="s">
        <v>424</v>
      </c>
      <c r="Y53" s="4" t="s">
        <v>75</v>
      </c>
      <c r="Z53" s="4" t="s">
        <v>76</v>
      </c>
      <c r="AA53" s="4" t="s">
        <v>247</v>
      </c>
      <c r="AB53" s="4" t="s">
        <v>425</v>
      </c>
      <c r="AC53" s="2" t="s">
        <v>426</v>
      </c>
      <c r="AI53" s="4" t="s">
        <v>427</v>
      </c>
      <c r="AJ53" s="7">
        <v>3888.0</v>
      </c>
      <c r="AK53" s="6" t="str">
        <f t="shared" si="1"/>
        <v>Draegerwerk AG &amp; Co KGaAAT MATURITYFIXEDEURSr Unsecured</v>
      </c>
      <c r="AL53" s="7"/>
    </row>
    <row r="54" ht="15.75" customHeight="1">
      <c r="A54" s="2">
        <v>53.0</v>
      </c>
      <c r="B54" s="4" t="s">
        <v>417</v>
      </c>
      <c r="C54" s="4" t="s">
        <v>428</v>
      </c>
      <c r="D54" s="4" t="s">
        <v>429</v>
      </c>
      <c r="E54" s="4" t="s">
        <v>420</v>
      </c>
      <c r="F54" s="4" t="s">
        <v>212</v>
      </c>
      <c r="G54" s="4" t="s">
        <v>212</v>
      </c>
      <c r="H54" s="4" t="s">
        <v>212</v>
      </c>
      <c r="I54" s="13">
        <v>0.0</v>
      </c>
      <c r="J54" s="4" t="s">
        <v>421</v>
      </c>
      <c r="K54" s="4" t="s">
        <v>430</v>
      </c>
      <c r="L54" s="10" t="s">
        <v>121</v>
      </c>
      <c r="M54" s="4" t="s">
        <v>142</v>
      </c>
      <c r="N54" s="4" t="s">
        <v>143</v>
      </c>
      <c r="O54" s="4" t="s">
        <v>171</v>
      </c>
      <c r="P54" s="4" t="s">
        <v>47</v>
      </c>
      <c r="Q54" s="4" t="s">
        <v>48</v>
      </c>
      <c r="R54" s="4" t="s">
        <v>81</v>
      </c>
      <c r="S54" s="4" t="s">
        <v>50</v>
      </c>
      <c r="T54" s="4" t="s">
        <v>51</v>
      </c>
      <c r="U54" s="4" t="s">
        <v>52</v>
      </c>
      <c r="V54" s="4">
        <v>1.22531E8</v>
      </c>
      <c r="W54" s="4" t="s">
        <v>423</v>
      </c>
      <c r="X54" s="4" t="s">
        <v>424</v>
      </c>
      <c r="Y54" s="4" t="s">
        <v>75</v>
      </c>
      <c r="Z54" s="4" t="s">
        <v>76</v>
      </c>
      <c r="AA54" s="4" t="s">
        <v>247</v>
      </c>
      <c r="AB54" s="4" t="s">
        <v>425</v>
      </c>
      <c r="AC54" s="2" t="s">
        <v>426</v>
      </c>
      <c r="AI54" s="4" t="s">
        <v>427</v>
      </c>
      <c r="AJ54" s="7">
        <v>3888.0</v>
      </c>
      <c r="AK54" s="6" t="str">
        <f t="shared" si="1"/>
        <v>Draegerwerk AG &amp; Co KGaAAT MATURITYFIXEDEURSr Unsecured</v>
      </c>
      <c r="AL54" s="7"/>
    </row>
    <row r="55" ht="15.75" customHeight="1">
      <c r="A55" s="2">
        <v>54.0</v>
      </c>
      <c r="B55" s="4" t="s">
        <v>431</v>
      </c>
      <c r="C55" s="4" t="s">
        <v>432</v>
      </c>
      <c r="D55" s="4" t="s">
        <v>433</v>
      </c>
      <c r="E55" s="4" t="s">
        <v>434</v>
      </c>
      <c r="F55" s="4" t="s">
        <v>212</v>
      </c>
      <c r="G55" s="4" t="s">
        <v>212</v>
      </c>
      <c r="H55" s="4" t="s">
        <v>212</v>
      </c>
      <c r="I55" s="13">
        <v>0.0</v>
      </c>
      <c r="J55" s="4" t="s">
        <v>435</v>
      </c>
      <c r="K55" s="4" t="s">
        <v>297</v>
      </c>
      <c r="L55" s="10" t="s">
        <v>121</v>
      </c>
      <c r="M55" s="4" t="s">
        <v>142</v>
      </c>
      <c r="N55" s="4" t="s">
        <v>143</v>
      </c>
      <c r="O55" s="4" t="s">
        <v>167</v>
      </c>
      <c r="P55" s="4" t="s">
        <v>47</v>
      </c>
      <c r="Q55" s="4" t="s">
        <v>48</v>
      </c>
      <c r="R55" s="4" t="s">
        <v>81</v>
      </c>
      <c r="S55" s="4" t="s">
        <v>50</v>
      </c>
      <c r="T55" s="4" t="s">
        <v>159</v>
      </c>
      <c r="U55" s="4" t="s">
        <v>118</v>
      </c>
      <c r="V55" s="4">
        <v>1.24223E8</v>
      </c>
      <c r="W55" s="4" t="s">
        <v>73</v>
      </c>
      <c r="X55" s="4" t="s">
        <v>436</v>
      </c>
      <c r="Y55" s="4" t="s">
        <v>75</v>
      </c>
      <c r="Z55" s="4" t="s">
        <v>76</v>
      </c>
      <c r="AA55" s="4" t="s">
        <v>160</v>
      </c>
      <c r="AB55" s="4" t="s">
        <v>160</v>
      </c>
      <c r="AC55" s="2" t="s">
        <v>437</v>
      </c>
      <c r="AI55" s="4" t="s">
        <v>438</v>
      </c>
      <c r="AJ55" s="7">
        <v>6184.0</v>
      </c>
      <c r="AK55" s="6" t="str">
        <f t="shared" si="1"/>
        <v>Duerr AGAT MATURITYFLOATINGEURSr Unsecured</v>
      </c>
      <c r="AL55" s="7"/>
    </row>
    <row r="56" ht="15.75" customHeight="1">
      <c r="A56" s="2">
        <v>55.0</v>
      </c>
      <c r="B56" s="4" t="s">
        <v>431</v>
      </c>
      <c r="C56" s="4" t="s">
        <v>439</v>
      </c>
      <c r="D56" s="4" t="s">
        <v>440</v>
      </c>
      <c r="E56" s="4" t="s">
        <v>434</v>
      </c>
      <c r="F56" s="4" t="s">
        <v>212</v>
      </c>
      <c r="G56" s="4" t="s">
        <v>212</v>
      </c>
      <c r="H56" s="4" t="s">
        <v>212</v>
      </c>
      <c r="I56" s="13">
        <v>0.0</v>
      </c>
      <c r="J56" s="4" t="s">
        <v>435</v>
      </c>
      <c r="K56" s="4" t="s">
        <v>441</v>
      </c>
      <c r="L56" s="10" t="s">
        <v>121</v>
      </c>
      <c r="M56" s="4" t="s">
        <v>142</v>
      </c>
      <c r="N56" s="4" t="s">
        <v>143</v>
      </c>
      <c r="O56" s="4" t="s">
        <v>171</v>
      </c>
      <c r="P56" s="4" t="s">
        <v>47</v>
      </c>
      <c r="Q56" s="4" t="s">
        <v>48</v>
      </c>
      <c r="R56" s="4" t="s">
        <v>81</v>
      </c>
      <c r="S56" s="4" t="s">
        <v>50</v>
      </c>
      <c r="T56" s="4" t="s">
        <v>159</v>
      </c>
      <c r="U56" s="4" t="s">
        <v>118</v>
      </c>
      <c r="V56" s="4">
        <v>1.24223E8</v>
      </c>
      <c r="W56" s="4" t="s">
        <v>73</v>
      </c>
      <c r="X56" s="4" t="s">
        <v>436</v>
      </c>
      <c r="Y56" s="4" t="s">
        <v>75</v>
      </c>
      <c r="Z56" s="4" t="s">
        <v>76</v>
      </c>
      <c r="AA56" s="4" t="s">
        <v>160</v>
      </c>
      <c r="AB56" s="4" t="s">
        <v>160</v>
      </c>
      <c r="AC56" s="2" t="s">
        <v>442</v>
      </c>
      <c r="AI56" s="4" t="s">
        <v>438</v>
      </c>
      <c r="AJ56" s="7">
        <v>6184.0</v>
      </c>
      <c r="AK56" s="6" t="str">
        <f t="shared" si="1"/>
        <v>Duerr AGAT MATURITYFLOATINGEURSr Unsecured</v>
      </c>
      <c r="AL56" s="7"/>
    </row>
    <row r="57" ht="15.75" customHeight="1">
      <c r="A57" s="2">
        <v>56.0</v>
      </c>
      <c r="B57" s="4" t="s">
        <v>431</v>
      </c>
      <c r="C57" s="4" t="s">
        <v>443</v>
      </c>
      <c r="D57" s="4" t="s">
        <v>444</v>
      </c>
      <c r="E57" s="4" t="s">
        <v>434</v>
      </c>
      <c r="F57" s="4" t="s">
        <v>212</v>
      </c>
      <c r="G57" s="4" t="s">
        <v>212</v>
      </c>
      <c r="H57" s="4" t="s">
        <v>212</v>
      </c>
      <c r="I57" s="13">
        <v>0.0</v>
      </c>
      <c r="J57" s="4" t="s">
        <v>445</v>
      </c>
      <c r="K57" s="4" t="s">
        <v>446</v>
      </c>
      <c r="L57" s="10" t="s">
        <v>121</v>
      </c>
      <c r="M57" s="4" t="s">
        <v>142</v>
      </c>
      <c r="N57" s="4" t="s">
        <v>143</v>
      </c>
      <c r="O57" s="4" t="s">
        <v>257</v>
      </c>
      <c r="P57" s="4" t="s">
        <v>47</v>
      </c>
      <c r="Q57" s="4" t="s">
        <v>48</v>
      </c>
      <c r="R57" s="4" t="s">
        <v>81</v>
      </c>
      <c r="S57" s="4" t="s">
        <v>50</v>
      </c>
      <c r="T57" s="4" t="s">
        <v>51</v>
      </c>
      <c r="U57" s="4" t="s">
        <v>52</v>
      </c>
      <c r="V57" s="4">
        <v>2.43312E8</v>
      </c>
      <c r="W57" s="4" t="s">
        <v>73</v>
      </c>
      <c r="X57" s="4" t="s">
        <v>436</v>
      </c>
      <c r="Y57" s="4" t="s">
        <v>75</v>
      </c>
      <c r="Z57" s="4" t="s">
        <v>76</v>
      </c>
      <c r="AA57" s="4" t="s">
        <v>160</v>
      </c>
      <c r="AB57" s="4" t="s">
        <v>160</v>
      </c>
      <c r="AC57" s="2" t="s">
        <v>442</v>
      </c>
      <c r="AI57" s="4" t="s">
        <v>447</v>
      </c>
      <c r="AJ57" s="7">
        <v>3557.0</v>
      </c>
      <c r="AK57" s="6" t="str">
        <f t="shared" si="1"/>
        <v>Duerr AGAT MATURITYFIXEDEURSr Unsecured</v>
      </c>
      <c r="AL57" s="7"/>
    </row>
    <row r="58" ht="15.75" customHeight="1">
      <c r="A58" s="2">
        <v>57.0</v>
      </c>
      <c r="B58" s="4" t="s">
        <v>431</v>
      </c>
      <c r="C58" s="4" t="s">
        <v>448</v>
      </c>
      <c r="D58" s="4" t="s">
        <v>449</v>
      </c>
      <c r="E58" s="4" t="s">
        <v>434</v>
      </c>
      <c r="F58" s="4" t="s">
        <v>212</v>
      </c>
      <c r="G58" s="4" t="s">
        <v>212</v>
      </c>
      <c r="H58" s="4" t="s">
        <v>212</v>
      </c>
      <c r="I58" s="13">
        <v>0.0</v>
      </c>
      <c r="J58" s="4" t="s">
        <v>445</v>
      </c>
      <c r="K58" s="4" t="s">
        <v>450</v>
      </c>
      <c r="L58" s="10" t="s">
        <v>121</v>
      </c>
      <c r="M58" s="4" t="s">
        <v>142</v>
      </c>
      <c r="N58" s="4" t="s">
        <v>143</v>
      </c>
      <c r="O58" s="4" t="s">
        <v>167</v>
      </c>
      <c r="P58" s="4" t="s">
        <v>47</v>
      </c>
      <c r="Q58" s="4" t="s">
        <v>48</v>
      </c>
      <c r="R58" s="4" t="s">
        <v>81</v>
      </c>
      <c r="S58" s="4" t="s">
        <v>50</v>
      </c>
      <c r="T58" s="4" t="s">
        <v>159</v>
      </c>
      <c r="U58" s="4" t="s">
        <v>118</v>
      </c>
      <c r="V58" s="4">
        <v>2.43312E8</v>
      </c>
      <c r="W58" s="4" t="s">
        <v>73</v>
      </c>
      <c r="X58" s="4" t="s">
        <v>436</v>
      </c>
      <c r="Y58" s="4" t="s">
        <v>75</v>
      </c>
      <c r="Z58" s="4" t="s">
        <v>76</v>
      </c>
      <c r="AA58" s="4" t="s">
        <v>160</v>
      </c>
      <c r="AB58" s="4" t="s">
        <v>160</v>
      </c>
      <c r="AC58" s="2" t="s">
        <v>442</v>
      </c>
      <c r="AI58" s="4" t="s">
        <v>447</v>
      </c>
      <c r="AJ58" s="7">
        <v>3557.0</v>
      </c>
      <c r="AK58" s="6" t="str">
        <f t="shared" si="1"/>
        <v>Duerr AGAT MATURITYFLOATINGEURSr Unsecured</v>
      </c>
      <c r="AL58" s="7"/>
    </row>
    <row r="59" ht="15.75" customHeight="1">
      <c r="A59" s="2">
        <v>58.0</v>
      </c>
      <c r="B59" s="4" t="s">
        <v>431</v>
      </c>
      <c r="C59" s="4" t="s">
        <v>451</v>
      </c>
      <c r="D59" s="4" t="s">
        <v>452</v>
      </c>
      <c r="E59" s="4" t="s">
        <v>434</v>
      </c>
      <c r="F59" s="4" t="s">
        <v>212</v>
      </c>
      <c r="G59" s="4" t="s">
        <v>212</v>
      </c>
      <c r="H59" s="4" t="s">
        <v>212</v>
      </c>
      <c r="I59" s="13">
        <v>0.0</v>
      </c>
      <c r="J59" s="4" t="s">
        <v>445</v>
      </c>
      <c r="K59" s="4" t="s">
        <v>453</v>
      </c>
      <c r="L59" s="10" t="s">
        <v>121</v>
      </c>
      <c r="M59" s="4" t="s">
        <v>142</v>
      </c>
      <c r="N59" s="4" t="s">
        <v>143</v>
      </c>
      <c r="O59" s="4" t="s">
        <v>454</v>
      </c>
      <c r="P59" s="4" t="s">
        <v>47</v>
      </c>
      <c r="Q59" s="4" t="s">
        <v>48</v>
      </c>
      <c r="R59" s="4" t="s">
        <v>81</v>
      </c>
      <c r="S59" s="4" t="s">
        <v>50</v>
      </c>
      <c r="T59" s="4" t="s">
        <v>159</v>
      </c>
      <c r="U59" s="4" t="s">
        <v>118</v>
      </c>
      <c r="V59" s="4">
        <v>2.43312E8</v>
      </c>
      <c r="W59" s="4" t="s">
        <v>73</v>
      </c>
      <c r="X59" s="4" t="s">
        <v>436</v>
      </c>
      <c r="Y59" s="4" t="s">
        <v>75</v>
      </c>
      <c r="Z59" s="4" t="s">
        <v>76</v>
      </c>
      <c r="AA59" s="4" t="s">
        <v>160</v>
      </c>
      <c r="AB59" s="4" t="s">
        <v>160</v>
      </c>
      <c r="AC59" s="2" t="s">
        <v>442</v>
      </c>
      <c r="AI59" s="4" t="s">
        <v>447</v>
      </c>
      <c r="AJ59" s="7">
        <v>3557.0</v>
      </c>
      <c r="AK59" s="6" t="str">
        <f t="shared" si="1"/>
        <v>Duerr AGAT MATURITYFLOATINGEURSr Unsecured</v>
      </c>
      <c r="AL59" s="7"/>
    </row>
    <row r="60" ht="15.75" customHeight="1">
      <c r="A60" s="2">
        <v>59.0</v>
      </c>
      <c r="B60" s="4" t="s">
        <v>431</v>
      </c>
      <c r="C60" s="4" t="s">
        <v>455</v>
      </c>
      <c r="D60" s="4" t="s">
        <v>456</v>
      </c>
      <c r="E60" s="4" t="s">
        <v>434</v>
      </c>
      <c r="F60" s="4" t="s">
        <v>212</v>
      </c>
      <c r="G60" s="4" t="s">
        <v>212</v>
      </c>
      <c r="H60" s="4" t="s">
        <v>212</v>
      </c>
      <c r="I60" s="13">
        <v>0.0</v>
      </c>
      <c r="J60" s="4" t="s">
        <v>445</v>
      </c>
      <c r="K60" s="4" t="s">
        <v>457</v>
      </c>
      <c r="L60" s="10" t="s">
        <v>121</v>
      </c>
      <c r="M60" s="4" t="s">
        <v>142</v>
      </c>
      <c r="N60" s="4" t="s">
        <v>143</v>
      </c>
      <c r="O60" s="4" t="s">
        <v>458</v>
      </c>
      <c r="P60" s="4" t="s">
        <v>47</v>
      </c>
      <c r="Q60" s="4" t="s">
        <v>48</v>
      </c>
      <c r="R60" s="4" t="s">
        <v>81</v>
      </c>
      <c r="S60" s="4" t="s">
        <v>50</v>
      </c>
      <c r="T60" s="4" t="s">
        <v>159</v>
      </c>
      <c r="U60" s="4" t="s">
        <v>118</v>
      </c>
      <c r="V60" s="4">
        <v>2.43312E8</v>
      </c>
      <c r="W60" s="4" t="s">
        <v>73</v>
      </c>
      <c r="X60" s="4" t="s">
        <v>436</v>
      </c>
      <c r="Y60" s="4" t="s">
        <v>75</v>
      </c>
      <c r="Z60" s="4" t="s">
        <v>76</v>
      </c>
      <c r="AA60" s="4" t="s">
        <v>160</v>
      </c>
      <c r="AB60" s="4" t="s">
        <v>160</v>
      </c>
      <c r="AC60" s="2" t="s">
        <v>442</v>
      </c>
      <c r="AI60" s="4" t="s">
        <v>447</v>
      </c>
      <c r="AJ60" s="7">
        <v>3557.0</v>
      </c>
      <c r="AK60" s="6" t="str">
        <f t="shared" si="1"/>
        <v>Duerr AGAT MATURITYFLOATINGEURSr Unsecured</v>
      </c>
      <c r="AL60" s="7"/>
    </row>
    <row r="61" ht="15.75" customHeight="1">
      <c r="A61" s="2">
        <v>60.0</v>
      </c>
      <c r="B61" s="4" t="s">
        <v>431</v>
      </c>
      <c r="C61" s="4" t="s">
        <v>459</v>
      </c>
      <c r="D61" s="4" t="s">
        <v>460</v>
      </c>
      <c r="E61" s="4" t="s">
        <v>434</v>
      </c>
      <c r="F61" s="4" t="s">
        <v>212</v>
      </c>
      <c r="G61" s="4" t="s">
        <v>212</v>
      </c>
      <c r="H61" s="4" t="s">
        <v>212</v>
      </c>
      <c r="I61" s="13">
        <v>0.0</v>
      </c>
      <c r="J61" s="4" t="s">
        <v>445</v>
      </c>
      <c r="K61" s="4" t="s">
        <v>461</v>
      </c>
      <c r="L61" s="10" t="s">
        <v>121</v>
      </c>
      <c r="M61" s="4" t="s">
        <v>142</v>
      </c>
      <c r="N61" s="4" t="s">
        <v>143</v>
      </c>
      <c r="O61" s="4" t="s">
        <v>158</v>
      </c>
      <c r="P61" s="4" t="s">
        <v>47</v>
      </c>
      <c r="Q61" s="4" t="s">
        <v>48</v>
      </c>
      <c r="R61" s="4" t="s">
        <v>81</v>
      </c>
      <c r="S61" s="4" t="s">
        <v>50</v>
      </c>
      <c r="T61" s="4" t="s">
        <v>159</v>
      </c>
      <c r="U61" s="4" t="s">
        <v>118</v>
      </c>
      <c r="V61" s="4">
        <v>2.43312E8</v>
      </c>
      <c r="W61" s="4" t="s">
        <v>73</v>
      </c>
      <c r="X61" s="4" t="s">
        <v>436</v>
      </c>
      <c r="Y61" s="4" t="s">
        <v>75</v>
      </c>
      <c r="Z61" s="4" t="s">
        <v>76</v>
      </c>
      <c r="AA61" s="4" t="s">
        <v>160</v>
      </c>
      <c r="AB61" s="4" t="s">
        <v>160</v>
      </c>
      <c r="AC61" s="2" t="s">
        <v>442</v>
      </c>
      <c r="AI61" s="4" t="s">
        <v>447</v>
      </c>
      <c r="AJ61" s="7">
        <v>3557.0</v>
      </c>
      <c r="AK61" s="6" t="str">
        <f t="shared" si="1"/>
        <v>Duerr AGAT MATURITYFLOATINGEURSr Unsecured</v>
      </c>
      <c r="AL61" s="7"/>
    </row>
    <row r="62" ht="15.75" customHeight="1">
      <c r="A62" s="2">
        <v>61.0</v>
      </c>
      <c r="B62" s="4" t="s">
        <v>431</v>
      </c>
      <c r="C62" s="4" t="s">
        <v>462</v>
      </c>
      <c r="D62" s="4" t="s">
        <v>463</v>
      </c>
      <c r="E62" s="4" t="s">
        <v>434</v>
      </c>
      <c r="F62" s="4" t="s">
        <v>212</v>
      </c>
      <c r="G62" s="4" t="s">
        <v>212</v>
      </c>
      <c r="H62" s="4" t="s">
        <v>212</v>
      </c>
      <c r="I62" s="13">
        <v>0.0</v>
      </c>
      <c r="J62" s="4" t="s">
        <v>435</v>
      </c>
      <c r="K62" s="4" t="s">
        <v>464</v>
      </c>
      <c r="L62" s="10" t="s">
        <v>121</v>
      </c>
      <c r="M62" s="4" t="s">
        <v>142</v>
      </c>
      <c r="N62" s="4" t="s">
        <v>143</v>
      </c>
      <c r="O62" s="4" t="s">
        <v>257</v>
      </c>
      <c r="P62" s="4" t="s">
        <v>47</v>
      </c>
      <c r="Q62" s="4" t="s">
        <v>48</v>
      </c>
      <c r="R62" s="4" t="s">
        <v>81</v>
      </c>
      <c r="S62" s="4" t="s">
        <v>50</v>
      </c>
      <c r="T62" s="4" t="s">
        <v>51</v>
      </c>
      <c r="U62" s="4" t="s">
        <v>52</v>
      </c>
      <c r="V62" s="4">
        <v>1.24223E8</v>
      </c>
      <c r="W62" s="4" t="s">
        <v>73</v>
      </c>
      <c r="X62" s="4" t="s">
        <v>436</v>
      </c>
      <c r="Y62" s="4" t="s">
        <v>75</v>
      </c>
      <c r="Z62" s="4" t="s">
        <v>76</v>
      </c>
      <c r="AA62" s="4" t="s">
        <v>160</v>
      </c>
      <c r="AB62" s="4" t="s">
        <v>160</v>
      </c>
      <c r="AC62" s="2" t="s">
        <v>437</v>
      </c>
      <c r="AI62" s="4" t="s">
        <v>465</v>
      </c>
      <c r="AJ62" s="7">
        <v>6184.0</v>
      </c>
      <c r="AK62" s="6" t="str">
        <f t="shared" si="1"/>
        <v>Duerr AGAT MATURITYFIXEDEURSr Unsecured</v>
      </c>
      <c r="AL62" s="7"/>
    </row>
    <row r="63" ht="15.75" customHeight="1">
      <c r="A63" s="2">
        <v>62.0</v>
      </c>
      <c r="B63" s="4" t="s">
        <v>431</v>
      </c>
      <c r="C63" s="4" t="s">
        <v>466</v>
      </c>
      <c r="D63" s="4" t="s">
        <v>467</v>
      </c>
      <c r="E63" s="4" t="s">
        <v>434</v>
      </c>
      <c r="F63" s="4" t="s">
        <v>212</v>
      </c>
      <c r="G63" s="4" t="s">
        <v>212</v>
      </c>
      <c r="H63" s="4" t="s">
        <v>212</v>
      </c>
      <c r="I63" s="13">
        <v>0.0</v>
      </c>
      <c r="J63" s="4" t="s">
        <v>468</v>
      </c>
      <c r="K63" s="4" t="s">
        <v>469</v>
      </c>
      <c r="L63" s="10" t="s">
        <v>121</v>
      </c>
      <c r="M63" s="4" t="s">
        <v>142</v>
      </c>
      <c r="N63" s="4" t="s">
        <v>143</v>
      </c>
      <c r="O63" s="4" t="s">
        <v>257</v>
      </c>
      <c r="P63" s="4" t="s">
        <v>47</v>
      </c>
      <c r="Q63" s="4" t="s">
        <v>48</v>
      </c>
      <c r="R63" s="4" t="s">
        <v>81</v>
      </c>
      <c r="S63" s="4" t="s">
        <v>50</v>
      </c>
      <c r="T63" s="4" t="s">
        <v>51</v>
      </c>
      <c r="U63" s="4" t="s">
        <v>52</v>
      </c>
      <c r="V63" s="4">
        <v>2.25626E8</v>
      </c>
      <c r="W63" s="4" t="s">
        <v>73</v>
      </c>
      <c r="X63" s="4" t="s">
        <v>436</v>
      </c>
      <c r="Y63" s="4" t="s">
        <v>75</v>
      </c>
      <c r="Z63" s="4" t="s">
        <v>76</v>
      </c>
      <c r="AA63" s="4" t="s">
        <v>160</v>
      </c>
      <c r="AB63" s="4" t="s">
        <v>160</v>
      </c>
      <c r="AC63" s="2" t="s">
        <v>437</v>
      </c>
      <c r="AI63" s="4" t="s">
        <v>470</v>
      </c>
      <c r="AJ63" s="8" t="s">
        <v>81</v>
      </c>
      <c r="AK63" s="6" t="str">
        <f t="shared" si="1"/>
        <v>Duerr AGAT MATURITYFIXEDEURSr Unsecured</v>
      </c>
      <c r="AL63" s="8"/>
    </row>
    <row r="64" ht="15.75" customHeight="1">
      <c r="A64" s="2">
        <v>63.0</v>
      </c>
      <c r="B64" s="4" t="s">
        <v>431</v>
      </c>
      <c r="C64" s="4" t="s">
        <v>471</v>
      </c>
      <c r="D64" s="4" t="s">
        <v>472</v>
      </c>
      <c r="E64" s="4" t="s">
        <v>434</v>
      </c>
      <c r="F64" s="4" t="s">
        <v>212</v>
      </c>
      <c r="G64" s="4" t="s">
        <v>212</v>
      </c>
      <c r="H64" s="4" t="s">
        <v>212</v>
      </c>
      <c r="I64" s="13">
        <v>0.0</v>
      </c>
      <c r="J64" s="4" t="s">
        <v>468</v>
      </c>
      <c r="K64" s="4" t="s">
        <v>473</v>
      </c>
      <c r="L64" s="10" t="s">
        <v>121</v>
      </c>
      <c r="M64" s="4" t="s">
        <v>142</v>
      </c>
      <c r="N64" s="4" t="s">
        <v>143</v>
      </c>
      <c r="O64" s="4" t="s">
        <v>474</v>
      </c>
      <c r="P64" s="4" t="s">
        <v>47</v>
      </c>
      <c r="Q64" s="4" t="s">
        <v>48</v>
      </c>
      <c r="R64" s="4" t="s">
        <v>81</v>
      </c>
      <c r="S64" s="4" t="s">
        <v>50</v>
      </c>
      <c r="T64" s="4" t="s">
        <v>51</v>
      </c>
      <c r="U64" s="4" t="s">
        <v>52</v>
      </c>
      <c r="V64" s="4">
        <v>2.25626E8</v>
      </c>
      <c r="W64" s="4" t="s">
        <v>73</v>
      </c>
      <c r="X64" s="4" t="s">
        <v>436</v>
      </c>
      <c r="Y64" s="4" t="s">
        <v>75</v>
      </c>
      <c r="Z64" s="4" t="s">
        <v>76</v>
      </c>
      <c r="AA64" s="4" t="s">
        <v>160</v>
      </c>
      <c r="AB64" s="4" t="s">
        <v>160</v>
      </c>
      <c r="AC64" s="2" t="s">
        <v>437</v>
      </c>
      <c r="AI64" s="4" t="s">
        <v>470</v>
      </c>
      <c r="AJ64" s="8" t="s">
        <v>81</v>
      </c>
      <c r="AK64" s="6" t="str">
        <f t="shared" si="1"/>
        <v>Duerr AGAT MATURITYFIXEDEURSr Unsecured</v>
      </c>
      <c r="AL64" s="8"/>
    </row>
    <row r="65" ht="15.75" customHeight="1">
      <c r="A65" s="2">
        <v>64.0</v>
      </c>
      <c r="B65" s="4" t="s">
        <v>431</v>
      </c>
      <c r="C65" s="4" t="s">
        <v>475</v>
      </c>
      <c r="D65" s="4" t="s">
        <v>476</v>
      </c>
      <c r="E65" s="4" t="s">
        <v>434</v>
      </c>
      <c r="F65" s="4" t="s">
        <v>212</v>
      </c>
      <c r="G65" s="4" t="s">
        <v>212</v>
      </c>
      <c r="H65" s="4" t="s">
        <v>212</v>
      </c>
      <c r="I65" s="13">
        <v>0.0</v>
      </c>
      <c r="J65" s="4" t="s">
        <v>468</v>
      </c>
      <c r="K65" s="4" t="s">
        <v>477</v>
      </c>
      <c r="L65" s="10" t="s">
        <v>121</v>
      </c>
      <c r="M65" s="4" t="s">
        <v>142</v>
      </c>
      <c r="N65" s="4" t="s">
        <v>143</v>
      </c>
      <c r="O65" s="4" t="s">
        <v>478</v>
      </c>
      <c r="P65" s="4" t="s">
        <v>47</v>
      </c>
      <c r="Q65" s="4" t="s">
        <v>48</v>
      </c>
      <c r="R65" s="4" t="s">
        <v>81</v>
      </c>
      <c r="S65" s="4" t="s">
        <v>50</v>
      </c>
      <c r="T65" s="4" t="s">
        <v>51</v>
      </c>
      <c r="U65" s="4" t="s">
        <v>52</v>
      </c>
      <c r="V65" s="4">
        <v>2.25626E8</v>
      </c>
      <c r="W65" s="4" t="s">
        <v>73</v>
      </c>
      <c r="X65" s="4" t="s">
        <v>436</v>
      </c>
      <c r="Y65" s="4" t="s">
        <v>75</v>
      </c>
      <c r="Z65" s="4" t="s">
        <v>76</v>
      </c>
      <c r="AA65" s="4" t="s">
        <v>160</v>
      </c>
      <c r="AB65" s="4" t="s">
        <v>160</v>
      </c>
      <c r="AC65" s="2" t="s">
        <v>437</v>
      </c>
      <c r="AI65" s="4" t="s">
        <v>470</v>
      </c>
      <c r="AJ65" s="8" t="s">
        <v>81</v>
      </c>
      <c r="AK65" s="6" t="str">
        <f t="shared" si="1"/>
        <v>Duerr AGAT MATURITYFIXEDEURSr Unsecured</v>
      </c>
      <c r="AL65" s="8"/>
    </row>
    <row r="66" ht="15.75" customHeight="1">
      <c r="A66" s="2">
        <v>65.0</v>
      </c>
      <c r="B66" s="4" t="s">
        <v>431</v>
      </c>
      <c r="C66" s="4" t="s">
        <v>479</v>
      </c>
      <c r="D66" s="4" t="s">
        <v>480</v>
      </c>
      <c r="E66" s="4" t="s">
        <v>434</v>
      </c>
      <c r="F66" s="4" t="s">
        <v>212</v>
      </c>
      <c r="G66" s="4" t="s">
        <v>212</v>
      </c>
      <c r="H66" s="4" t="s">
        <v>212</v>
      </c>
      <c r="I66" s="13">
        <v>0.0</v>
      </c>
      <c r="J66" s="4" t="s">
        <v>468</v>
      </c>
      <c r="K66" s="4" t="s">
        <v>481</v>
      </c>
      <c r="L66" s="10" t="s">
        <v>121</v>
      </c>
      <c r="M66" s="4" t="s">
        <v>142</v>
      </c>
      <c r="N66" s="4" t="s">
        <v>143</v>
      </c>
      <c r="O66" s="4" t="s">
        <v>215</v>
      </c>
      <c r="P66" s="4" t="s">
        <v>47</v>
      </c>
      <c r="Q66" s="4" t="s">
        <v>48</v>
      </c>
      <c r="R66" s="4" t="s">
        <v>81</v>
      </c>
      <c r="S66" s="4" t="s">
        <v>50</v>
      </c>
      <c r="T66" s="4" t="s">
        <v>51</v>
      </c>
      <c r="U66" s="4" t="s">
        <v>52</v>
      </c>
      <c r="V66" s="4">
        <v>2.25626E8</v>
      </c>
      <c r="W66" s="4" t="s">
        <v>73</v>
      </c>
      <c r="X66" s="4" t="s">
        <v>436</v>
      </c>
      <c r="Y66" s="4" t="s">
        <v>75</v>
      </c>
      <c r="Z66" s="4" t="s">
        <v>76</v>
      </c>
      <c r="AA66" s="4" t="s">
        <v>160</v>
      </c>
      <c r="AB66" s="4" t="s">
        <v>160</v>
      </c>
      <c r="AC66" s="2" t="s">
        <v>437</v>
      </c>
      <c r="AI66" s="4" t="s">
        <v>470</v>
      </c>
      <c r="AJ66" s="8" t="s">
        <v>81</v>
      </c>
      <c r="AK66" s="6" t="str">
        <f t="shared" si="1"/>
        <v>Duerr AGAT MATURITYFIXEDEURSr Unsecured</v>
      </c>
      <c r="AL66" s="8"/>
    </row>
    <row r="67" ht="15.75" customHeight="1">
      <c r="A67" s="2">
        <v>66.0</v>
      </c>
      <c r="B67" s="4" t="s">
        <v>431</v>
      </c>
      <c r="C67" s="4" t="s">
        <v>482</v>
      </c>
      <c r="D67" s="4" t="s">
        <v>483</v>
      </c>
      <c r="E67" s="4" t="s">
        <v>434</v>
      </c>
      <c r="F67" s="4" t="s">
        <v>212</v>
      </c>
      <c r="G67" s="4" t="s">
        <v>212</v>
      </c>
      <c r="H67" s="4" t="s">
        <v>212</v>
      </c>
      <c r="I67" s="13">
        <v>0.0</v>
      </c>
      <c r="J67" s="4" t="s">
        <v>468</v>
      </c>
      <c r="K67" s="4" t="s">
        <v>477</v>
      </c>
      <c r="L67" s="10" t="s">
        <v>121</v>
      </c>
      <c r="M67" s="4" t="s">
        <v>142</v>
      </c>
      <c r="N67" s="4" t="s">
        <v>143</v>
      </c>
      <c r="O67" s="4" t="s">
        <v>484</v>
      </c>
      <c r="P67" s="4" t="s">
        <v>47</v>
      </c>
      <c r="Q67" s="4" t="s">
        <v>48</v>
      </c>
      <c r="R67" s="4" t="s">
        <v>81</v>
      </c>
      <c r="S67" s="4" t="s">
        <v>50</v>
      </c>
      <c r="T67" s="4" t="s">
        <v>159</v>
      </c>
      <c r="U67" s="4" t="s">
        <v>118</v>
      </c>
      <c r="V67" s="4">
        <v>2.25626E8</v>
      </c>
      <c r="W67" s="4" t="s">
        <v>73</v>
      </c>
      <c r="X67" s="4" t="s">
        <v>436</v>
      </c>
      <c r="Y67" s="4" t="s">
        <v>75</v>
      </c>
      <c r="Z67" s="4" t="s">
        <v>76</v>
      </c>
      <c r="AA67" s="4" t="s">
        <v>160</v>
      </c>
      <c r="AB67" s="4" t="s">
        <v>160</v>
      </c>
      <c r="AC67" s="2" t="s">
        <v>437</v>
      </c>
      <c r="AI67" s="4" t="s">
        <v>470</v>
      </c>
      <c r="AJ67" s="8" t="s">
        <v>81</v>
      </c>
      <c r="AK67" s="6" t="str">
        <f t="shared" si="1"/>
        <v>Duerr AGAT MATURITYFLOATINGEURSr Unsecured</v>
      </c>
      <c r="AL67" s="8"/>
    </row>
    <row r="68" ht="15.75" customHeight="1">
      <c r="A68" s="2">
        <v>67.0</v>
      </c>
      <c r="B68" s="4" t="s">
        <v>431</v>
      </c>
      <c r="C68" s="4" t="s">
        <v>485</v>
      </c>
      <c r="D68" s="4" t="s">
        <v>486</v>
      </c>
      <c r="E68" s="4" t="s">
        <v>434</v>
      </c>
      <c r="F68" s="4" t="s">
        <v>212</v>
      </c>
      <c r="G68" s="4" t="s">
        <v>212</v>
      </c>
      <c r="H68" s="4" t="s">
        <v>212</v>
      </c>
      <c r="I68" s="13">
        <v>0.0</v>
      </c>
      <c r="J68" s="4" t="s">
        <v>468</v>
      </c>
      <c r="K68" s="4" t="s">
        <v>481</v>
      </c>
      <c r="L68" s="10" t="s">
        <v>121</v>
      </c>
      <c r="M68" s="4" t="s">
        <v>142</v>
      </c>
      <c r="N68" s="4" t="s">
        <v>143</v>
      </c>
      <c r="O68" s="4" t="s">
        <v>235</v>
      </c>
      <c r="P68" s="4" t="s">
        <v>47</v>
      </c>
      <c r="Q68" s="4" t="s">
        <v>48</v>
      </c>
      <c r="R68" s="4" t="s">
        <v>81</v>
      </c>
      <c r="S68" s="4" t="s">
        <v>50</v>
      </c>
      <c r="T68" s="4" t="s">
        <v>159</v>
      </c>
      <c r="U68" s="4" t="s">
        <v>118</v>
      </c>
      <c r="V68" s="4">
        <v>2.25626E8</v>
      </c>
      <c r="W68" s="4" t="s">
        <v>73</v>
      </c>
      <c r="X68" s="4" t="s">
        <v>436</v>
      </c>
      <c r="Y68" s="4" t="s">
        <v>75</v>
      </c>
      <c r="Z68" s="4" t="s">
        <v>76</v>
      </c>
      <c r="AA68" s="4" t="s">
        <v>160</v>
      </c>
      <c r="AB68" s="4" t="s">
        <v>160</v>
      </c>
      <c r="AC68" s="2" t="s">
        <v>437</v>
      </c>
      <c r="AI68" s="4" t="s">
        <v>470</v>
      </c>
      <c r="AJ68" s="8" t="s">
        <v>81</v>
      </c>
      <c r="AK68" s="6" t="str">
        <f t="shared" si="1"/>
        <v>Duerr AGAT MATURITYFLOATINGEURSr Unsecured</v>
      </c>
      <c r="AL68" s="8"/>
    </row>
    <row r="69" ht="15.75" customHeight="1">
      <c r="A69" s="2">
        <v>68.0</v>
      </c>
      <c r="B69" s="4" t="s">
        <v>487</v>
      </c>
      <c r="C69" s="4" t="s">
        <v>488</v>
      </c>
      <c r="D69" s="4" t="s">
        <v>489</v>
      </c>
      <c r="E69" s="4" t="s">
        <v>490</v>
      </c>
      <c r="F69" s="4" t="s">
        <v>198</v>
      </c>
      <c r="G69" s="4" t="s">
        <v>198</v>
      </c>
      <c r="H69" s="4" t="s">
        <v>198</v>
      </c>
      <c r="I69" s="4">
        <v>2.375</v>
      </c>
      <c r="J69" s="4" t="s">
        <v>296</v>
      </c>
      <c r="K69" s="4" t="s">
        <v>491</v>
      </c>
      <c r="L69" s="4">
        <v>2.46</v>
      </c>
      <c r="M69" s="4" t="s">
        <v>44</v>
      </c>
      <c r="N69" s="4" t="s">
        <v>45</v>
      </c>
      <c r="O69" s="4" t="s">
        <v>98</v>
      </c>
      <c r="P69" s="4" t="s">
        <v>47</v>
      </c>
      <c r="Q69" s="4" t="s">
        <v>48</v>
      </c>
      <c r="R69" s="4" t="s">
        <v>178</v>
      </c>
      <c r="S69" s="4" t="s">
        <v>299</v>
      </c>
      <c r="T69" s="4" t="s">
        <v>51</v>
      </c>
      <c r="U69" s="4" t="s">
        <v>52</v>
      </c>
      <c r="V69" s="4">
        <v>8.18115E8</v>
      </c>
      <c r="W69" s="4" t="s">
        <v>203</v>
      </c>
      <c r="X69" s="4" t="s">
        <v>329</v>
      </c>
      <c r="Y69" s="4" t="s">
        <v>75</v>
      </c>
      <c r="Z69" s="4" t="s">
        <v>271</v>
      </c>
      <c r="AA69" s="4" t="s">
        <v>330</v>
      </c>
      <c r="AB69" s="4" t="s">
        <v>330</v>
      </c>
      <c r="AC69" s="2" t="s">
        <v>492</v>
      </c>
      <c r="AI69" s="4" t="s">
        <v>493</v>
      </c>
      <c r="AJ69" s="7">
        <v>5584.0</v>
      </c>
      <c r="AK69" s="6" t="str">
        <f t="shared" si="1"/>
        <v>EQT ABCALLABLEFIXEDEURSr Unsecured</v>
      </c>
      <c r="AL69" s="7"/>
    </row>
    <row r="70" ht="15.75" customHeight="1">
      <c r="A70" s="2">
        <v>69.0</v>
      </c>
      <c r="B70" s="4" t="s">
        <v>487</v>
      </c>
      <c r="C70" s="4" t="s">
        <v>494</v>
      </c>
      <c r="D70" s="4" t="s">
        <v>495</v>
      </c>
      <c r="E70" s="4" t="s">
        <v>490</v>
      </c>
      <c r="F70" s="4" t="s">
        <v>198</v>
      </c>
      <c r="G70" s="4" t="s">
        <v>198</v>
      </c>
      <c r="H70" s="4" t="s">
        <v>198</v>
      </c>
      <c r="I70" s="4">
        <v>0.875</v>
      </c>
      <c r="J70" s="4" t="s">
        <v>496</v>
      </c>
      <c r="K70" s="4" t="s">
        <v>497</v>
      </c>
      <c r="L70" s="14">
        <v>1.0294</v>
      </c>
      <c r="M70" s="4" t="s">
        <v>44</v>
      </c>
      <c r="N70" s="4" t="s">
        <v>45</v>
      </c>
      <c r="O70" s="4" t="s">
        <v>98</v>
      </c>
      <c r="P70" s="4" t="s">
        <v>47</v>
      </c>
      <c r="Q70" s="4" t="s">
        <v>48</v>
      </c>
      <c r="R70" s="4" t="s">
        <v>178</v>
      </c>
      <c r="S70" s="4" t="s">
        <v>299</v>
      </c>
      <c r="T70" s="4" t="s">
        <v>51</v>
      </c>
      <c r="U70" s="4" t="s">
        <v>52</v>
      </c>
      <c r="V70" s="4">
        <v>6.06845E8</v>
      </c>
      <c r="W70" s="4" t="s">
        <v>203</v>
      </c>
      <c r="X70" s="4" t="s">
        <v>329</v>
      </c>
      <c r="Y70" s="4" t="s">
        <v>75</v>
      </c>
      <c r="Z70" s="4" t="s">
        <v>271</v>
      </c>
      <c r="AA70" s="4" t="s">
        <v>330</v>
      </c>
      <c r="AB70" s="4" t="s">
        <v>330</v>
      </c>
      <c r="AC70" s="2" t="s">
        <v>498</v>
      </c>
      <c r="AI70" s="4" t="s">
        <v>499</v>
      </c>
      <c r="AJ70" s="6" t="s">
        <v>500</v>
      </c>
      <c r="AK70" s="6" t="str">
        <f t="shared" si="1"/>
        <v>EQT ABCALLABLEFIXEDEURSr Unsecured</v>
      </c>
      <c r="AL70" s="6"/>
    </row>
    <row r="71" ht="15.75" customHeight="1">
      <c r="A71" s="2">
        <v>70.0</v>
      </c>
      <c r="B71" s="4" t="s">
        <v>487</v>
      </c>
      <c r="C71" s="4" t="s">
        <v>501</v>
      </c>
      <c r="D71" s="4" t="s">
        <v>502</v>
      </c>
      <c r="E71" s="4" t="s">
        <v>490</v>
      </c>
      <c r="F71" s="4" t="s">
        <v>198</v>
      </c>
      <c r="G71" s="4" t="s">
        <v>198</v>
      </c>
      <c r="H71" s="4" t="s">
        <v>198</v>
      </c>
      <c r="I71" s="4">
        <v>2.875</v>
      </c>
      <c r="J71" s="4" t="s">
        <v>296</v>
      </c>
      <c r="K71" s="4" t="s">
        <v>503</v>
      </c>
      <c r="L71" s="4">
        <v>2.944</v>
      </c>
      <c r="M71" s="4" t="s">
        <v>44</v>
      </c>
      <c r="N71" s="4" t="s">
        <v>45</v>
      </c>
      <c r="O71" s="4" t="s">
        <v>98</v>
      </c>
      <c r="P71" s="4" t="s">
        <v>47</v>
      </c>
      <c r="Q71" s="4" t="s">
        <v>48</v>
      </c>
      <c r="R71" s="4" t="s">
        <v>178</v>
      </c>
      <c r="S71" s="4" t="s">
        <v>299</v>
      </c>
      <c r="T71" s="4" t="s">
        <v>51</v>
      </c>
      <c r="U71" s="4" t="s">
        <v>52</v>
      </c>
      <c r="V71" s="4">
        <v>8.18115E8</v>
      </c>
      <c r="W71" s="4" t="s">
        <v>203</v>
      </c>
      <c r="X71" s="4" t="s">
        <v>329</v>
      </c>
      <c r="Y71" s="4" t="s">
        <v>75</v>
      </c>
      <c r="Z71" s="4" t="s">
        <v>271</v>
      </c>
      <c r="AA71" s="4" t="s">
        <v>330</v>
      </c>
      <c r="AB71" s="4" t="s">
        <v>330</v>
      </c>
      <c r="AC71" s="2" t="s">
        <v>504</v>
      </c>
      <c r="AI71" s="4" t="s">
        <v>493</v>
      </c>
      <c r="AJ71" s="7">
        <v>5584.0</v>
      </c>
      <c r="AK71" s="6" t="str">
        <f t="shared" si="1"/>
        <v>EQT ABCALLABLEFIXEDEURSr Unsecured</v>
      </c>
      <c r="AL71" s="7"/>
    </row>
    <row r="72" ht="15.75" customHeight="1">
      <c r="A72" s="2">
        <v>71.0</v>
      </c>
      <c r="B72" s="4" t="s">
        <v>505</v>
      </c>
      <c r="C72" s="4" t="s">
        <v>506</v>
      </c>
      <c r="D72" s="4" t="s">
        <v>507</v>
      </c>
      <c r="E72" s="4" t="s">
        <v>508</v>
      </c>
      <c r="F72" s="4" t="s">
        <v>95</v>
      </c>
      <c r="G72" s="4" t="s">
        <v>95</v>
      </c>
      <c r="H72" s="4" t="s">
        <v>95</v>
      </c>
      <c r="I72" s="4">
        <v>0.0</v>
      </c>
      <c r="J72" s="4" t="s">
        <v>509</v>
      </c>
      <c r="K72" s="4" t="s">
        <v>510</v>
      </c>
      <c r="L72" s="4">
        <v>-0.12</v>
      </c>
      <c r="M72" s="4" t="s">
        <v>511</v>
      </c>
      <c r="N72" s="4" t="s">
        <v>143</v>
      </c>
      <c r="O72" s="4" t="s">
        <v>512</v>
      </c>
      <c r="P72" s="4" t="s">
        <v>47</v>
      </c>
      <c r="Q72" s="4" t="s">
        <v>48</v>
      </c>
      <c r="R72" s="4" t="s">
        <v>81</v>
      </c>
      <c r="S72" s="4" t="s">
        <v>299</v>
      </c>
      <c r="T72" s="4" t="s">
        <v>513</v>
      </c>
      <c r="U72" s="4" t="s">
        <v>98</v>
      </c>
      <c r="V72" s="4">
        <v>4.84887980217E8</v>
      </c>
      <c r="W72" s="4" t="s">
        <v>101</v>
      </c>
      <c r="X72" s="4" t="s">
        <v>514</v>
      </c>
      <c r="Y72" s="4" t="s">
        <v>75</v>
      </c>
      <c r="Z72" s="4" t="s">
        <v>76</v>
      </c>
      <c r="AA72" s="4" t="s">
        <v>103</v>
      </c>
      <c r="AB72" s="4" t="s">
        <v>205</v>
      </c>
      <c r="AC72" s="2" t="s">
        <v>515</v>
      </c>
      <c r="AI72" s="4" t="s">
        <v>516</v>
      </c>
      <c r="AJ72" s="6" t="s">
        <v>517</v>
      </c>
      <c r="AK72" s="6" t="str">
        <f t="shared" si="1"/>
        <v>EdenredCONVERTIBLEZERO COUPONEURSr Unsecured</v>
      </c>
      <c r="AL72" s="6"/>
    </row>
    <row r="73" ht="15.75" customHeight="1">
      <c r="A73" s="2">
        <v>72.0</v>
      </c>
      <c r="B73" s="4" t="s">
        <v>518</v>
      </c>
      <c r="C73" s="4" t="s">
        <v>519</v>
      </c>
      <c r="D73" s="4" t="s">
        <v>520</v>
      </c>
      <c r="E73" s="4" t="s">
        <v>521</v>
      </c>
      <c r="F73" s="4" t="s">
        <v>522</v>
      </c>
      <c r="G73" s="4" t="s">
        <v>522</v>
      </c>
      <c r="H73" s="4" t="s">
        <v>522</v>
      </c>
      <c r="I73" s="4">
        <v>3.025</v>
      </c>
      <c r="J73" s="4" t="s">
        <v>523</v>
      </c>
      <c r="K73" s="4" t="s">
        <v>524</v>
      </c>
      <c r="L73" s="10" t="s">
        <v>121</v>
      </c>
      <c r="M73" s="4" t="s">
        <v>142</v>
      </c>
      <c r="N73" s="4" t="s">
        <v>143</v>
      </c>
      <c r="O73" s="4" t="s">
        <v>98</v>
      </c>
      <c r="P73" s="4" t="s">
        <v>47</v>
      </c>
      <c r="Q73" s="4" t="s">
        <v>48</v>
      </c>
      <c r="R73" s="4" t="s">
        <v>81</v>
      </c>
      <c r="S73" s="4" t="s">
        <v>50</v>
      </c>
      <c r="T73" s="4" t="s">
        <v>51</v>
      </c>
      <c r="U73" s="4" t="s">
        <v>118</v>
      </c>
      <c r="V73" s="4">
        <v>3.47121E7</v>
      </c>
      <c r="W73" s="4" t="s">
        <v>73</v>
      </c>
      <c r="X73" s="4" t="s">
        <v>74</v>
      </c>
      <c r="Y73" s="4" t="s">
        <v>75</v>
      </c>
      <c r="Z73" s="4" t="s">
        <v>76</v>
      </c>
      <c r="AA73" s="4" t="s">
        <v>160</v>
      </c>
      <c r="AB73" s="4" t="s">
        <v>160</v>
      </c>
      <c r="AC73" s="2" t="s">
        <v>525</v>
      </c>
      <c r="AI73" s="4" t="s">
        <v>526</v>
      </c>
      <c r="AJ73" s="7">
        <v>3959.0</v>
      </c>
      <c r="AK73" s="6" t="str">
        <f t="shared" si="1"/>
        <v>Elecnor SAAT MATURITYFIXEDEURSr Unsecured</v>
      </c>
      <c r="AL73" s="7"/>
    </row>
    <row r="74" ht="15.75" customHeight="1">
      <c r="A74" s="2">
        <v>73.0</v>
      </c>
      <c r="B74" s="4" t="s">
        <v>527</v>
      </c>
      <c r="C74" s="4" t="s">
        <v>528</v>
      </c>
      <c r="D74" s="4" t="s">
        <v>529</v>
      </c>
      <c r="E74" s="4" t="s">
        <v>530</v>
      </c>
      <c r="F74" s="4" t="s">
        <v>198</v>
      </c>
      <c r="G74" s="4" t="s">
        <v>198</v>
      </c>
      <c r="H74" s="4" t="s">
        <v>198</v>
      </c>
      <c r="I74" s="4">
        <v>0.9209999999999999</v>
      </c>
      <c r="J74" s="4" t="s">
        <v>531</v>
      </c>
      <c r="K74" s="4" t="s">
        <v>532</v>
      </c>
      <c r="L74" s="14">
        <v>0.7458</v>
      </c>
      <c r="M74" s="4" t="s">
        <v>142</v>
      </c>
      <c r="N74" s="4" t="s">
        <v>143</v>
      </c>
      <c r="O74" s="4" t="s">
        <v>533</v>
      </c>
      <c r="P74" s="4" t="s">
        <v>47</v>
      </c>
      <c r="Q74" s="4" t="s">
        <v>201</v>
      </c>
      <c r="R74" s="4" t="s">
        <v>81</v>
      </c>
      <c r="S74" s="4" t="s">
        <v>50</v>
      </c>
      <c r="T74" s="4" t="s">
        <v>159</v>
      </c>
      <c r="U74" s="4" t="s">
        <v>202</v>
      </c>
      <c r="V74" s="4">
        <v>1.25879E8</v>
      </c>
      <c r="W74" s="4" t="s">
        <v>423</v>
      </c>
      <c r="X74" s="4" t="s">
        <v>424</v>
      </c>
      <c r="Y74" s="4" t="s">
        <v>75</v>
      </c>
      <c r="Z74" s="4" t="s">
        <v>76</v>
      </c>
      <c r="AA74" s="4" t="s">
        <v>247</v>
      </c>
      <c r="AB74" s="4" t="s">
        <v>425</v>
      </c>
      <c r="AC74" s="2" t="s">
        <v>534</v>
      </c>
      <c r="AI74" s="4" t="s">
        <v>535</v>
      </c>
      <c r="AJ74" s="7">
        <v>4107.0</v>
      </c>
      <c r="AK74" s="6" t="str">
        <f t="shared" si="1"/>
        <v>Elekta ABAT MATURITYFLOATINGSEKSr Unsecured</v>
      </c>
      <c r="AL74" s="7"/>
    </row>
    <row r="75" ht="15.75" customHeight="1">
      <c r="A75" s="2">
        <v>74.0</v>
      </c>
      <c r="B75" s="4" t="s">
        <v>527</v>
      </c>
      <c r="C75" s="4" t="s">
        <v>536</v>
      </c>
      <c r="D75" s="4" t="s">
        <v>537</v>
      </c>
      <c r="E75" s="4" t="s">
        <v>530</v>
      </c>
      <c r="F75" s="4" t="s">
        <v>198</v>
      </c>
      <c r="G75" s="4" t="s">
        <v>198</v>
      </c>
      <c r="H75" s="4" t="s">
        <v>198</v>
      </c>
      <c r="I75" s="4">
        <v>1.925</v>
      </c>
      <c r="J75" s="4" t="s">
        <v>531</v>
      </c>
      <c r="K75" s="4" t="s">
        <v>353</v>
      </c>
      <c r="L75" s="14">
        <v>1.8956</v>
      </c>
      <c r="M75" s="4" t="s">
        <v>142</v>
      </c>
      <c r="N75" s="4" t="s">
        <v>143</v>
      </c>
      <c r="O75" s="4" t="s">
        <v>533</v>
      </c>
      <c r="P75" s="4" t="s">
        <v>47</v>
      </c>
      <c r="Q75" s="4" t="s">
        <v>201</v>
      </c>
      <c r="R75" s="4" t="s">
        <v>81</v>
      </c>
      <c r="S75" s="4" t="s">
        <v>50</v>
      </c>
      <c r="T75" s="4" t="s">
        <v>51</v>
      </c>
      <c r="U75" s="4" t="s">
        <v>52</v>
      </c>
      <c r="V75" s="4">
        <v>3.8311E7</v>
      </c>
      <c r="W75" s="4" t="s">
        <v>423</v>
      </c>
      <c r="X75" s="4" t="s">
        <v>424</v>
      </c>
      <c r="Y75" s="4" t="s">
        <v>75</v>
      </c>
      <c r="Z75" s="4" t="s">
        <v>76</v>
      </c>
      <c r="AA75" s="4" t="s">
        <v>247</v>
      </c>
      <c r="AB75" s="4" t="s">
        <v>425</v>
      </c>
      <c r="AC75" s="2" t="s">
        <v>538</v>
      </c>
      <c r="AI75" s="4" t="s">
        <v>539</v>
      </c>
      <c r="AJ75" s="7">
        <v>4107.0</v>
      </c>
      <c r="AK75" s="6" t="str">
        <f t="shared" si="1"/>
        <v>Elekta ABAT MATURITYFIXEDSEKSr Unsecured</v>
      </c>
      <c r="AL75" s="7"/>
    </row>
    <row r="76" ht="15.75" customHeight="1">
      <c r="A76" s="2">
        <v>75.0</v>
      </c>
      <c r="B76" s="4" t="s">
        <v>540</v>
      </c>
      <c r="C76" s="4" t="s">
        <v>541</v>
      </c>
      <c r="D76" s="4" t="s">
        <v>542</v>
      </c>
      <c r="E76" s="4" t="s">
        <v>543</v>
      </c>
      <c r="F76" s="4" t="s">
        <v>155</v>
      </c>
      <c r="G76" s="4" t="s">
        <v>155</v>
      </c>
      <c r="H76" s="4" t="s">
        <v>41</v>
      </c>
      <c r="I76" s="4">
        <v>1.0</v>
      </c>
      <c r="J76" s="4" t="s">
        <v>544</v>
      </c>
      <c r="K76" s="4" t="s">
        <v>545</v>
      </c>
      <c r="L76" s="2">
        <v>0.9503</v>
      </c>
      <c r="M76" s="4" t="s">
        <v>44</v>
      </c>
      <c r="N76" s="4" t="s">
        <v>45</v>
      </c>
      <c r="O76" s="4" t="s">
        <v>46</v>
      </c>
      <c r="P76" s="4" t="s">
        <v>47</v>
      </c>
      <c r="Q76" s="4" t="s">
        <v>546</v>
      </c>
      <c r="R76" s="4" t="s">
        <v>298</v>
      </c>
      <c r="S76" s="4" t="s">
        <v>50</v>
      </c>
      <c r="T76" s="4" t="s">
        <v>51</v>
      </c>
      <c r="U76" s="4" t="s">
        <v>52</v>
      </c>
      <c r="V76" s="4">
        <v>6.46985E8</v>
      </c>
      <c r="W76" s="4" t="s">
        <v>53</v>
      </c>
      <c r="X76" s="4" t="s">
        <v>53</v>
      </c>
      <c r="Y76" s="4" t="s">
        <v>75</v>
      </c>
      <c r="Z76" s="4" t="s">
        <v>119</v>
      </c>
      <c r="AA76" s="4" t="s">
        <v>144</v>
      </c>
      <c r="AB76" s="4" t="s">
        <v>144</v>
      </c>
      <c r="AC76" s="2" t="s">
        <v>547</v>
      </c>
      <c r="AI76" s="4" t="s">
        <v>548</v>
      </c>
      <c r="AJ76" s="7">
        <v>4819.0</v>
      </c>
      <c r="AK76" s="6" t="str">
        <f t="shared" si="1"/>
        <v>Enel Finance International NVCALLABLEFIXEDGBPSr Unsecured</v>
      </c>
      <c r="AL76" s="7"/>
    </row>
    <row r="77" ht="15.75" customHeight="1">
      <c r="A77" s="2">
        <v>76.0</v>
      </c>
      <c r="B77" s="4" t="s">
        <v>540</v>
      </c>
      <c r="C77" s="4" t="s">
        <v>549</v>
      </c>
      <c r="D77" s="4" t="s">
        <v>550</v>
      </c>
      <c r="E77" s="4" t="s">
        <v>543</v>
      </c>
      <c r="F77" s="4" t="s">
        <v>155</v>
      </c>
      <c r="G77" s="4" t="s">
        <v>155</v>
      </c>
      <c r="H77" s="4" t="s">
        <v>41</v>
      </c>
      <c r="I77" s="4">
        <v>0.0</v>
      </c>
      <c r="J77" s="4" t="s">
        <v>551</v>
      </c>
      <c r="K77" s="4" t="s">
        <v>552</v>
      </c>
      <c r="L77" s="2">
        <v>0.151</v>
      </c>
      <c r="M77" s="4" t="s">
        <v>44</v>
      </c>
      <c r="N77" s="4" t="s">
        <v>45</v>
      </c>
      <c r="O77" s="4" t="s">
        <v>46</v>
      </c>
      <c r="P77" s="4" t="s">
        <v>47</v>
      </c>
      <c r="Q77" s="4" t="s">
        <v>48</v>
      </c>
      <c r="R77" s="4" t="s">
        <v>298</v>
      </c>
      <c r="S77" s="4" t="s">
        <v>50</v>
      </c>
      <c r="T77" s="4" t="s">
        <v>51</v>
      </c>
      <c r="U77" s="4" t="s">
        <v>52</v>
      </c>
      <c r="V77" s="4">
        <v>1.18961E9</v>
      </c>
      <c r="W77" s="4" t="s">
        <v>53</v>
      </c>
      <c r="X77" s="4" t="s">
        <v>53</v>
      </c>
      <c r="Y77" s="4" t="s">
        <v>75</v>
      </c>
      <c r="Z77" s="4" t="s">
        <v>119</v>
      </c>
      <c r="AA77" s="4" t="s">
        <v>144</v>
      </c>
      <c r="AB77" s="4" t="s">
        <v>144</v>
      </c>
      <c r="AC77" s="2" t="s">
        <v>553</v>
      </c>
      <c r="AI77" s="4" t="s">
        <v>554</v>
      </c>
      <c r="AJ77" s="6">
        <v>4.0</v>
      </c>
      <c r="AK77" s="6" t="str">
        <f t="shared" si="1"/>
        <v>Enel Finance International NVCALLABLEFIXEDEURSr Unsecured</v>
      </c>
      <c r="AL77" s="6"/>
    </row>
    <row r="78" ht="15.75" customHeight="1">
      <c r="A78" s="2">
        <v>77.0</v>
      </c>
      <c r="B78" s="4" t="s">
        <v>540</v>
      </c>
      <c r="C78" s="4" t="s">
        <v>555</v>
      </c>
      <c r="D78" s="4" t="s">
        <v>556</v>
      </c>
      <c r="E78" s="4" t="s">
        <v>543</v>
      </c>
      <c r="F78" s="4" t="s">
        <v>155</v>
      </c>
      <c r="G78" s="4" t="s">
        <v>155</v>
      </c>
      <c r="H78" s="4" t="s">
        <v>41</v>
      </c>
      <c r="I78" s="4">
        <v>0.875</v>
      </c>
      <c r="J78" s="4" t="s">
        <v>557</v>
      </c>
      <c r="K78" s="4" t="s">
        <v>558</v>
      </c>
      <c r="L78" s="4">
        <v>1.027</v>
      </c>
      <c r="M78" s="4" t="s">
        <v>44</v>
      </c>
      <c r="N78" s="4" t="s">
        <v>45</v>
      </c>
      <c r="O78" s="4" t="s">
        <v>559</v>
      </c>
      <c r="P78" s="4" t="s">
        <v>47</v>
      </c>
      <c r="Q78" s="4" t="s">
        <v>48</v>
      </c>
      <c r="R78" s="4" t="s">
        <v>298</v>
      </c>
      <c r="S78" s="4" t="s">
        <v>50</v>
      </c>
      <c r="T78" s="4" t="s">
        <v>51</v>
      </c>
      <c r="U78" s="4" t="s">
        <v>52</v>
      </c>
      <c r="V78" s="4">
        <v>8.55885E8</v>
      </c>
      <c r="W78" s="4" t="s">
        <v>53</v>
      </c>
      <c r="X78" s="4" t="s">
        <v>53</v>
      </c>
      <c r="Y78" s="4" t="s">
        <v>75</v>
      </c>
      <c r="Z78" s="4" t="s">
        <v>119</v>
      </c>
      <c r="AA78" s="4" t="s">
        <v>144</v>
      </c>
      <c r="AB78" s="4" t="s">
        <v>144</v>
      </c>
      <c r="AC78" s="2" t="s">
        <v>560</v>
      </c>
      <c r="AI78" s="4" t="s">
        <v>561</v>
      </c>
      <c r="AJ78" s="8" t="s">
        <v>81</v>
      </c>
      <c r="AK78" s="6" t="str">
        <f t="shared" si="1"/>
        <v>Enel Finance International NVCALLABLEFIXEDEURSr Unsecured</v>
      </c>
      <c r="AL78" s="8"/>
    </row>
    <row r="79" ht="15.75" customHeight="1">
      <c r="A79" s="2">
        <v>78.0</v>
      </c>
      <c r="B79" s="4" t="s">
        <v>540</v>
      </c>
      <c r="C79" s="4" t="s">
        <v>562</v>
      </c>
      <c r="D79" s="4" t="s">
        <v>563</v>
      </c>
      <c r="E79" s="4" t="s">
        <v>543</v>
      </c>
      <c r="F79" s="4" t="s">
        <v>155</v>
      </c>
      <c r="G79" s="4" t="s">
        <v>155</v>
      </c>
      <c r="H79" s="4" t="s">
        <v>41</v>
      </c>
      <c r="I79" s="4">
        <v>1.25</v>
      </c>
      <c r="J79" s="4" t="s">
        <v>557</v>
      </c>
      <c r="K79" s="4" t="s">
        <v>564</v>
      </c>
      <c r="L79" s="4">
        <v>1.306</v>
      </c>
      <c r="M79" s="4" t="s">
        <v>44</v>
      </c>
      <c r="N79" s="4" t="s">
        <v>45</v>
      </c>
      <c r="O79" s="4" t="s">
        <v>559</v>
      </c>
      <c r="P79" s="4" t="s">
        <v>47</v>
      </c>
      <c r="Q79" s="4" t="s">
        <v>48</v>
      </c>
      <c r="R79" s="4" t="s">
        <v>298</v>
      </c>
      <c r="S79" s="4" t="s">
        <v>50</v>
      </c>
      <c r="T79" s="4" t="s">
        <v>51</v>
      </c>
      <c r="U79" s="4" t="s">
        <v>52</v>
      </c>
      <c r="V79" s="4">
        <v>8.55885E8</v>
      </c>
      <c r="W79" s="4" t="s">
        <v>53</v>
      </c>
      <c r="X79" s="4" t="s">
        <v>53</v>
      </c>
      <c r="Y79" s="4" t="s">
        <v>75</v>
      </c>
      <c r="Z79" s="4" t="s">
        <v>119</v>
      </c>
      <c r="AA79" s="4" t="s">
        <v>144</v>
      </c>
      <c r="AB79" s="4" t="s">
        <v>144</v>
      </c>
      <c r="AC79" s="2" t="s">
        <v>565</v>
      </c>
      <c r="AI79" s="4" t="s">
        <v>566</v>
      </c>
      <c r="AJ79" s="8" t="s">
        <v>81</v>
      </c>
      <c r="AK79" s="6" t="str">
        <f t="shared" si="1"/>
        <v>Enel Finance International NVCALLABLEFIXEDEURSr Unsecured</v>
      </c>
      <c r="AL79" s="8"/>
    </row>
    <row r="80" ht="15.75" customHeight="1">
      <c r="A80" s="2">
        <v>79.0</v>
      </c>
      <c r="B80" s="4" t="s">
        <v>540</v>
      </c>
      <c r="C80" s="4" t="s">
        <v>567</v>
      </c>
      <c r="D80" s="4" t="s">
        <v>568</v>
      </c>
      <c r="E80" s="4" t="s">
        <v>543</v>
      </c>
      <c r="F80" s="4" t="s">
        <v>155</v>
      </c>
      <c r="G80" s="4" t="s">
        <v>155</v>
      </c>
      <c r="H80" s="4" t="s">
        <v>41</v>
      </c>
      <c r="I80" s="4">
        <v>0.25</v>
      </c>
      <c r="J80" s="4" t="s">
        <v>557</v>
      </c>
      <c r="K80" s="4" t="s">
        <v>569</v>
      </c>
      <c r="L80" s="15">
        <v>0.2773</v>
      </c>
      <c r="M80" s="4" t="s">
        <v>44</v>
      </c>
      <c r="N80" s="4" t="s">
        <v>45</v>
      </c>
      <c r="O80" s="4" t="s">
        <v>98</v>
      </c>
      <c r="P80" s="4" t="s">
        <v>47</v>
      </c>
      <c r="Q80" s="4" t="s">
        <v>48</v>
      </c>
      <c r="R80" s="4" t="s">
        <v>298</v>
      </c>
      <c r="S80" s="4" t="s">
        <v>50</v>
      </c>
      <c r="T80" s="4" t="s">
        <v>51</v>
      </c>
      <c r="U80" s="4" t="s">
        <v>52</v>
      </c>
      <c r="V80" s="4">
        <v>1.426475E9</v>
      </c>
      <c r="W80" s="4" t="s">
        <v>53</v>
      </c>
      <c r="X80" s="4" t="s">
        <v>53</v>
      </c>
      <c r="Y80" s="4" t="s">
        <v>75</v>
      </c>
      <c r="Z80" s="4" t="s">
        <v>119</v>
      </c>
      <c r="AA80" s="4" t="s">
        <v>144</v>
      </c>
      <c r="AB80" s="4" t="s">
        <v>144</v>
      </c>
      <c r="AC80" s="2" t="s">
        <v>570</v>
      </c>
      <c r="AI80" s="4" t="s">
        <v>571</v>
      </c>
      <c r="AJ80" s="8" t="s">
        <v>81</v>
      </c>
      <c r="AK80" s="6" t="str">
        <f t="shared" si="1"/>
        <v>Enel Finance International NVCALLABLEFIXEDEURSr Unsecured</v>
      </c>
      <c r="AL80" s="8"/>
    </row>
    <row r="81" ht="15.75" customHeight="1">
      <c r="A81" s="2">
        <v>80.0</v>
      </c>
      <c r="B81" s="4" t="s">
        <v>540</v>
      </c>
      <c r="C81" s="4" t="s">
        <v>572</v>
      </c>
      <c r="D81" s="4" t="s">
        <v>573</v>
      </c>
      <c r="E81" s="4" t="s">
        <v>543</v>
      </c>
      <c r="F81" s="4" t="s">
        <v>155</v>
      </c>
      <c r="G81" s="4" t="s">
        <v>155</v>
      </c>
      <c r="H81" s="4" t="s">
        <v>41</v>
      </c>
      <c r="I81" s="4">
        <v>1.375</v>
      </c>
      <c r="J81" s="4" t="s">
        <v>574</v>
      </c>
      <c r="K81" s="4" t="s">
        <v>575</v>
      </c>
      <c r="L81" s="4">
        <v>1.4769999999999999</v>
      </c>
      <c r="M81" s="4" t="s">
        <v>44</v>
      </c>
      <c r="N81" s="4" t="s">
        <v>45</v>
      </c>
      <c r="O81" s="4" t="s">
        <v>115</v>
      </c>
      <c r="P81" s="4" t="s">
        <v>47</v>
      </c>
      <c r="Q81" s="4" t="s">
        <v>116</v>
      </c>
      <c r="R81" s="4" t="s">
        <v>298</v>
      </c>
      <c r="S81" s="4" t="s">
        <v>50</v>
      </c>
      <c r="T81" s="4" t="s">
        <v>51</v>
      </c>
      <c r="U81" s="4" t="s">
        <v>118</v>
      </c>
      <c r="V81" s="4">
        <v>1.25E9</v>
      </c>
      <c r="W81" s="4" t="s">
        <v>53</v>
      </c>
      <c r="X81" s="4" t="s">
        <v>53</v>
      </c>
      <c r="Y81" s="4" t="s">
        <v>75</v>
      </c>
      <c r="Z81" s="4" t="s">
        <v>119</v>
      </c>
      <c r="AA81" s="4" t="s">
        <v>144</v>
      </c>
      <c r="AB81" s="4" t="s">
        <v>144</v>
      </c>
      <c r="AC81" s="2" t="s">
        <v>570</v>
      </c>
      <c r="AI81" s="4" t="s">
        <v>576</v>
      </c>
      <c r="AJ81" s="7">
        <v>4132.0</v>
      </c>
      <c r="AK81" s="6" t="str">
        <f t="shared" si="1"/>
        <v>Enel Finance International NVCALLABLEFIXEDUSDSr Unsecured</v>
      </c>
      <c r="AL81" s="7"/>
    </row>
    <row r="82" ht="15.75" customHeight="1">
      <c r="A82" s="2">
        <v>81.0</v>
      </c>
      <c r="B82" s="4" t="s">
        <v>540</v>
      </c>
      <c r="C82" s="4" t="s">
        <v>577</v>
      </c>
      <c r="D82" s="4" t="s">
        <v>578</v>
      </c>
      <c r="E82" s="4" t="s">
        <v>543</v>
      </c>
      <c r="F82" s="4" t="s">
        <v>155</v>
      </c>
      <c r="G82" s="4" t="s">
        <v>155</v>
      </c>
      <c r="H82" s="4" t="s">
        <v>41</v>
      </c>
      <c r="I82" s="4">
        <v>2.875</v>
      </c>
      <c r="J82" s="4" t="s">
        <v>574</v>
      </c>
      <c r="K82" s="4" t="s">
        <v>579</v>
      </c>
      <c r="L82" s="4">
        <v>2.957</v>
      </c>
      <c r="M82" s="4" t="s">
        <v>44</v>
      </c>
      <c r="N82" s="4" t="s">
        <v>45</v>
      </c>
      <c r="O82" s="4" t="s">
        <v>115</v>
      </c>
      <c r="P82" s="4" t="s">
        <v>47</v>
      </c>
      <c r="Q82" s="4" t="s">
        <v>116</v>
      </c>
      <c r="R82" s="4" t="s">
        <v>298</v>
      </c>
      <c r="S82" s="4" t="s">
        <v>50</v>
      </c>
      <c r="T82" s="4" t="s">
        <v>51</v>
      </c>
      <c r="U82" s="4" t="s">
        <v>118</v>
      </c>
      <c r="V82" s="4">
        <v>7.5E8</v>
      </c>
      <c r="W82" s="4" t="s">
        <v>53</v>
      </c>
      <c r="X82" s="4" t="s">
        <v>53</v>
      </c>
      <c r="Y82" s="4" t="s">
        <v>75</v>
      </c>
      <c r="Z82" s="4" t="s">
        <v>119</v>
      </c>
      <c r="AA82" s="4" t="s">
        <v>144</v>
      </c>
      <c r="AB82" s="4" t="s">
        <v>144</v>
      </c>
      <c r="AC82" s="2" t="s">
        <v>580</v>
      </c>
      <c r="AI82" s="4" t="s">
        <v>576</v>
      </c>
      <c r="AJ82" s="7">
        <v>4132.0</v>
      </c>
      <c r="AK82" s="6" t="str">
        <f t="shared" si="1"/>
        <v>Enel Finance International NVCALLABLEFIXEDUSDSr Unsecured</v>
      </c>
      <c r="AL82" s="7"/>
    </row>
    <row r="83" ht="15.75" customHeight="1">
      <c r="A83" s="2">
        <v>82.0</v>
      </c>
      <c r="B83" s="4" t="s">
        <v>540</v>
      </c>
      <c r="C83" s="4" t="s">
        <v>581</v>
      </c>
      <c r="D83" s="4" t="s">
        <v>582</v>
      </c>
      <c r="E83" s="4" t="s">
        <v>543</v>
      </c>
      <c r="F83" s="4" t="s">
        <v>155</v>
      </c>
      <c r="G83" s="4" t="s">
        <v>155</v>
      </c>
      <c r="H83" s="4" t="s">
        <v>41</v>
      </c>
      <c r="I83" s="4">
        <v>1.875</v>
      </c>
      <c r="J83" s="4" t="s">
        <v>574</v>
      </c>
      <c r="K83" s="4" t="s">
        <v>583</v>
      </c>
      <c r="L83" s="4">
        <v>1.937</v>
      </c>
      <c r="M83" s="4" t="s">
        <v>44</v>
      </c>
      <c r="N83" s="4" t="s">
        <v>45</v>
      </c>
      <c r="O83" s="4" t="s">
        <v>115</v>
      </c>
      <c r="P83" s="4" t="s">
        <v>47</v>
      </c>
      <c r="Q83" s="4" t="s">
        <v>116</v>
      </c>
      <c r="R83" s="4" t="s">
        <v>298</v>
      </c>
      <c r="S83" s="4" t="s">
        <v>50</v>
      </c>
      <c r="T83" s="4" t="s">
        <v>51</v>
      </c>
      <c r="U83" s="4" t="s">
        <v>118</v>
      </c>
      <c r="V83" s="4">
        <v>1.0E9</v>
      </c>
      <c r="W83" s="4" t="s">
        <v>53</v>
      </c>
      <c r="X83" s="4" t="s">
        <v>53</v>
      </c>
      <c r="Y83" s="4" t="s">
        <v>75</v>
      </c>
      <c r="Z83" s="4" t="s">
        <v>119</v>
      </c>
      <c r="AA83" s="4" t="s">
        <v>144</v>
      </c>
      <c r="AB83" s="4" t="s">
        <v>144</v>
      </c>
      <c r="AC83" s="2" t="s">
        <v>584</v>
      </c>
      <c r="AI83" s="4" t="s">
        <v>576</v>
      </c>
      <c r="AJ83" s="7">
        <v>4132.0</v>
      </c>
      <c r="AK83" s="6" t="str">
        <f t="shared" si="1"/>
        <v>Enel Finance International NVCALLABLEFIXEDUSDSr Unsecured</v>
      </c>
      <c r="AL83" s="7"/>
    </row>
    <row r="84" ht="15.75" customHeight="1">
      <c r="A84" s="2">
        <v>83.0</v>
      </c>
      <c r="B84" s="4" t="s">
        <v>540</v>
      </c>
      <c r="C84" s="4" t="s">
        <v>585</v>
      </c>
      <c r="D84" s="4" t="s">
        <v>586</v>
      </c>
      <c r="E84" s="4" t="s">
        <v>543</v>
      </c>
      <c r="F84" s="4" t="s">
        <v>155</v>
      </c>
      <c r="G84" s="4" t="s">
        <v>155</v>
      </c>
      <c r="H84" s="4" t="s">
        <v>41</v>
      </c>
      <c r="I84" s="4">
        <v>1.875</v>
      </c>
      <c r="J84" s="4" t="s">
        <v>574</v>
      </c>
      <c r="K84" s="4" t="s">
        <v>583</v>
      </c>
      <c r="L84" s="4">
        <v>1.937</v>
      </c>
      <c r="M84" s="4" t="s">
        <v>44</v>
      </c>
      <c r="N84" s="4" t="s">
        <v>45</v>
      </c>
      <c r="O84" s="4" t="s">
        <v>125</v>
      </c>
      <c r="P84" s="4" t="s">
        <v>47</v>
      </c>
      <c r="Q84" s="4" t="s">
        <v>116</v>
      </c>
      <c r="R84" s="4" t="s">
        <v>298</v>
      </c>
      <c r="S84" s="4" t="s">
        <v>50</v>
      </c>
      <c r="T84" s="4" t="s">
        <v>51</v>
      </c>
      <c r="U84" s="4" t="s">
        <v>118</v>
      </c>
      <c r="V84" s="4">
        <v>1.0E9</v>
      </c>
      <c r="W84" s="4" t="s">
        <v>53</v>
      </c>
      <c r="X84" s="4" t="s">
        <v>53</v>
      </c>
      <c r="Y84" s="4" t="s">
        <v>75</v>
      </c>
      <c r="Z84" s="4" t="s">
        <v>119</v>
      </c>
      <c r="AA84" s="4" t="s">
        <v>144</v>
      </c>
      <c r="AB84" s="4" t="s">
        <v>144</v>
      </c>
      <c r="AC84" s="2" t="s">
        <v>584</v>
      </c>
      <c r="AI84" s="4" t="s">
        <v>587</v>
      </c>
      <c r="AJ84" s="7">
        <v>4132.0</v>
      </c>
      <c r="AK84" s="6" t="str">
        <f t="shared" si="1"/>
        <v>Enel Finance International NVCALLABLEFIXEDUSDSr Unsecured</v>
      </c>
      <c r="AL84" s="7"/>
    </row>
    <row r="85" ht="15.75" customHeight="1">
      <c r="A85" s="2">
        <v>84.0</v>
      </c>
      <c r="B85" s="4" t="s">
        <v>540</v>
      </c>
      <c r="C85" s="4" t="s">
        <v>588</v>
      </c>
      <c r="D85" s="4" t="s">
        <v>589</v>
      </c>
      <c r="E85" s="4" t="s">
        <v>543</v>
      </c>
      <c r="F85" s="4" t="s">
        <v>155</v>
      </c>
      <c r="G85" s="4" t="s">
        <v>155</v>
      </c>
      <c r="H85" s="4" t="s">
        <v>41</v>
      </c>
      <c r="I85" s="4">
        <v>2.25</v>
      </c>
      <c r="J85" s="4" t="s">
        <v>574</v>
      </c>
      <c r="K85" s="4" t="s">
        <v>590</v>
      </c>
      <c r="L85" s="4">
        <v>2.32</v>
      </c>
      <c r="M85" s="4" t="s">
        <v>44</v>
      </c>
      <c r="N85" s="4" t="s">
        <v>45</v>
      </c>
      <c r="O85" s="4" t="s">
        <v>125</v>
      </c>
      <c r="P85" s="4" t="s">
        <v>47</v>
      </c>
      <c r="Q85" s="4" t="s">
        <v>116</v>
      </c>
      <c r="R85" s="4" t="s">
        <v>298</v>
      </c>
      <c r="S85" s="4" t="s">
        <v>50</v>
      </c>
      <c r="T85" s="4" t="s">
        <v>51</v>
      </c>
      <c r="U85" s="4" t="s">
        <v>118</v>
      </c>
      <c r="V85" s="4">
        <v>1.0E9</v>
      </c>
      <c r="W85" s="4" t="s">
        <v>53</v>
      </c>
      <c r="X85" s="4" t="s">
        <v>53</v>
      </c>
      <c r="Y85" s="4" t="s">
        <v>75</v>
      </c>
      <c r="Z85" s="4" t="s">
        <v>119</v>
      </c>
      <c r="AA85" s="4" t="s">
        <v>144</v>
      </c>
      <c r="AB85" s="4" t="s">
        <v>144</v>
      </c>
      <c r="AC85" s="2" t="s">
        <v>584</v>
      </c>
      <c r="AI85" s="4" t="s">
        <v>587</v>
      </c>
      <c r="AJ85" s="7">
        <v>4132.0</v>
      </c>
      <c r="AK85" s="6" t="str">
        <f t="shared" si="1"/>
        <v>Enel Finance International NVCALLABLEFIXEDUSDSr Unsecured</v>
      </c>
      <c r="AL85" s="7"/>
    </row>
    <row r="86" ht="15.75" customHeight="1">
      <c r="A86" s="2">
        <v>85.0</v>
      </c>
      <c r="B86" s="4" t="s">
        <v>540</v>
      </c>
      <c r="C86" s="4" t="s">
        <v>591</v>
      </c>
      <c r="D86" s="4" t="s">
        <v>592</v>
      </c>
      <c r="E86" s="4" t="s">
        <v>543</v>
      </c>
      <c r="F86" s="4" t="s">
        <v>155</v>
      </c>
      <c r="G86" s="4" t="s">
        <v>155</v>
      </c>
      <c r="H86" s="4" t="s">
        <v>41</v>
      </c>
      <c r="I86" s="4">
        <v>2.875</v>
      </c>
      <c r="J86" s="4" t="s">
        <v>574</v>
      </c>
      <c r="K86" s="4" t="s">
        <v>579</v>
      </c>
      <c r="L86" s="16">
        <v>2.957</v>
      </c>
      <c r="M86" s="4" t="s">
        <v>44</v>
      </c>
      <c r="N86" s="4" t="s">
        <v>45</v>
      </c>
      <c r="O86" s="4" t="s">
        <v>125</v>
      </c>
      <c r="P86" s="4" t="s">
        <v>47</v>
      </c>
      <c r="Q86" s="4" t="s">
        <v>116</v>
      </c>
      <c r="R86" s="4" t="s">
        <v>298</v>
      </c>
      <c r="S86" s="4" t="s">
        <v>50</v>
      </c>
      <c r="T86" s="4" t="s">
        <v>51</v>
      </c>
      <c r="U86" s="4" t="s">
        <v>118</v>
      </c>
      <c r="V86" s="4">
        <v>7.5E8</v>
      </c>
      <c r="W86" s="4" t="s">
        <v>53</v>
      </c>
      <c r="X86" s="4" t="s">
        <v>53</v>
      </c>
      <c r="Y86" s="4" t="s">
        <v>75</v>
      </c>
      <c r="Z86" s="4" t="s">
        <v>119</v>
      </c>
      <c r="AA86" s="4" t="s">
        <v>144</v>
      </c>
      <c r="AB86" s="4" t="s">
        <v>144</v>
      </c>
      <c r="AC86" s="2" t="s">
        <v>580</v>
      </c>
      <c r="AI86" s="4" t="s">
        <v>587</v>
      </c>
      <c r="AJ86" s="7">
        <v>4132.0</v>
      </c>
      <c r="AK86" s="6" t="str">
        <f t="shared" si="1"/>
        <v>Enel Finance International NVCALLABLEFIXEDUSDSr Unsecured</v>
      </c>
      <c r="AL86" s="7"/>
    </row>
    <row r="87" ht="15.75" customHeight="1">
      <c r="A87" s="2">
        <v>86.0</v>
      </c>
      <c r="B87" s="4" t="s">
        <v>540</v>
      </c>
      <c r="C87" s="4" t="s">
        <v>593</v>
      </c>
      <c r="D87" s="4" t="s">
        <v>594</v>
      </c>
      <c r="E87" s="4" t="s">
        <v>543</v>
      </c>
      <c r="F87" s="4" t="s">
        <v>155</v>
      </c>
      <c r="G87" s="4" t="s">
        <v>155</v>
      </c>
      <c r="H87" s="4" t="s">
        <v>41</v>
      </c>
      <c r="I87" s="4">
        <v>2.25</v>
      </c>
      <c r="J87" s="4" t="s">
        <v>574</v>
      </c>
      <c r="K87" s="4" t="s">
        <v>590</v>
      </c>
      <c r="L87" s="4">
        <v>2.32</v>
      </c>
      <c r="M87" s="4" t="s">
        <v>44</v>
      </c>
      <c r="N87" s="4" t="s">
        <v>45</v>
      </c>
      <c r="O87" s="4" t="s">
        <v>115</v>
      </c>
      <c r="P87" s="4" t="s">
        <v>47</v>
      </c>
      <c r="Q87" s="4" t="s">
        <v>116</v>
      </c>
      <c r="R87" s="4" t="s">
        <v>298</v>
      </c>
      <c r="S87" s="4" t="s">
        <v>50</v>
      </c>
      <c r="T87" s="4" t="s">
        <v>51</v>
      </c>
      <c r="U87" s="4" t="s">
        <v>118</v>
      </c>
      <c r="V87" s="4">
        <v>1.0E9</v>
      </c>
      <c r="W87" s="4" t="s">
        <v>53</v>
      </c>
      <c r="X87" s="4" t="s">
        <v>53</v>
      </c>
      <c r="Y87" s="4" t="s">
        <v>75</v>
      </c>
      <c r="Z87" s="4" t="s">
        <v>119</v>
      </c>
      <c r="AA87" s="4" t="s">
        <v>144</v>
      </c>
      <c r="AB87" s="4" t="s">
        <v>144</v>
      </c>
      <c r="AC87" s="2" t="s">
        <v>584</v>
      </c>
      <c r="AI87" s="4" t="s">
        <v>576</v>
      </c>
      <c r="AJ87" s="7">
        <v>4132.0</v>
      </c>
      <c r="AK87" s="6" t="str">
        <f t="shared" si="1"/>
        <v>Enel Finance International NVCALLABLEFIXEDUSDSr Unsecured</v>
      </c>
      <c r="AL87" s="7"/>
    </row>
    <row r="88" ht="15.75" customHeight="1">
      <c r="A88" s="2">
        <v>87.0</v>
      </c>
      <c r="B88" s="4" t="s">
        <v>540</v>
      </c>
      <c r="C88" s="4" t="s">
        <v>595</v>
      </c>
      <c r="D88" s="4" t="s">
        <v>596</v>
      </c>
      <c r="E88" s="4" t="s">
        <v>543</v>
      </c>
      <c r="F88" s="4" t="s">
        <v>155</v>
      </c>
      <c r="G88" s="4" t="s">
        <v>155</v>
      </c>
      <c r="H88" s="4" t="s">
        <v>41</v>
      </c>
      <c r="I88" s="4">
        <v>1.375</v>
      </c>
      <c r="J88" s="4" t="s">
        <v>574</v>
      </c>
      <c r="K88" s="4" t="s">
        <v>575</v>
      </c>
      <c r="L88" s="4">
        <v>1.4769999999999999</v>
      </c>
      <c r="M88" s="4" t="s">
        <v>44</v>
      </c>
      <c r="N88" s="4" t="s">
        <v>45</v>
      </c>
      <c r="O88" s="4" t="s">
        <v>125</v>
      </c>
      <c r="P88" s="4" t="s">
        <v>47</v>
      </c>
      <c r="Q88" s="4" t="s">
        <v>116</v>
      </c>
      <c r="R88" s="4" t="s">
        <v>298</v>
      </c>
      <c r="S88" s="4" t="s">
        <v>50</v>
      </c>
      <c r="T88" s="4" t="s">
        <v>51</v>
      </c>
      <c r="U88" s="4" t="s">
        <v>118</v>
      </c>
      <c r="V88" s="4">
        <v>1.25E9</v>
      </c>
      <c r="W88" s="4" t="s">
        <v>53</v>
      </c>
      <c r="X88" s="4" t="s">
        <v>53</v>
      </c>
      <c r="Y88" s="4" t="s">
        <v>75</v>
      </c>
      <c r="Z88" s="4" t="s">
        <v>119</v>
      </c>
      <c r="AA88" s="4" t="s">
        <v>144</v>
      </c>
      <c r="AB88" s="4" t="s">
        <v>144</v>
      </c>
      <c r="AC88" s="2" t="s">
        <v>584</v>
      </c>
      <c r="AI88" s="4" t="s">
        <v>587</v>
      </c>
      <c r="AJ88" s="7">
        <v>4132.0</v>
      </c>
      <c r="AK88" s="6" t="str">
        <f t="shared" si="1"/>
        <v>Enel Finance International NVCALLABLEFIXEDUSDSr Unsecured</v>
      </c>
      <c r="AL88" s="7"/>
    </row>
    <row r="89" ht="15.75" customHeight="1">
      <c r="A89" s="2">
        <v>88.0</v>
      </c>
      <c r="B89" s="4" t="s">
        <v>540</v>
      </c>
      <c r="C89" s="4" t="s">
        <v>597</v>
      </c>
      <c r="D89" s="4" t="s">
        <v>598</v>
      </c>
      <c r="E89" s="4" t="s">
        <v>543</v>
      </c>
      <c r="F89" s="4" t="s">
        <v>155</v>
      </c>
      <c r="G89" s="4" t="s">
        <v>155</v>
      </c>
      <c r="H89" s="4" t="s">
        <v>41</v>
      </c>
      <c r="I89" s="4">
        <v>0.875</v>
      </c>
      <c r="J89" s="4" t="s">
        <v>599</v>
      </c>
      <c r="K89" s="4" t="s">
        <v>600</v>
      </c>
      <c r="L89" s="15">
        <v>0.9379</v>
      </c>
      <c r="M89" s="4" t="s">
        <v>44</v>
      </c>
      <c r="N89" s="4" t="s">
        <v>45</v>
      </c>
      <c r="O89" s="4" t="s">
        <v>46</v>
      </c>
      <c r="P89" s="4" t="s">
        <v>47</v>
      </c>
      <c r="Q89" s="4" t="s">
        <v>48</v>
      </c>
      <c r="R89" s="4" t="s">
        <v>298</v>
      </c>
      <c r="S89" s="4" t="s">
        <v>50</v>
      </c>
      <c r="T89" s="4" t="s">
        <v>51</v>
      </c>
      <c r="U89" s="4" t="s">
        <v>52</v>
      </c>
      <c r="V89" s="4">
        <v>1.46025E9</v>
      </c>
      <c r="W89" s="4" t="s">
        <v>53</v>
      </c>
      <c r="X89" s="4" t="s">
        <v>53</v>
      </c>
      <c r="Y89" s="4" t="s">
        <v>75</v>
      </c>
      <c r="Z89" s="4" t="s">
        <v>119</v>
      </c>
      <c r="AA89" s="4" t="s">
        <v>144</v>
      </c>
      <c r="AB89" s="4" t="s">
        <v>144</v>
      </c>
      <c r="AC89" s="2" t="s">
        <v>565</v>
      </c>
      <c r="AI89" s="4" t="s">
        <v>601</v>
      </c>
      <c r="AJ89" s="6" t="s">
        <v>602</v>
      </c>
      <c r="AK89" s="6" t="str">
        <f t="shared" si="1"/>
        <v>Enel Finance International NVCALLABLEFIXEDEURSr Unsecured</v>
      </c>
      <c r="AL89" s="6"/>
    </row>
    <row r="90" ht="15.75" customHeight="1">
      <c r="A90" s="2">
        <v>89.0</v>
      </c>
      <c r="B90" s="4" t="s">
        <v>540</v>
      </c>
      <c r="C90" s="4" t="s">
        <v>603</v>
      </c>
      <c r="D90" s="4" t="s">
        <v>604</v>
      </c>
      <c r="E90" s="4" t="s">
        <v>543</v>
      </c>
      <c r="F90" s="4" t="s">
        <v>155</v>
      </c>
      <c r="G90" s="4" t="s">
        <v>155</v>
      </c>
      <c r="H90" s="4" t="s">
        <v>41</v>
      </c>
      <c r="I90" s="4">
        <v>0.0</v>
      </c>
      <c r="J90" s="4" t="s">
        <v>599</v>
      </c>
      <c r="K90" s="4" t="s">
        <v>605</v>
      </c>
      <c r="L90" s="4">
        <v>0.06400000000000002</v>
      </c>
      <c r="M90" s="4" t="s">
        <v>44</v>
      </c>
      <c r="N90" s="4" t="s">
        <v>45</v>
      </c>
      <c r="O90" s="4" t="s">
        <v>46</v>
      </c>
      <c r="P90" s="4" t="s">
        <v>47</v>
      </c>
      <c r="Q90" s="4" t="s">
        <v>48</v>
      </c>
      <c r="R90" s="4" t="s">
        <v>298</v>
      </c>
      <c r="S90" s="4" t="s">
        <v>50</v>
      </c>
      <c r="T90" s="4" t="s">
        <v>51</v>
      </c>
      <c r="U90" s="4" t="s">
        <v>52</v>
      </c>
      <c r="V90" s="4">
        <v>1.46025E9</v>
      </c>
      <c r="W90" s="4" t="s">
        <v>53</v>
      </c>
      <c r="X90" s="4" t="s">
        <v>53</v>
      </c>
      <c r="Y90" s="4" t="s">
        <v>75</v>
      </c>
      <c r="Z90" s="4" t="s">
        <v>119</v>
      </c>
      <c r="AA90" s="4" t="s">
        <v>144</v>
      </c>
      <c r="AB90" s="4" t="s">
        <v>144</v>
      </c>
      <c r="AC90" s="2" t="s">
        <v>570</v>
      </c>
      <c r="AI90" s="4" t="s">
        <v>606</v>
      </c>
      <c r="AJ90" s="6" t="s">
        <v>602</v>
      </c>
      <c r="AK90" s="6" t="str">
        <f t="shared" si="1"/>
        <v>Enel Finance International NVCALLABLEFIXEDEURSr Unsecured</v>
      </c>
      <c r="AL90" s="6"/>
    </row>
    <row r="91" ht="15.75" customHeight="1">
      <c r="A91" s="2">
        <v>90.0</v>
      </c>
      <c r="B91" s="4" t="s">
        <v>540</v>
      </c>
      <c r="C91" s="4" t="s">
        <v>607</v>
      </c>
      <c r="D91" s="4" t="s">
        <v>608</v>
      </c>
      <c r="E91" s="4" t="s">
        <v>543</v>
      </c>
      <c r="F91" s="4" t="s">
        <v>155</v>
      </c>
      <c r="G91" s="4" t="s">
        <v>155</v>
      </c>
      <c r="H91" s="4" t="s">
        <v>41</v>
      </c>
      <c r="I91" s="4">
        <v>0.375</v>
      </c>
      <c r="J91" s="4" t="s">
        <v>599</v>
      </c>
      <c r="K91" s="4" t="s">
        <v>609</v>
      </c>
      <c r="L91" s="4">
        <v>0.388</v>
      </c>
      <c r="M91" s="4" t="s">
        <v>44</v>
      </c>
      <c r="N91" s="4" t="s">
        <v>45</v>
      </c>
      <c r="O91" s="4" t="s">
        <v>610</v>
      </c>
      <c r="P91" s="4" t="s">
        <v>47</v>
      </c>
      <c r="Q91" s="4" t="s">
        <v>48</v>
      </c>
      <c r="R91" s="4" t="s">
        <v>298</v>
      </c>
      <c r="S91" s="4" t="s">
        <v>50</v>
      </c>
      <c r="T91" s="4" t="s">
        <v>51</v>
      </c>
      <c r="U91" s="4" t="s">
        <v>52</v>
      </c>
      <c r="V91" s="4">
        <v>1.1682E9</v>
      </c>
      <c r="W91" s="4" t="s">
        <v>53</v>
      </c>
      <c r="X91" s="4" t="s">
        <v>53</v>
      </c>
      <c r="Y91" s="4" t="s">
        <v>75</v>
      </c>
      <c r="Z91" s="4" t="s">
        <v>119</v>
      </c>
      <c r="AA91" s="4" t="s">
        <v>144</v>
      </c>
      <c r="AB91" s="4" t="s">
        <v>144</v>
      </c>
      <c r="AC91" s="2" t="s">
        <v>570</v>
      </c>
      <c r="AI91" s="4" t="s">
        <v>611</v>
      </c>
      <c r="AJ91" s="6" t="s">
        <v>602</v>
      </c>
      <c r="AK91" s="6" t="str">
        <f t="shared" si="1"/>
        <v>Enel Finance International NVCALLABLEFIXEDEURSr Unsecured</v>
      </c>
      <c r="AL91" s="6"/>
    </row>
    <row r="92" ht="15.75" customHeight="1">
      <c r="A92" s="2">
        <v>91.0</v>
      </c>
      <c r="B92" s="4" t="s">
        <v>540</v>
      </c>
      <c r="C92" s="4" t="s">
        <v>612</v>
      </c>
      <c r="D92" s="4" t="s">
        <v>613</v>
      </c>
      <c r="E92" s="4" t="s">
        <v>543</v>
      </c>
      <c r="F92" s="4" t="s">
        <v>155</v>
      </c>
      <c r="G92" s="4" t="s">
        <v>155</v>
      </c>
      <c r="H92" s="4" t="s">
        <v>41</v>
      </c>
      <c r="I92" s="4">
        <v>2.65</v>
      </c>
      <c r="J92" s="4" t="s">
        <v>614</v>
      </c>
      <c r="K92" s="4" t="s">
        <v>615</v>
      </c>
      <c r="L92" s="4">
        <v>2.676</v>
      </c>
      <c r="M92" s="4" t="s">
        <v>142</v>
      </c>
      <c r="N92" s="4" t="s">
        <v>143</v>
      </c>
      <c r="O92" s="4" t="s">
        <v>115</v>
      </c>
      <c r="P92" s="4" t="s">
        <v>47</v>
      </c>
      <c r="Q92" s="4" t="s">
        <v>116</v>
      </c>
      <c r="R92" s="4" t="s">
        <v>298</v>
      </c>
      <c r="S92" s="4" t="s">
        <v>50</v>
      </c>
      <c r="T92" s="4" t="s">
        <v>51</v>
      </c>
      <c r="U92" s="4" t="s">
        <v>118</v>
      </c>
      <c r="V92" s="4">
        <v>1.5E9</v>
      </c>
      <c r="W92" s="4" t="s">
        <v>53</v>
      </c>
      <c r="X92" s="4" t="s">
        <v>53</v>
      </c>
      <c r="Y92" s="4" t="s">
        <v>75</v>
      </c>
      <c r="Z92" s="4" t="s">
        <v>119</v>
      </c>
      <c r="AA92" s="4" t="s">
        <v>144</v>
      </c>
      <c r="AB92" s="4" t="s">
        <v>144</v>
      </c>
      <c r="AC92" s="2" t="s">
        <v>616</v>
      </c>
      <c r="AI92" s="4" t="s">
        <v>617</v>
      </c>
      <c r="AJ92" s="7">
        <v>8262.0</v>
      </c>
      <c r="AK92" s="6" t="str">
        <f t="shared" si="1"/>
        <v>Enel Finance International NVAT MATURITYFIXEDUSDSr Unsecured</v>
      </c>
      <c r="AL92" s="7"/>
    </row>
    <row r="93" ht="15.75" customHeight="1">
      <c r="A93" s="2">
        <v>92.0</v>
      </c>
      <c r="B93" s="4" t="s">
        <v>540</v>
      </c>
      <c r="C93" s="4" t="s">
        <v>618</v>
      </c>
      <c r="D93" s="4" t="s">
        <v>619</v>
      </c>
      <c r="E93" s="4" t="s">
        <v>543</v>
      </c>
      <c r="F93" s="4" t="s">
        <v>155</v>
      </c>
      <c r="G93" s="4" t="s">
        <v>155</v>
      </c>
      <c r="H93" s="4" t="s">
        <v>41</v>
      </c>
      <c r="I93" s="4">
        <v>2.65</v>
      </c>
      <c r="J93" s="4" t="s">
        <v>614</v>
      </c>
      <c r="K93" s="4" t="s">
        <v>615</v>
      </c>
      <c r="L93" s="4">
        <v>2.676</v>
      </c>
      <c r="M93" s="4" t="s">
        <v>142</v>
      </c>
      <c r="N93" s="4" t="s">
        <v>143</v>
      </c>
      <c r="O93" s="4" t="s">
        <v>125</v>
      </c>
      <c r="P93" s="4" t="s">
        <v>47</v>
      </c>
      <c r="Q93" s="4" t="s">
        <v>116</v>
      </c>
      <c r="R93" s="4" t="s">
        <v>298</v>
      </c>
      <c r="S93" s="4" t="s">
        <v>50</v>
      </c>
      <c r="T93" s="4" t="s">
        <v>51</v>
      </c>
      <c r="U93" s="4" t="s">
        <v>118</v>
      </c>
      <c r="V93" s="4">
        <v>1.5E9</v>
      </c>
      <c r="W93" s="4" t="s">
        <v>53</v>
      </c>
      <c r="X93" s="4" t="s">
        <v>53</v>
      </c>
      <c r="Y93" s="4" t="s">
        <v>75</v>
      </c>
      <c r="Z93" s="4" t="s">
        <v>119</v>
      </c>
      <c r="AA93" s="4" t="s">
        <v>144</v>
      </c>
      <c r="AB93" s="4" t="s">
        <v>144</v>
      </c>
      <c r="AC93" s="2" t="s">
        <v>616</v>
      </c>
      <c r="AI93" s="4" t="s">
        <v>620</v>
      </c>
      <c r="AJ93" s="7">
        <v>8262.0</v>
      </c>
      <c r="AK93" s="6" t="str">
        <f t="shared" si="1"/>
        <v>Enel Finance International NVAT MATURITYFIXEDUSDSr Unsecured</v>
      </c>
      <c r="AL93" s="7"/>
    </row>
    <row r="94" ht="15.75" customHeight="1">
      <c r="A94" s="2">
        <v>93.0</v>
      </c>
      <c r="B94" s="4" t="s">
        <v>540</v>
      </c>
      <c r="C94" s="4" t="s">
        <v>621</v>
      </c>
      <c r="D94" s="4" t="s">
        <v>622</v>
      </c>
      <c r="E94" s="4" t="s">
        <v>543</v>
      </c>
      <c r="F94" s="4" t="s">
        <v>155</v>
      </c>
      <c r="G94" s="4" t="s">
        <v>155</v>
      </c>
      <c r="H94" s="4" t="s">
        <v>41</v>
      </c>
      <c r="I94" s="4">
        <v>0.0</v>
      </c>
      <c r="J94" s="4" t="s">
        <v>623</v>
      </c>
      <c r="K94" s="4" t="s">
        <v>624</v>
      </c>
      <c r="L94" s="15">
        <v>0.6763</v>
      </c>
      <c r="M94" s="4" t="s">
        <v>44</v>
      </c>
      <c r="N94" s="4" t="s">
        <v>45</v>
      </c>
      <c r="O94" s="4" t="s">
        <v>46</v>
      </c>
      <c r="P94" s="4" t="s">
        <v>47</v>
      </c>
      <c r="Q94" s="4" t="s">
        <v>48</v>
      </c>
      <c r="R94" s="4" t="s">
        <v>298</v>
      </c>
      <c r="S94" s="4" t="s">
        <v>50</v>
      </c>
      <c r="T94" s="4" t="s">
        <v>51</v>
      </c>
      <c r="U94" s="4" t="s">
        <v>52</v>
      </c>
      <c r="V94" s="4">
        <v>1.11262E9</v>
      </c>
      <c r="W94" s="4" t="s">
        <v>53</v>
      </c>
      <c r="X94" s="4" t="s">
        <v>53</v>
      </c>
      <c r="Y94" s="4" t="s">
        <v>75</v>
      </c>
      <c r="Z94" s="4" t="s">
        <v>119</v>
      </c>
      <c r="AA94" s="4" t="s">
        <v>144</v>
      </c>
      <c r="AB94" s="4" t="s">
        <v>144</v>
      </c>
      <c r="AC94" s="2" t="s">
        <v>625</v>
      </c>
      <c r="AI94" s="4" t="s">
        <v>626</v>
      </c>
      <c r="AJ94" s="6" t="s">
        <v>627</v>
      </c>
      <c r="AK94" s="6" t="str">
        <f t="shared" si="1"/>
        <v>Enel Finance International NVCALLABLEFIXEDEURSr Unsecured</v>
      </c>
      <c r="AL94" s="6"/>
    </row>
    <row r="95" ht="15.75" customHeight="1">
      <c r="A95" s="2">
        <v>94.0</v>
      </c>
      <c r="B95" s="4" t="s">
        <v>540</v>
      </c>
      <c r="C95" s="4" t="s">
        <v>628</v>
      </c>
      <c r="D95" s="4" t="s">
        <v>629</v>
      </c>
      <c r="E95" s="4" t="s">
        <v>543</v>
      </c>
      <c r="F95" s="4" t="s">
        <v>155</v>
      </c>
      <c r="G95" s="4" t="s">
        <v>155</v>
      </c>
      <c r="H95" s="4" t="s">
        <v>41</v>
      </c>
      <c r="I95" s="4">
        <v>0.375</v>
      </c>
      <c r="J95" s="4" t="s">
        <v>623</v>
      </c>
      <c r="K95" s="4" t="s">
        <v>552</v>
      </c>
      <c r="L95" s="15">
        <v>0.8893</v>
      </c>
      <c r="M95" s="4" t="s">
        <v>44</v>
      </c>
      <c r="N95" s="4" t="s">
        <v>45</v>
      </c>
      <c r="O95" s="4" t="s">
        <v>46</v>
      </c>
      <c r="P95" s="4" t="s">
        <v>47</v>
      </c>
      <c r="Q95" s="4" t="s">
        <v>48</v>
      </c>
      <c r="R95" s="4" t="s">
        <v>298</v>
      </c>
      <c r="S95" s="4" t="s">
        <v>50</v>
      </c>
      <c r="T95" s="4" t="s">
        <v>51</v>
      </c>
      <c r="U95" s="4" t="s">
        <v>52</v>
      </c>
      <c r="V95" s="4">
        <v>1.11262E9</v>
      </c>
      <c r="W95" s="4" t="s">
        <v>53</v>
      </c>
      <c r="X95" s="4" t="s">
        <v>53</v>
      </c>
      <c r="Y95" s="4" t="s">
        <v>75</v>
      </c>
      <c r="Z95" s="4" t="s">
        <v>119</v>
      </c>
      <c r="AA95" s="4" t="s">
        <v>144</v>
      </c>
      <c r="AB95" s="4" t="s">
        <v>144</v>
      </c>
      <c r="AC95" s="2" t="s">
        <v>625</v>
      </c>
      <c r="AI95" s="4" t="s">
        <v>630</v>
      </c>
      <c r="AJ95" s="6" t="s">
        <v>627</v>
      </c>
      <c r="AK95" s="6" t="str">
        <f t="shared" si="1"/>
        <v>Enel Finance International NVCALLABLEFIXEDEURSr Unsecured</v>
      </c>
      <c r="AL95" s="6"/>
    </row>
    <row r="96" ht="15.75" customHeight="1">
      <c r="A96" s="2">
        <v>95.0</v>
      </c>
      <c r="B96" s="4" t="s">
        <v>540</v>
      </c>
      <c r="C96" s="4" t="s">
        <v>631</v>
      </c>
      <c r="D96" s="4" t="s">
        <v>632</v>
      </c>
      <c r="E96" s="4" t="s">
        <v>543</v>
      </c>
      <c r="F96" s="4" t="s">
        <v>155</v>
      </c>
      <c r="G96" s="4" t="s">
        <v>155</v>
      </c>
      <c r="H96" s="4" t="s">
        <v>41</v>
      </c>
      <c r="I96" s="4">
        <v>1.125</v>
      </c>
      <c r="J96" s="4" t="s">
        <v>623</v>
      </c>
      <c r="K96" s="4" t="s">
        <v>633</v>
      </c>
      <c r="L96" s="15">
        <v>1.3556</v>
      </c>
      <c r="M96" s="4" t="s">
        <v>44</v>
      </c>
      <c r="N96" s="4" t="s">
        <v>45</v>
      </c>
      <c r="O96" s="4" t="s">
        <v>46</v>
      </c>
      <c r="P96" s="4" t="s">
        <v>47</v>
      </c>
      <c r="Q96" s="4" t="s">
        <v>48</v>
      </c>
      <c r="R96" s="4" t="s">
        <v>298</v>
      </c>
      <c r="S96" s="4" t="s">
        <v>50</v>
      </c>
      <c r="T96" s="4" t="s">
        <v>51</v>
      </c>
      <c r="U96" s="4" t="s">
        <v>52</v>
      </c>
      <c r="V96" s="4">
        <v>5.5631E8</v>
      </c>
      <c r="W96" s="4" t="s">
        <v>53</v>
      </c>
      <c r="X96" s="4" t="s">
        <v>53</v>
      </c>
      <c r="Y96" s="4" t="s">
        <v>75</v>
      </c>
      <c r="Z96" s="4" t="s">
        <v>119</v>
      </c>
      <c r="AA96" s="4" t="s">
        <v>144</v>
      </c>
      <c r="AB96" s="4" t="s">
        <v>144</v>
      </c>
      <c r="AC96" s="2" t="s">
        <v>634</v>
      </c>
      <c r="AI96" s="4" t="s">
        <v>635</v>
      </c>
      <c r="AJ96" s="6" t="s">
        <v>627</v>
      </c>
      <c r="AK96" s="6" t="str">
        <f t="shared" si="1"/>
        <v>Enel Finance International NVCALLABLEFIXEDEURSr Unsecured</v>
      </c>
      <c r="AL96" s="6"/>
    </row>
    <row r="97" ht="15.75" customHeight="1">
      <c r="A97" s="2">
        <v>96.0</v>
      </c>
      <c r="B97" s="4" t="s">
        <v>540</v>
      </c>
      <c r="C97" s="4" t="s">
        <v>636</v>
      </c>
      <c r="D97" s="4" t="s">
        <v>637</v>
      </c>
      <c r="E97" s="4" t="s">
        <v>543</v>
      </c>
      <c r="F97" s="4" t="s">
        <v>155</v>
      </c>
      <c r="G97" s="4" t="s">
        <v>155</v>
      </c>
      <c r="H97" s="4" t="s">
        <v>41</v>
      </c>
      <c r="I97" s="4">
        <v>2.875</v>
      </c>
      <c r="J97" s="4" t="s">
        <v>638</v>
      </c>
      <c r="K97" s="4" t="s">
        <v>639</v>
      </c>
      <c r="L97" s="15">
        <v>3.0616</v>
      </c>
      <c r="M97" s="4" t="s">
        <v>44</v>
      </c>
      <c r="N97" s="4" t="s">
        <v>45</v>
      </c>
      <c r="O97" s="4" t="s">
        <v>46</v>
      </c>
      <c r="P97" s="4" t="s">
        <v>47</v>
      </c>
      <c r="Q97" s="4" t="s">
        <v>546</v>
      </c>
      <c r="R97" s="4" t="s">
        <v>298</v>
      </c>
      <c r="S97" s="4" t="s">
        <v>50</v>
      </c>
      <c r="T97" s="4" t="s">
        <v>51</v>
      </c>
      <c r="U97" s="4" t="s">
        <v>52</v>
      </c>
      <c r="V97" s="4">
        <v>9.768675E8</v>
      </c>
      <c r="W97" s="4" t="s">
        <v>53</v>
      </c>
      <c r="X97" s="4" t="s">
        <v>53</v>
      </c>
      <c r="Y97" s="4" t="s">
        <v>75</v>
      </c>
      <c r="Z97" s="4" t="s">
        <v>119</v>
      </c>
      <c r="AA97" s="4" t="s">
        <v>144</v>
      </c>
      <c r="AB97" s="4" t="s">
        <v>144</v>
      </c>
      <c r="AC97" s="2" t="s">
        <v>640</v>
      </c>
      <c r="AI97" s="4" t="s">
        <v>641</v>
      </c>
      <c r="AJ97" s="7">
        <v>6082.0</v>
      </c>
      <c r="AK97" s="6" t="str">
        <f t="shared" si="1"/>
        <v>Enel Finance International NVCALLABLEFIXEDGBPSr Unsecured</v>
      </c>
      <c r="AL97" s="7"/>
    </row>
    <row r="98" ht="15.75" customHeight="1">
      <c r="A98" s="2">
        <v>97.0</v>
      </c>
      <c r="B98" s="4" t="s">
        <v>540</v>
      </c>
      <c r="C98" s="4" t="s">
        <v>642</v>
      </c>
      <c r="D98" s="4" t="s">
        <v>643</v>
      </c>
      <c r="E98" s="4" t="s">
        <v>543</v>
      </c>
      <c r="F98" s="4" t="s">
        <v>155</v>
      </c>
      <c r="G98" s="4" t="s">
        <v>155</v>
      </c>
      <c r="H98" s="4" t="s">
        <v>41</v>
      </c>
      <c r="I98" s="4">
        <v>0.875</v>
      </c>
      <c r="J98" s="4" t="s">
        <v>551</v>
      </c>
      <c r="K98" s="4" t="s">
        <v>644</v>
      </c>
      <c r="L98" s="15">
        <v>0.9231</v>
      </c>
      <c r="M98" s="4" t="s">
        <v>44</v>
      </c>
      <c r="N98" s="4" t="s">
        <v>45</v>
      </c>
      <c r="O98" s="4" t="s">
        <v>46</v>
      </c>
      <c r="P98" s="4" t="s">
        <v>47</v>
      </c>
      <c r="Q98" s="4" t="s">
        <v>48</v>
      </c>
      <c r="R98" s="4" t="s">
        <v>298</v>
      </c>
      <c r="S98" s="4" t="s">
        <v>50</v>
      </c>
      <c r="T98" s="4" t="s">
        <v>51</v>
      </c>
      <c r="U98" s="4" t="s">
        <v>52</v>
      </c>
      <c r="V98" s="4">
        <v>1.18961E9</v>
      </c>
      <c r="W98" s="4" t="s">
        <v>53</v>
      </c>
      <c r="X98" s="4" t="s">
        <v>53</v>
      </c>
      <c r="Y98" s="4" t="s">
        <v>75</v>
      </c>
      <c r="Z98" s="4" t="s">
        <v>119</v>
      </c>
      <c r="AA98" s="4" t="s">
        <v>144</v>
      </c>
      <c r="AB98" s="4" t="s">
        <v>144</v>
      </c>
      <c r="AC98" s="2" t="s">
        <v>645</v>
      </c>
      <c r="AI98" s="4" t="s">
        <v>554</v>
      </c>
      <c r="AJ98" s="6">
        <v>4.0</v>
      </c>
      <c r="AK98" s="6" t="str">
        <f t="shared" si="1"/>
        <v>Enel Finance International NVCALLABLEFIXEDEURSr Unsecured</v>
      </c>
      <c r="AL98" s="6"/>
    </row>
    <row r="99" ht="15.75" customHeight="1">
      <c r="A99" s="2">
        <v>98.0</v>
      </c>
      <c r="B99" s="4" t="s">
        <v>540</v>
      </c>
      <c r="C99" s="4" t="s">
        <v>646</v>
      </c>
      <c r="D99" s="4" t="s">
        <v>647</v>
      </c>
      <c r="E99" s="4" t="s">
        <v>543</v>
      </c>
      <c r="F99" s="4" t="s">
        <v>155</v>
      </c>
      <c r="G99" s="4" t="s">
        <v>155</v>
      </c>
      <c r="H99" s="4" t="s">
        <v>41</v>
      </c>
      <c r="I99" s="4">
        <v>0.5</v>
      </c>
      <c r="J99" s="4" t="s">
        <v>551</v>
      </c>
      <c r="K99" s="4" t="s">
        <v>648</v>
      </c>
      <c r="L99" s="15">
        <v>0.4878</v>
      </c>
      <c r="M99" s="4" t="s">
        <v>44</v>
      </c>
      <c r="N99" s="4" t="s">
        <v>45</v>
      </c>
      <c r="O99" s="4" t="s">
        <v>46</v>
      </c>
      <c r="P99" s="4" t="s">
        <v>47</v>
      </c>
      <c r="Q99" s="4" t="s">
        <v>48</v>
      </c>
      <c r="R99" s="4" t="s">
        <v>298</v>
      </c>
      <c r="S99" s="4" t="s">
        <v>50</v>
      </c>
      <c r="T99" s="4" t="s">
        <v>51</v>
      </c>
      <c r="U99" s="4" t="s">
        <v>52</v>
      </c>
      <c r="V99" s="4">
        <v>1.4870125E9</v>
      </c>
      <c r="W99" s="4" t="s">
        <v>53</v>
      </c>
      <c r="X99" s="4" t="s">
        <v>53</v>
      </c>
      <c r="Y99" s="4" t="s">
        <v>75</v>
      </c>
      <c r="Z99" s="4" t="s">
        <v>119</v>
      </c>
      <c r="AA99" s="4" t="s">
        <v>144</v>
      </c>
      <c r="AB99" s="4" t="s">
        <v>144</v>
      </c>
      <c r="AC99" s="2" t="s">
        <v>553</v>
      </c>
      <c r="AI99" s="4" t="s">
        <v>649</v>
      </c>
      <c r="AJ99" s="6">
        <v>4.0</v>
      </c>
      <c r="AK99" s="6" t="str">
        <f t="shared" si="1"/>
        <v>Enel Finance International NVCALLABLEFIXEDEURSr Unsecured</v>
      </c>
      <c r="AL99" s="6"/>
    </row>
    <row r="100" ht="15.75" customHeight="1">
      <c r="A100" s="2">
        <v>99.0</v>
      </c>
      <c r="B100" s="4" t="s">
        <v>650</v>
      </c>
      <c r="C100" s="4" t="s">
        <v>651</v>
      </c>
      <c r="D100" s="4" t="s">
        <v>652</v>
      </c>
      <c r="E100" s="4" t="s">
        <v>653</v>
      </c>
      <c r="F100" s="4" t="s">
        <v>41</v>
      </c>
      <c r="G100" s="4" t="s">
        <v>41</v>
      </c>
      <c r="H100" s="4" t="s">
        <v>41</v>
      </c>
      <c r="I100" s="4">
        <v>0.375</v>
      </c>
      <c r="J100" s="4" t="s">
        <v>509</v>
      </c>
      <c r="K100" s="4" t="s">
        <v>510</v>
      </c>
      <c r="L100" s="17">
        <v>0.305</v>
      </c>
      <c r="M100" s="4" t="s">
        <v>142</v>
      </c>
      <c r="N100" s="4" t="s">
        <v>143</v>
      </c>
      <c r="O100" s="4" t="s">
        <v>46</v>
      </c>
      <c r="P100" s="4" t="s">
        <v>47</v>
      </c>
      <c r="Q100" s="4" t="s">
        <v>48</v>
      </c>
      <c r="R100" s="4" t="s">
        <v>298</v>
      </c>
      <c r="S100" s="4" t="s">
        <v>100</v>
      </c>
      <c r="T100" s="4" t="s">
        <v>51</v>
      </c>
      <c r="U100" s="4" t="s">
        <v>52</v>
      </c>
      <c r="V100" s="4">
        <v>1.21222E9</v>
      </c>
      <c r="W100" s="4" t="s">
        <v>405</v>
      </c>
      <c r="X100" s="4" t="s">
        <v>654</v>
      </c>
      <c r="Y100" s="4" t="s">
        <v>75</v>
      </c>
      <c r="Z100" s="4" t="s">
        <v>76</v>
      </c>
      <c r="AA100" s="4" t="s">
        <v>405</v>
      </c>
      <c r="AB100" s="4" t="s">
        <v>655</v>
      </c>
      <c r="AC100" s="2" t="s">
        <v>656</v>
      </c>
      <c r="AI100" s="4" t="s">
        <v>657</v>
      </c>
      <c r="AJ100" s="6" t="s">
        <v>517</v>
      </c>
      <c r="AK100" s="6" t="str">
        <f t="shared" si="1"/>
        <v>Eni SpAAT MATURITYFIXEDEURSr Unsecured</v>
      </c>
      <c r="AL100" s="6"/>
    </row>
    <row r="101" ht="15.75" customHeight="1">
      <c r="A101" s="2">
        <v>100.0</v>
      </c>
      <c r="B101" s="4" t="s">
        <v>658</v>
      </c>
      <c r="C101" s="4" t="s">
        <v>659</v>
      </c>
      <c r="D101" s="4" t="s">
        <v>660</v>
      </c>
      <c r="E101" s="4" t="s">
        <v>661</v>
      </c>
      <c r="F101" s="4" t="s">
        <v>41</v>
      </c>
      <c r="G101" s="4" t="s">
        <v>41</v>
      </c>
      <c r="H101" s="4" t="s">
        <v>41</v>
      </c>
      <c r="I101" s="4">
        <v>5.625</v>
      </c>
      <c r="J101" s="4" t="s">
        <v>662</v>
      </c>
      <c r="K101" s="4" t="s">
        <v>663</v>
      </c>
      <c r="L101" s="17">
        <v>5.8429</v>
      </c>
      <c r="M101" s="4" t="s">
        <v>44</v>
      </c>
      <c r="N101" s="4" t="s">
        <v>45</v>
      </c>
      <c r="O101" s="4" t="s">
        <v>115</v>
      </c>
      <c r="P101" s="4" t="s">
        <v>319</v>
      </c>
      <c r="Q101" s="4" t="s">
        <v>48</v>
      </c>
      <c r="R101" s="4" t="s">
        <v>383</v>
      </c>
      <c r="S101" s="4" t="s">
        <v>50</v>
      </c>
      <c r="T101" s="4" t="s">
        <v>51</v>
      </c>
      <c r="U101" s="4" t="s">
        <v>118</v>
      </c>
      <c r="V101" s="4">
        <v>4.012785E8</v>
      </c>
      <c r="W101" s="4" t="s">
        <v>216</v>
      </c>
      <c r="X101" s="4" t="s">
        <v>282</v>
      </c>
      <c r="Y101" s="4" t="s">
        <v>75</v>
      </c>
      <c r="Z101" s="4" t="s">
        <v>76</v>
      </c>
      <c r="AA101" s="4" t="s">
        <v>218</v>
      </c>
      <c r="AB101" s="4" t="s">
        <v>282</v>
      </c>
      <c r="AC101" s="2" t="s">
        <v>664</v>
      </c>
      <c r="AI101" s="4" t="s">
        <v>665</v>
      </c>
      <c r="AJ101" s="7">
        <v>4987.0</v>
      </c>
      <c r="AK101" s="6" t="str">
        <f t="shared" si="1"/>
        <v>FIS Fabbrica Italiana Sintetici SpACALLABLEFIXEDEURSecured</v>
      </c>
      <c r="AL101" s="7"/>
    </row>
    <row r="102" ht="15.75" customHeight="1">
      <c r="A102" s="2">
        <v>101.0</v>
      </c>
      <c r="B102" s="4" t="s">
        <v>658</v>
      </c>
      <c r="C102" s="4" t="s">
        <v>666</v>
      </c>
      <c r="D102" s="4" t="s">
        <v>667</v>
      </c>
      <c r="E102" s="4" t="s">
        <v>661</v>
      </c>
      <c r="F102" s="4" t="s">
        <v>41</v>
      </c>
      <c r="G102" s="4" t="s">
        <v>41</v>
      </c>
      <c r="H102" s="4" t="s">
        <v>41</v>
      </c>
      <c r="I102" s="4">
        <v>5.625</v>
      </c>
      <c r="J102" s="4" t="s">
        <v>662</v>
      </c>
      <c r="K102" s="4" t="s">
        <v>663</v>
      </c>
      <c r="L102" s="17">
        <v>5.8301</v>
      </c>
      <c r="M102" s="4" t="s">
        <v>44</v>
      </c>
      <c r="N102" s="4" t="s">
        <v>45</v>
      </c>
      <c r="O102" s="4" t="s">
        <v>125</v>
      </c>
      <c r="P102" s="4" t="s">
        <v>319</v>
      </c>
      <c r="Q102" s="4" t="s">
        <v>48</v>
      </c>
      <c r="R102" s="4" t="s">
        <v>383</v>
      </c>
      <c r="S102" s="4" t="s">
        <v>50</v>
      </c>
      <c r="T102" s="4" t="s">
        <v>51</v>
      </c>
      <c r="U102" s="4" t="s">
        <v>118</v>
      </c>
      <c r="V102" s="4">
        <v>4.012785E8</v>
      </c>
      <c r="W102" s="4" t="s">
        <v>216</v>
      </c>
      <c r="X102" s="4" t="s">
        <v>282</v>
      </c>
      <c r="Y102" s="4" t="s">
        <v>75</v>
      </c>
      <c r="Z102" s="4" t="s">
        <v>76</v>
      </c>
      <c r="AA102" s="4" t="s">
        <v>218</v>
      </c>
      <c r="AB102" s="4" t="s">
        <v>282</v>
      </c>
      <c r="AC102" s="2" t="s">
        <v>664</v>
      </c>
      <c r="AI102" s="4" t="s">
        <v>665</v>
      </c>
      <c r="AJ102" s="7">
        <v>4987.0</v>
      </c>
      <c r="AK102" s="6" t="str">
        <f t="shared" si="1"/>
        <v>FIS Fabbrica Italiana Sintetici SpACALLABLEFIXEDEURSecured</v>
      </c>
      <c r="AL102" s="7"/>
    </row>
    <row r="103" ht="15.75" customHeight="1">
      <c r="A103" s="2">
        <v>102.0</v>
      </c>
      <c r="B103" s="4" t="s">
        <v>668</v>
      </c>
      <c r="C103" s="4" t="s">
        <v>669</v>
      </c>
      <c r="D103" s="4" t="s">
        <v>670</v>
      </c>
      <c r="E103" s="4" t="s">
        <v>671</v>
      </c>
      <c r="F103" s="4" t="s">
        <v>212</v>
      </c>
      <c r="G103" s="4" t="s">
        <v>212</v>
      </c>
      <c r="H103" s="4" t="s">
        <v>212</v>
      </c>
      <c r="I103" s="4">
        <v>0.0</v>
      </c>
      <c r="J103" s="4" t="s">
        <v>672</v>
      </c>
      <c r="K103" s="4" t="s">
        <v>673</v>
      </c>
      <c r="L103" s="10" t="s">
        <v>121</v>
      </c>
      <c r="M103" s="4" t="s">
        <v>142</v>
      </c>
      <c r="N103" s="4" t="s">
        <v>143</v>
      </c>
      <c r="O103" s="4" t="s">
        <v>167</v>
      </c>
      <c r="P103" s="4" t="s">
        <v>47</v>
      </c>
      <c r="Q103" s="4" t="s">
        <v>48</v>
      </c>
      <c r="R103" s="4" t="s">
        <v>81</v>
      </c>
      <c r="S103" s="4" t="s">
        <v>50</v>
      </c>
      <c r="T103" s="4" t="s">
        <v>159</v>
      </c>
      <c r="U103" s="4" t="s">
        <v>118</v>
      </c>
      <c r="V103" s="4">
        <v>5.935545E7</v>
      </c>
      <c r="W103" s="4" t="s">
        <v>101</v>
      </c>
      <c r="X103" s="4" t="s">
        <v>674</v>
      </c>
      <c r="Y103" s="4" t="s">
        <v>75</v>
      </c>
      <c r="Z103" s="4" t="s">
        <v>76</v>
      </c>
      <c r="AA103" s="4" t="s">
        <v>247</v>
      </c>
      <c r="AB103" s="4" t="s">
        <v>675</v>
      </c>
      <c r="AC103" s="2" t="s">
        <v>676</v>
      </c>
      <c r="AI103" s="4" t="s">
        <v>677</v>
      </c>
      <c r="AJ103" s="7">
        <v>4764.0</v>
      </c>
      <c r="AK103" s="6" t="str">
        <f t="shared" si="1"/>
        <v>Faber-Castell AGAT MATURITYFLOATINGEURSr Unsecured</v>
      </c>
      <c r="AL103" s="7"/>
    </row>
    <row r="104" ht="15.75" customHeight="1">
      <c r="A104" s="2">
        <v>103.0</v>
      </c>
      <c r="B104" s="4" t="s">
        <v>668</v>
      </c>
      <c r="C104" s="4" t="s">
        <v>678</v>
      </c>
      <c r="D104" s="4" t="s">
        <v>679</v>
      </c>
      <c r="E104" s="4" t="s">
        <v>671</v>
      </c>
      <c r="F104" s="4" t="s">
        <v>212</v>
      </c>
      <c r="G104" s="4" t="s">
        <v>212</v>
      </c>
      <c r="H104" s="4" t="s">
        <v>212</v>
      </c>
      <c r="I104" s="4">
        <v>0.0</v>
      </c>
      <c r="J104" s="4" t="s">
        <v>672</v>
      </c>
      <c r="K104" s="4" t="s">
        <v>680</v>
      </c>
      <c r="L104" s="10" t="s">
        <v>121</v>
      </c>
      <c r="M104" s="4" t="s">
        <v>142</v>
      </c>
      <c r="N104" s="4" t="s">
        <v>143</v>
      </c>
      <c r="O104" s="4" t="s">
        <v>171</v>
      </c>
      <c r="P104" s="4" t="s">
        <v>47</v>
      </c>
      <c r="Q104" s="4" t="s">
        <v>48</v>
      </c>
      <c r="R104" s="4" t="s">
        <v>81</v>
      </c>
      <c r="S104" s="4" t="s">
        <v>50</v>
      </c>
      <c r="T104" s="4" t="s">
        <v>159</v>
      </c>
      <c r="U104" s="4" t="s">
        <v>118</v>
      </c>
      <c r="V104" s="4">
        <v>5.935545E7</v>
      </c>
      <c r="W104" s="4" t="s">
        <v>101</v>
      </c>
      <c r="X104" s="4" t="s">
        <v>674</v>
      </c>
      <c r="Y104" s="4" t="s">
        <v>75</v>
      </c>
      <c r="Z104" s="4" t="s">
        <v>76</v>
      </c>
      <c r="AA104" s="4" t="s">
        <v>247</v>
      </c>
      <c r="AB104" s="4" t="s">
        <v>675</v>
      </c>
      <c r="AC104" s="2" t="s">
        <v>676</v>
      </c>
      <c r="AI104" s="4" t="s">
        <v>677</v>
      </c>
      <c r="AJ104" s="7">
        <v>4764.0</v>
      </c>
      <c r="AK104" s="6" t="str">
        <f t="shared" si="1"/>
        <v>Faber-Castell AGAT MATURITYFLOATINGEURSr Unsecured</v>
      </c>
      <c r="AL104" s="7"/>
    </row>
    <row r="105" ht="15.75" customHeight="1">
      <c r="A105" s="2">
        <v>104.0</v>
      </c>
      <c r="B105" s="4" t="s">
        <v>681</v>
      </c>
      <c r="C105" s="4" t="s">
        <v>682</v>
      </c>
      <c r="D105" s="4" t="s">
        <v>683</v>
      </c>
      <c r="E105" s="4" t="s">
        <v>684</v>
      </c>
      <c r="F105" s="4" t="s">
        <v>95</v>
      </c>
      <c r="G105" s="4" t="s">
        <v>95</v>
      </c>
      <c r="H105" s="4" t="s">
        <v>95</v>
      </c>
      <c r="I105" s="4">
        <v>2.75</v>
      </c>
      <c r="J105" s="4" t="s">
        <v>280</v>
      </c>
      <c r="K105" s="4" t="s">
        <v>685</v>
      </c>
      <c r="L105" s="4">
        <v>2.75</v>
      </c>
      <c r="M105" s="4" t="s">
        <v>44</v>
      </c>
      <c r="N105" s="4" t="s">
        <v>45</v>
      </c>
      <c r="O105" s="4" t="s">
        <v>98</v>
      </c>
      <c r="P105" s="4" t="s">
        <v>47</v>
      </c>
      <c r="Q105" s="4" t="s">
        <v>48</v>
      </c>
      <c r="R105" s="4" t="s">
        <v>117</v>
      </c>
      <c r="S105" s="4" t="s">
        <v>117</v>
      </c>
      <c r="T105" s="4" t="s">
        <v>51</v>
      </c>
      <c r="U105" s="4" t="s">
        <v>118</v>
      </c>
      <c r="V105" s="4">
        <v>1.381476E9</v>
      </c>
      <c r="W105" s="4" t="s">
        <v>101</v>
      </c>
      <c r="X105" s="4" t="s">
        <v>686</v>
      </c>
      <c r="Y105" s="4" t="s">
        <v>75</v>
      </c>
      <c r="Z105" s="4" t="s">
        <v>76</v>
      </c>
      <c r="AA105" s="4" t="s">
        <v>103</v>
      </c>
      <c r="AB105" s="4" t="s">
        <v>687</v>
      </c>
      <c r="AC105" s="18" t="s">
        <v>688</v>
      </c>
      <c r="AI105" s="4" t="s">
        <v>689</v>
      </c>
      <c r="AJ105" s="7">
        <v>4166.0</v>
      </c>
      <c r="AK105" s="6" t="str">
        <f t="shared" si="1"/>
        <v>Faurecia SECALLABLEFIXEDEURSr Unsecured</v>
      </c>
      <c r="AL105" s="7"/>
    </row>
    <row r="106" ht="15.75" customHeight="1">
      <c r="A106" s="2">
        <v>105.0</v>
      </c>
      <c r="B106" s="4" t="s">
        <v>681</v>
      </c>
      <c r="C106" s="4" t="s">
        <v>690</v>
      </c>
      <c r="D106" s="4" t="s">
        <v>691</v>
      </c>
      <c r="E106" s="4" t="s">
        <v>684</v>
      </c>
      <c r="F106" s="4" t="s">
        <v>95</v>
      </c>
      <c r="G106" s="4" t="s">
        <v>95</v>
      </c>
      <c r="H106" s="4" t="s">
        <v>95</v>
      </c>
      <c r="I106" s="4">
        <v>0.0</v>
      </c>
      <c r="J106" s="4" t="s">
        <v>692</v>
      </c>
      <c r="K106" s="4" t="s">
        <v>693</v>
      </c>
      <c r="L106" s="10" t="s">
        <v>121</v>
      </c>
      <c r="M106" s="4" t="s">
        <v>142</v>
      </c>
      <c r="N106" s="4" t="s">
        <v>143</v>
      </c>
      <c r="O106" s="4" t="s">
        <v>171</v>
      </c>
      <c r="P106" s="4" t="s">
        <v>47</v>
      </c>
      <c r="Q106" s="4" t="s">
        <v>116</v>
      </c>
      <c r="R106" s="4" t="s">
        <v>81</v>
      </c>
      <c r="S106" s="4" t="s">
        <v>117</v>
      </c>
      <c r="T106" s="4" t="s">
        <v>159</v>
      </c>
      <c r="U106" s="4" t="s">
        <v>202</v>
      </c>
      <c r="V106" s="4">
        <v>3.35E7</v>
      </c>
      <c r="W106" s="4" t="s">
        <v>101</v>
      </c>
      <c r="X106" s="4" t="s">
        <v>686</v>
      </c>
      <c r="Y106" s="4" t="s">
        <v>75</v>
      </c>
      <c r="Z106" s="4" t="s">
        <v>76</v>
      </c>
      <c r="AA106" s="4" t="s">
        <v>103</v>
      </c>
      <c r="AB106" s="4" t="s">
        <v>687</v>
      </c>
      <c r="AC106" s="2" t="s">
        <v>694</v>
      </c>
      <c r="AI106" s="4" t="s">
        <v>695</v>
      </c>
      <c r="AJ106" s="7">
        <v>4073.0</v>
      </c>
      <c r="AK106" s="6" t="str">
        <f t="shared" si="1"/>
        <v>Faurecia SEAT MATURITYFLOATINGUSDSr Unsecured</v>
      </c>
      <c r="AL106" s="7"/>
    </row>
    <row r="107" ht="15.75" customHeight="1">
      <c r="A107" s="2">
        <v>106.0</v>
      </c>
      <c r="B107" s="4" t="s">
        <v>681</v>
      </c>
      <c r="C107" s="4" t="s">
        <v>696</v>
      </c>
      <c r="D107" s="4" t="s">
        <v>697</v>
      </c>
      <c r="E107" s="4" t="s">
        <v>684</v>
      </c>
      <c r="F107" s="4" t="s">
        <v>95</v>
      </c>
      <c r="G107" s="4" t="s">
        <v>95</v>
      </c>
      <c r="H107" s="4" t="s">
        <v>95</v>
      </c>
      <c r="I107" s="4">
        <v>0.0</v>
      </c>
      <c r="J107" s="4" t="s">
        <v>692</v>
      </c>
      <c r="K107" s="4" t="s">
        <v>698</v>
      </c>
      <c r="L107" s="10" t="s">
        <v>121</v>
      </c>
      <c r="M107" s="4" t="s">
        <v>142</v>
      </c>
      <c r="N107" s="4" t="s">
        <v>143</v>
      </c>
      <c r="O107" s="4" t="s">
        <v>699</v>
      </c>
      <c r="P107" s="4" t="s">
        <v>47</v>
      </c>
      <c r="Q107" s="4" t="s">
        <v>48</v>
      </c>
      <c r="R107" s="4" t="s">
        <v>81</v>
      </c>
      <c r="S107" s="4" t="s">
        <v>117</v>
      </c>
      <c r="T107" s="4" t="s">
        <v>159</v>
      </c>
      <c r="U107" s="4" t="s">
        <v>118</v>
      </c>
      <c r="V107" s="4">
        <v>7.590497E8</v>
      </c>
      <c r="W107" s="4" t="s">
        <v>101</v>
      </c>
      <c r="X107" s="4" t="s">
        <v>686</v>
      </c>
      <c r="Y107" s="4" t="s">
        <v>75</v>
      </c>
      <c r="Z107" s="4" t="s">
        <v>76</v>
      </c>
      <c r="AA107" s="4" t="s">
        <v>103</v>
      </c>
      <c r="AB107" s="4" t="s">
        <v>687</v>
      </c>
      <c r="AC107" s="2" t="s">
        <v>700</v>
      </c>
      <c r="AI107" s="4" t="s">
        <v>701</v>
      </c>
      <c r="AJ107" s="7">
        <v>4073.0</v>
      </c>
      <c r="AK107" s="6" t="str">
        <f t="shared" si="1"/>
        <v>Faurecia SEAT MATURITYFLOATINGEURSr Unsecured</v>
      </c>
      <c r="AL107" s="7"/>
    </row>
    <row r="108" ht="15.75" customHeight="1">
      <c r="A108" s="2">
        <v>107.0</v>
      </c>
      <c r="B108" s="4" t="s">
        <v>681</v>
      </c>
      <c r="C108" s="4" t="s">
        <v>702</v>
      </c>
      <c r="D108" s="4" t="s">
        <v>703</v>
      </c>
      <c r="E108" s="4" t="s">
        <v>684</v>
      </c>
      <c r="F108" s="4" t="s">
        <v>95</v>
      </c>
      <c r="G108" s="4" t="s">
        <v>95</v>
      </c>
      <c r="H108" s="4" t="s">
        <v>95</v>
      </c>
      <c r="I108" s="4">
        <v>0.0</v>
      </c>
      <c r="J108" s="4" t="s">
        <v>692</v>
      </c>
      <c r="K108" s="4" t="s">
        <v>704</v>
      </c>
      <c r="L108" s="10" t="s">
        <v>121</v>
      </c>
      <c r="M108" s="4" t="s">
        <v>142</v>
      </c>
      <c r="N108" s="4" t="s">
        <v>143</v>
      </c>
      <c r="O108" s="4" t="s">
        <v>484</v>
      </c>
      <c r="P108" s="4" t="s">
        <v>47</v>
      </c>
      <c r="Q108" s="4" t="s">
        <v>48</v>
      </c>
      <c r="R108" s="4" t="s">
        <v>81</v>
      </c>
      <c r="S108" s="4" t="s">
        <v>117</v>
      </c>
      <c r="T108" s="4" t="s">
        <v>159</v>
      </c>
      <c r="U108" s="4" t="s">
        <v>118</v>
      </c>
      <c r="V108" s="4">
        <v>7.93037E8</v>
      </c>
      <c r="W108" s="4" t="s">
        <v>101</v>
      </c>
      <c r="X108" s="4" t="s">
        <v>686</v>
      </c>
      <c r="Y108" s="4" t="s">
        <v>75</v>
      </c>
      <c r="Z108" s="4" t="s">
        <v>76</v>
      </c>
      <c r="AA108" s="4" t="s">
        <v>103</v>
      </c>
      <c r="AB108" s="4" t="s">
        <v>687</v>
      </c>
      <c r="AC108" s="2" t="s">
        <v>700</v>
      </c>
      <c r="AI108" s="4" t="s">
        <v>705</v>
      </c>
      <c r="AJ108" s="7">
        <v>4073.0</v>
      </c>
      <c r="AK108" s="6" t="str">
        <f t="shared" si="1"/>
        <v>Faurecia SEAT MATURITYFLOATINGEURSr Unsecured</v>
      </c>
      <c r="AL108" s="7"/>
    </row>
    <row r="109" ht="15.75" customHeight="1">
      <c r="A109" s="2">
        <v>108.0</v>
      </c>
      <c r="B109" s="4" t="s">
        <v>681</v>
      </c>
      <c r="C109" s="4" t="s">
        <v>706</v>
      </c>
      <c r="D109" s="4" t="s">
        <v>707</v>
      </c>
      <c r="E109" s="4" t="s">
        <v>684</v>
      </c>
      <c r="F109" s="4" t="s">
        <v>95</v>
      </c>
      <c r="G109" s="4" t="s">
        <v>95</v>
      </c>
      <c r="H109" s="4" t="s">
        <v>95</v>
      </c>
      <c r="I109" s="4">
        <v>0.0</v>
      </c>
      <c r="J109" s="4" t="s">
        <v>692</v>
      </c>
      <c r="K109" s="4" t="s">
        <v>704</v>
      </c>
      <c r="L109" s="10" t="s">
        <v>121</v>
      </c>
      <c r="M109" s="4" t="s">
        <v>142</v>
      </c>
      <c r="N109" s="4" t="s">
        <v>143</v>
      </c>
      <c r="O109" s="4" t="s">
        <v>478</v>
      </c>
      <c r="P109" s="4" t="s">
        <v>47</v>
      </c>
      <c r="Q109" s="4" t="s">
        <v>48</v>
      </c>
      <c r="R109" s="4" t="s">
        <v>81</v>
      </c>
      <c r="S109" s="4" t="s">
        <v>117</v>
      </c>
      <c r="T109" s="4" t="s">
        <v>51</v>
      </c>
      <c r="U109" s="4" t="s">
        <v>52</v>
      </c>
      <c r="V109" s="4">
        <v>4.5882855E8</v>
      </c>
      <c r="W109" s="4" t="s">
        <v>101</v>
      </c>
      <c r="X109" s="4" t="s">
        <v>686</v>
      </c>
      <c r="Y109" s="4" t="s">
        <v>75</v>
      </c>
      <c r="Z109" s="4" t="s">
        <v>76</v>
      </c>
      <c r="AA109" s="4" t="s">
        <v>103</v>
      </c>
      <c r="AB109" s="4" t="s">
        <v>687</v>
      </c>
      <c r="AC109" s="2" t="s">
        <v>700</v>
      </c>
      <c r="AI109" s="4" t="s">
        <v>708</v>
      </c>
      <c r="AJ109" s="7">
        <v>4073.0</v>
      </c>
      <c r="AK109" s="6" t="str">
        <f t="shared" si="1"/>
        <v>Faurecia SEAT MATURITYFIXEDEURSr Unsecured</v>
      </c>
      <c r="AL109" s="7"/>
    </row>
    <row r="110" ht="15.75" customHeight="1">
      <c r="A110" s="2">
        <v>109.0</v>
      </c>
      <c r="B110" s="4" t="s">
        <v>681</v>
      </c>
      <c r="C110" s="4" t="s">
        <v>709</v>
      </c>
      <c r="D110" s="4" t="s">
        <v>710</v>
      </c>
      <c r="E110" s="4" t="s">
        <v>684</v>
      </c>
      <c r="F110" s="4" t="s">
        <v>95</v>
      </c>
      <c r="G110" s="4" t="s">
        <v>95</v>
      </c>
      <c r="H110" s="4" t="s">
        <v>95</v>
      </c>
      <c r="I110" s="4">
        <v>0.0</v>
      </c>
      <c r="J110" s="4" t="s">
        <v>692</v>
      </c>
      <c r="K110" s="4" t="s">
        <v>698</v>
      </c>
      <c r="L110" s="10" t="s">
        <v>121</v>
      </c>
      <c r="M110" s="4" t="s">
        <v>142</v>
      </c>
      <c r="N110" s="4" t="s">
        <v>143</v>
      </c>
      <c r="O110" s="4" t="s">
        <v>711</v>
      </c>
      <c r="P110" s="4" t="s">
        <v>47</v>
      </c>
      <c r="Q110" s="4" t="s">
        <v>48</v>
      </c>
      <c r="R110" s="4" t="s">
        <v>81</v>
      </c>
      <c r="S110" s="4" t="s">
        <v>117</v>
      </c>
      <c r="T110" s="4" t="s">
        <v>51</v>
      </c>
      <c r="U110" s="4" t="s">
        <v>52</v>
      </c>
      <c r="V110" s="4">
        <v>7.93037E8</v>
      </c>
      <c r="W110" s="4" t="s">
        <v>101</v>
      </c>
      <c r="X110" s="4" t="s">
        <v>686</v>
      </c>
      <c r="Y110" s="4" t="s">
        <v>75</v>
      </c>
      <c r="Z110" s="4" t="s">
        <v>76</v>
      </c>
      <c r="AA110" s="4" t="s">
        <v>103</v>
      </c>
      <c r="AB110" s="4" t="s">
        <v>687</v>
      </c>
      <c r="AC110" s="2" t="s">
        <v>700</v>
      </c>
      <c r="AI110" s="4" t="s">
        <v>708</v>
      </c>
      <c r="AJ110" s="7">
        <v>4073.0</v>
      </c>
      <c r="AK110" s="6" t="str">
        <f t="shared" si="1"/>
        <v>Faurecia SEAT MATURITYFIXEDEURSr Unsecured</v>
      </c>
      <c r="AL110" s="7"/>
    </row>
    <row r="111" ht="15.75" customHeight="1">
      <c r="A111" s="2">
        <v>110.0</v>
      </c>
      <c r="B111" s="4" t="s">
        <v>681</v>
      </c>
      <c r="C111" s="4" t="s">
        <v>712</v>
      </c>
      <c r="D111" s="4" t="s">
        <v>713</v>
      </c>
      <c r="E111" s="4" t="s">
        <v>684</v>
      </c>
      <c r="F111" s="4" t="s">
        <v>95</v>
      </c>
      <c r="G111" s="4" t="s">
        <v>95</v>
      </c>
      <c r="H111" s="4" t="s">
        <v>95</v>
      </c>
      <c r="I111" s="4">
        <v>0.0</v>
      </c>
      <c r="J111" s="4" t="s">
        <v>692</v>
      </c>
      <c r="K111" s="4" t="s">
        <v>714</v>
      </c>
      <c r="L111" s="10" t="s">
        <v>121</v>
      </c>
      <c r="M111" s="4" t="s">
        <v>142</v>
      </c>
      <c r="N111" s="4" t="s">
        <v>143</v>
      </c>
      <c r="O111" s="4" t="s">
        <v>715</v>
      </c>
      <c r="P111" s="4" t="s">
        <v>47</v>
      </c>
      <c r="Q111" s="4" t="s">
        <v>48</v>
      </c>
      <c r="R111" s="4" t="s">
        <v>81</v>
      </c>
      <c r="S111" s="4" t="s">
        <v>117</v>
      </c>
      <c r="T111" s="4" t="s">
        <v>159</v>
      </c>
      <c r="U111" s="4" t="s">
        <v>118</v>
      </c>
      <c r="V111" s="4">
        <v>7.590497E8</v>
      </c>
      <c r="W111" s="4" t="s">
        <v>101</v>
      </c>
      <c r="X111" s="4" t="s">
        <v>686</v>
      </c>
      <c r="Y111" s="4" t="s">
        <v>75</v>
      </c>
      <c r="Z111" s="4" t="s">
        <v>76</v>
      </c>
      <c r="AA111" s="4" t="s">
        <v>103</v>
      </c>
      <c r="AB111" s="4" t="s">
        <v>687</v>
      </c>
      <c r="AC111" s="2" t="s">
        <v>700</v>
      </c>
      <c r="AI111" s="4" t="s">
        <v>701</v>
      </c>
      <c r="AJ111" s="7">
        <v>4073.0</v>
      </c>
      <c r="AK111" s="6" t="str">
        <f t="shared" si="1"/>
        <v>Faurecia SEAT MATURITYFLOATINGEURSr Unsecured</v>
      </c>
      <c r="AL111" s="7"/>
    </row>
    <row r="112" ht="15.75" customHeight="1">
      <c r="A112" s="2">
        <v>111.0</v>
      </c>
      <c r="B112" s="4" t="s">
        <v>681</v>
      </c>
      <c r="C112" s="4" t="s">
        <v>716</v>
      </c>
      <c r="D112" s="4" t="s">
        <v>717</v>
      </c>
      <c r="E112" s="4" t="s">
        <v>684</v>
      </c>
      <c r="F112" s="4" t="s">
        <v>95</v>
      </c>
      <c r="G112" s="4" t="s">
        <v>95</v>
      </c>
      <c r="H112" s="4" t="s">
        <v>95</v>
      </c>
      <c r="I112" s="4">
        <v>0.0</v>
      </c>
      <c r="J112" s="4" t="s">
        <v>718</v>
      </c>
      <c r="K112" s="4" t="s">
        <v>719</v>
      </c>
      <c r="L112" s="10" t="s">
        <v>121</v>
      </c>
      <c r="M112" s="4" t="s">
        <v>142</v>
      </c>
      <c r="N112" s="4" t="s">
        <v>143</v>
      </c>
      <c r="O112" s="4" t="s">
        <v>720</v>
      </c>
      <c r="P112" s="4" t="s">
        <v>47</v>
      </c>
      <c r="Q112" s="4" t="s">
        <v>48</v>
      </c>
      <c r="R112" s="4" t="s">
        <v>81</v>
      </c>
      <c r="S112" s="4" t="s">
        <v>117</v>
      </c>
      <c r="T112" s="4" t="s">
        <v>159</v>
      </c>
      <c r="U112" s="4" t="s">
        <v>118</v>
      </c>
      <c r="V112" s="4">
        <v>5.62035E7</v>
      </c>
      <c r="W112" s="4" t="s">
        <v>101</v>
      </c>
      <c r="X112" s="4" t="s">
        <v>686</v>
      </c>
      <c r="Y112" s="4" t="s">
        <v>75</v>
      </c>
      <c r="Z112" s="4" t="s">
        <v>76</v>
      </c>
      <c r="AA112" s="4" t="s">
        <v>103</v>
      </c>
      <c r="AB112" s="4" t="s">
        <v>687</v>
      </c>
      <c r="AC112" s="10" t="s">
        <v>121</v>
      </c>
      <c r="AI112" s="4" t="s">
        <v>721</v>
      </c>
      <c r="AJ112" s="7">
        <v>5233.0</v>
      </c>
      <c r="AK112" s="6" t="str">
        <f t="shared" si="1"/>
        <v>Faurecia SEAT MATURITYFLOATINGEURSr Unsecured</v>
      </c>
      <c r="AL112" s="7"/>
    </row>
    <row r="113" ht="15.75" customHeight="1">
      <c r="A113" s="2">
        <v>112.0</v>
      </c>
      <c r="B113" s="4" t="s">
        <v>722</v>
      </c>
      <c r="C113" s="4" t="s">
        <v>723</v>
      </c>
      <c r="D113" s="4" t="s">
        <v>724</v>
      </c>
      <c r="E113" s="4" t="s">
        <v>725</v>
      </c>
      <c r="F113" s="4" t="s">
        <v>212</v>
      </c>
      <c r="G113" s="4" t="s">
        <v>212</v>
      </c>
      <c r="H113" s="4" t="s">
        <v>212</v>
      </c>
      <c r="I113" s="4">
        <v>0.0</v>
      </c>
      <c r="J113" s="4" t="s">
        <v>726</v>
      </c>
      <c r="K113" s="4" t="s">
        <v>727</v>
      </c>
      <c r="L113" s="10" t="s">
        <v>121</v>
      </c>
      <c r="M113" s="4" t="s">
        <v>142</v>
      </c>
      <c r="N113" s="4" t="s">
        <v>143</v>
      </c>
      <c r="O113" s="4" t="s">
        <v>167</v>
      </c>
      <c r="P113" s="4" t="s">
        <v>47</v>
      </c>
      <c r="Q113" s="4" t="s">
        <v>48</v>
      </c>
      <c r="R113" s="4" t="s">
        <v>81</v>
      </c>
      <c r="S113" s="4" t="s">
        <v>50</v>
      </c>
      <c r="T113" s="4" t="s">
        <v>159</v>
      </c>
      <c r="U113" s="4" t="s">
        <v>118</v>
      </c>
      <c r="V113" s="4">
        <v>4.135145E8</v>
      </c>
      <c r="W113" s="4" t="s">
        <v>101</v>
      </c>
      <c r="X113" s="4" t="s">
        <v>686</v>
      </c>
      <c r="Y113" s="4" t="s">
        <v>75</v>
      </c>
      <c r="Z113" s="4" t="s">
        <v>76</v>
      </c>
      <c r="AA113" s="4" t="s">
        <v>103</v>
      </c>
      <c r="AB113" s="4" t="s">
        <v>687</v>
      </c>
      <c r="AC113" s="2" t="s">
        <v>728</v>
      </c>
      <c r="AI113" s="4" t="s">
        <v>729</v>
      </c>
      <c r="AJ113" s="7">
        <v>3986.0</v>
      </c>
      <c r="AK113" s="6" t="str">
        <f t="shared" si="1"/>
        <v>Fritz Draexlmaier GmbH &amp; Co KGAT MATURITYFLOATINGEURSr Unsecured</v>
      </c>
      <c r="AL113" s="7"/>
    </row>
    <row r="114" ht="15.75" customHeight="1">
      <c r="A114" s="2">
        <v>113.0</v>
      </c>
      <c r="B114" s="4" t="s">
        <v>722</v>
      </c>
      <c r="C114" s="4" t="s">
        <v>730</v>
      </c>
      <c r="D114" s="4" t="s">
        <v>731</v>
      </c>
      <c r="E114" s="4" t="s">
        <v>725</v>
      </c>
      <c r="F114" s="4" t="s">
        <v>212</v>
      </c>
      <c r="G114" s="4" t="s">
        <v>212</v>
      </c>
      <c r="H114" s="4" t="s">
        <v>212</v>
      </c>
      <c r="I114" s="4">
        <v>0.0</v>
      </c>
      <c r="J114" s="4" t="s">
        <v>726</v>
      </c>
      <c r="K114" s="4" t="s">
        <v>732</v>
      </c>
      <c r="L114" s="10" t="s">
        <v>121</v>
      </c>
      <c r="M114" s="4" t="s">
        <v>142</v>
      </c>
      <c r="N114" s="4" t="s">
        <v>143</v>
      </c>
      <c r="O114" s="4" t="s">
        <v>257</v>
      </c>
      <c r="P114" s="4" t="s">
        <v>47</v>
      </c>
      <c r="Q114" s="4" t="s">
        <v>48</v>
      </c>
      <c r="R114" s="4" t="s">
        <v>81</v>
      </c>
      <c r="S114" s="4" t="s">
        <v>50</v>
      </c>
      <c r="T114" s="4" t="s">
        <v>51</v>
      </c>
      <c r="U114" s="4" t="s">
        <v>52</v>
      </c>
      <c r="V114" s="4">
        <v>4.135145E8</v>
      </c>
      <c r="W114" s="4" t="s">
        <v>101</v>
      </c>
      <c r="X114" s="4" t="s">
        <v>686</v>
      </c>
      <c r="Y114" s="4" t="s">
        <v>75</v>
      </c>
      <c r="Z114" s="4" t="s">
        <v>76</v>
      </c>
      <c r="AA114" s="4" t="s">
        <v>103</v>
      </c>
      <c r="AB114" s="4" t="s">
        <v>687</v>
      </c>
      <c r="AC114" s="2" t="s">
        <v>728</v>
      </c>
      <c r="AI114" s="4" t="s">
        <v>729</v>
      </c>
      <c r="AJ114" s="7">
        <v>3986.0</v>
      </c>
      <c r="AK114" s="6" t="str">
        <f t="shared" si="1"/>
        <v>Fritz Draexlmaier GmbH &amp; Co KGAT MATURITYFIXEDEURSr Unsecured</v>
      </c>
      <c r="AL114" s="7"/>
    </row>
    <row r="115" ht="15.75" customHeight="1">
      <c r="A115" s="2">
        <v>114.0</v>
      </c>
      <c r="B115" s="4" t="s">
        <v>722</v>
      </c>
      <c r="C115" s="4" t="s">
        <v>733</v>
      </c>
      <c r="D115" s="4" t="s">
        <v>734</v>
      </c>
      <c r="E115" s="4" t="s">
        <v>725</v>
      </c>
      <c r="F115" s="4" t="s">
        <v>212</v>
      </c>
      <c r="G115" s="4" t="s">
        <v>212</v>
      </c>
      <c r="H115" s="4" t="s">
        <v>212</v>
      </c>
      <c r="I115" s="4">
        <v>0.0</v>
      </c>
      <c r="J115" s="4" t="s">
        <v>726</v>
      </c>
      <c r="K115" s="4" t="s">
        <v>735</v>
      </c>
      <c r="L115" s="10" t="s">
        <v>121</v>
      </c>
      <c r="M115" s="4" t="s">
        <v>142</v>
      </c>
      <c r="N115" s="4" t="s">
        <v>143</v>
      </c>
      <c r="O115" s="4" t="s">
        <v>458</v>
      </c>
      <c r="P115" s="4" t="s">
        <v>47</v>
      </c>
      <c r="Q115" s="4" t="s">
        <v>48</v>
      </c>
      <c r="R115" s="4" t="s">
        <v>81</v>
      </c>
      <c r="S115" s="4" t="s">
        <v>50</v>
      </c>
      <c r="T115" s="4" t="s">
        <v>159</v>
      </c>
      <c r="U115" s="4" t="s">
        <v>118</v>
      </c>
      <c r="V115" s="4">
        <v>4.135145E8</v>
      </c>
      <c r="W115" s="4" t="s">
        <v>101</v>
      </c>
      <c r="X115" s="4" t="s">
        <v>686</v>
      </c>
      <c r="Y115" s="4" t="s">
        <v>75</v>
      </c>
      <c r="Z115" s="4" t="s">
        <v>76</v>
      </c>
      <c r="AA115" s="4" t="s">
        <v>103</v>
      </c>
      <c r="AB115" s="4" t="s">
        <v>687</v>
      </c>
      <c r="AC115" s="2" t="s">
        <v>728</v>
      </c>
      <c r="AI115" s="4" t="s">
        <v>729</v>
      </c>
      <c r="AJ115" s="7">
        <v>3986.0</v>
      </c>
      <c r="AK115" s="6" t="str">
        <f t="shared" si="1"/>
        <v>Fritz Draexlmaier GmbH &amp; Co KGAT MATURITYFLOATINGEURSr Unsecured</v>
      </c>
      <c r="AL115" s="7"/>
    </row>
    <row r="116" ht="15.75" customHeight="1">
      <c r="A116" s="2">
        <v>115.0</v>
      </c>
      <c r="B116" s="4" t="s">
        <v>722</v>
      </c>
      <c r="C116" s="4" t="s">
        <v>736</v>
      </c>
      <c r="D116" s="4" t="s">
        <v>737</v>
      </c>
      <c r="E116" s="4" t="s">
        <v>725</v>
      </c>
      <c r="F116" s="4" t="s">
        <v>212</v>
      </c>
      <c r="G116" s="4" t="s">
        <v>212</v>
      </c>
      <c r="H116" s="4" t="s">
        <v>212</v>
      </c>
      <c r="I116" s="4">
        <v>0.0</v>
      </c>
      <c r="J116" s="4" t="s">
        <v>726</v>
      </c>
      <c r="K116" s="4" t="s">
        <v>738</v>
      </c>
      <c r="L116" s="10" t="s">
        <v>121</v>
      </c>
      <c r="M116" s="4" t="s">
        <v>142</v>
      </c>
      <c r="N116" s="4" t="s">
        <v>143</v>
      </c>
      <c r="O116" s="4" t="s">
        <v>171</v>
      </c>
      <c r="P116" s="4" t="s">
        <v>47</v>
      </c>
      <c r="Q116" s="4" t="s">
        <v>48</v>
      </c>
      <c r="R116" s="4" t="s">
        <v>81</v>
      </c>
      <c r="S116" s="4" t="s">
        <v>50</v>
      </c>
      <c r="T116" s="4" t="s">
        <v>159</v>
      </c>
      <c r="U116" s="4" t="s">
        <v>118</v>
      </c>
      <c r="V116" s="4">
        <v>4.135145E8</v>
      </c>
      <c r="W116" s="4" t="s">
        <v>101</v>
      </c>
      <c r="X116" s="4" t="s">
        <v>686</v>
      </c>
      <c r="Y116" s="4" t="s">
        <v>75</v>
      </c>
      <c r="Z116" s="4" t="s">
        <v>76</v>
      </c>
      <c r="AA116" s="4" t="s">
        <v>103</v>
      </c>
      <c r="AB116" s="4" t="s">
        <v>687</v>
      </c>
      <c r="AC116" s="2" t="s">
        <v>728</v>
      </c>
      <c r="AI116" s="4" t="s">
        <v>729</v>
      </c>
      <c r="AJ116" s="7">
        <v>3986.0</v>
      </c>
      <c r="AK116" s="6" t="str">
        <f t="shared" si="1"/>
        <v>Fritz Draexlmaier GmbH &amp; Co KGAT MATURITYFLOATINGEURSr Unsecured</v>
      </c>
      <c r="AL116" s="7"/>
    </row>
    <row r="117" ht="15.75" customHeight="1">
      <c r="A117" s="2">
        <v>116.0</v>
      </c>
      <c r="B117" s="4" t="s">
        <v>739</v>
      </c>
      <c r="C117" s="4" t="s">
        <v>740</v>
      </c>
      <c r="D117" s="4" t="s">
        <v>741</v>
      </c>
      <c r="E117" s="4" t="s">
        <v>742</v>
      </c>
      <c r="F117" s="4" t="s">
        <v>743</v>
      </c>
      <c r="G117" s="4" t="s">
        <v>743</v>
      </c>
      <c r="H117" s="4" t="s">
        <v>743</v>
      </c>
      <c r="I117" s="4">
        <v>2.3</v>
      </c>
      <c r="J117" s="4" t="s">
        <v>531</v>
      </c>
      <c r="K117" s="4" t="s">
        <v>353</v>
      </c>
      <c r="L117" s="17">
        <v>2.3151</v>
      </c>
      <c r="M117" s="4" t="s">
        <v>44</v>
      </c>
      <c r="N117" s="4" t="s">
        <v>45</v>
      </c>
      <c r="O117" s="4" t="s">
        <v>98</v>
      </c>
      <c r="P117" s="4" t="s">
        <v>744</v>
      </c>
      <c r="Q117" s="4" t="s">
        <v>48</v>
      </c>
      <c r="R117" s="4" t="s">
        <v>81</v>
      </c>
      <c r="S117" s="4" t="s">
        <v>50</v>
      </c>
      <c r="T117" s="4" t="s">
        <v>51</v>
      </c>
      <c r="U117" s="4" t="s">
        <v>118</v>
      </c>
      <c r="V117" s="4">
        <v>3.38154E8</v>
      </c>
      <c r="W117" s="4" t="s">
        <v>73</v>
      </c>
      <c r="X117" s="4" t="s">
        <v>74</v>
      </c>
      <c r="Y117" s="4" t="s">
        <v>75</v>
      </c>
      <c r="Z117" s="4" t="s">
        <v>76</v>
      </c>
      <c r="AA117" s="4" t="s">
        <v>77</v>
      </c>
      <c r="AB117" s="4" t="s">
        <v>78</v>
      </c>
      <c r="AC117" s="2" t="s">
        <v>745</v>
      </c>
      <c r="AI117" s="4" t="s">
        <v>746</v>
      </c>
      <c r="AJ117" s="7">
        <v>4107.0</v>
      </c>
      <c r="AK117" s="6" t="str">
        <f t="shared" si="1"/>
        <v>GEK Terna Holding Real Estate Construction SACALLABLEFIXEDEURUnsecured</v>
      </c>
      <c r="AL117" s="7"/>
    </row>
    <row r="118" ht="15.75" customHeight="1">
      <c r="A118" s="2">
        <v>117.0</v>
      </c>
      <c r="B118" s="4" t="s">
        <v>747</v>
      </c>
      <c r="C118" s="4" t="s">
        <v>748</v>
      </c>
      <c r="D118" s="4" t="s">
        <v>749</v>
      </c>
      <c r="E118" s="4" t="s">
        <v>750</v>
      </c>
      <c r="F118" s="4" t="s">
        <v>198</v>
      </c>
      <c r="G118" s="4" t="s">
        <v>198</v>
      </c>
      <c r="H118" s="4" t="s">
        <v>198</v>
      </c>
      <c r="I118" s="4">
        <v>1.266</v>
      </c>
      <c r="J118" s="4" t="s">
        <v>751</v>
      </c>
      <c r="K118" s="4" t="s">
        <v>752</v>
      </c>
      <c r="L118" s="17">
        <v>1.081</v>
      </c>
      <c r="M118" s="4" t="s">
        <v>142</v>
      </c>
      <c r="N118" s="4" t="s">
        <v>143</v>
      </c>
      <c r="O118" s="4" t="s">
        <v>533</v>
      </c>
      <c r="P118" s="4" t="s">
        <v>47</v>
      </c>
      <c r="Q118" s="4" t="s">
        <v>201</v>
      </c>
      <c r="R118" s="4" t="s">
        <v>81</v>
      </c>
      <c r="S118" s="4" t="s">
        <v>50</v>
      </c>
      <c r="T118" s="4" t="s">
        <v>159</v>
      </c>
      <c r="U118" s="4" t="s">
        <v>202</v>
      </c>
      <c r="V118" s="4">
        <v>6.8178E7</v>
      </c>
      <c r="W118" s="4" t="s">
        <v>216</v>
      </c>
      <c r="X118" s="4" t="s">
        <v>217</v>
      </c>
      <c r="Y118" s="4" t="s">
        <v>75</v>
      </c>
      <c r="Z118" s="4" t="s">
        <v>76</v>
      </c>
      <c r="AA118" s="4" t="s">
        <v>218</v>
      </c>
      <c r="AB118" s="4" t="s">
        <v>219</v>
      </c>
      <c r="AC118" s="2" t="s">
        <v>753</v>
      </c>
      <c r="AI118" s="4" t="s">
        <v>754</v>
      </c>
      <c r="AJ118" s="7">
        <v>4026.0</v>
      </c>
      <c r="AK118" s="6" t="str">
        <f t="shared" si="1"/>
        <v>Granges ABAT MATURITYFLOATINGSEKSr Unsecured</v>
      </c>
      <c r="AL118" s="7"/>
    </row>
    <row r="119" ht="15.75" customHeight="1">
      <c r="A119" s="2">
        <v>118.0</v>
      </c>
      <c r="B119" s="4" t="s">
        <v>755</v>
      </c>
      <c r="C119" s="4" t="s">
        <v>756</v>
      </c>
      <c r="D119" s="4" t="s">
        <v>757</v>
      </c>
      <c r="E119" s="4" t="s">
        <v>758</v>
      </c>
      <c r="F119" s="4" t="s">
        <v>198</v>
      </c>
      <c r="G119" s="4" t="s">
        <v>198</v>
      </c>
      <c r="H119" s="4" t="s">
        <v>198</v>
      </c>
      <c r="I119" s="4">
        <v>7.0</v>
      </c>
      <c r="J119" s="4" t="s">
        <v>759</v>
      </c>
      <c r="K119" s="4" t="s">
        <v>760</v>
      </c>
      <c r="L119" s="17">
        <v>6.8084</v>
      </c>
      <c r="M119" s="4" t="s">
        <v>44</v>
      </c>
      <c r="N119" s="4" t="s">
        <v>45</v>
      </c>
      <c r="O119" s="4" t="s">
        <v>98</v>
      </c>
      <c r="P119" s="4" t="s">
        <v>319</v>
      </c>
      <c r="Q119" s="4" t="s">
        <v>201</v>
      </c>
      <c r="R119" s="4" t="s">
        <v>81</v>
      </c>
      <c r="S119" s="4" t="s">
        <v>50</v>
      </c>
      <c r="T119" s="4" t="s">
        <v>159</v>
      </c>
      <c r="U119" s="4" t="s">
        <v>202</v>
      </c>
      <c r="V119" s="4">
        <v>1.22136E8</v>
      </c>
      <c r="W119" s="4" t="s">
        <v>245</v>
      </c>
      <c r="X119" s="4" t="s">
        <v>761</v>
      </c>
      <c r="Y119" s="4" t="s">
        <v>75</v>
      </c>
      <c r="Z119" s="4" t="s">
        <v>76</v>
      </c>
      <c r="AA119" s="4" t="s">
        <v>247</v>
      </c>
      <c r="AB119" s="4" t="s">
        <v>248</v>
      </c>
      <c r="AC119" s="10" t="s">
        <v>121</v>
      </c>
      <c r="AI119" s="4" t="s">
        <v>762</v>
      </c>
      <c r="AJ119" s="7">
        <v>4184.0</v>
      </c>
      <c r="AK119" s="6" t="str">
        <f t="shared" si="1"/>
        <v>Greenfood ABCALLABLEFLOATINGSEKSecured</v>
      </c>
      <c r="AL119" s="7"/>
    </row>
    <row r="120" ht="15.75" customHeight="1">
      <c r="A120" s="2">
        <v>119.0</v>
      </c>
      <c r="B120" s="4" t="s">
        <v>763</v>
      </c>
      <c r="C120" s="4" t="s">
        <v>764</v>
      </c>
      <c r="D120" s="4" t="s">
        <v>765</v>
      </c>
      <c r="E120" s="4" t="s">
        <v>766</v>
      </c>
      <c r="F120" s="4" t="s">
        <v>522</v>
      </c>
      <c r="G120" s="4" t="s">
        <v>522</v>
      </c>
      <c r="H120" s="4" t="s">
        <v>522</v>
      </c>
      <c r="I120" s="4">
        <v>4.0</v>
      </c>
      <c r="J120" s="4" t="s">
        <v>767</v>
      </c>
      <c r="K120" s="4" t="s">
        <v>768</v>
      </c>
      <c r="L120" s="17">
        <v>0.0193</v>
      </c>
      <c r="M120" s="4" t="s">
        <v>142</v>
      </c>
      <c r="N120" s="4" t="s">
        <v>143</v>
      </c>
      <c r="O120" s="4" t="s">
        <v>46</v>
      </c>
      <c r="P120" s="4" t="s">
        <v>47</v>
      </c>
      <c r="Q120" s="4" t="s">
        <v>48</v>
      </c>
      <c r="R120" s="4" t="s">
        <v>81</v>
      </c>
      <c r="S120" s="4" t="s">
        <v>50</v>
      </c>
      <c r="T120" s="4" t="s">
        <v>51</v>
      </c>
      <c r="U120" s="4" t="s">
        <v>52</v>
      </c>
      <c r="V120" s="4">
        <v>2.320375E7</v>
      </c>
      <c r="W120" s="4" t="s">
        <v>101</v>
      </c>
      <c r="X120" s="4" t="s">
        <v>674</v>
      </c>
      <c r="Y120" s="4" t="s">
        <v>75</v>
      </c>
      <c r="Z120" s="4" t="s">
        <v>76</v>
      </c>
      <c r="AA120" s="4" t="s">
        <v>247</v>
      </c>
      <c r="AB120" s="4" t="s">
        <v>675</v>
      </c>
      <c r="AC120" s="10" t="s">
        <v>121</v>
      </c>
      <c r="AI120" s="4" t="s">
        <v>769</v>
      </c>
      <c r="AJ120" s="7">
        <v>4187.0</v>
      </c>
      <c r="AK120" s="6" t="str">
        <f t="shared" si="1"/>
        <v>Grupo Pikolin SLAT MATURITYFIXEDEURSr Unsecured</v>
      </c>
      <c r="AL120" s="7"/>
    </row>
    <row r="121" ht="15.75" customHeight="1">
      <c r="A121" s="2">
        <v>120.0</v>
      </c>
      <c r="B121" s="4" t="s">
        <v>770</v>
      </c>
      <c r="C121" s="4" t="s">
        <v>771</v>
      </c>
      <c r="D121" s="4" t="s">
        <v>772</v>
      </c>
      <c r="E121" s="4" t="s">
        <v>773</v>
      </c>
      <c r="F121" s="4" t="s">
        <v>155</v>
      </c>
      <c r="G121" s="4" t="s">
        <v>155</v>
      </c>
      <c r="H121" s="4" t="s">
        <v>198</v>
      </c>
      <c r="I121" s="4">
        <v>0.25</v>
      </c>
      <c r="J121" s="4" t="s">
        <v>767</v>
      </c>
      <c r="K121" s="4" t="s">
        <v>774</v>
      </c>
      <c r="L121" s="17">
        <v>0.4834</v>
      </c>
      <c r="M121" s="4" t="s">
        <v>44</v>
      </c>
      <c r="N121" s="4" t="s">
        <v>45</v>
      </c>
      <c r="O121" s="4" t="s">
        <v>46</v>
      </c>
      <c r="P121" s="4" t="s">
        <v>47</v>
      </c>
      <c r="Q121" s="4" t="s">
        <v>48</v>
      </c>
      <c r="R121" s="4" t="s">
        <v>178</v>
      </c>
      <c r="S121" s="4" t="s">
        <v>50</v>
      </c>
      <c r="T121" s="4" t="s">
        <v>51</v>
      </c>
      <c r="U121" s="4" t="s">
        <v>52</v>
      </c>
      <c r="V121" s="4">
        <v>6.10625E8</v>
      </c>
      <c r="W121" s="4" t="s">
        <v>101</v>
      </c>
      <c r="X121" s="4" t="s">
        <v>775</v>
      </c>
      <c r="Y121" s="4" t="s">
        <v>75</v>
      </c>
      <c r="Z121" s="4" t="s">
        <v>76</v>
      </c>
      <c r="AA121" s="4" t="s">
        <v>103</v>
      </c>
      <c r="AB121" s="4" t="s">
        <v>355</v>
      </c>
      <c r="AC121" s="2" t="s">
        <v>776</v>
      </c>
      <c r="AI121" s="4" t="s">
        <v>777</v>
      </c>
      <c r="AJ121" s="7">
        <v>4187.0</v>
      </c>
      <c r="AK121" s="6" t="str">
        <f t="shared" si="1"/>
        <v>H&amp;M Finance BVCALLABLEFIXEDEURSr Unsecured</v>
      </c>
      <c r="AL121" s="7"/>
    </row>
    <row r="122" ht="15.75" customHeight="1">
      <c r="A122" s="2">
        <v>121.0</v>
      </c>
      <c r="B122" s="4" t="s">
        <v>778</v>
      </c>
      <c r="C122" s="4" t="s">
        <v>779</v>
      </c>
      <c r="D122" s="4" t="s">
        <v>780</v>
      </c>
      <c r="E122" s="4" t="s">
        <v>781</v>
      </c>
      <c r="F122" s="4" t="s">
        <v>782</v>
      </c>
      <c r="G122" s="4" t="s">
        <v>782</v>
      </c>
      <c r="H122" s="4" t="s">
        <v>783</v>
      </c>
      <c r="I122" s="4">
        <v>1.75</v>
      </c>
      <c r="J122" s="4" t="s">
        <v>784</v>
      </c>
      <c r="K122" s="4" t="s">
        <v>785</v>
      </c>
      <c r="L122" s="17">
        <v>1.8707</v>
      </c>
      <c r="M122" s="4" t="s">
        <v>44</v>
      </c>
      <c r="N122" s="4" t="s">
        <v>45</v>
      </c>
      <c r="O122" s="4" t="s">
        <v>98</v>
      </c>
      <c r="P122" s="4" t="s">
        <v>47</v>
      </c>
      <c r="Q122" s="4" t="s">
        <v>48</v>
      </c>
      <c r="R122" s="4" t="s">
        <v>49</v>
      </c>
      <c r="S122" s="4" t="s">
        <v>50</v>
      </c>
      <c r="T122" s="4" t="s">
        <v>51</v>
      </c>
      <c r="U122" s="4" t="s">
        <v>52</v>
      </c>
      <c r="V122" s="4">
        <v>8.48428E8</v>
      </c>
      <c r="W122" s="4" t="s">
        <v>203</v>
      </c>
      <c r="X122" s="4" t="s">
        <v>204</v>
      </c>
      <c r="Y122" s="4" t="s">
        <v>75</v>
      </c>
      <c r="Z122" s="4" t="s">
        <v>271</v>
      </c>
      <c r="AA122" s="4" t="s">
        <v>786</v>
      </c>
      <c r="AB122" s="4" t="s">
        <v>787</v>
      </c>
      <c r="AC122" s="2" t="s">
        <v>788</v>
      </c>
      <c r="AI122" s="4" t="s">
        <v>789</v>
      </c>
      <c r="AJ122" s="7">
        <v>4212.0</v>
      </c>
      <c r="AK122" s="6" t="str">
        <f t="shared" si="1"/>
        <v>Hammerson Ireland Finance DACCALLABLEFIXEDEURSr Unsecured</v>
      </c>
      <c r="AL122" s="7"/>
    </row>
    <row r="123" ht="15.75" customHeight="1">
      <c r="A123" s="2">
        <v>122.0</v>
      </c>
      <c r="B123" s="4" t="s">
        <v>790</v>
      </c>
      <c r="C123" s="4" t="s">
        <v>791</v>
      </c>
      <c r="D123" s="4" t="s">
        <v>792</v>
      </c>
      <c r="E123" s="4" t="s">
        <v>793</v>
      </c>
      <c r="F123" s="4" t="s">
        <v>212</v>
      </c>
      <c r="G123" s="4" t="s">
        <v>212</v>
      </c>
      <c r="H123" s="4" t="s">
        <v>212</v>
      </c>
      <c r="I123" s="4">
        <v>2.5</v>
      </c>
      <c r="J123" s="4" t="s">
        <v>794</v>
      </c>
      <c r="K123" s="4" t="s">
        <v>795</v>
      </c>
      <c r="L123" s="4">
        <v>2.5</v>
      </c>
      <c r="M123" s="4" t="s">
        <v>44</v>
      </c>
      <c r="N123" s="4" t="s">
        <v>45</v>
      </c>
      <c r="O123" s="4" t="s">
        <v>115</v>
      </c>
      <c r="P123" s="4" t="s">
        <v>47</v>
      </c>
      <c r="Q123" s="4" t="s">
        <v>48</v>
      </c>
      <c r="R123" s="4" t="s">
        <v>404</v>
      </c>
      <c r="S123" s="4" t="s">
        <v>50</v>
      </c>
      <c r="T123" s="4" t="s">
        <v>51</v>
      </c>
      <c r="U123" s="4" t="s">
        <v>118</v>
      </c>
      <c r="V123" s="4">
        <v>3.55671E8</v>
      </c>
      <c r="W123" s="4" t="s">
        <v>73</v>
      </c>
      <c r="X123" s="4" t="s">
        <v>133</v>
      </c>
      <c r="Y123" s="4" t="s">
        <v>75</v>
      </c>
      <c r="Z123" s="4" t="s">
        <v>76</v>
      </c>
      <c r="AA123" s="4" t="s">
        <v>77</v>
      </c>
      <c r="AB123" s="4" t="s">
        <v>78</v>
      </c>
      <c r="AC123" s="10" t="s">
        <v>121</v>
      </c>
      <c r="AI123" s="4" t="s">
        <v>796</v>
      </c>
      <c r="AJ123" s="7">
        <v>3754.0</v>
      </c>
      <c r="AK123" s="6" t="str">
        <f t="shared" si="1"/>
        <v>Hapag-Lloyd AGCALLABLEFIXEDEURSr Unsecured</v>
      </c>
      <c r="AL123" s="7"/>
    </row>
    <row r="124" ht="15.75" customHeight="1">
      <c r="A124" s="2">
        <v>123.0</v>
      </c>
      <c r="B124" s="4" t="s">
        <v>790</v>
      </c>
      <c r="C124" s="4" t="s">
        <v>797</v>
      </c>
      <c r="D124" s="4" t="s">
        <v>798</v>
      </c>
      <c r="E124" s="4" t="s">
        <v>793</v>
      </c>
      <c r="F124" s="4" t="s">
        <v>212</v>
      </c>
      <c r="G124" s="4" t="s">
        <v>212</v>
      </c>
      <c r="H124" s="4" t="s">
        <v>212</v>
      </c>
      <c r="I124" s="4">
        <v>2.5</v>
      </c>
      <c r="J124" s="4" t="s">
        <v>794</v>
      </c>
      <c r="K124" s="4" t="s">
        <v>795</v>
      </c>
      <c r="L124" s="4">
        <v>2.5</v>
      </c>
      <c r="M124" s="4" t="s">
        <v>44</v>
      </c>
      <c r="N124" s="4" t="s">
        <v>45</v>
      </c>
      <c r="O124" s="4" t="s">
        <v>125</v>
      </c>
      <c r="P124" s="4" t="s">
        <v>47</v>
      </c>
      <c r="Q124" s="4" t="s">
        <v>48</v>
      </c>
      <c r="R124" s="4" t="s">
        <v>404</v>
      </c>
      <c r="S124" s="4" t="s">
        <v>50</v>
      </c>
      <c r="T124" s="4" t="s">
        <v>51</v>
      </c>
      <c r="U124" s="4" t="s">
        <v>118</v>
      </c>
      <c r="V124" s="4">
        <v>3.55671E8</v>
      </c>
      <c r="W124" s="4" t="s">
        <v>73</v>
      </c>
      <c r="X124" s="4" t="s">
        <v>133</v>
      </c>
      <c r="Y124" s="4" t="s">
        <v>75</v>
      </c>
      <c r="Z124" s="4" t="s">
        <v>76</v>
      </c>
      <c r="AA124" s="4" t="s">
        <v>77</v>
      </c>
      <c r="AB124" s="4" t="s">
        <v>78</v>
      </c>
      <c r="AC124" s="10" t="s">
        <v>121</v>
      </c>
      <c r="AI124" s="4" t="s">
        <v>799</v>
      </c>
      <c r="AJ124" s="7">
        <v>3754.0</v>
      </c>
      <c r="AK124" s="6" t="str">
        <f t="shared" si="1"/>
        <v>Hapag-Lloyd AGCALLABLEFIXEDEURSr Unsecured</v>
      </c>
      <c r="AL124" s="7"/>
    </row>
    <row r="125" ht="15.75" customHeight="1">
      <c r="A125" s="2">
        <v>124.0</v>
      </c>
      <c r="B125" s="4" t="s">
        <v>800</v>
      </c>
      <c r="C125" s="4" t="s">
        <v>801</v>
      </c>
      <c r="D125" s="4" t="s">
        <v>802</v>
      </c>
      <c r="E125" s="4" t="s">
        <v>803</v>
      </c>
      <c r="F125" s="4" t="s">
        <v>212</v>
      </c>
      <c r="G125" s="4" t="s">
        <v>212</v>
      </c>
      <c r="H125" s="4" t="s">
        <v>212</v>
      </c>
      <c r="I125" s="4">
        <v>0.5</v>
      </c>
      <c r="J125" s="4" t="s">
        <v>804</v>
      </c>
      <c r="K125" s="4" t="s">
        <v>805</v>
      </c>
      <c r="L125" s="17">
        <v>0.5644</v>
      </c>
      <c r="M125" s="4" t="s">
        <v>44</v>
      </c>
      <c r="N125" s="4" t="s">
        <v>45</v>
      </c>
      <c r="O125" s="4" t="s">
        <v>46</v>
      </c>
      <c r="P125" s="4" t="s">
        <v>47</v>
      </c>
      <c r="Q125" s="4" t="s">
        <v>48</v>
      </c>
      <c r="R125" s="4" t="s">
        <v>100</v>
      </c>
      <c r="S125" s="4" t="s">
        <v>299</v>
      </c>
      <c r="T125" s="4" t="s">
        <v>51</v>
      </c>
      <c r="U125" s="4" t="s">
        <v>52</v>
      </c>
      <c r="V125" s="4">
        <v>5.6595E8</v>
      </c>
      <c r="W125" s="4" t="s">
        <v>245</v>
      </c>
      <c r="X125" s="4" t="s">
        <v>675</v>
      </c>
      <c r="Y125" s="4" t="s">
        <v>75</v>
      </c>
      <c r="Z125" s="4" t="s">
        <v>76</v>
      </c>
      <c r="AA125" s="4" t="s">
        <v>247</v>
      </c>
      <c r="AB125" s="4" t="s">
        <v>675</v>
      </c>
      <c r="AC125" s="2" t="s">
        <v>806</v>
      </c>
      <c r="AI125" s="4" t="s">
        <v>807</v>
      </c>
      <c r="AJ125" s="6" t="s">
        <v>808</v>
      </c>
      <c r="AK125" s="6" t="str">
        <f t="shared" si="1"/>
        <v>Henkel AG &amp; Co KGaACALLABLEFIXEDEURSr Unsecured</v>
      </c>
      <c r="AL125" s="6"/>
    </row>
    <row r="126" ht="15.75" customHeight="1">
      <c r="A126" s="2">
        <v>125.0</v>
      </c>
      <c r="B126" s="4" t="s">
        <v>800</v>
      </c>
      <c r="C126" s="4" t="s">
        <v>809</v>
      </c>
      <c r="D126" s="4" t="s">
        <v>810</v>
      </c>
      <c r="E126" s="4" t="s">
        <v>803</v>
      </c>
      <c r="F126" s="4" t="s">
        <v>212</v>
      </c>
      <c r="G126" s="4" t="s">
        <v>212</v>
      </c>
      <c r="H126" s="4" t="s">
        <v>212</v>
      </c>
      <c r="I126" s="4">
        <v>1.75</v>
      </c>
      <c r="J126" s="4" t="s">
        <v>804</v>
      </c>
      <c r="K126" s="4" t="s">
        <v>811</v>
      </c>
      <c r="L126" s="4">
        <v>1.815</v>
      </c>
      <c r="M126" s="4" t="s">
        <v>44</v>
      </c>
      <c r="N126" s="4" t="s">
        <v>45</v>
      </c>
      <c r="O126" s="4" t="s">
        <v>46</v>
      </c>
      <c r="P126" s="4" t="s">
        <v>47</v>
      </c>
      <c r="Q126" s="4" t="s">
        <v>116</v>
      </c>
      <c r="R126" s="4" t="s">
        <v>100</v>
      </c>
      <c r="S126" s="4" t="s">
        <v>299</v>
      </c>
      <c r="T126" s="4" t="s">
        <v>51</v>
      </c>
      <c r="U126" s="4" t="s">
        <v>52</v>
      </c>
      <c r="V126" s="4">
        <v>2.5E8</v>
      </c>
      <c r="W126" s="4" t="s">
        <v>245</v>
      </c>
      <c r="X126" s="4" t="s">
        <v>675</v>
      </c>
      <c r="Y126" s="4" t="s">
        <v>75</v>
      </c>
      <c r="Z126" s="4" t="s">
        <v>76</v>
      </c>
      <c r="AA126" s="4" t="s">
        <v>247</v>
      </c>
      <c r="AB126" s="4" t="s">
        <v>675</v>
      </c>
      <c r="AC126" s="2" t="s">
        <v>812</v>
      </c>
      <c r="AI126" s="4" t="s">
        <v>813</v>
      </c>
      <c r="AJ126" s="6" t="s">
        <v>808</v>
      </c>
      <c r="AK126" s="6" t="str">
        <f t="shared" si="1"/>
        <v>Henkel AG &amp; Co KGaACALLABLEFIXEDUSDSr Unsecured</v>
      </c>
      <c r="AL126" s="6"/>
    </row>
    <row r="127" ht="15.75" customHeight="1">
      <c r="A127" s="2">
        <v>126.0</v>
      </c>
      <c r="B127" s="4" t="s">
        <v>814</v>
      </c>
      <c r="C127" s="4" t="s">
        <v>815</v>
      </c>
      <c r="D127" s="4" t="s">
        <v>816</v>
      </c>
      <c r="E127" s="4" t="s">
        <v>817</v>
      </c>
      <c r="F127" s="4" t="s">
        <v>41</v>
      </c>
      <c r="G127" s="4" t="s">
        <v>41</v>
      </c>
      <c r="H127" s="4" t="s">
        <v>41</v>
      </c>
      <c r="I127" s="4">
        <v>1.0</v>
      </c>
      <c r="J127" s="4" t="s">
        <v>818</v>
      </c>
      <c r="K127" s="4" t="s">
        <v>819</v>
      </c>
      <c r="L127" s="4">
        <v>1.077</v>
      </c>
      <c r="M127" s="4" t="s">
        <v>44</v>
      </c>
      <c r="N127" s="4" t="s">
        <v>45</v>
      </c>
      <c r="O127" s="4" t="s">
        <v>46</v>
      </c>
      <c r="P127" s="4" t="s">
        <v>47</v>
      </c>
      <c r="Q127" s="4" t="s">
        <v>48</v>
      </c>
      <c r="R127" s="4" t="s">
        <v>49</v>
      </c>
      <c r="S127" s="4" t="s">
        <v>50</v>
      </c>
      <c r="T127" s="4" t="s">
        <v>51</v>
      </c>
      <c r="U127" s="4" t="s">
        <v>52</v>
      </c>
      <c r="V127" s="4">
        <v>5.80285E8</v>
      </c>
      <c r="W127" s="4" t="s">
        <v>53</v>
      </c>
      <c r="X127" s="4" t="s">
        <v>53</v>
      </c>
      <c r="Y127" s="4" t="s">
        <v>55</v>
      </c>
      <c r="Z127" s="4" t="s">
        <v>300</v>
      </c>
      <c r="AA127" s="4" t="s">
        <v>820</v>
      </c>
      <c r="AB127" s="4" t="s">
        <v>820</v>
      </c>
      <c r="AC127" s="2" t="s">
        <v>821</v>
      </c>
      <c r="AI127" s="4" t="s">
        <v>822</v>
      </c>
      <c r="AJ127" s="7">
        <v>4062.0</v>
      </c>
      <c r="AK127" s="6" t="str">
        <f t="shared" si="1"/>
        <v>Hera SpACALLABLEFIXEDEURSr Unsecured</v>
      </c>
      <c r="AL127" s="7"/>
    </row>
    <row r="128" ht="15.75" customHeight="1">
      <c r="A128" s="2">
        <v>127.0</v>
      </c>
      <c r="B128" s="4" t="s">
        <v>823</v>
      </c>
      <c r="C128" s="4" t="s">
        <v>824</v>
      </c>
      <c r="D128" s="4" t="s">
        <v>825</v>
      </c>
      <c r="E128" s="4" t="s">
        <v>826</v>
      </c>
      <c r="F128" s="4" t="s">
        <v>111</v>
      </c>
      <c r="G128" s="4" t="s">
        <v>111</v>
      </c>
      <c r="H128" s="4" t="s">
        <v>111</v>
      </c>
      <c r="I128" s="4">
        <v>4.75</v>
      </c>
      <c r="J128" s="4" t="s">
        <v>496</v>
      </c>
      <c r="K128" s="4" t="s">
        <v>827</v>
      </c>
      <c r="L128" s="4">
        <v>4.75</v>
      </c>
      <c r="M128" s="4" t="s">
        <v>44</v>
      </c>
      <c r="N128" s="4" t="s">
        <v>45</v>
      </c>
      <c r="O128" s="4" t="s">
        <v>115</v>
      </c>
      <c r="P128" s="4" t="s">
        <v>319</v>
      </c>
      <c r="Q128" s="4" t="s">
        <v>116</v>
      </c>
      <c r="R128" s="4" t="s">
        <v>383</v>
      </c>
      <c r="S128" s="4" t="s">
        <v>50</v>
      </c>
      <c r="T128" s="4" t="s">
        <v>51</v>
      </c>
      <c r="U128" s="4" t="s">
        <v>118</v>
      </c>
      <c r="V128" s="4">
        <v>3.5E8</v>
      </c>
      <c r="W128" s="4" t="s">
        <v>216</v>
      </c>
      <c r="X128" s="4" t="s">
        <v>282</v>
      </c>
      <c r="Y128" s="4" t="s">
        <v>75</v>
      </c>
      <c r="Z128" s="4" t="s">
        <v>76</v>
      </c>
      <c r="AA128" s="4" t="s">
        <v>218</v>
      </c>
      <c r="AB128" s="4" t="s">
        <v>282</v>
      </c>
      <c r="AC128" s="2" t="s">
        <v>828</v>
      </c>
      <c r="AI128" s="4" t="s">
        <v>829</v>
      </c>
      <c r="AJ128" s="6" t="s">
        <v>500</v>
      </c>
      <c r="AK128" s="6" t="str">
        <f t="shared" si="1"/>
        <v>Herens Holdco SarlCALLABLEFIXEDUSDSecured</v>
      </c>
      <c r="AL128" s="6"/>
    </row>
    <row r="129" ht="15.75" customHeight="1">
      <c r="A129" s="2">
        <v>128.0</v>
      </c>
      <c r="B129" s="4" t="s">
        <v>823</v>
      </c>
      <c r="C129" s="4" t="s">
        <v>830</v>
      </c>
      <c r="D129" s="4" t="s">
        <v>831</v>
      </c>
      <c r="E129" s="4" t="s">
        <v>826</v>
      </c>
      <c r="F129" s="4" t="s">
        <v>111</v>
      </c>
      <c r="G129" s="4" t="s">
        <v>111</v>
      </c>
      <c r="H129" s="4" t="s">
        <v>111</v>
      </c>
      <c r="I129" s="4">
        <v>4.75</v>
      </c>
      <c r="J129" s="4" t="s">
        <v>496</v>
      </c>
      <c r="K129" s="4" t="s">
        <v>827</v>
      </c>
      <c r="L129" s="4">
        <v>4.75</v>
      </c>
      <c r="M129" s="4" t="s">
        <v>44</v>
      </c>
      <c r="N129" s="4" t="s">
        <v>45</v>
      </c>
      <c r="O129" s="4" t="s">
        <v>125</v>
      </c>
      <c r="P129" s="4" t="s">
        <v>319</v>
      </c>
      <c r="Q129" s="4" t="s">
        <v>116</v>
      </c>
      <c r="R129" s="4" t="s">
        <v>383</v>
      </c>
      <c r="S129" s="4" t="s">
        <v>50</v>
      </c>
      <c r="T129" s="4" t="s">
        <v>51</v>
      </c>
      <c r="U129" s="4" t="s">
        <v>118</v>
      </c>
      <c r="V129" s="4">
        <v>3.5E8</v>
      </c>
      <c r="W129" s="4" t="s">
        <v>216</v>
      </c>
      <c r="X129" s="4" t="s">
        <v>282</v>
      </c>
      <c r="Y129" s="4" t="s">
        <v>75</v>
      </c>
      <c r="Z129" s="4" t="s">
        <v>76</v>
      </c>
      <c r="AA129" s="4" t="s">
        <v>218</v>
      </c>
      <c r="AB129" s="4" t="s">
        <v>282</v>
      </c>
      <c r="AC129" s="2" t="s">
        <v>828</v>
      </c>
      <c r="AI129" s="4" t="s">
        <v>829</v>
      </c>
      <c r="AJ129" s="6" t="s">
        <v>500</v>
      </c>
      <c r="AK129" s="6" t="str">
        <f t="shared" si="1"/>
        <v>Herens Holdco SarlCALLABLEFIXEDUSDSecured</v>
      </c>
      <c r="AL129" s="6"/>
    </row>
    <row r="130" ht="15.75" customHeight="1">
      <c r="A130" s="2">
        <v>129.0</v>
      </c>
      <c r="B130" s="4" t="s">
        <v>832</v>
      </c>
      <c r="C130" s="4" t="s">
        <v>833</v>
      </c>
      <c r="D130" s="4" t="s">
        <v>834</v>
      </c>
      <c r="E130" s="4" t="s">
        <v>826</v>
      </c>
      <c r="F130" s="4" t="s">
        <v>111</v>
      </c>
      <c r="G130" s="4" t="s">
        <v>111</v>
      </c>
      <c r="H130" s="4" t="s">
        <v>111</v>
      </c>
      <c r="I130" s="4">
        <v>5.25</v>
      </c>
      <c r="J130" s="4" t="s">
        <v>496</v>
      </c>
      <c r="K130" s="4" t="s">
        <v>835</v>
      </c>
      <c r="L130" s="4">
        <v>5.25</v>
      </c>
      <c r="M130" s="4" t="s">
        <v>44</v>
      </c>
      <c r="N130" s="4" t="s">
        <v>45</v>
      </c>
      <c r="O130" s="4" t="s">
        <v>125</v>
      </c>
      <c r="P130" s="4" t="s">
        <v>47</v>
      </c>
      <c r="Q130" s="4" t="s">
        <v>48</v>
      </c>
      <c r="R130" s="4" t="s">
        <v>836</v>
      </c>
      <c r="S130" s="4" t="s">
        <v>50</v>
      </c>
      <c r="T130" s="4" t="s">
        <v>51</v>
      </c>
      <c r="U130" s="4" t="s">
        <v>118</v>
      </c>
      <c r="V130" s="4">
        <v>5.582974E8</v>
      </c>
      <c r="W130" s="4" t="s">
        <v>216</v>
      </c>
      <c r="X130" s="4" t="s">
        <v>282</v>
      </c>
      <c r="Y130" s="4" t="s">
        <v>75</v>
      </c>
      <c r="Z130" s="4" t="s">
        <v>76</v>
      </c>
      <c r="AA130" s="4" t="s">
        <v>218</v>
      </c>
      <c r="AB130" s="4" t="s">
        <v>282</v>
      </c>
      <c r="AC130" s="2" t="s">
        <v>828</v>
      </c>
      <c r="AI130" s="4" t="s">
        <v>837</v>
      </c>
      <c r="AJ130" s="6" t="s">
        <v>500</v>
      </c>
      <c r="AK130" s="6" t="str">
        <f t="shared" si="1"/>
        <v>Herens Midco SarlCALLABLEFIXEDEURSr Unsecured</v>
      </c>
      <c r="AL130" s="6"/>
    </row>
    <row r="131" ht="15.75" customHeight="1">
      <c r="A131" s="2">
        <v>130.0</v>
      </c>
      <c r="B131" s="4" t="s">
        <v>832</v>
      </c>
      <c r="C131" s="4" t="s">
        <v>838</v>
      </c>
      <c r="D131" s="4" t="s">
        <v>839</v>
      </c>
      <c r="E131" s="4" t="s">
        <v>826</v>
      </c>
      <c r="F131" s="4" t="s">
        <v>111</v>
      </c>
      <c r="G131" s="4" t="s">
        <v>111</v>
      </c>
      <c r="H131" s="4" t="s">
        <v>111</v>
      </c>
      <c r="I131" s="4">
        <v>5.25</v>
      </c>
      <c r="J131" s="4" t="s">
        <v>496</v>
      </c>
      <c r="K131" s="4" t="s">
        <v>835</v>
      </c>
      <c r="L131" s="4">
        <v>5.25</v>
      </c>
      <c r="M131" s="4" t="s">
        <v>44</v>
      </c>
      <c r="N131" s="4" t="s">
        <v>45</v>
      </c>
      <c r="O131" s="4" t="s">
        <v>115</v>
      </c>
      <c r="P131" s="4" t="s">
        <v>47</v>
      </c>
      <c r="Q131" s="4" t="s">
        <v>48</v>
      </c>
      <c r="R131" s="4" t="s">
        <v>836</v>
      </c>
      <c r="S131" s="4" t="s">
        <v>50</v>
      </c>
      <c r="T131" s="4" t="s">
        <v>51</v>
      </c>
      <c r="U131" s="4" t="s">
        <v>118</v>
      </c>
      <c r="V131" s="4">
        <v>5.582974E8</v>
      </c>
      <c r="W131" s="4" t="s">
        <v>216</v>
      </c>
      <c r="X131" s="4" t="s">
        <v>282</v>
      </c>
      <c r="Y131" s="4" t="s">
        <v>75</v>
      </c>
      <c r="Z131" s="4" t="s">
        <v>76</v>
      </c>
      <c r="AA131" s="4" t="s">
        <v>218</v>
      </c>
      <c r="AB131" s="4" t="s">
        <v>282</v>
      </c>
      <c r="AC131" s="2" t="s">
        <v>828</v>
      </c>
      <c r="AI131" s="4" t="s">
        <v>840</v>
      </c>
      <c r="AJ131" s="6" t="s">
        <v>500</v>
      </c>
      <c r="AK131" s="6" t="str">
        <f t="shared" si="1"/>
        <v>Herens Midco SarlCALLABLEFIXEDEURSr Unsecured</v>
      </c>
      <c r="AL131" s="6"/>
    </row>
    <row r="132" ht="15.75" customHeight="1">
      <c r="A132" s="2">
        <v>131.0</v>
      </c>
      <c r="B132" s="4" t="s">
        <v>841</v>
      </c>
      <c r="C132" s="4" t="s">
        <v>842</v>
      </c>
      <c r="D132" s="4" t="s">
        <v>843</v>
      </c>
      <c r="E132" s="4" t="s">
        <v>844</v>
      </c>
      <c r="F132" s="4" t="s">
        <v>111</v>
      </c>
      <c r="G132" s="4" t="s">
        <v>111</v>
      </c>
      <c r="H132" s="4" t="s">
        <v>845</v>
      </c>
      <c r="I132" s="4">
        <v>0.5</v>
      </c>
      <c r="J132" s="4" t="s">
        <v>846</v>
      </c>
      <c r="K132" s="4" t="s">
        <v>847</v>
      </c>
      <c r="L132" s="15">
        <v>0.5156</v>
      </c>
      <c r="M132" s="4" t="s">
        <v>44</v>
      </c>
      <c r="N132" s="4" t="s">
        <v>45</v>
      </c>
      <c r="O132" s="4" t="s">
        <v>98</v>
      </c>
      <c r="P132" s="4" t="s">
        <v>47</v>
      </c>
      <c r="Q132" s="4" t="s">
        <v>48</v>
      </c>
      <c r="R132" s="4" t="s">
        <v>49</v>
      </c>
      <c r="S132" s="4" t="s">
        <v>50</v>
      </c>
      <c r="T132" s="4" t="s">
        <v>51</v>
      </c>
      <c r="U132" s="4" t="s">
        <v>52</v>
      </c>
      <c r="V132" s="4">
        <v>1.0065105E9</v>
      </c>
      <c r="W132" s="4" t="s">
        <v>216</v>
      </c>
      <c r="X132" s="4" t="s">
        <v>848</v>
      </c>
      <c r="Y132" s="4" t="s">
        <v>75</v>
      </c>
      <c r="Z132" s="4" t="s">
        <v>76</v>
      </c>
      <c r="AA132" s="4" t="s">
        <v>366</v>
      </c>
      <c r="AB132" s="4" t="s">
        <v>849</v>
      </c>
      <c r="AC132" s="2" t="s">
        <v>850</v>
      </c>
      <c r="AI132" s="4" t="s">
        <v>851</v>
      </c>
      <c r="AJ132" s="7">
        <v>4322.0</v>
      </c>
      <c r="AK132" s="6" t="str">
        <f t="shared" si="1"/>
        <v>Holcim Finance Luxembourg SACALLABLEFIXEDEURSr Unsecured</v>
      </c>
      <c r="AL132" s="7"/>
    </row>
    <row r="133" ht="15.75" customHeight="1">
      <c r="A133" s="2">
        <v>132.0</v>
      </c>
      <c r="B133" s="4" t="s">
        <v>841</v>
      </c>
      <c r="C133" s="4" t="s">
        <v>852</v>
      </c>
      <c r="D133" s="4" t="s">
        <v>853</v>
      </c>
      <c r="E133" s="4" t="s">
        <v>844</v>
      </c>
      <c r="F133" s="4" t="s">
        <v>111</v>
      </c>
      <c r="G133" s="4" t="s">
        <v>111</v>
      </c>
      <c r="H133" s="4" t="s">
        <v>845</v>
      </c>
      <c r="I133" s="4">
        <v>1.625</v>
      </c>
      <c r="J133" s="4" t="s">
        <v>854</v>
      </c>
      <c r="K133" s="4" t="s">
        <v>855</v>
      </c>
      <c r="L133" s="15">
        <v>1.4582</v>
      </c>
      <c r="M133" s="4" t="s">
        <v>142</v>
      </c>
      <c r="N133" s="4" t="s">
        <v>143</v>
      </c>
      <c r="O133" s="4" t="s">
        <v>46</v>
      </c>
      <c r="P133" s="4" t="s">
        <v>47</v>
      </c>
      <c r="Q133" s="4" t="s">
        <v>48</v>
      </c>
      <c r="R133" s="4" t="s">
        <v>178</v>
      </c>
      <c r="S133" s="4" t="s">
        <v>50</v>
      </c>
      <c r="T133" s="4" t="s">
        <v>51</v>
      </c>
      <c r="U133" s="4" t="s">
        <v>52</v>
      </c>
      <c r="V133" s="4">
        <v>1.656045E8</v>
      </c>
      <c r="W133" s="4" t="s">
        <v>216</v>
      </c>
      <c r="X133" s="4" t="s">
        <v>848</v>
      </c>
      <c r="Y133" s="4" t="s">
        <v>75</v>
      </c>
      <c r="Z133" s="4" t="s">
        <v>76</v>
      </c>
      <c r="AA133" s="4" t="s">
        <v>366</v>
      </c>
      <c r="AB133" s="4" t="s">
        <v>849</v>
      </c>
      <c r="AC133" s="2" t="s">
        <v>856</v>
      </c>
      <c r="AI133" s="4" t="s">
        <v>857</v>
      </c>
      <c r="AJ133" s="7">
        <v>5444.0</v>
      </c>
      <c r="AK133" s="6" t="str">
        <f t="shared" si="1"/>
        <v>Holcim Finance Luxembourg SAAT MATURITYFIXEDEURSr Unsecured</v>
      </c>
      <c r="AL133" s="7"/>
    </row>
    <row r="134" ht="15.75" customHeight="1">
      <c r="A134" s="2">
        <v>133.0</v>
      </c>
      <c r="B134" s="4" t="s">
        <v>858</v>
      </c>
      <c r="C134" s="4" t="s">
        <v>859</v>
      </c>
      <c r="D134" s="4" t="s">
        <v>860</v>
      </c>
      <c r="E134" s="4" t="s">
        <v>844</v>
      </c>
      <c r="F134" s="4" t="s">
        <v>111</v>
      </c>
      <c r="G134" s="4" t="s">
        <v>111</v>
      </c>
      <c r="H134" s="4" t="s">
        <v>845</v>
      </c>
      <c r="I134" s="4">
        <v>2.24</v>
      </c>
      <c r="J134" s="4" t="s">
        <v>861</v>
      </c>
      <c r="K134" s="4" t="s">
        <v>862</v>
      </c>
      <c r="L134" s="15">
        <v>2.3795</v>
      </c>
      <c r="M134" s="4" t="s">
        <v>142</v>
      </c>
      <c r="N134" s="4" t="s">
        <v>143</v>
      </c>
      <c r="O134" s="4" t="s">
        <v>46</v>
      </c>
      <c r="P134" s="4" t="s">
        <v>47</v>
      </c>
      <c r="Q134" s="4" t="s">
        <v>116</v>
      </c>
      <c r="R134" s="4" t="s">
        <v>49</v>
      </c>
      <c r="S134" s="4" t="s">
        <v>50</v>
      </c>
      <c r="T134" s="4" t="s">
        <v>51</v>
      </c>
      <c r="U134" s="4" t="s">
        <v>118</v>
      </c>
      <c r="V134" s="4">
        <v>1.0E8</v>
      </c>
      <c r="W134" s="4" t="s">
        <v>216</v>
      </c>
      <c r="X134" s="4" t="s">
        <v>848</v>
      </c>
      <c r="Y134" s="4" t="s">
        <v>75</v>
      </c>
      <c r="Z134" s="4" t="s">
        <v>76</v>
      </c>
      <c r="AA134" s="4" t="s">
        <v>366</v>
      </c>
      <c r="AB134" s="4" t="s">
        <v>849</v>
      </c>
      <c r="AC134" s="2" t="s">
        <v>863</v>
      </c>
      <c r="AI134" s="4" t="s">
        <v>864</v>
      </c>
      <c r="AJ134" s="7">
        <v>3916.0</v>
      </c>
      <c r="AK134" s="6" t="str">
        <f t="shared" si="1"/>
        <v>Holcim US Finance Sarl &amp; Cie SCSAT MATURITYFIXEDUSDSr Unsecured</v>
      </c>
      <c r="AL134" s="7"/>
    </row>
    <row r="135" ht="15.75" customHeight="1">
      <c r="A135" s="2">
        <v>134.0</v>
      </c>
      <c r="B135" s="4" t="s">
        <v>865</v>
      </c>
      <c r="C135" s="4" t="s">
        <v>866</v>
      </c>
      <c r="D135" s="4" t="s">
        <v>867</v>
      </c>
      <c r="E135" s="4" t="s">
        <v>868</v>
      </c>
      <c r="F135" s="4" t="s">
        <v>95</v>
      </c>
      <c r="G135" s="4" t="s">
        <v>95</v>
      </c>
      <c r="H135" s="4" t="s">
        <v>95</v>
      </c>
      <c r="I135" s="4">
        <v>0.625</v>
      </c>
      <c r="J135" s="4" t="s">
        <v>869</v>
      </c>
      <c r="K135" s="4" t="s">
        <v>870</v>
      </c>
      <c r="L135" s="4">
        <v>0.659</v>
      </c>
      <c r="M135" s="4" t="s">
        <v>44</v>
      </c>
      <c r="N135" s="4" t="s">
        <v>45</v>
      </c>
      <c r="O135" s="4" t="s">
        <v>871</v>
      </c>
      <c r="P135" s="4" t="s">
        <v>47</v>
      </c>
      <c r="Q135" s="4" t="s">
        <v>48</v>
      </c>
      <c r="R135" s="4" t="s">
        <v>72</v>
      </c>
      <c r="S135" s="4" t="s">
        <v>50</v>
      </c>
      <c r="T135" s="4" t="s">
        <v>51</v>
      </c>
      <c r="U135" s="4" t="s">
        <v>52</v>
      </c>
      <c r="V135" s="4">
        <v>5.8798E8</v>
      </c>
      <c r="W135" s="4" t="s">
        <v>53</v>
      </c>
      <c r="X135" s="4" t="s">
        <v>53</v>
      </c>
      <c r="Y135" s="4" t="s">
        <v>75</v>
      </c>
      <c r="Z135" s="4" t="s">
        <v>119</v>
      </c>
      <c r="AA135" s="4" t="s">
        <v>120</v>
      </c>
      <c r="AB135" s="4" t="s">
        <v>120</v>
      </c>
      <c r="AC135" s="2" t="s">
        <v>872</v>
      </c>
      <c r="AI135" s="4" t="s">
        <v>873</v>
      </c>
      <c r="AJ135" s="6" t="s">
        <v>874</v>
      </c>
      <c r="AK135" s="6" t="str">
        <f t="shared" si="1"/>
        <v>Holding d'Infrastructures des Metiers de l'EnvironnementCALLABLEFIXEDEURSr Unsecured</v>
      </c>
      <c r="AL135" s="6"/>
    </row>
    <row r="136" ht="15.75" customHeight="1">
      <c r="A136" s="2">
        <v>135.0</v>
      </c>
      <c r="B136" s="4" t="s">
        <v>865</v>
      </c>
      <c r="C136" s="4" t="s">
        <v>875</v>
      </c>
      <c r="D136" s="4" t="s">
        <v>876</v>
      </c>
      <c r="E136" s="4" t="s">
        <v>868</v>
      </c>
      <c r="F136" s="4" t="s">
        <v>95</v>
      </c>
      <c r="G136" s="4" t="s">
        <v>95</v>
      </c>
      <c r="H136" s="4" t="s">
        <v>95</v>
      </c>
      <c r="I136" s="4">
        <v>0.125</v>
      </c>
      <c r="J136" s="4" t="s">
        <v>869</v>
      </c>
      <c r="K136" s="4" t="s">
        <v>877</v>
      </c>
      <c r="L136" s="2">
        <v>0.0939</v>
      </c>
      <c r="M136" s="4" t="s">
        <v>44</v>
      </c>
      <c r="N136" s="4" t="s">
        <v>45</v>
      </c>
      <c r="O136" s="4" t="s">
        <v>98</v>
      </c>
      <c r="P136" s="4" t="s">
        <v>47</v>
      </c>
      <c r="Q136" s="4" t="s">
        <v>48</v>
      </c>
      <c r="R136" s="4" t="s">
        <v>72</v>
      </c>
      <c r="S136" s="4" t="s">
        <v>50</v>
      </c>
      <c r="T136" s="4" t="s">
        <v>51</v>
      </c>
      <c r="U136" s="4" t="s">
        <v>52</v>
      </c>
      <c r="V136" s="4">
        <v>5.29182E8</v>
      </c>
      <c r="W136" s="4" t="s">
        <v>53</v>
      </c>
      <c r="X136" s="4" t="s">
        <v>53</v>
      </c>
      <c r="Y136" s="4" t="s">
        <v>75</v>
      </c>
      <c r="Z136" s="4" t="s">
        <v>119</v>
      </c>
      <c r="AA136" s="4" t="s">
        <v>120</v>
      </c>
      <c r="AB136" s="4" t="s">
        <v>120</v>
      </c>
      <c r="AC136" s="2" t="s">
        <v>872</v>
      </c>
      <c r="AI136" s="4" t="s">
        <v>878</v>
      </c>
      <c r="AJ136" s="6" t="s">
        <v>874</v>
      </c>
      <c r="AK136" s="6" t="str">
        <f t="shared" si="1"/>
        <v>Holding d'Infrastructures des Metiers de l'EnvironnementCALLABLEFIXEDEURSr Unsecured</v>
      </c>
      <c r="AL136" s="6"/>
    </row>
    <row r="137" ht="15.75" customHeight="1">
      <c r="A137" s="2">
        <v>136.0</v>
      </c>
      <c r="B137" s="4" t="s">
        <v>879</v>
      </c>
      <c r="C137" s="4" t="s">
        <v>880</v>
      </c>
      <c r="D137" s="4" t="s">
        <v>881</v>
      </c>
      <c r="E137" s="4" t="s">
        <v>882</v>
      </c>
      <c r="F137" s="4" t="s">
        <v>95</v>
      </c>
      <c r="G137" s="4" t="s">
        <v>95</v>
      </c>
      <c r="H137" s="4" t="s">
        <v>95</v>
      </c>
      <c r="I137" s="4">
        <v>1.0</v>
      </c>
      <c r="J137" s="4" t="s">
        <v>496</v>
      </c>
      <c r="K137" s="4" t="s">
        <v>43</v>
      </c>
      <c r="L137" s="2">
        <v>1.0572</v>
      </c>
      <c r="M137" s="4" t="s">
        <v>44</v>
      </c>
      <c r="N137" s="4" t="s">
        <v>45</v>
      </c>
      <c r="O137" s="4" t="s">
        <v>98</v>
      </c>
      <c r="P137" s="4" t="s">
        <v>47</v>
      </c>
      <c r="Q137" s="4" t="s">
        <v>48</v>
      </c>
      <c r="R137" s="4" t="s">
        <v>72</v>
      </c>
      <c r="S137" s="4" t="s">
        <v>50</v>
      </c>
      <c r="T137" s="4" t="s">
        <v>51</v>
      </c>
      <c r="U137" s="4" t="s">
        <v>52</v>
      </c>
      <c r="V137" s="4">
        <v>3.64107E8</v>
      </c>
      <c r="W137" s="4" t="s">
        <v>216</v>
      </c>
      <c r="X137" s="4" t="s">
        <v>282</v>
      </c>
      <c r="Y137" s="4" t="s">
        <v>75</v>
      </c>
      <c r="Z137" s="4" t="s">
        <v>76</v>
      </c>
      <c r="AA137" s="4" t="s">
        <v>366</v>
      </c>
      <c r="AB137" s="4" t="s">
        <v>849</v>
      </c>
      <c r="AC137" s="2" t="s">
        <v>883</v>
      </c>
      <c r="AI137" s="4" t="s">
        <v>884</v>
      </c>
      <c r="AJ137" s="6" t="s">
        <v>500</v>
      </c>
      <c r="AK137" s="6" t="str">
        <f t="shared" si="1"/>
        <v>Imerys SACALLABLEFIXEDEURSr Unsecured</v>
      </c>
      <c r="AL137" s="6"/>
    </row>
    <row r="138" ht="15.75" customHeight="1">
      <c r="A138" s="2">
        <v>137.0</v>
      </c>
      <c r="B138" s="4" t="s">
        <v>885</v>
      </c>
      <c r="C138" s="4" t="s">
        <v>886</v>
      </c>
      <c r="D138" s="4" t="s">
        <v>887</v>
      </c>
      <c r="E138" s="4" t="s">
        <v>888</v>
      </c>
      <c r="F138" s="4" t="s">
        <v>212</v>
      </c>
      <c r="G138" s="4" t="s">
        <v>212</v>
      </c>
      <c r="H138" s="4" t="s">
        <v>212</v>
      </c>
      <c r="I138" s="4">
        <v>0.0</v>
      </c>
      <c r="J138" s="4" t="s">
        <v>889</v>
      </c>
      <c r="K138" s="4" t="s">
        <v>890</v>
      </c>
      <c r="L138" s="10" t="s">
        <v>121</v>
      </c>
      <c r="M138" s="4" t="s">
        <v>142</v>
      </c>
      <c r="N138" s="4" t="s">
        <v>143</v>
      </c>
      <c r="O138" s="4" t="s">
        <v>171</v>
      </c>
      <c r="P138" s="4" t="s">
        <v>47</v>
      </c>
      <c r="Q138" s="4" t="s">
        <v>48</v>
      </c>
      <c r="R138" s="4" t="s">
        <v>81</v>
      </c>
      <c r="S138" s="4" t="s">
        <v>50</v>
      </c>
      <c r="T138" s="4" t="s">
        <v>159</v>
      </c>
      <c r="U138" s="4" t="s">
        <v>118</v>
      </c>
      <c r="V138" s="4">
        <v>7.11168E7</v>
      </c>
      <c r="W138" s="4" t="s">
        <v>73</v>
      </c>
      <c r="X138" s="4" t="s">
        <v>891</v>
      </c>
      <c r="Y138" s="4" t="s">
        <v>75</v>
      </c>
      <c r="Z138" s="4" t="s">
        <v>76</v>
      </c>
      <c r="AA138" s="4" t="s">
        <v>366</v>
      </c>
      <c r="AB138" s="4" t="s">
        <v>892</v>
      </c>
      <c r="AC138" s="10" t="s">
        <v>121</v>
      </c>
      <c r="AI138" s="4" t="s">
        <v>893</v>
      </c>
      <c r="AJ138" s="7">
        <v>4794.0</v>
      </c>
      <c r="AK138" s="6" t="str">
        <f t="shared" si="1"/>
        <v>Indus Holding AGAT MATURITYFLOATINGEURSr Unsecured</v>
      </c>
      <c r="AL138" s="7"/>
    </row>
    <row r="139" ht="15.75" customHeight="1">
      <c r="A139" s="2">
        <v>138.0</v>
      </c>
      <c r="B139" s="4" t="s">
        <v>885</v>
      </c>
      <c r="C139" s="4" t="s">
        <v>894</v>
      </c>
      <c r="D139" s="4" t="s">
        <v>895</v>
      </c>
      <c r="E139" s="4" t="s">
        <v>888</v>
      </c>
      <c r="F139" s="4" t="s">
        <v>212</v>
      </c>
      <c r="G139" s="4" t="s">
        <v>212</v>
      </c>
      <c r="H139" s="4" t="s">
        <v>212</v>
      </c>
      <c r="I139" s="4">
        <v>0.0</v>
      </c>
      <c r="J139" s="4" t="s">
        <v>889</v>
      </c>
      <c r="K139" s="4" t="s">
        <v>896</v>
      </c>
      <c r="L139" s="10" t="s">
        <v>121</v>
      </c>
      <c r="M139" s="4" t="s">
        <v>142</v>
      </c>
      <c r="N139" s="4" t="s">
        <v>143</v>
      </c>
      <c r="O139" s="4" t="s">
        <v>257</v>
      </c>
      <c r="P139" s="4" t="s">
        <v>47</v>
      </c>
      <c r="Q139" s="4" t="s">
        <v>48</v>
      </c>
      <c r="R139" s="4" t="s">
        <v>81</v>
      </c>
      <c r="S139" s="4" t="s">
        <v>50</v>
      </c>
      <c r="T139" s="4" t="s">
        <v>159</v>
      </c>
      <c r="U139" s="4" t="s">
        <v>118</v>
      </c>
      <c r="V139" s="4">
        <v>7.11168E7</v>
      </c>
      <c r="W139" s="4" t="s">
        <v>73</v>
      </c>
      <c r="X139" s="4" t="s">
        <v>891</v>
      </c>
      <c r="Y139" s="4" t="s">
        <v>75</v>
      </c>
      <c r="Z139" s="4" t="s">
        <v>76</v>
      </c>
      <c r="AA139" s="4" t="s">
        <v>366</v>
      </c>
      <c r="AB139" s="4" t="s">
        <v>892</v>
      </c>
      <c r="AC139" s="10" t="s">
        <v>121</v>
      </c>
      <c r="AI139" s="4" t="s">
        <v>893</v>
      </c>
      <c r="AJ139" s="7">
        <v>4794.0</v>
      </c>
      <c r="AK139" s="6" t="str">
        <f t="shared" si="1"/>
        <v>Indus Holding AGAT MATURITYFLOATINGEURSr Unsecured</v>
      </c>
      <c r="AL139" s="7"/>
    </row>
    <row r="140" ht="15.75" customHeight="1">
      <c r="A140" s="2">
        <v>139.0</v>
      </c>
      <c r="B140" s="4" t="s">
        <v>885</v>
      </c>
      <c r="C140" s="4" t="s">
        <v>897</v>
      </c>
      <c r="D140" s="4" t="s">
        <v>898</v>
      </c>
      <c r="E140" s="4" t="s">
        <v>888</v>
      </c>
      <c r="F140" s="4" t="s">
        <v>212</v>
      </c>
      <c r="G140" s="4" t="s">
        <v>212</v>
      </c>
      <c r="H140" s="4" t="s">
        <v>212</v>
      </c>
      <c r="I140" s="4">
        <v>0.0</v>
      </c>
      <c r="J140" s="4" t="s">
        <v>889</v>
      </c>
      <c r="K140" s="4" t="s">
        <v>899</v>
      </c>
      <c r="L140" s="10" t="s">
        <v>121</v>
      </c>
      <c r="M140" s="4" t="s">
        <v>142</v>
      </c>
      <c r="N140" s="4" t="s">
        <v>143</v>
      </c>
      <c r="O140" s="4" t="s">
        <v>167</v>
      </c>
      <c r="P140" s="4" t="s">
        <v>47</v>
      </c>
      <c r="Q140" s="4" t="s">
        <v>48</v>
      </c>
      <c r="R140" s="4" t="s">
        <v>81</v>
      </c>
      <c r="S140" s="4" t="s">
        <v>50</v>
      </c>
      <c r="T140" s="4" t="s">
        <v>159</v>
      </c>
      <c r="U140" s="4" t="s">
        <v>118</v>
      </c>
      <c r="V140" s="4">
        <v>7.11168E7</v>
      </c>
      <c r="W140" s="4" t="s">
        <v>73</v>
      </c>
      <c r="X140" s="4" t="s">
        <v>891</v>
      </c>
      <c r="Y140" s="4" t="s">
        <v>75</v>
      </c>
      <c r="Z140" s="4" t="s">
        <v>76</v>
      </c>
      <c r="AA140" s="4" t="s">
        <v>366</v>
      </c>
      <c r="AB140" s="4" t="s">
        <v>892</v>
      </c>
      <c r="AC140" s="10" t="s">
        <v>121</v>
      </c>
      <c r="AI140" s="4" t="s">
        <v>893</v>
      </c>
      <c r="AJ140" s="7">
        <v>4794.0</v>
      </c>
      <c r="AK140" s="6" t="str">
        <f t="shared" si="1"/>
        <v>Indus Holding AGAT MATURITYFLOATINGEURSr Unsecured</v>
      </c>
      <c r="AL140" s="7"/>
    </row>
    <row r="141" ht="15.75" customHeight="1">
      <c r="A141" s="2">
        <v>140.0</v>
      </c>
      <c r="B141" s="4" t="s">
        <v>900</v>
      </c>
      <c r="C141" s="4" t="s">
        <v>901</v>
      </c>
      <c r="D141" s="4" t="s">
        <v>902</v>
      </c>
      <c r="E141" s="4" t="s">
        <v>903</v>
      </c>
      <c r="F141" s="4" t="s">
        <v>362</v>
      </c>
      <c r="G141" s="4" t="s">
        <v>362</v>
      </c>
      <c r="H141" s="4" t="s">
        <v>112</v>
      </c>
      <c r="I141" s="4">
        <v>5.0</v>
      </c>
      <c r="J141" s="4" t="s">
        <v>904</v>
      </c>
      <c r="K141" s="4" t="s">
        <v>905</v>
      </c>
      <c r="L141" s="4">
        <v>5.25</v>
      </c>
      <c r="M141" s="4" t="s">
        <v>44</v>
      </c>
      <c r="N141" s="4" t="s">
        <v>45</v>
      </c>
      <c r="O141" s="4" t="s">
        <v>125</v>
      </c>
      <c r="P141" s="4" t="s">
        <v>47</v>
      </c>
      <c r="Q141" s="4" t="s">
        <v>116</v>
      </c>
      <c r="R141" s="4" t="s">
        <v>404</v>
      </c>
      <c r="S141" s="4" t="s">
        <v>50</v>
      </c>
      <c r="T141" s="4" t="s">
        <v>51</v>
      </c>
      <c r="U141" s="4" t="s">
        <v>118</v>
      </c>
      <c r="V141" s="4">
        <v>4.0E8</v>
      </c>
      <c r="W141" s="4" t="s">
        <v>101</v>
      </c>
      <c r="X141" s="4" t="s">
        <v>686</v>
      </c>
      <c r="Y141" s="4" t="s">
        <v>75</v>
      </c>
      <c r="Z141" s="4" t="s">
        <v>76</v>
      </c>
      <c r="AA141" s="4" t="s">
        <v>103</v>
      </c>
      <c r="AB141" s="4" t="s">
        <v>687</v>
      </c>
      <c r="AC141" s="2" t="s">
        <v>906</v>
      </c>
      <c r="AI141" s="4" t="s">
        <v>907</v>
      </c>
      <c r="AJ141" s="7">
        <v>4313.0</v>
      </c>
      <c r="AK141" s="6" t="str">
        <f t="shared" si="1"/>
        <v>Iochpe-Maxion Austria GmbH / Maxion Wheels de Mexico S de RL de CVCALLABLEFIXEDUSDSr Unsecured</v>
      </c>
      <c r="AL141" s="7"/>
    </row>
    <row r="142" ht="15.75" customHeight="1">
      <c r="A142" s="2">
        <v>141.0</v>
      </c>
      <c r="B142" s="4" t="s">
        <v>900</v>
      </c>
      <c r="C142" s="4" t="s">
        <v>908</v>
      </c>
      <c r="D142" s="4" t="s">
        <v>909</v>
      </c>
      <c r="E142" s="4" t="s">
        <v>903</v>
      </c>
      <c r="F142" s="4" t="s">
        <v>362</v>
      </c>
      <c r="G142" s="4" t="s">
        <v>362</v>
      </c>
      <c r="H142" s="4" t="s">
        <v>112</v>
      </c>
      <c r="I142" s="4">
        <v>5.0</v>
      </c>
      <c r="J142" s="4" t="s">
        <v>904</v>
      </c>
      <c r="K142" s="4" t="s">
        <v>905</v>
      </c>
      <c r="L142" s="4">
        <v>5.25</v>
      </c>
      <c r="M142" s="4" t="s">
        <v>44</v>
      </c>
      <c r="N142" s="4" t="s">
        <v>45</v>
      </c>
      <c r="O142" s="4" t="s">
        <v>115</v>
      </c>
      <c r="P142" s="4" t="s">
        <v>47</v>
      </c>
      <c r="Q142" s="4" t="s">
        <v>116</v>
      </c>
      <c r="R142" s="4" t="s">
        <v>404</v>
      </c>
      <c r="S142" s="4" t="s">
        <v>50</v>
      </c>
      <c r="T142" s="4" t="s">
        <v>51</v>
      </c>
      <c r="U142" s="4" t="s">
        <v>118</v>
      </c>
      <c r="V142" s="4">
        <v>4.0E8</v>
      </c>
      <c r="W142" s="4" t="s">
        <v>101</v>
      </c>
      <c r="X142" s="4" t="s">
        <v>686</v>
      </c>
      <c r="Y142" s="4" t="s">
        <v>75</v>
      </c>
      <c r="Z142" s="4" t="s">
        <v>76</v>
      </c>
      <c r="AA142" s="4" t="s">
        <v>103</v>
      </c>
      <c r="AB142" s="4" t="s">
        <v>687</v>
      </c>
      <c r="AC142" s="2" t="s">
        <v>906</v>
      </c>
      <c r="AI142" s="4" t="s">
        <v>910</v>
      </c>
      <c r="AJ142" s="7">
        <v>4313.0</v>
      </c>
      <c r="AK142" s="6" t="str">
        <f t="shared" si="1"/>
        <v>Iochpe-Maxion Austria GmbH / Maxion Wheels de Mexico S de RL de CVCALLABLEFIXEDUSDSr Unsecured</v>
      </c>
      <c r="AL142" s="7"/>
    </row>
    <row r="143" ht="15.75" customHeight="1">
      <c r="A143" s="2">
        <v>142.0</v>
      </c>
      <c r="B143" s="4" t="s">
        <v>911</v>
      </c>
      <c r="C143" s="4" t="s">
        <v>912</v>
      </c>
      <c r="D143" s="4" t="s">
        <v>913</v>
      </c>
      <c r="E143" s="4" t="s">
        <v>914</v>
      </c>
      <c r="F143" s="4" t="s">
        <v>155</v>
      </c>
      <c r="G143" s="4" t="s">
        <v>155</v>
      </c>
      <c r="H143" s="4" t="s">
        <v>362</v>
      </c>
      <c r="I143" s="4">
        <v>4.5</v>
      </c>
      <c r="J143" s="4" t="s">
        <v>915</v>
      </c>
      <c r="K143" s="4" t="s">
        <v>916</v>
      </c>
      <c r="L143" s="4">
        <v>4.6080000000000005</v>
      </c>
      <c r="M143" s="4" t="s">
        <v>44</v>
      </c>
      <c r="N143" s="4" t="s">
        <v>45</v>
      </c>
      <c r="O143" s="4" t="s">
        <v>125</v>
      </c>
      <c r="P143" s="4" t="s">
        <v>47</v>
      </c>
      <c r="Q143" s="4" t="s">
        <v>116</v>
      </c>
      <c r="R143" s="4" t="s">
        <v>49</v>
      </c>
      <c r="S143" s="4" t="s">
        <v>50</v>
      </c>
      <c r="T143" s="4" t="s">
        <v>51</v>
      </c>
      <c r="U143" s="4" t="s">
        <v>118</v>
      </c>
      <c r="V143" s="4">
        <v>5.0E8</v>
      </c>
      <c r="W143" s="4" t="s">
        <v>203</v>
      </c>
      <c r="X143" s="4" t="s">
        <v>329</v>
      </c>
      <c r="Y143" s="4" t="s">
        <v>75</v>
      </c>
      <c r="Z143" s="4" t="s">
        <v>76</v>
      </c>
      <c r="AA143" s="4" t="s">
        <v>247</v>
      </c>
      <c r="AB143" s="4" t="s">
        <v>675</v>
      </c>
      <c r="AC143" s="2" t="s">
        <v>917</v>
      </c>
      <c r="AI143" s="4" t="s">
        <v>918</v>
      </c>
      <c r="AJ143" s="7">
        <v>5811.0</v>
      </c>
      <c r="AK143" s="6" t="str">
        <f t="shared" si="1"/>
        <v>JAB Holdings BVCALLABLEFIXEDUSDSr Unsecured</v>
      </c>
      <c r="AL143" s="7"/>
    </row>
    <row r="144" ht="15.75" customHeight="1">
      <c r="A144" s="2">
        <v>143.0</v>
      </c>
      <c r="B144" s="4" t="s">
        <v>911</v>
      </c>
      <c r="C144" s="4" t="s">
        <v>919</v>
      </c>
      <c r="D144" s="4" t="s">
        <v>920</v>
      </c>
      <c r="E144" s="4" t="s">
        <v>914</v>
      </c>
      <c r="F144" s="4" t="s">
        <v>155</v>
      </c>
      <c r="G144" s="4" t="s">
        <v>155</v>
      </c>
      <c r="H144" s="4" t="s">
        <v>362</v>
      </c>
      <c r="I144" s="4">
        <v>4.5</v>
      </c>
      <c r="J144" s="4" t="s">
        <v>915</v>
      </c>
      <c r="K144" s="4" t="s">
        <v>916</v>
      </c>
      <c r="L144" s="4">
        <v>4.6080000000000005</v>
      </c>
      <c r="M144" s="4" t="s">
        <v>44</v>
      </c>
      <c r="N144" s="4" t="s">
        <v>45</v>
      </c>
      <c r="O144" s="4" t="s">
        <v>115</v>
      </c>
      <c r="P144" s="4" t="s">
        <v>47</v>
      </c>
      <c r="Q144" s="4" t="s">
        <v>116</v>
      </c>
      <c r="R144" s="4" t="s">
        <v>49</v>
      </c>
      <c r="S144" s="4" t="s">
        <v>50</v>
      </c>
      <c r="T144" s="4" t="s">
        <v>51</v>
      </c>
      <c r="U144" s="4" t="s">
        <v>118</v>
      </c>
      <c r="V144" s="4">
        <v>5.0E8</v>
      </c>
      <c r="W144" s="4" t="s">
        <v>203</v>
      </c>
      <c r="X144" s="4" t="s">
        <v>329</v>
      </c>
      <c r="Y144" s="4" t="s">
        <v>75</v>
      </c>
      <c r="Z144" s="4" t="s">
        <v>76</v>
      </c>
      <c r="AA144" s="4" t="s">
        <v>247</v>
      </c>
      <c r="AB144" s="4" t="s">
        <v>675</v>
      </c>
      <c r="AC144" s="2" t="s">
        <v>917</v>
      </c>
      <c r="AI144" s="4" t="s">
        <v>918</v>
      </c>
      <c r="AJ144" s="7">
        <v>5811.0</v>
      </c>
      <c r="AK144" s="6" t="str">
        <f t="shared" si="1"/>
        <v>JAB Holdings BVCALLABLEFIXEDUSDSr Unsecured</v>
      </c>
      <c r="AL144" s="7"/>
    </row>
    <row r="145" ht="15.75" customHeight="1">
      <c r="A145" s="2">
        <v>144.0</v>
      </c>
      <c r="B145" s="4" t="s">
        <v>921</v>
      </c>
      <c r="C145" s="4" t="s">
        <v>922</v>
      </c>
      <c r="D145" s="4" t="s">
        <v>923</v>
      </c>
      <c r="E145" s="4" t="s">
        <v>924</v>
      </c>
      <c r="F145" s="4" t="s">
        <v>111</v>
      </c>
      <c r="G145" s="4" t="s">
        <v>111</v>
      </c>
      <c r="H145" s="4" t="s">
        <v>380</v>
      </c>
      <c r="I145" s="4">
        <v>3.625</v>
      </c>
      <c r="J145" s="4" t="s">
        <v>925</v>
      </c>
      <c r="K145" s="4" t="s">
        <v>926</v>
      </c>
      <c r="L145" s="4">
        <v>3.75</v>
      </c>
      <c r="M145" s="4" t="s">
        <v>44</v>
      </c>
      <c r="N145" s="4" t="s">
        <v>45</v>
      </c>
      <c r="O145" s="4" t="s">
        <v>125</v>
      </c>
      <c r="P145" s="4" t="s">
        <v>47</v>
      </c>
      <c r="Q145" s="4" t="s">
        <v>116</v>
      </c>
      <c r="R145" s="4" t="s">
        <v>72</v>
      </c>
      <c r="S145" s="4" t="s">
        <v>50</v>
      </c>
      <c r="T145" s="4" t="s">
        <v>51</v>
      </c>
      <c r="U145" s="4" t="s">
        <v>118</v>
      </c>
      <c r="V145" s="4">
        <v>1.0E9</v>
      </c>
      <c r="W145" s="4" t="s">
        <v>245</v>
      </c>
      <c r="X145" s="4" t="s">
        <v>761</v>
      </c>
      <c r="Y145" s="4" t="s">
        <v>75</v>
      </c>
      <c r="Z145" s="4" t="s">
        <v>76</v>
      </c>
      <c r="AA145" s="4" t="s">
        <v>247</v>
      </c>
      <c r="AB145" s="4" t="s">
        <v>248</v>
      </c>
      <c r="AC145" s="2" t="s">
        <v>927</v>
      </c>
      <c r="AI145" s="4" t="s">
        <v>928</v>
      </c>
      <c r="AJ145" s="7">
        <v>3857.0</v>
      </c>
      <c r="AK145" s="6" t="str">
        <f t="shared" si="1"/>
        <v>JBS Finance Luxembourg SarlCALLABLEFIXEDUSDSr Unsecured</v>
      </c>
      <c r="AL145" s="7"/>
    </row>
    <row r="146" ht="15.75" customHeight="1">
      <c r="A146" s="2">
        <v>145.0</v>
      </c>
      <c r="B146" s="4" t="s">
        <v>921</v>
      </c>
      <c r="C146" s="4" t="s">
        <v>929</v>
      </c>
      <c r="D146" s="4" t="s">
        <v>930</v>
      </c>
      <c r="E146" s="4" t="s">
        <v>924</v>
      </c>
      <c r="F146" s="4" t="s">
        <v>111</v>
      </c>
      <c r="G146" s="4" t="s">
        <v>111</v>
      </c>
      <c r="H146" s="4" t="s">
        <v>380</v>
      </c>
      <c r="I146" s="4">
        <v>3.625</v>
      </c>
      <c r="J146" s="4" t="s">
        <v>925</v>
      </c>
      <c r="K146" s="4" t="s">
        <v>926</v>
      </c>
      <c r="L146" s="4">
        <v>3.75</v>
      </c>
      <c r="M146" s="4" t="s">
        <v>44</v>
      </c>
      <c r="N146" s="4" t="s">
        <v>45</v>
      </c>
      <c r="O146" s="4" t="s">
        <v>115</v>
      </c>
      <c r="P146" s="4" t="s">
        <v>47</v>
      </c>
      <c r="Q146" s="4" t="s">
        <v>116</v>
      </c>
      <c r="R146" s="4" t="s">
        <v>72</v>
      </c>
      <c r="S146" s="4" t="s">
        <v>50</v>
      </c>
      <c r="T146" s="4" t="s">
        <v>51</v>
      </c>
      <c r="U146" s="4" t="s">
        <v>118</v>
      </c>
      <c r="V146" s="4">
        <v>1.0E9</v>
      </c>
      <c r="W146" s="4" t="s">
        <v>245</v>
      </c>
      <c r="X146" s="4" t="s">
        <v>761</v>
      </c>
      <c r="Y146" s="4" t="s">
        <v>75</v>
      </c>
      <c r="Z146" s="4" t="s">
        <v>76</v>
      </c>
      <c r="AA146" s="4" t="s">
        <v>247</v>
      </c>
      <c r="AB146" s="4" t="s">
        <v>248</v>
      </c>
      <c r="AC146" s="2" t="s">
        <v>927</v>
      </c>
      <c r="AI146" s="4" t="s">
        <v>931</v>
      </c>
      <c r="AJ146" s="7">
        <v>3857.0</v>
      </c>
      <c r="AK146" s="6" t="str">
        <f t="shared" si="1"/>
        <v>JBS Finance Luxembourg SarlCALLABLEFIXEDUSDSr Unsecured</v>
      </c>
      <c r="AL146" s="7"/>
    </row>
    <row r="147" ht="15.75" customHeight="1">
      <c r="A147" s="2">
        <v>146.0</v>
      </c>
      <c r="B147" s="4" t="s">
        <v>932</v>
      </c>
      <c r="C147" s="4" t="s">
        <v>933</v>
      </c>
      <c r="D147" s="4" t="s">
        <v>934</v>
      </c>
      <c r="E147" s="4" t="s">
        <v>935</v>
      </c>
      <c r="F147" s="4" t="s">
        <v>212</v>
      </c>
      <c r="G147" s="4" t="s">
        <v>212</v>
      </c>
      <c r="H147" s="4" t="s">
        <v>212</v>
      </c>
      <c r="I147" s="4">
        <v>0.0</v>
      </c>
      <c r="J147" s="4" t="s">
        <v>936</v>
      </c>
      <c r="K147" s="4" t="s">
        <v>937</v>
      </c>
      <c r="L147" s="10" t="s">
        <v>121</v>
      </c>
      <c r="M147" s="4" t="s">
        <v>142</v>
      </c>
      <c r="N147" s="4" t="s">
        <v>143</v>
      </c>
      <c r="O147" s="4" t="s">
        <v>167</v>
      </c>
      <c r="P147" s="4" t="s">
        <v>47</v>
      </c>
      <c r="Q147" s="4" t="s">
        <v>48</v>
      </c>
      <c r="R147" s="4" t="s">
        <v>81</v>
      </c>
      <c r="S147" s="4" t="s">
        <v>50</v>
      </c>
      <c r="T147" s="4" t="s">
        <v>159</v>
      </c>
      <c r="U147" s="4" t="s">
        <v>118</v>
      </c>
      <c r="V147" s="4">
        <v>4.1125E8</v>
      </c>
      <c r="W147" s="4" t="s">
        <v>190</v>
      </c>
      <c r="X147" s="4" t="s">
        <v>938</v>
      </c>
      <c r="Y147" s="4" t="s">
        <v>75</v>
      </c>
      <c r="Z147" s="4" t="s">
        <v>76</v>
      </c>
      <c r="AA147" s="4" t="s">
        <v>190</v>
      </c>
      <c r="AB147" s="4" t="s">
        <v>190</v>
      </c>
      <c r="AC147" s="2" t="s">
        <v>939</v>
      </c>
      <c r="AI147" s="4" t="s">
        <v>940</v>
      </c>
      <c r="AJ147" s="7">
        <v>3927.0</v>
      </c>
      <c r="AK147" s="6" t="str">
        <f t="shared" si="1"/>
        <v>Jenoptik AGAT MATURITYFLOATINGEURSr Unsecured</v>
      </c>
      <c r="AL147" s="7"/>
    </row>
    <row r="148" ht="15.75" customHeight="1">
      <c r="A148" s="2">
        <v>147.0</v>
      </c>
      <c r="B148" s="4" t="s">
        <v>932</v>
      </c>
      <c r="C148" s="4" t="s">
        <v>941</v>
      </c>
      <c r="D148" s="4" t="s">
        <v>942</v>
      </c>
      <c r="E148" s="4" t="s">
        <v>935</v>
      </c>
      <c r="F148" s="4" t="s">
        <v>212</v>
      </c>
      <c r="G148" s="4" t="s">
        <v>212</v>
      </c>
      <c r="H148" s="4" t="s">
        <v>212</v>
      </c>
      <c r="I148" s="4">
        <v>0.0</v>
      </c>
      <c r="J148" s="4" t="s">
        <v>936</v>
      </c>
      <c r="K148" s="4" t="s">
        <v>943</v>
      </c>
      <c r="L148" s="10" t="s">
        <v>121</v>
      </c>
      <c r="M148" s="4" t="s">
        <v>142</v>
      </c>
      <c r="N148" s="4" t="s">
        <v>143</v>
      </c>
      <c r="O148" s="4" t="s">
        <v>257</v>
      </c>
      <c r="P148" s="4" t="s">
        <v>47</v>
      </c>
      <c r="Q148" s="4" t="s">
        <v>48</v>
      </c>
      <c r="R148" s="4" t="s">
        <v>81</v>
      </c>
      <c r="S148" s="4" t="s">
        <v>50</v>
      </c>
      <c r="T148" s="4" t="s">
        <v>159</v>
      </c>
      <c r="U148" s="4" t="s">
        <v>118</v>
      </c>
      <c r="V148" s="4">
        <v>4.7E8</v>
      </c>
      <c r="W148" s="4" t="s">
        <v>190</v>
      </c>
      <c r="X148" s="4" t="s">
        <v>938</v>
      </c>
      <c r="Y148" s="4" t="s">
        <v>75</v>
      </c>
      <c r="Z148" s="4" t="s">
        <v>76</v>
      </c>
      <c r="AA148" s="4" t="s">
        <v>190</v>
      </c>
      <c r="AB148" s="4" t="s">
        <v>190</v>
      </c>
      <c r="AC148" s="2" t="s">
        <v>939</v>
      </c>
      <c r="AI148" s="4" t="s">
        <v>940</v>
      </c>
      <c r="AJ148" s="7">
        <v>3927.0</v>
      </c>
      <c r="AK148" s="6" t="str">
        <f t="shared" si="1"/>
        <v>Jenoptik AGAT MATURITYFLOATINGEURSr Unsecured</v>
      </c>
      <c r="AL148" s="7"/>
    </row>
    <row r="149" ht="15.75" customHeight="1">
      <c r="A149" s="2">
        <v>148.0</v>
      </c>
      <c r="B149" s="4" t="s">
        <v>932</v>
      </c>
      <c r="C149" s="4" t="s">
        <v>944</v>
      </c>
      <c r="D149" s="4" t="s">
        <v>945</v>
      </c>
      <c r="E149" s="4" t="s">
        <v>935</v>
      </c>
      <c r="F149" s="4" t="s">
        <v>212</v>
      </c>
      <c r="G149" s="4" t="s">
        <v>212</v>
      </c>
      <c r="H149" s="4" t="s">
        <v>212</v>
      </c>
      <c r="I149" s="4">
        <v>0.0</v>
      </c>
      <c r="J149" s="4" t="s">
        <v>936</v>
      </c>
      <c r="K149" s="4" t="s">
        <v>946</v>
      </c>
      <c r="L149" s="10" t="s">
        <v>121</v>
      </c>
      <c r="M149" s="4" t="s">
        <v>142</v>
      </c>
      <c r="N149" s="4" t="s">
        <v>143</v>
      </c>
      <c r="O149" s="4" t="s">
        <v>947</v>
      </c>
      <c r="P149" s="4" t="s">
        <v>47</v>
      </c>
      <c r="Q149" s="4" t="s">
        <v>116</v>
      </c>
      <c r="R149" s="4" t="s">
        <v>81</v>
      </c>
      <c r="S149" s="4" t="s">
        <v>50</v>
      </c>
      <c r="T149" s="4" t="s">
        <v>159</v>
      </c>
      <c r="U149" s="4" t="s">
        <v>202</v>
      </c>
      <c r="V149" s="4">
        <v>5.9E7</v>
      </c>
      <c r="W149" s="4" t="s">
        <v>190</v>
      </c>
      <c r="X149" s="4" t="s">
        <v>938</v>
      </c>
      <c r="Y149" s="4" t="s">
        <v>75</v>
      </c>
      <c r="Z149" s="4" t="s">
        <v>76</v>
      </c>
      <c r="AA149" s="4" t="s">
        <v>190</v>
      </c>
      <c r="AB149" s="4" t="s">
        <v>190</v>
      </c>
      <c r="AC149" s="2" t="s">
        <v>948</v>
      </c>
      <c r="AI149" s="4" t="s">
        <v>949</v>
      </c>
      <c r="AJ149" s="7">
        <v>3927.0</v>
      </c>
      <c r="AK149" s="6" t="str">
        <f t="shared" si="1"/>
        <v>Jenoptik AGAT MATURITYFLOATINGUSDSr Unsecured</v>
      </c>
      <c r="AL149" s="7"/>
    </row>
    <row r="150" ht="15.75" customHeight="1">
      <c r="A150" s="2">
        <v>149.0</v>
      </c>
      <c r="B150" s="4" t="s">
        <v>932</v>
      </c>
      <c r="C150" s="4" t="s">
        <v>950</v>
      </c>
      <c r="D150" s="4" t="s">
        <v>951</v>
      </c>
      <c r="E150" s="4" t="s">
        <v>935</v>
      </c>
      <c r="F150" s="4" t="s">
        <v>212</v>
      </c>
      <c r="G150" s="4" t="s">
        <v>212</v>
      </c>
      <c r="H150" s="4" t="s">
        <v>212</v>
      </c>
      <c r="I150" s="4">
        <v>0.0</v>
      </c>
      <c r="J150" s="4" t="s">
        <v>936</v>
      </c>
      <c r="K150" s="4" t="s">
        <v>952</v>
      </c>
      <c r="L150" s="10" t="s">
        <v>121</v>
      </c>
      <c r="M150" s="4" t="s">
        <v>142</v>
      </c>
      <c r="N150" s="4" t="s">
        <v>143</v>
      </c>
      <c r="O150" s="4" t="s">
        <v>158</v>
      </c>
      <c r="P150" s="4" t="s">
        <v>47</v>
      </c>
      <c r="Q150" s="4" t="s">
        <v>48</v>
      </c>
      <c r="R150" s="4" t="s">
        <v>81</v>
      </c>
      <c r="S150" s="4" t="s">
        <v>50</v>
      </c>
      <c r="T150" s="4" t="s">
        <v>159</v>
      </c>
      <c r="U150" s="4" t="s">
        <v>118</v>
      </c>
      <c r="V150" s="4">
        <v>4.1125E8</v>
      </c>
      <c r="W150" s="4" t="s">
        <v>190</v>
      </c>
      <c r="X150" s="4" t="s">
        <v>938</v>
      </c>
      <c r="Y150" s="4" t="s">
        <v>75</v>
      </c>
      <c r="Z150" s="4" t="s">
        <v>76</v>
      </c>
      <c r="AA150" s="4" t="s">
        <v>190</v>
      </c>
      <c r="AB150" s="4" t="s">
        <v>190</v>
      </c>
      <c r="AC150" s="2" t="s">
        <v>948</v>
      </c>
      <c r="AI150" s="4" t="s">
        <v>940</v>
      </c>
      <c r="AJ150" s="7">
        <v>3927.0</v>
      </c>
      <c r="AK150" s="6" t="str">
        <f t="shared" si="1"/>
        <v>Jenoptik AGAT MATURITYFLOATINGEURSr Unsecured</v>
      </c>
      <c r="AL150" s="7"/>
    </row>
    <row r="151" ht="15.75" customHeight="1">
      <c r="A151" s="2">
        <v>150.0</v>
      </c>
      <c r="B151" s="4" t="s">
        <v>932</v>
      </c>
      <c r="C151" s="4" t="s">
        <v>953</v>
      </c>
      <c r="D151" s="4" t="s">
        <v>954</v>
      </c>
      <c r="E151" s="4" t="s">
        <v>935</v>
      </c>
      <c r="F151" s="4" t="s">
        <v>212</v>
      </c>
      <c r="G151" s="4" t="s">
        <v>212</v>
      </c>
      <c r="H151" s="4" t="s">
        <v>212</v>
      </c>
      <c r="I151" s="4">
        <v>0.0</v>
      </c>
      <c r="J151" s="4" t="s">
        <v>936</v>
      </c>
      <c r="K151" s="4" t="s">
        <v>946</v>
      </c>
      <c r="L151" s="10" t="s">
        <v>121</v>
      </c>
      <c r="M151" s="4" t="s">
        <v>142</v>
      </c>
      <c r="N151" s="4" t="s">
        <v>143</v>
      </c>
      <c r="O151" s="4" t="s">
        <v>171</v>
      </c>
      <c r="P151" s="4" t="s">
        <v>47</v>
      </c>
      <c r="Q151" s="4" t="s">
        <v>48</v>
      </c>
      <c r="R151" s="4" t="s">
        <v>81</v>
      </c>
      <c r="S151" s="4" t="s">
        <v>50</v>
      </c>
      <c r="T151" s="4" t="s">
        <v>159</v>
      </c>
      <c r="U151" s="4" t="s">
        <v>118</v>
      </c>
      <c r="V151" s="4">
        <v>4.1125E8</v>
      </c>
      <c r="W151" s="4" t="s">
        <v>190</v>
      </c>
      <c r="X151" s="4" t="s">
        <v>938</v>
      </c>
      <c r="Y151" s="4" t="s">
        <v>75</v>
      </c>
      <c r="Z151" s="4" t="s">
        <v>76</v>
      </c>
      <c r="AA151" s="4" t="s">
        <v>190</v>
      </c>
      <c r="AB151" s="4" t="s">
        <v>190</v>
      </c>
      <c r="AC151" s="2" t="s">
        <v>948</v>
      </c>
      <c r="AI151" s="4" t="s">
        <v>940</v>
      </c>
      <c r="AJ151" s="7">
        <v>3927.0</v>
      </c>
      <c r="AK151" s="6" t="str">
        <f t="shared" si="1"/>
        <v>Jenoptik AGAT MATURITYFLOATINGEURSr Unsecured</v>
      </c>
      <c r="AL151" s="7"/>
    </row>
    <row r="152" ht="15.75" customHeight="1">
      <c r="A152" s="2">
        <v>151.0</v>
      </c>
      <c r="B152" s="4" t="s">
        <v>955</v>
      </c>
      <c r="C152" s="4" t="s">
        <v>956</v>
      </c>
      <c r="D152" s="4" t="s">
        <v>957</v>
      </c>
      <c r="E152" s="4" t="s">
        <v>958</v>
      </c>
      <c r="F152" s="4" t="s">
        <v>782</v>
      </c>
      <c r="G152" s="4" t="s">
        <v>782</v>
      </c>
      <c r="H152" s="4" t="s">
        <v>380</v>
      </c>
      <c r="I152" s="4">
        <v>2.0</v>
      </c>
      <c r="J152" s="4" t="s">
        <v>869</v>
      </c>
      <c r="K152" s="4" t="s">
        <v>959</v>
      </c>
      <c r="L152" s="4">
        <v>2.0909999999999997</v>
      </c>
      <c r="M152" s="4" t="s">
        <v>44</v>
      </c>
      <c r="N152" s="4" t="s">
        <v>45</v>
      </c>
      <c r="O152" s="4" t="s">
        <v>98</v>
      </c>
      <c r="P152" s="4" t="s">
        <v>47</v>
      </c>
      <c r="Q152" s="4" t="s">
        <v>116</v>
      </c>
      <c r="R152" s="4" t="s">
        <v>49</v>
      </c>
      <c r="S152" s="4" t="s">
        <v>50</v>
      </c>
      <c r="T152" s="4" t="s">
        <v>51</v>
      </c>
      <c r="U152" s="4" t="s">
        <v>118</v>
      </c>
      <c r="V152" s="4">
        <v>5.0E8</v>
      </c>
      <c r="W152" s="4" t="s">
        <v>73</v>
      </c>
      <c r="X152" s="4" t="s">
        <v>960</v>
      </c>
      <c r="Y152" s="4" t="s">
        <v>75</v>
      </c>
      <c r="Z152" s="4" t="s">
        <v>76</v>
      </c>
      <c r="AA152" s="4" t="s">
        <v>366</v>
      </c>
      <c r="AB152" s="4" t="s">
        <v>892</v>
      </c>
      <c r="AC152" s="2" t="s">
        <v>961</v>
      </c>
      <c r="AI152" s="4" t="s">
        <v>962</v>
      </c>
      <c r="AJ152" s="6" t="s">
        <v>874</v>
      </c>
      <c r="AK152" s="6" t="str">
        <f t="shared" si="1"/>
        <v>Johnson Controls International plc / Tyco Fire &amp; Security Finance SCACALLABLEFIXEDUSDSr Unsecured</v>
      </c>
      <c r="AL152" s="6"/>
    </row>
    <row r="153" ht="15.75" customHeight="1">
      <c r="A153" s="2">
        <v>152.0</v>
      </c>
      <c r="B153" s="4" t="s">
        <v>963</v>
      </c>
      <c r="C153" s="4" t="s">
        <v>964</v>
      </c>
      <c r="D153" s="4" t="s">
        <v>965</v>
      </c>
      <c r="E153" s="4" t="s">
        <v>966</v>
      </c>
      <c r="F153" s="4" t="s">
        <v>198</v>
      </c>
      <c r="G153" s="4" t="s">
        <v>198</v>
      </c>
      <c r="H153" s="4" t="s">
        <v>198</v>
      </c>
      <c r="I153" s="4">
        <v>6.0</v>
      </c>
      <c r="J153" s="4" t="s">
        <v>967</v>
      </c>
      <c r="K153" s="4" t="s">
        <v>968</v>
      </c>
      <c r="L153" s="15">
        <v>5.8059</v>
      </c>
      <c r="M153" s="4" t="s">
        <v>44</v>
      </c>
      <c r="N153" s="4" t="s">
        <v>45</v>
      </c>
      <c r="O153" s="4" t="s">
        <v>533</v>
      </c>
      <c r="P153" s="4" t="s">
        <v>319</v>
      </c>
      <c r="Q153" s="4" t="s">
        <v>201</v>
      </c>
      <c r="R153" s="4" t="s">
        <v>81</v>
      </c>
      <c r="S153" s="4" t="s">
        <v>50</v>
      </c>
      <c r="T153" s="4" t="s">
        <v>159</v>
      </c>
      <c r="U153" s="4" t="s">
        <v>202</v>
      </c>
      <c r="V153" s="4">
        <v>1.58862E8</v>
      </c>
      <c r="W153" s="4" t="s">
        <v>101</v>
      </c>
      <c r="X153" s="4" t="s">
        <v>969</v>
      </c>
      <c r="Y153" s="4" t="s">
        <v>75</v>
      </c>
      <c r="Z153" s="4" t="s">
        <v>76</v>
      </c>
      <c r="AA153" s="4" t="s">
        <v>366</v>
      </c>
      <c r="AB153" s="4" t="s">
        <v>849</v>
      </c>
      <c r="AC153" s="2" t="s">
        <v>970</v>
      </c>
      <c r="AI153" s="4" t="s">
        <v>971</v>
      </c>
      <c r="AJ153" s="7">
        <v>3875.0</v>
      </c>
      <c r="AK153" s="6" t="str">
        <f t="shared" si="1"/>
        <v>Kahrs BondCo ABCALLABLEFLOATINGSEKSecured</v>
      </c>
      <c r="AL153" s="7"/>
    </row>
    <row r="154" ht="15.75" customHeight="1">
      <c r="A154" s="2">
        <v>153.0</v>
      </c>
      <c r="B154" s="4" t="s">
        <v>972</v>
      </c>
      <c r="C154" s="4" t="s">
        <v>973</v>
      </c>
      <c r="D154" s="4" t="s">
        <v>974</v>
      </c>
      <c r="E154" s="4" t="s">
        <v>975</v>
      </c>
      <c r="F154" s="4" t="s">
        <v>362</v>
      </c>
      <c r="G154" s="4" t="s">
        <v>362</v>
      </c>
      <c r="H154" s="4" t="s">
        <v>362</v>
      </c>
      <c r="I154" s="4">
        <v>1.15</v>
      </c>
      <c r="J154" s="4" t="s">
        <v>976</v>
      </c>
      <c r="K154" s="4" t="s">
        <v>977</v>
      </c>
      <c r="L154" s="4">
        <v>1.224</v>
      </c>
      <c r="M154" s="4" t="s">
        <v>142</v>
      </c>
      <c r="N154" s="4" t="s">
        <v>143</v>
      </c>
      <c r="O154" s="4" t="s">
        <v>98</v>
      </c>
      <c r="P154" s="4" t="s">
        <v>47</v>
      </c>
      <c r="Q154" s="4" t="s">
        <v>48</v>
      </c>
      <c r="R154" s="4" t="s">
        <v>81</v>
      </c>
      <c r="S154" s="4" t="s">
        <v>50</v>
      </c>
      <c r="T154" s="4" t="s">
        <v>51</v>
      </c>
      <c r="U154" s="4" t="s">
        <v>52</v>
      </c>
      <c r="V154" s="4">
        <v>1.437672E8</v>
      </c>
      <c r="W154" s="4" t="s">
        <v>53</v>
      </c>
      <c r="X154" s="4" t="s">
        <v>53</v>
      </c>
      <c r="Y154" s="4" t="s">
        <v>55</v>
      </c>
      <c r="Z154" s="4" t="s">
        <v>56</v>
      </c>
      <c r="AA154" s="4" t="s">
        <v>56</v>
      </c>
      <c r="AB154" s="4" t="s">
        <v>56</v>
      </c>
      <c r="AC154" s="2" t="s">
        <v>978</v>
      </c>
      <c r="AI154" s="4" t="s">
        <v>979</v>
      </c>
      <c r="AJ154" s="6" t="s">
        <v>980</v>
      </c>
      <c r="AK154" s="6" t="str">
        <f t="shared" si="1"/>
        <v>Kelag-Kaerntner Elektrizitaets AGAT MATURITYFIXEDEURSr Unsecured</v>
      </c>
      <c r="AL154" s="6"/>
    </row>
    <row r="155" ht="15.75" customHeight="1">
      <c r="A155" s="2">
        <v>154.0</v>
      </c>
      <c r="B155" s="4" t="s">
        <v>981</v>
      </c>
      <c r="C155" s="4" t="s">
        <v>982</v>
      </c>
      <c r="D155" s="4" t="s">
        <v>983</v>
      </c>
      <c r="E155" s="4" t="s">
        <v>984</v>
      </c>
      <c r="F155" s="4" t="s">
        <v>782</v>
      </c>
      <c r="G155" s="4" t="s">
        <v>782</v>
      </c>
      <c r="H155" s="4" t="s">
        <v>782</v>
      </c>
      <c r="I155" s="4">
        <v>0.875</v>
      </c>
      <c r="J155" s="4" t="s">
        <v>985</v>
      </c>
      <c r="K155" s="4" t="s">
        <v>986</v>
      </c>
      <c r="L155" s="4">
        <v>0.931</v>
      </c>
      <c r="M155" s="4" t="s">
        <v>44</v>
      </c>
      <c r="N155" s="4" t="s">
        <v>45</v>
      </c>
      <c r="O155" s="4" t="s">
        <v>98</v>
      </c>
      <c r="P155" s="4" t="s">
        <v>47</v>
      </c>
      <c r="Q155" s="4" t="s">
        <v>48</v>
      </c>
      <c r="R155" s="4" t="s">
        <v>49</v>
      </c>
      <c r="S155" s="4" t="s">
        <v>50</v>
      </c>
      <c r="T155" s="4" t="s">
        <v>51</v>
      </c>
      <c r="U155" s="4" t="s">
        <v>52</v>
      </c>
      <c r="V155" s="4">
        <v>8.4927E8</v>
      </c>
      <c r="W155" s="4" t="s">
        <v>245</v>
      </c>
      <c r="X155" s="4" t="s">
        <v>761</v>
      </c>
      <c r="Y155" s="4" t="s">
        <v>75</v>
      </c>
      <c r="Z155" s="4" t="s">
        <v>76</v>
      </c>
      <c r="AA155" s="4" t="s">
        <v>247</v>
      </c>
      <c r="AB155" s="4" t="s">
        <v>248</v>
      </c>
      <c r="AC155" s="2" t="s">
        <v>987</v>
      </c>
      <c r="AI155" s="4" t="s">
        <v>988</v>
      </c>
      <c r="AJ155" s="7">
        <v>4288.0</v>
      </c>
      <c r="AK155" s="6" t="str">
        <f t="shared" si="1"/>
        <v>Kerry Group Financial Services Unltd CoCALLABLEFIXEDEURSr Unsecured</v>
      </c>
      <c r="AL155" s="7"/>
    </row>
    <row r="156" ht="15.75" customHeight="1">
      <c r="A156" s="2">
        <v>155.0</v>
      </c>
      <c r="B156" s="4" t="s">
        <v>989</v>
      </c>
      <c r="C156" s="4" t="s">
        <v>990</v>
      </c>
      <c r="D156" s="4" t="s">
        <v>991</v>
      </c>
      <c r="E156" s="4" t="s">
        <v>992</v>
      </c>
      <c r="F156" s="4" t="s">
        <v>198</v>
      </c>
      <c r="G156" s="4" t="s">
        <v>198</v>
      </c>
      <c r="H156" s="4" t="s">
        <v>198</v>
      </c>
      <c r="I156" s="4">
        <v>0.627</v>
      </c>
      <c r="J156" s="4" t="s">
        <v>993</v>
      </c>
      <c r="K156" s="4" t="s">
        <v>994</v>
      </c>
      <c r="L156" s="15">
        <v>0.7851</v>
      </c>
      <c r="M156" s="4" t="s">
        <v>142</v>
      </c>
      <c r="N156" s="4" t="s">
        <v>143</v>
      </c>
      <c r="O156" s="4" t="s">
        <v>533</v>
      </c>
      <c r="P156" s="4" t="s">
        <v>47</v>
      </c>
      <c r="Q156" s="4" t="s">
        <v>201</v>
      </c>
      <c r="R156" s="4" t="s">
        <v>81</v>
      </c>
      <c r="S156" s="4" t="s">
        <v>299</v>
      </c>
      <c r="T156" s="4" t="s">
        <v>159</v>
      </c>
      <c r="U156" s="4" t="s">
        <v>202</v>
      </c>
      <c r="V156" s="4">
        <v>1.65837E8</v>
      </c>
      <c r="W156" s="4" t="s">
        <v>203</v>
      </c>
      <c r="X156" s="4" t="s">
        <v>329</v>
      </c>
      <c r="Y156" s="4" t="s">
        <v>75</v>
      </c>
      <c r="Z156" s="4" t="s">
        <v>271</v>
      </c>
      <c r="AA156" s="4" t="s">
        <v>310</v>
      </c>
      <c r="AB156" s="4" t="s">
        <v>310</v>
      </c>
      <c r="AC156" s="2" t="s">
        <v>995</v>
      </c>
      <c r="AI156" s="4" t="s">
        <v>996</v>
      </c>
      <c r="AJ156" s="6" t="s">
        <v>997</v>
      </c>
      <c r="AK156" s="6" t="str">
        <f t="shared" si="1"/>
        <v>Kinnevik ABAT MATURITYFLOATINGSEKSr Unsecured</v>
      </c>
      <c r="AL156" s="6"/>
    </row>
    <row r="157" ht="15.75" customHeight="1">
      <c r="A157" s="2">
        <v>156.0</v>
      </c>
      <c r="B157" s="4" t="s">
        <v>989</v>
      </c>
      <c r="C157" s="4" t="s">
        <v>998</v>
      </c>
      <c r="D157" s="4" t="s">
        <v>999</v>
      </c>
      <c r="E157" s="4" t="s">
        <v>992</v>
      </c>
      <c r="F157" s="4" t="s">
        <v>198</v>
      </c>
      <c r="G157" s="4" t="s">
        <v>198</v>
      </c>
      <c r="H157" s="4" t="s">
        <v>198</v>
      </c>
      <c r="I157" s="4">
        <v>0.8270000000000001</v>
      </c>
      <c r="J157" s="4" t="s">
        <v>993</v>
      </c>
      <c r="K157" s="4" t="s">
        <v>1000</v>
      </c>
      <c r="L157" s="15">
        <v>0.5858</v>
      </c>
      <c r="M157" s="4" t="s">
        <v>142</v>
      </c>
      <c r="N157" s="4" t="s">
        <v>143</v>
      </c>
      <c r="O157" s="4" t="s">
        <v>533</v>
      </c>
      <c r="P157" s="4" t="s">
        <v>47</v>
      </c>
      <c r="Q157" s="4" t="s">
        <v>201</v>
      </c>
      <c r="R157" s="4" t="s">
        <v>81</v>
      </c>
      <c r="S157" s="4" t="s">
        <v>299</v>
      </c>
      <c r="T157" s="4" t="s">
        <v>159</v>
      </c>
      <c r="U157" s="4" t="s">
        <v>202</v>
      </c>
      <c r="V157" s="4">
        <v>5.5279E7</v>
      </c>
      <c r="W157" s="4" t="s">
        <v>203</v>
      </c>
      <c r="X157" s="4" t="s">
        <v>329</v>
      </c>
      <c r="Y157" s="4" t="s">
        <v>75</v>
      </c>
      <c r="Z157" s="4" t="s">
        <v>271</v>
      </c>
      <c r="AA157" s="4" t="s">
        <v>310</v>
      </c>
      <c r="AB157" s="4" t="s">
        <v>310</v>
      </c>
      <c r="AC157" s="2" t="s">
        <v>995</v>
      </c>
      <c r="AI157" s="4" t="s">
        <v>996</v>
      </c>
      <c r="AJ157" s="6" t="s">
        <v>997</v>
      </c>
      <c r="AK157" s="6" t="str">
        <f t="shared" si="1"/>
        <v>Kinnevik ABAT MATURITYFLOATINGSEKSr Unsecured</v>
      </c>
      <c r="AL157" s="6"/>
    </row>
    <row r="158" ht="15.75" customHeight="1">
      <c r="A158" s="2">
        <v>157.0</v>
      </c>
      <c r="B158" s="4" t="s">
        <v>1001</v>
      </c>
      <c r="C158" s="4" t="s">
        <v>1002</v>
      </c>
      <c r="D158" s="4" t="s">
        <v>1003</v>
      </c>
      <c r="E158" s="4" t="s">
        <v>1004</v>
      </c>
      <c r="F158" s="4" t="s">
        <v>362</v>
      </c>
      <c r="G158" s="4" t="s">
        <v>362</v>
      </c>
      <c r="H158" s="4" t="s">
        <v>112</v>
      </c>
      <c r="I158" s="4">
        <v>3.2</v>
      </c>
      <c r="J158" s="4" t="s">
        <v>1005</v>
      </c>
      <c r="K158" s="4" t="s">
        <v>1006</v>
      </c>
      <c r="L158" s="4">
        <v>3.1999999999999997</v>
      </c>
      <c r="M158" s="4" t="s">
        <v>44</v>
      </c>
      <c r="N158" s="4" t="s">
        <v>45</v>
      </c>
      <c r="O158" s="4" t="s">
        <v>115</v>
      </c>
      <c r="P158" s="4" t="s">
        <v>47</v>
      </c>
      <c r="Q158" s="4" t="s">
        <v>116</v>
      </c>
      <c r="R158" s="4" t="s">
        <v>99</v>
      </c>
      <c r="S158" s="4" t="s">
        <v>50</v>
      </c>
      <c r="T158" s="4" t="s">
        <v>51</v>
      </c>
      <c r="U158" s="4" t="s">
        <v>118</v>
      </c>
      <c r="V158" s="4">
        <v>5.0E8</v>
      </c>
      <c r="W158" s="4" t="s">
        <v>216</v>
      </c>
      <c r="X158" s="4" t="s">
        <v>365</v>
      </c>
      <c r="Y158" s="4" t="s">
        <v>75</v>
      </c>
      <c r="Z158" s="4" t="s">
        <v>76</v>
      </c>
      <c r="AA158" s="4" t="s">
        <v>218</v>
      </c>
      <c r="AB158" s="4" t="s">
        <v>1007</v>
      </c>
      <c r="AC158" s="2" t="s">
        <v>1008</v>
      </c>
      <c r="AI158" s="4" t="s">
        <v>1009</v>
      </c>
      <c r="AJ158" s="7">
        <v>3613.0</v>
      </c>
      <c r="AK158" s="6" t="str">
        <f t="shared" si="1"/>
        <v>Klabin Austria GmbHCALLABLEFIXEDUSDSr Unsecured</v>
      </c>
      <c r="AL158" s="7"/>
    </row>
    <row r="159" ht="15.75" customHeight="1">
      <c r="A159" s="2">
        <v>158.0</v>
      </c>
      <c r="B159" s="4" t="s">
        <v>1001</v>
      </c>
      <c r="C159" s="4" t="s">
        <v>1010</v>
      </c>
      <c r="D159" s="4" t="s">
        <v>1011</v>
      </c>
      <c r="E159" s="4" t="s">
        <v>1004</v>
      </c>
      <c r="F159" s="4" t="s">
        <v>362</v>
      </c>
      <c r="G159" s="4" t="s">
        <v>362</v>
      </c>
      <c r="H159" s="4" t="s">
        <v>112</v>
      </c>
      <c r="I159" s="4">
        <v>3.2</v>
      </c>
      <c r="J159" s="4" t="s">
        <v>1005</v>
      </c>
      <c r="K159" s="4" t="s">
        <v>1006</v>
      </c>
      <c r="L159" s="4">
        <v>3.1999999999999997</v>
      </c>
      <c r="M159" s="4" t="s">
        <v>44</v>
      </c>
      <c r="N159" s="4" t="s">
        <v>45</v>
      </c>
      <c r="O159" s="4" t="s">
        <v>125</v>
      </c>
      <c r="P159" s="4" t="s">
        <v>47</v>
      </c>
      <c r="Q159" s="4" t="s">
        <v>116</v>
      </c>
      <c r="R159" s="4" t="s">
        <v>99</v>
      </c>
      <c r="S159" s="4" t="s">
        <v>50</v>
      </c>
      <c r="T159" s="4" t="s">
        <v>51</v>
      </c>
      <c r="U159" s="4" t="s">
        <v>118</v>
      </c>
      <c r="V159" s="4">
        <v>5.0E8</v>
      </c>
      <c r="W159" s="4" t="s">
        <v>216</v>
      </c>
      <c r="X159" s="4" t="s">
        <v>365</v>
      </c>
      <c r="Y159" s="4" t="s">
        <v>75</v>
      </c>
      <c r="Z159" s="4" t="s">
        <v>76</v>
      </c>
      <c r="AA159" s="4" t="s">
        <v>218</v>
      </c>
      <c r="AB159" s="4" t="s">
        <v>1007</v>
      </c>
      <c r="AC159" s="2" t="s">
        <v>1008</v>
      </c>
      <c r="AI159" s="4" t="s">
        <v>1012</v>
      </c>
      <c r="AJ159" s="7">
        <v>3613.0</v>
      </c>
      <c r="AK159" s="6" t="str">
        <f t="shared" si="1"/>
        <v>Klabin Austria GmbHCALLABLEFIXEDUSDSr Unsecured</v>
      </c>
      <c r="AL159" s="7"/>
    </row>
    <row r="160" ht="15.75" customHeight="1">
      <c r="A160" s="2">
        <v>159.0</v>
      </c>
      <c r="B160" s="4" t="s">
        <v>1013</v>
      </c>
      <c r="C160" s="4" t="s">
        <v>1014</v>
      </c>
      <c r="D160" s="4" t="s">
        <v>1015</v>
      </c>
      <c r="E160" s="4" t="s">
        <v>1016</v>
      </c>
      <c r="F160" s="4" t="s">
        <v>155</v>
      </c>
      <c r="G160" s="4" t="s">
        <v>155</v>
      </c>
      <c r="H160" s="4" t="s">
        <v>155</v>
      </c>
      <c r="I160" s="4">
        <v>0.375</v>
      </c>
      <c r="J160" s="4" t="s">
        <v>1017</v>
      </c>
      <c r="K160" s="4" t="s">
        <v>1018</v>
      </c>
      <c r="L160" s="15">
        <v>0.4046</v>
      </c>
      <c r="M160" s="4" t="s">
        <v>44</v>
      </c>
      <c r="N160" s="4" t="s">
        <v>45</v>
      </c>
      <c r="O160" s="4" t="s">
        <v>98</v>
      </c>
      <c r="P160" s="4" t="s">
        <v>47</v>
      </c>
      <c r="Q160" s="4" t="s">
        <v>48</v>
      </c>
      <c r="R160" s="4" t="s">
        <v>49</v>
      </c>
      <c r="S160" s="4" t="s">
        <v>299</v>
      </c>
      <c r="T160" s="4" t="s">
        <v>51</v>
      </c>
      <c r="U160" s="4" t="s">
        <v>52</v>
      </c>
      <c r="V160" s="4">
        <v>7.15758E8</v>
      </c>
      <c r="W160" s="4" t="s">
        <v>245</v>
      </c>
      <c r="X160" s="4" t="s">
        <v>339</v>
      </c>
      <c r="Y160" s="4" t="s">
        <v>75</v>
      </c>
      <c r="Z160" s="4" t="s">
        <v>76</v>
      </c>
      <c r="AA160" s="4" t="s">
        <v>247</v>
      </c>
      <c r="AB160" s="4" t="s">
        <v>340</v>
      </c>
      <c r="AC160" s="2" t="s">
        <v>1019</v>
      </c>
      <c r="AI160" s="4" t="s">
        <v>1020</v>
      </c>
      <c r="AJ160" s="6" t="s">
        <v>1021</v>
      </c>
      <c r="AK160" s="6" t="str">
        <f t="shared" si="1"/>
        <v>Koninklijke Ahold Delhaize NVCALLABLEFIXEDEURSr Unsecured</v>
      </c>
      <c r="AL160" s="6"/>
    </row>
    <row r="161" ht="15.75" customHeight="1">
      <c r="A161" s="2">
        <v>160.0</v>
      </c>
      <c r="B161" s="4" t="s">
        <v>1022</v>
      </c>
      <c r="C161" s="4" t="s">
        <v>1023</v>
      </c>
      <c r="D161" s="4" t="s">
        <v>1024</v>
      </c>
      <c r="E161" s="4" t="s">
        <v>1025</v>
      </c>
      <c r="F161" s="4" t="s">
        <v>155</v>
      </c>
      <c r="G161" s="4" t="s">
        <v>155</v>
      </c>
      <c r="H161" s="4" t="s">
        <v>155</v>
      </c>
      <c r="I161" s="4">
        <v>0.875</v>
      </c>
      <c r="J161" s="4" t="s">
        <v>1026</v>
      </c>
      <c r="K161" s="4" t="s">
        <v>1027</v>
      </c>
      <c r="L161" s="4">
        <v>0.984</v>
      </c>
      <c r="M161" s="4" t="s">
        <v>44</v>
      </c>
      <c r="N161" s="4" t="s">
        <v>45</v>
      </c>
      <c r="O161" s="4" t="s">
        <v>1028</v>
      </c>
      <c r="P161" s="4" t="s">
        <v>47</v>
      </c>
      <c r="Q161" s="4" t="s">
        <v>48</v>
      </c>
      <c r="R161" s="4" t="s">
        <v>72</v>
      </c>
      <c r="S161" s="4" t="s">
        <v>1029</v>
      </c>
      <c r="T161" s="4" t="s">
        <v>51</v>
      </c>
      <c r="U161" s="4" t="s">
        <v>52</v>
      </c>
      <c r="V161" s="4">
        <v>7.96999E8</v>
      </c>
      <c r="W161" s="4" t="s">
        <v>1030</v>
      </c>
      <c r="X161" s="4" t="s">
        <v>1031</v>
      </c>
      <c r="Y161" s="4" t="s">
        <v>75</v>
      </c>
      <c r="Z161" s="4" t="s">
        <v>76</v>
      </c>
      <c r="AA161" s="4" t="s">
        <v>1030</v>
      </c>
      <c r="AB161" s="4" t="s">
        <v>1032</v>
      </c>
      <c r="AC161" s="2" t="s">
        <v>1033</v>
      </c>
      <c r="AI161" s="4" t="s">
        <v>1034</v>
      </c>
      <c r="AJ161" s="7">
        <v>4282.0</v>
      </c>
      <c r="AK161" s="6" t="str">
        <f t="shared" si="1"/>
        <v>Koninklijke KPN NVCALLABLEFIXEDEURSr Unsecured</v>
      </c>
      <c r="AL161" s="7"/>
    </row>
    <row r="162" ht="15.75" customHeight="1">
      <c r="A162" s="2">
        <v>161.0</v>
      </c>
      <c r="B162" s="4" t="s">
        <v>1035</v>
      </c>
      <c r="C162" s="4" t="s">
        <v>1036</v>
      </c>
      <c r="D162" s="4" t="s">
        <v>1037</v>
      </c>
      <c r="E162" s="4" t="s">
        <v>1038</v>
      </c>
      <c r="F162" s="4" t="s">
        <v>95</v>
      </c>
      <c r="G162" s="4" t="s">
        <v>95</v>
      </c>
      <c r="H162" s="4" t="s">
        <v>95</v>
      </c>
      <c r="I162" s="4">
        <v>0.875</v>
      </c>
      <c r="J162" s="4" t="s">
        <v>1039</v>
      </c>
      <c r="K162" s="4" t="s">
        <v>1040</v>
      </c>
      <c r="L162" s="4">
        <v>0.901</v>
      </c>
      <c r="M162" s="4" t="s">
        <v>44</v>
      </c>
      <c r="N162" s="4" t="s">
        <v>45</v>
      </c>
      <c r="O162" s="4" t="s">
        <v>98</v>
      </c>
      <c r="P162" s="4" t="s">
        <v>47</v>
      </c>
      <c r="Q162" s="4" t="s">
        <v>48</v>
      </c>
      <c r="R162" s="4" t="s">
        <v>299</v>
      </c>
      <c r="S162" s="4" t="s">
        <v>1029</v>
      </c>
      <c r="T162" s="4" t="s">
        <v>51</v>
      </c>
      <c r="U162" s="4" t="s">
        <v>52</v>
      </c>
      <c r="V162" s="4">
        <v>1.3850375E9</v>
      </c>
      <c r="W162" s="4" t="s">
        <v>245</v>
      </c>
      <c r="X162" s="4" t="s">
        <v>675</v>
      </c>
      <c r="Y162" s="4" t="s">
        <v>75</v>
      </c>
      <c r="Z162" s="4" t="s">
        <v>76</v>
      </c>
      <c r="AA162" s="4" t="s">
        <v>247</v>
      </c>
      <c r="AB162" s="4" t="s">
        <v>675</v>
      </c>
      <c r="AC162" s="2" t="s">
        <v>1041</v>
      </c>
      <c r="AI162" s="4" t="s">
        <v>1042</v>
      </c>
      <c r="AJ162" s="7">
        <v>5487.0</v>
      </c>
      <c r="AK162" s="6" t="str">
        <f t="shared" si="1"/>
        <v>L'Oreal SACALLABLEFIXEDEURSr Unsecured</v>
      </c>
      <c r="AL162" s="7"/>
    </row>
    <row r="163" ht="15.75" customHeight="1">
      <c r="A163" s="2">
        <v>162.0</v>
      </c>
      <c r="B163" s="4" t="s">
        <v>1043</v>
      </c>
      <c r="C163" s="4" t="s">
        <v>1044</v>
      </c>
      <c r="D163" s="4" t="s">
        <v>1045</v>
      </c>
      <c r="E163" s="4" t="s">
        <v>1046</v>
      </c>
      <c r="F163" s="4" t="s">
        <v>212</v>
      </c>
      <c r="G163" s="4" t="s">
        <v>212</v>
      </c>
      <c r="H163" s="4" t="s">
        <v>212</v>
      </c>
      <c r="I163" s="4">
        <v>1.75</v>
      </c>
      <c r="J163" s="4" t="s">
        <v>1047</v>
      </c>
      <c r="K163" s="4" t="s">
        <v>1048</v>
      </c>
      <c r="L163" s="4">
        <v>1.813</v>
      </c>
      <c r="M163" s="4" t="s">
        <v>44</v>
      </c>
      <c r="N163" s="4" t="s">
        <v>45</v>
      </c>
      <c r="O163" s="4" t="s">
        <v>46</v>
      </c>
      <c r="P163" s="4" t="s">
        <v>47</v>
      </c>
      <c r="Q163" s="4" t="s">
        <v>48</v>
      </c>
      <c r="R163" s="4" t="s">
        <v>49</v>
      </c>
      <c r="S163" s="4" t="s">
        <v>299</v>
      </c>
      <c r="T163" s="4" t="s">
        <v>51</v>
      </c>
      <c r="U163" s="4" t="s">
        <v>52</v>
      </c>
      <c r="V163" s="4">
        <v>6.61404E8</v>
      </c>
      <c r="W163" s="4" t="s">
        <v>216</v>
      </c>
      <c r="X163" s="4" t="s">
        <v>282</v>
      </c>
      <c r="Y163" s="4" t="s">
        <v>75</v>
      </c>
      <c r="Z163" s="4" t="s">
        <v>76</v>
      </c>
      <c r="AA163" s="4" t="s">
        <v>218</v>
      </c>
      <c r="AB163" s="4" t="s">
        <v>282</v>
      </c>
      <c r="AC163" s="2" t="s">
        <v>1049</v>
      </c>
      <c r="AI163" s="4" t="s">
        <v>1050</v>
      </c>
      <c r="AJ163" s="7">
        <v>5592.0</v>
      </c>
      <c r="AK163" s="6" t="str">
        <f t="shared" si="1"/>
        <v>LANXESS AGCALLABLEFIXEDEURSr Unsecured</v>
      </c>
      <c r="AL163" s="7"/>
    </row>
    <row r="164" ht="15.75" customHeight="1">
      <c r="A164" s="2">
        <v>163.0</v>
      </c>
      <c r="B164" s="4" t="s">
        <v>1043</v>
      </c>
      <c r="C164" s="4" t="s">
        <v>1051</v>
      </c>
      <c r="D164" s="4" t="s">
        <v>1052</v>
      </c>
      <c r="E164" s="4" t="s">
        <v>1046</v>
      </c>
      <c r="F164" s="4" t="s">
        <v>212</v>
      </c>
      <c r="G164" s="4" t="s">
        <v>212</v>
      </c>
      <c r="H164" s="4" t="s">
        <v>212</v>
      </c>
      <c r="I164" s="4">
        <v>0.625</v>
      </c>
      <c r="J164" s="4" t="s">
        <v>985</v>
      </c>
      <c r="K164" s="4" t="s">
        <v>1053</v>
      </c>
      <c r="L164" s="4">
        <v>0.738</v>
      </c>
      <c r="M164" s="4" t="s">
        <v>44</v>
      </c>
      <c r="N164" s="4" t="s">
        <v>45</v>
      </c>
      <c r="O164" s="4" t="s">
        <v>46</v>
      </c>
      <c r="P164" s="4" t="s">
        <v>47</v>
      </c>
      <c r="Q164" s="4" t="s">
        <v>48</v>
      </c>
      <c r="R164" s="4" t="s">
        <v>49</v>
      </c>
      <c r="S164" s="4" t="s">
        <v>299</v>
      </c>
      <c r="T164" s="4" t="s">
        <v>51</v>
      </c>
      <c r="U164" s="4" t="s">
        <v>52</v>
      </c>
      <c r="V164" s="4">
        <v>6.79416E8</v>
      </c>
      <c r="W164" s="4" t="s">
        <v>216</v>
      </c>
      <c r="X164" s="4" t="s">
        <v>282</v>
      </c>
      <c r="Y164" s="4" t="s">
        <v>75</v>
      </c>
      <c r="Z164" s="4" t="s">
        <v>76</v>
      </c>
      <c r="AA164" s="4" t="s">
        <v>218</v>
      </c>
      <c r="AB164" s="4" t="s">
        <v>282</v>
      </c>
      <c r="AC164" s="2" t="s">
        <v>1054</v>
      </c>
      <c r="AI164" s="4" t="s">
        <v>1055</v>
      </c>
      <c r="AJ164" s="7">
        <v>4288.0</v>
      </c>
      <c r="AK164" s="6" t="str">
        <f t="shared" si="1"/>
        <v>LANXESS AGCALLABLEFIXEDEURSr Unsecured</v>
      </c>
      <c r="AL164" s="7"/>
    </row>
    <row r="165" ht="15.75" customHeight="1">
      <c r="A165" s="2">
        <v>164.0</v>
      </c>
      <c r="B165" s="4" t="s">
        <v>1056</v>
      </c>
      <c r="C165" s="4" t="s">
        <v>1057</v>
      </c>
      <c r="D165" s="4" t="s">
        <v>1058</v>
      </c>
      <c r="E165" s="4" t="s">
        <v>1059</v>
      </c>
      <c r="F165" s="4" t="s">
        <v>198</v>
      </c>
      <c r="G165" s="4" t="s">
        <v>198</v>
      </c>
      <c r="H165" s="4" t="s">
        <v>145</v>
      </c>
      <c r="I165" s="4">
        <v>6.79</v>
      </c>
      <c r="J165" s="4" t="s">
        <v>1060</v>
      </c>
      <c r="K165" s="4" t="s">
        <v>1061</v>
      </c>
      <c r="L165" s="15">
        <v>5.4231</v>
      </c>
      <c r="M165" s="4" t="s">
        <v>44</v>
      </c>
      <c r="N165" s="4" t="s">
        <v>45</v>
      </c>
      <c r="O165" s="4" t="s">
        <v>98</v>
      </c>
      <c r="P165" s="4" t="s">
        <v>319</v>
      </c>
      <c r="Q165" s="4" t="s">
        <v>1062</v>
      </c>
      <c r="R165" s="4" t="s">
        <v>81</v>
      </c>
      <c r="S165" s="4" t="s">
        <v>50</v>
      </c>
      <c r="T165" s="4" t="s">
        <v>159</v>
      </c>
      <c r="U165" s="4" t="s">
        <v>202</v>
      </c>
      <c r="V165" s="4">
        <v>1.1481225E8</v>
      </c>
      <c r="W165" s="4" t="s">
        <v>73</v>
      </c>
      <c r="X165" s="4" t="s">
        <v>436</v>
      </c>
      <c r="Y165" s="4" t="s">
        <v>75</v>
      </c>
      <c r="Z165" s="4" t="s">
        <v>76</v>
      </c>
      <c r="AA165" s="4" t="s">
        <v>366</v>
      </c>
      <c r="AB165" s="4" t="s">
        <v>892</v>
      </c>
      <c r="AC165" s="2" t="s">
        <v>1063</v>
      </c>
      <c r="AI165" s="4" t="s">
        <v>1064</v>
      </c>
      <c r="AJ165" s="6" t="s">
        <v>1065</v>
      </c>
      <c r="AK165" s="6" t="str">
        <f t="shared" si="1"/>
        <v>Lakers Group ABCALLABLEFLOATINGNOKSecured</v>
      </c>
      <c r="AL165" s="6"/>
    </row>
    <row r="166" ht="15.75" customHeight="1">
      <c r="A166" s="2">
        <v>165.0</v>
      </c>
      <c r="B166" s="4" t="s">
        <v>1066</v>
      </c>
      <c r="C166" s="4" t="s">
        <v>1067</v>
      </c>
      <c r="D166" s="4" t="s">
        <v>1068</v>
      </c>
      <c r="E166" s="4" t="s">
        <v>1069</v>
      </c>
      <c r="F166" s="4" t="s">
        <v>95</v>
      </c>
      <c r="G166" s="4" t="s">
        <v>95</v>
      </c>
      <c r="H166" s="4" t="s">
        <v>95</v>
      </c>
      <c r="I166" s="4">
        <v>0.375</v>
      </c>
      <c r="J166" s="4" t="s">
        <v>1070</v>
      </c>
      <c r="K166" s="4" t="s">
        <v>1071</v>
      </c>
      <c r="L166" s="16">
        <v>0.395</v>
      </c>
      <c r="M166" s="4" t="s">
        <v>44</v>
      </c>
      <c r="N166" s="4" t="s">
        <v>45</v>
      </c>
      <c r="O166" s="4" t="s">
        <v>98</v>
      </c>
      <c r="P166" s="4" t="s">
        <v>47</v>
      </c>
      <c r="Q166" s="4" t="s">
        <v>48</v>
      </c>
      <c r="R166" s="4" t="s">
        <v>178</v>
      </c>
      <c r="S166" s="4" t="s">
        <v>299</v>
      </c>
      <c r="T166" s="4" t="s">
        <v>51</v>
      </c>
      <c r="U166" s="4" t="s">
        <v>52</v>
      </c>
      <c r="V166" s="4">
        <v>6.92586E8</v>
      </c>
      <c r="W166" s="4" t="s">
        <v>73</v>
      </c>
      <c r="X166" s="4" t="s">
        <v>960</v>
      </c>
      <c r="Y166" s="4" t="s">
        <v>75</v>
      </c>
      <c r="Z166" s="4" t="s">
        <v>76</v>
      </c>
      <c r="AA166" s="4" t="s">
        <v>366</v>
      </c>
      <c r="AB166" s="4" t="s">
        <v>849</v>
      </c>
      <c r="AC166" s="2" t="s">
        <v>1072</v>
      </c>
      <c r="AI166" s="4" t="s">
        <v>1073</v>
      </c>
      <c r="AJ166" s="7">
        <v>4085.0</v>
      </c>
      <c r="AK166" s="6" t="str">
        <f t="shared" si="1"/>
        <v>Legrand SACALLABLEFIXEDEURSr Unsecured</v>
      </c>
      <c r="AL166" s="7"/>
    </row>
    <row r="167" ht="15.75" customHeight="1">
      <c r="A167" s="2">
        <v>166.0</v>
      </c>
      <c r="B167" s="4" t="s">
        <v>1074</v>
      </c>
      <c r="C167" s="4" t="s">
        <v>1075</v>
      </c>
      <c r="D167" s="4" t="s">
        <v>1076</v>
      </c>
      <c r="E167" s="4" t="s">
        <v>1077</v>
      </c>
      <c r="F167" s="4" t="s">
        <v>362</v>
      </c>
      <c r="G167" s="4" t="s">
        <v>362</v>
      </c>
      <c r="H167" s="4" t="s">
        <v>362</v>
      </c>
      <c r="I167" s="4">
        <v>0.0</v>
      </c>
      <c r="J167" s="4" t="s">
        <v>1078</v>
      </c>
      <c r="K167" s="4" t="s">
        <v>1079</v>
      </c>
      <c r="L167" s="10" t="s">
        <v>121</v>
      </c>
      <c r="M167" s="4" t="s">
        <v>142</v>
      </c>
      <c r="N167" s="4" t="s">
        <v>143</v>
      </c>
      <c r="O167" s="4" t="s">
        <v>257</v>
      </c>
      <c r="P167" s="4" t="s">
        <v>47</v>
      </c>
      <c r="Q167" s="4" t="s">
        <v>48</v>
      </c>
      <c r="R167" s="2" t="s">
        <v>1080</v>
      </c>
      <c r="S167" s="4" t="s">
        <v>50</v>
      </c>
      <c r="T167" s="4" t="s">
        <v>159</v>
      </c>
      <c r="U167" s="4" t="s">
        <v>118</v>
      </c>
      <c r="V167" s="4">
        <v>5.52845000287E8</v>
      </c>
      <c r="W167" s="4" t="s">
        <v>216</v>
      </c>
      <c r="X167" s="4" t="s">
        <v>282</v>
      </c>
      <c r="Y167" s="4" t="s">
        <v>75</v>
      </c>
      <c r="Z167" s="4" t="s">
        <v>76</v>
      </c>
      <c r="AA167" s="4" t="s">
        <v>218</v>
      </c>
      <c r="AB167" s="4" t="s">
        <v>282</v>
      </c>
      <c r="AC167" s="2" t="s">
        <v>1081</v>
      </c>
      <c r="AI167" s="4" t="s">
        <v>1082</v>
      </c>
      <c r="AJ167" s="7">
        <v>6443.0</v>
      </c>
      <c r="AK167" s="6" t="str">
        <f t="shared" si="1"/>
        <v>Lenzing AGAT MATURITYFLOATINGEURSr Unsecured</v>
      </c>
      <c r="AL167" s="7"/>
    </row>
    <row r="168" ht="15.75" customHeight="1">
      <c r="A168" s="2">
        <v>167.0</v>
      </c>
      <c r="B168" s="4" t="s">
        <v>1074</v>
      </c>
      <c r="C168" s="4" t="s">
        <v>1083</v>
      </c>
      <c r="D168" s="4" t="s">
        <v>1084</v>
      </c>
      <c r="E168" s="4" t="s">
        <v>1077</v>
      </c>
      <c r="F168" s="4" t="s">
        <v>362</v>
      </c>
      <c r="G168" s="4" t="s">
        <v>362</v>
      </c>
      <c r="H168" s="4" t="s">
        <v>362</v>
      </c>
      <c r="I168" s="4">
        <v>0.0</v>
      </c>
      <c r="J168" s="4" t="s">
        <v>1078</v>
      </c>
      <c r="K168" s="4" t="s">
        <v>1085</v>
      </c>
      <c r="L168" s="10" t="s">
        <v>121</v>
      </c>
      <c r="M168" s="4" t="s">
        <v>142</v>
      </c>
      <c r="N168" s="4" t="s">
        <v>143</v>
      </c>
      <c r="O168" s="4" t="s">
        <v>1086</v>
      </c>
      <c r="P168" s="4" t="s">
        <v>47</v>
      </c>
      <c r="Q168" s="4" t="s">
        <v>48</v>
      </c>
      <c r="R168" s="2" t="s">
        <v>1080</v>
      </c>
      <c r="S168" s="4" t="s">
        <v>50</v>
      </c>
      <c r="T168" s="4" t="s">
        <v>159</v>
      </c>
      <c r="U168" s="4" t="s">
        <v>118</v>
      </c>
      <c r="V168" s="4">
        <v>4.8760929E8</v>
      </c>
      <c r="W168" s="4" t="s">
        <v>216</v>
      </c>
      <c r="X168" s="4" t="s">
        <v>282</v>
      </c>
      <c r="Y168" s="4" t="s">
        <v>75</v>
      </c>
      <c r="Z168" s="4" t="s">
        <v>76</v>
      </c>
      <c r="AA168" s="4" t="s">
        <v>218</v>
      </c>
      <c r="AB168" s="4" t="s">
        <v>282</v>
      </c>
      <c r="AC168" s="2" t="s">
        <v>1081</v>
      </c>
      <c r="AI168" s="4" t="s">
        <v>1082</v>
      </c>
      <c r="AJ168" s="7">
        <v>6443.0</v>
      </c>
      <c r="AK168" s="6" t="str">
        <f t="shared" si="1"/>
        <v>Lenzing AGAT MATURITYFLOATINGEURSr Unsecured</v>
      </c>
      <c r="AL168" s="7"/>
    </row>
    <row r="169" ht="15.75" customHeight="1">
      <c r="A169" s="2">
        <v>168.0</v>
      </c>
      <c r="B169" s="4" t="s">
        <v>1074</v>
      </c>
      <c r="C169" s="4" t="s">
        <v>1087</v>
      </c>
      <c r="D169" s="4" t="s">
        <v>1088</v>
      </c>
      <c r="E169" s="4" t="s">
        <v>1077</v>
      </c>
      <c r="F169" s="4" t="s">
        <v>362</v>
      </c>
      <c r="G169" s="4" t="s">
        <v>362</v>
      </c>
      <c r="H169" s="4" t="s">
        <v>362</v>
      </c>
      <c r="I169" s="4">
        <v>0.0</v>
      </c>
      <c r="J169" s="4" t="s">
        <v>1078</v>
      </c>
      <c r="K169" s="4" t="s">
        <v>1085</v>
      </c>
      <c r="L169" s="10" t="s">
        <v>121</v>
      </c>
      <c r="M169" s="4" t="s">
        <v>142</v>
      </c>
      <c r="N169" s="4" t="s">
        <v>143</v>
      </c>
      <c r="O169" s="4" t="s">
        <v>1089</v>
      </c>
      <c r="P169" s="4" t="s">
        <v>47</v>
      </c>
      <c r="Q169" s="4" t="s">
        <v>116</v>
      </c>
      <c r="R169" s="2" t="s">
        <v>1080</v>
      </c>
      <c r="S169" s="4" t="s">
        <v>50</v>
      </c>
      <c r="T169" s="4" t="s">
        <v>159</v>
      </c>
      <c r="U169" s="4" t="s">
        <v>202</v>
      </c>
      <c r="V169" s="4">
        <v>6.5E7</v>
      </c>
      <c r="W169" s="4" t="s">
        <v>216</v>
      </c>
      <c r="X169" s="4" t="s">
        <v>282</v>
      </c>
      <c r="Y169" s="4" t="s">
        <v>75</v>
      </c>
      <c r="Z169" s="4" t="s">
        <v>76</v>
      </c>
      <c r="AA169" s="4" t="s">
        <v>218</v>
      </c>
      <c r="AB169" s="4" t="s">
        <v>282</v>
      </c>
      <c r="AC169" s="2" t="s">
        <v>1081</v>
      </c>
      <c r="AI169" s="4" t="s">
        <v>1082</v>
      </c>
      <c r="AJ169" s="7">
        <v>6443.0</v>
      </c>
      <c r="AK169" s="6" t="str">
        <f t="shared" si="1"/>
        <v>Lenzing AGAT MATURITYFLOATINGUSDSr Unsecured</v>
      </c>
      <c r="AL169" s="7"/>
    </row>
    <row r="170" ht="15.75" customHeight="1">
      <c r="A170" s="2">
        <v>169.0</v>
      </c>
      <c r="B170" s="4" t="s">
        <v>1074</v>
      </c>
      <c r="C170" s="4" t="s">
        <v>1090</v>
      </c>
      <c r="D170" s="4" t="s">
        <v>1091</v>
      </c>
      <c r="E170" s="4" t="s">
        <v>1077</v>
      </c>
      <c r="F170" s="4" t="s">
        <v>362</v>
      </c>
      <c r="G170" s="4" t="s">
        <v>362</v>
      </c>
      <c r="H170" s="4" t="s">
        <v>362</v>
      </c>
      <c r="I170" s="4">
        <v>0.0</v>
      </c>
      <c r="J170" s="4" t="s">
        <v>1078</v>
      </c>
      <c r="K170" s="4" t="s">
        <v>1092</v>
      </c>
      <c r="L170" s="10" t="s">
        <v>121</v>
      </c>
      <c r="M170" s="4" t="s">
        <v>142</v>
      </c>
      <c r="N170" s="4" t="s">
        <v>143</v>
      </c>
      <c r="O170" s="4" t="s">
        <v>1093</v>
      </c>
      <c r="P170" s="4" t="s">
        <v>47</v>
      </c>
      <c r="Q170" s="4" t="s">
        <v>48</v>
      </c>
      <c r="R170" s="2" t="s">
        <v>1080</v>
      </c>
      <c r="S170" s="4" t="s">
        <v>50</v>
      </c>
      <c r="T170" s="4" t="s">
        <v>159</v>
      </c>
      <c r="U170" s="4" t="s">
        <v>118</v>
      </c>
      <c r="V170" s="4">
        <v>4.8760929E8</v>
      </c>
      <c r="W170" s="4" t="s">
        <v>216</v>
      </c>
      <c r="X170" s="4" t="s">
        <v>282</v>
      </c>
      <c r="Y170" s="4" t="s">
        <v>75</v>
      </c>
      <c r="Z170" s="4" t="s">
        <v>76</v>
      </c>
      <c r="AA170" s="4" t="s">
        <v>218</v>
      </c>
      <c r="AB170" s="4" t="s">
        <v>282</v>
      </c>
      <c r="AC170" s="2" t="s">
        <v>1081</v>
      </c>
      <c r="AI170" s="4" t="s">
        <v>1082</v>
      </c>
      <c r="AJ170" s="7">
        <v>6443.0</v>
      </c>
      <c r="AK170" s="6" t="str">
        <f t="shared" si="1"/>
        <v>Lenzing AGAT MATURITYFLOATINGEURSr Unsecured</v>
      </c>
      <c r="AL170" s="7"/>
    </row>
    <row r="171" ht="15.75" customHeight="1">
      <c r="A171" s="2">
        <v>170.0</v>
      </c>
      <c r="B171" s="4" t="s">
        <v>1074</v>
      </c>
      <c r="C171" s="4" t="s">
        <v>1094</v>
      </c>
      <c r="D171" s="4" t="s">
        <v>1095</v>
      </c>
      <c r="E171" s="4" t="s">
        <v>1077</v>
      </c>
      <c r="F171" s="4" t="s">
        <v>362</v>
      </c>
      <c r="G171" s="4" t="s">
        <v>362</v>
      </c>
      <c r="H171" s="4" t="s">
        <v>362</v>
      </c>
      <c r="I171" s="4">
        <v>0.0</v>
      </c>
      <c r="J171" s="4" t="s">
        <v>1078</v>
      </c>
      <c r="K171" s="4" t="s">
        <v>1092</v>
      </c>
      <c r="L171" s="10" t="s">
        <v>121</v>
      </c>
      <c r="M171" s="4" t="s">
        <v>142</v>
      </c>
      <c r="N171" s="4" t="s">
        <v>143</v>
      </c>
      <c r="O171" s="4" t="s">
        <v>947</v>
      </c>
      <c r="P171" s="4" t="s">
        <v>47</v>
      </c>
      <c r="Q171" s="4" t="s">
        <v>116</v>
      </c>
      <c r="R171" s="2" t="s">
        <v>1080</v>
      </c>
      <c r="S171" s="4" t="s">
        <v>50</v>
      </c>
      <c r="T171" s="4" t="s">
        <v>159</v>
      </c>
      <c r="U171" s="4" t="s">
        <v>202</v>
      </c>
      <c r="V171" s="4">
        <v>6.5E7</v>
      </c>
      <c r="W171" s="4" t="s">
        <v>216</v>
      </c>
      <c r="X171" s="4" t="s">
        <v>282</v>
      </c>
      <c r="Y171" s="4" t="s">
        <v>75</v>
      </c>
      <c r="Z171" s="4" t="s">
        <v>76</v>
      </c>
      <c r="AA171" s="4" t="s">
        <v>218</v>
      </c>
      <c r="AB171" s="4" t="s">
        <v>282</v>
      </c>
      <c r="AC171" s="2" t="s">
        <v>1081</v>
      </c>
      <c r="AI171" s="4" t="s">
        <v>1082</v>
      </c>
      <c r="AJ171" s="7">
        <v>6443.0</v>
      </c>
      <c r="AK171" s="6" t="str">
        <f t="shared" si="1"/>
        <v>Lenzing AGAT MATURITYFLOATINGUSDSr Unsecured</v>
      </c>
      <c r="AL171" s="7"/>
    </row>
    <row r="172" ht="15.75" customHeight="1">
      <c r="A172" s="2">
        <v>171.0</v>
      </c>
      <c r="B172" s="4" t="s">
        <v>1096</v>
      </c>
      <c r="C172" s="4" t="s">
        <v>1097</v>
      </c>
      <c r="D172" s="4" t="s">
        <v>1098</v>
      </c>
      <c r="E172" s="4" t="s">
        <v>1099</v>
      </c>
      <c r="F172" s="4" t="s">
        <v>111</v>
      </c>
      <c r="G172" s="4" t="s">
        <v>111</v>
      </c>
      <c r="H172" s="4" t="s">
        <v>95</v>
      </c>
      <c r="I172" s="4">
        <v>4.0</v>
      </c>
      <c r="J172" s="4" t="s">
        <v>1100</v>
      </c>
      <c r="K172" s="4" t="s">
        <v>1101</v>
      </c>
      <c r="L172" s="15">
        <v>3.81</v>
      </c>
      <c r="M172" s="4" t="s">
        <v>44</v>
      </c>
      <c r="N172" s="4" t="s">
        <v>45</v>
      </c>
      <c r="O172" s="4" t="s">
        <v>125</v>
      </c>
      <c r="P172" s="4" t="s">
        <v>319</v>
      </c>
      <c r="Q172" s="4" t="s">
        <v>48</v>
      </c>
      <c r="R172" s="4" t="s">
        <v>383</v>
      </c>
      <c r="S172" s="4" t="s">
        <v>50</v>
      </c>
      <c r="T172" s="4" t="s">
        <v>159</v>
      </c>
      <c r="U172" s="4" t="s">
        <v>202</v>
      </c>
      <c r="V172" s="4">
        <v>7.670195E8</v>
      </c>
      <c r="W172" s="4" t="s">
        <v>101</v>
      </c>
      <c r="X172" s="4" t="s">
        <v>179</v>
      </c>
      <c r="Y172" s="4" t="s">
        <v>75</v>
      </c>
      <c r="Z172" s="4" t="s">
        <v>76</v>
      </c>
      <c r="AA172" s="4" t="s">
        <v>103</v>
      </c>
      <c r="AB172" s="4" t="s">
        <v>179</v>
      </c>
      <c r="AC172" s="2" t="s">
        <v>1102</v>
      </c>
      <c r="AI172" s="4" t="s">
        <v>1103</v>
      </c>
      <c r="AJ172" s="7">
        <v>3933.0</v>
      </c>
      <c r="AK172" s="6" t="str">
        <f t="shared" si="1"/>
        <v>Lion/Polaris Lux 4 SACALLABLEFLOATINGEURSecured</v>
      </c>
      <c r="AL172" s="7"/>
    </row>
    <row r="173" ht="15.75" customHeight="1">
      <c r="A173" s="2">
        <v>172.0</v>
      </c>
      <c r="B173" s="4" t="s">
        <v>1096</v>
      </c>
      <c r="C173" s="4" t="s">
        <v>1104</v>
      </c>
      <c r="D173" s="4" t="s">
        <v>1105</v>
      </c>
      <c r="E173" s="4" t="s">
        <v>1099</v>
      </c>
      <c r="F173" s="4" t="s">
        <v>111</v>
      </c>
      <c r="G173" s="4" t="s">
        <v>111</v>
      </c>
      <c r="H173" s="4" t="s">
        <v>95</v>
      </c>
      <c r="I173" s="4">
        <v>4.0</v>
      </c>
      <c r="J173" s="4" t="s">
        <v>1100</v>
      </c>
      <c r="K173" s="4" t="s">
        <v>1101</v>
      </c>
      <c r="L173" s="15">
        <v>3.7775</v>
      </c>
      <c r="M173" s="4" t="s">
        <v>44</v>
      </c>
      <c r="N173" s="4" t="s">
        <v>45</v>
      </c>
      <c r="O173" s="4" t="s">
        <v>115</v>
      </c>
      <c r="P173" s="4" t="s">
        <v>319</v>
      </c>
      <c r="Q173" s="4" t="s">
        <v>48</v>
      </c>
      <c r="R173" s="4" t="s">
        <v>383</v>
      </c>
      <c r="S173" s="4" t="s">
        <v>50</v>
      </c>
      <c r="T173" s="4" t="s">
        <v>159</v>
      </c>
      <c r="U173" s="4" t="s">
        <v>202</v>
      </c>
      <c r="V173" s="4">
        <v>7.670195E8</v>
      </c>
      <c r="W173" s="4" t="s">
        <v>101</v>
      </c>
      <c r="X173" s="4" t="s">
        <v>179</v>
      </c>
      <c r="Y173" s="4" t="s">
        <v>75</v>
      </c>
      <c r="Z173" s="4" t="s">
        <v>76</v>
      </c>
      <c r="AA173" s="4" t="s">
        <v>103</v>
      </c>
      <c r="AB173" s="4" t="s">
        <v>179</v>
      </c>
      <c r="AC173" s="2" t="s">
        <v>1102</v>
      </c>
      <c r="AI173" s="4" t="s">
        <v>1106</v>
      </c>
      <c r="AJ173" s="7">
        <v>3933.0</v>
      </c>
      <c r="AK173" s="6" t="str">
        <f t="shared" si="1"/>
        <v>Lion/Polaris Lux 4 SACALLABLEFLOATINGEURSecured</v>
      </c>
      <c r="AL173" s="7"/>
    </row>
    <row r="174" ht="15.75" customHeight="1">
      <c r="A174" s="2">
        <v>173.0</v>
      </c>
      <c r="B174" s="4" t="s">
        <v>1107</v>
      </c>
      <c r="C174" s="4" t="s">
        <v>1108</v>
      </c>
      <c r="D174" s="4" t="s">
        <v>1109</v>
      </c>
      <c r="E174" s="4" t="s">
        <v>1110</v>
      </c>
      <c r="F174" s="4" t="s">
        <v>198</v>
      </c>
      <c r="G174" s="4" t="s">
        <v>198</v>
      </c>
      <c r="H174" s="4" t="s">
        <v>198</v>
      </c>
      <c r="I174" s="4">
        <v>1.29</v>
      </c>
      <c r="J174" s="4" t="s">
        <v>1111</v>
      </c>
      <c r="K174" s="4" t="s">
        <v>1112</v>
      </c>
      <c r="L174" s="15">
        <v>1.29</v>
      </c>
      <c r="M174" s="4" t="s">
        <v>142</v>
      </c>
      <c r="N174" s="4" t="s">
        <v>143</v>
      </c>
      <c r="O174" s="4" t="s">
        <v>533</v>
      </c>
      <c r="P174" s="4" t="s">
        <v>47</v>
      </c>
      <c r="Q174" s="4" t="s">
        <v>201</v>
      </c>
      <c r="R174" s="2" t="s">
        <v>1080</v>
      </c>
      <c r="S174" s="4" t="s">
        <v>50</v>
      </c>
      <c r="T174" s="4" t="s">
        <v>159</v>
      </c>
      <c r="U174" s="4" t="s">
        <v>202</v>
      </c>
      <c r="V174" s="4">
        <v>1.658085E8</v>
      </c>
      <c r="W174" s="4" t="s">
        <v>101</v>
      </c>
      <c r="X174" s="4" t="s">
        <v>514</v>
      </c>
      <c r="Y174" s="4" t="s">
        <v>75</v>
      </c>
      <c r="Z174" s="4" t="s">
        <v>76</v>
      </c>
      <c r="AA174" s="4" t="s">
        <v>103</v>
      </c>
      <c r="AB174" s="4" t="s">
        <v>205</v>
      </c>
      <c r="AC174" s="2" t="s">
        <v>1113</v>
      </c>
      <c r="AI174" s="4" t="s">
        <v>1114</v>
      </c>
      <c r="AJ174" s="7">
        <v>4534.0</v>
      </c>
      <c r="AK174" s="6" t="str">
        <f t="shared" si="1"/>
        <v>Loomis ABAT MATURITYFLOATINGSEKSr Unsecured</v>
      </c>
      <c r="AL174" s="7"/>
    </row>
    <row r="175" ht="15.75" customHeight="1">
      <c r="A175" s="2">
        <v>174.0</v>
      </c>
      <c r="B175" s="4" t="s">
        <v>1115</v>
      </c>
      <c r="C175" s="4" t="s">
        <v>1116</v>
      </c>
      <c r="D175" s="4" t="s">
        <v>1117</v>
      </c>
      <c r="E175" s="4" t="s">
        <v>1118</v>
      </c>
      <c r="F175" s="4" t="s">
        <v>155</v>
      </c>
      <c r="G175" s="4" t="s">
        <v>155</v>
      </c>
      <c r="H175" s="4" t="s">
        <v>155</v>
      </c>
      <c r="I175" s="4">
        <v>0.89</v>
      </c>
      <c r="J175" s="4" t="s">
        <v>1119</v>
      </c>
      <c r="K175" s="4" t="s">
        <v>1120</v>
      </c>
      <c r="L175" s="15">
        <v>0.8584</v>
      </c>
      <c r="M175" s="4" t="s">
        <v>142</v>
      </c>
      <c r="N175" s="4" t="s">
        <v>143</v>
      </c>
      <c r="O175" s="4" t="s">
        <v>98</v>
      </c>
      <c r="P175" s="4" t="s">
        <v>47</v>
      </c>
      <c r="Q175" s="4" t="s">
        <v>1121</v>
      </c>
      <c r="R175" s="4" t="s">
        <v>81</v>
      </c>
      <c r="S175" s="4" t="s">
        <v>50</v>
      </c>
      <c r="T175" s="4" t="s">
        <v>51</v>
      </c>
      <c r="U175" s="4" t="s">
        <v>118</v>
      </c>
      <c r="V175" s="4">
        <v>8.81438E7</v>
      </c>
      <c r="W175" s="4" t="s">
        <v>245</v>
      </c>
      <c r="X175" s="4" t="s">
        <v>246</v>
      </c>
      <c r="Y175" s="4" t="s">
        <v>75</v>
      </c>
      <c r="Z175" s="4" t="s">
        <v>76</v>
      </c>
      <c r="AA175" s="4" t="s">
        <v>103</v>
      </c>
      <c r="AB175" s="4" t="s">
        <v>355</v>
      </c>
      <c r="AC175" s="2" t="s">
        <v>1122</v>
      </c>
      <c r="AI175" s="4" t="s">
        <v>1123</v>
      </c>
      <c r="AJ175" s="7">
        <v>4015.0</v>
      </c>
      <c r="AK175" s="6" t="str">
        <f t="shared" si="1"/>
        <v>Louis Dreyfus Co BVAT MATURITYFIXEDJPYSr Unsecured</v>
      </c>
      <c r="AL175" s="7"/>
    </row>
    <row r="176" ht="15.75" customHeight="1">
      <c r="A176" s="2">
        <v>175.0</v>
      </c>
      <c r="B176" s="4" t="s">
        <v>1124</v>
      </c>
      <c r="C176" s="4" t="s">
        <v>1125</v>
      </c>
      <c r="D176" s="4" t="s">
        <v>1126</v>
      </c>
      <c r="E176" s="4" t="s">
        <v>1127</v>
      </c>
      <c r="F176" s="4" t="s">
        <v>111</v>
      </c>
      <c r="G176" s="4" t="s">
        <v>111</v>
      </c>
      <c r="H176" s="4" t="s">
        <v>95</v>
      </c>
      <c r="I176" s="4">
        <v>5.625</v>
      </c>
      <c r="J176" s="4" t="s">
        <v>1128</v>
      </c>
      <c r="K176" s="4" t="s">
        <v>1129</v>
      </c>
      <c r="L176" s="15">
        <v>5.6561</v>
      </c>
      <c r="M176" s="4" t="s">
        <v>44</v>
      </c>
      <c r="N176" s="4" t="s">
        <v>45</v>
      </c>
      <c r="O176" s="4" t="s">
        <v>115</v>
      </c>
      <c r="P176" s="4" t="s">
        <v>319</v>
      </c>
      <c r="Q176" s="4" t="s">
        <v>48</v>
      </c>
      <c r="R176" s="4" t="s">
        <v>383</v>
      </c>
      <c r="S176" s="4" t="s">
        <v>50</v>
      </c>
      <c r="T176" s="4" t="s">
        <v>51</v>
      </c>
      <c r="U176" s="4" t="s">
        <v>118</v>
      </c>
      <c r="V176" s="4">
        <v>5.11641E8</v>
      </c>
      <c r="W176" s="4" t="s">
        <v>216</v>
      </c>
      <c r="X176" s="4" t="s">
        <v>282</v>
      </c>
      <c r="Y176" s="4" t="s">
        <v>75</v>
      </c>
      <c r="Z176" s="4" t="s">
        <v>76</v>
      </c>
      <c r="AA176" s="4" t="s">
        <v>218</v>
      </c>
      <c r="AB176" s="4" t="s">
        <v>282</v>
      </c>
      <c r="AC176" s="2" t="s">
        <v>1130</v>
      </c>
      <c r="AI176" s="4" t="s">
        <v>1131</v>
      </c>
      <c r="AJ176" s="7">
        <v>4321.0</v>
      </c>
      <c r="AK176" s="6" t="str">
        <f t="shared" si="1"/>
        <v>Lune Holdings SarlCALLABLEFIXEDEURSecured</v>
      </c>
      <c r="AL176" s="7"/>
    </row>
    <row r="177" ht="15.75" customHeight="1">
      <c r="A177" s="2">
        <v>176.0</v>
      </c>
      <c r="B177" s="4" t="s">
        <v>1124</v>
      </c>
      <c r="C177" s="4" t="s">
        <v>1132</v>
      </c>
      <c r="D177" s="4" t="s">
        <v>1133</v>
      </c>
      <c r="E177" s="4" t="s">
        <v>1127</v>
      </c>
      <c r="F177" s="4" t="s">
        <v>111</v>
      </c>
      <c r="G177" s="4" t="s">
        <v>111</v>
      </c>
      <c r="H177" s="4" t="s">
        <v>95</v>
      </c>
      <c r="I177" s="4">
        <v>5.625</v>
      </c>
      <c r="J177" s="4" t="s">
        <v>1128</v>
      </c>
      <c r="K177" s="4" t="s">
        <v>1129</v>
      </c>
      <c r="L177" s="15">
        <v>5.6367</v>
      </c>
      <c r="M177" s="4" t="s">
        <v>44</v>
      </c>
      <c r="N177" s="4" t="s">
        <v>45</v>
      </c>
      <c r="O177" s="4" t="s">
        <v>125</v>
      </c>
      <c r="P177" s="4" t="s">
        <v>319</v>
      </c>
      <c r="Q177" s="4" t="s">
        <v>48</v>
      </c>
      <c r="R177" s="4" t="s">
        <v>383</v>
      </c>
      <c r="S177" s="4" t="s">
        <v>50</v>
      </c>
      <c r="T177" s="4" t="s">
        <v>51</v>
      </c>
      <c r="U177" s="4" t="s">
        <v>118</v>
      </c>
      <c r="V177" s="4">
        <v>5.11641E8</v>
      </c>
      <c r="W177" s="4" t="s">
        <v>216</v>
      </c>
      <c r="X177" s="4" t="s">
        <v>282</v>
      </c>
      <c r="Y177" s="4" t="s">
        <v>75</v>
      </c>
      <c r="Z177" s="4" t="s">
        <v>76</v>
      </c>
      <c r="AA177" s="4" t="s">
        <v>218</v>
      </c>
      <c r="AB177" s="4" t="s">
        <v>282</v>
      </c>
      <c r="AC177" s="2" t="s">
        <v>1130</v>
      </c>
      <c r="AI177" s="4" t="s">
        <v>1134</v>
      </c>
      <c r="AJ177" s="7">
        <v>4321.0</v>
      </c>
      <c r="AK177" s="6" t="str">
        <f t="shared" si="1"/>
        <v>Lune Holdings SarlCALLABLEFIXEDEURSecured</v>
      </c>
      <c r="AL177" s="7"/>
    </row>
    <row r="178" ht="15.75" customHeight="1">
      <c r="A178" s="2">
        <v>177.0</v>
      </c>
      <c r="B178" s="4" t="s">
        <v>1135</v>
      </c>
      <c r="C178" s="4" t="s">
        <v>1136</v>
      </c>
      <c r="D178" s="4" t="s">
        <v>1137</v>
      </c>
      <c r="E178" s="4" t="s">
        <v>1138</v>
      </c>
      <c r="F178" s="4" t="s">
        <v>95</v>
      </c>
      <c r="G178" s="4" t="s">
        <v>95</v>
      </c>
      <c r="H178" s="4" t="s">
        <v>95</v>
      </c>
      <c r="I178" s="4">
        <v>2.475</v>
      </c>
      <c r="J178" s="4" t="s">
        <v>1139</v>
      </c>
      <c r="K178" s="4" t="s">
        <v>1140</v>
      </c>
      <c r="L178" s="15">
        <v>0.4525</v>
      </c>
      <c r="M178" s="4" t="s">
        <v>142</v>
      </c>
      <c r="N178" s="4" t="s">
        <v>143</v>
      </c>
      <c r="O178" s="4" t="s">
        <v>98</v>
      </c>
      <c r="P178" s="4" t="s">
        <v>47</v>
      </c>
      <c r="Q178" s="4" t="s">
        <v>48</v>
      </c>
      <c r="R178" s="2" t="s">
        <v>1080</v>
      </c>
      <c r="S178" s="4" t="s">
        <v>50</v>
      </c>
      <c r="T178" s="4" t="s">
        <v>51</v>
      </c>
      <c r="U178" s="4" t="s">
        <v>52</v>
      </c>
      <c r="V178" s="4">
        <v>1.103805E8</v>
      </c>
      <c r="W178" s="4" t="s">
        <v>203</v>
      </c>
      <c r="X178" s="4" t="s">
        <v>329</v>
      </c>
      <c r="Y178" s="4" t="s">
        <v>75</v>
      </c>
      <c r="Z178" s="4" t="s">
        <v>271</v>
      </c>
      <c r="AA178" s="4" t="s">
        <v>310</v>
      </c>
      <c r="AB178" s="4" t="s">
        <v>310</v>
      </c>
      <c r="AC178" s="2" t="s">
        <v>1141</v>
      </c>
      <c r="AI178" s="4" t="s">
        <v>1142</v>
      </c>
      <c r="AJ178" s="7">
        <v>3966.0</v>
      </c>
      <c r="AK178" s="6" t="str">
        <f t="shared" si="1"/>
        <v>M FINANCE SASUAT MATURITYFIXEDEURSr Unsecured</v>
      </c>
      <c r="AL178" s="7"/>
    </row>
    <row r="179" ht="15.75" customHeight="1">
      <c r="A179" s="2">
        <v>178.0</v>
      </c>
      <c r="B179" s="4" t="s">
        <v>1135</v>
      </c>
      <c r="C179" s="4" t="s">
        <v>1143</v>
      </c>
      <c r="D179" s="4" t="s">
        <v>1144</v>
      </c>
      <c r="E179" s="4" t="s">
        <v>1138</v>
      </c>
      <c r="F179" s="4" t="s">
        <v>95</v>
      </c>
      <c r="G179" s="4" t="s">
        <v>95</v>
      </c>
      <c r="H179" s="4" t="s">
        <v>95</v>
      </c>
      <c r="I179" s="4">
        <v>2.6</v>
      </c>
      <c r="J179" s="4" t="s">
        <v>1139</v>
      </c>
      <c r="K179" s="4" t="s">
        <v>1145</v>
      </c>
      <c r="L179" s="15">
        <v>0.5684</v>
      </c>
      <c r="M179" s="4" t="s">
        <v>142</v>
      </c>
      <c r="N179" s="4" t="s">
        <v>143</v>
      </c>
      <c r="O179" s="4" t="s">
        <v>98</v>
      </c>
      <c r="P179" s="4" t="s">
        <v>47</v>
      </c>
      <c r="Q179" s="4" t="s">
        <v>48</v>
      </c>
      <c r="R179" s="2" t="s">
        <v>1080</v>
      </c>
      <c r="S179" s="4" t="s">
        <v>50</v>
      </c>
      <c r="T179" s="4" t="s">
        <v>51</v>
      </c>
      <c r="U179" s="4" t="s">
        <v>52</v>
      </c>
      <c r="V179" s="4">
        <v>5.46093E7</v>
      </c>
      <c r="W179" s="4" t="s">
        <v>203</v>
      </c>
      <c r="X179" s="4" t="s">
        <v>329</v>
      </c>
      <c r="Y179" s="4" t="s">
        <v>75</v>
      </c>
      <c r="Z179" s="4" t="s">
        <v>271</v>
      </c>
      <c r="AA179" s="4" t="s">
        <v>310</v>
      </c>
      <c r="AB179" s="4" t="s">
        <v>310</v>
      </c>
      <c r="AC179" s="2" t="s">
        <v>1141</v>
      </c>
      <c r="AI179" s="4" t="s">
        <v>1146</v>
      </c>
      <c r="AJ179" s="7">
        <v>3966.0</v>
      </c>
      <c r="AK179" s="6" t="str">
        <f t="shared" si="1"/>
        <v>M FINANCE SASUAT MATURITYFIXEDEURSr Unsecured</v>
      </c>
      <c r="AL179" s="7"/>
    </row>
    <row r="180" ht="15.75" customHeight="1">
      <c r="A180" s="2">
        <v>179.0</v>
      </c>
      <c r="B180" s="4" t="s">
        <v>1135</v>
      </c>
      <c r="C180" s="4" t="s">
        <v>1147</v>
      </c>
      <c r="D180" s="4" t="s">
        <v>1148</v>
      </c>
      <c r="E180" s="4" t="s">
        <v>1138</v>
      </c>
      <c r="F180" s="4" t="s">
        <v>95</v>
      </c>
      <c r="G180" s="4" t="s">
        <v>95</v>
      </c>
      <c r="H180" s="4" t="s">
        <v>95</v>
      </c>
      <c r="I180" s="4">
        <v>2.95</v>
      </c>
      <c r="J180" s="4" t="s">
        <v>1139</v>
      </c>
      <c r="K180" s="4" t="s">
        <v>1149</v>
      </c>
      <c r="L180" s="15">
        <v>0.8032</v>
      </c>
      <c r="M180" s="4" t="s">
        <v>142</v>
      </c>
      <c r="N180" s="4" t="s">
        <v>143</v>
      </c>
      <c r="O180" s="4" t="s">
        <v>871</v>
      </c>
      <c r="P180" s="4" t="s">
        <v>47</v>
      </c>
      <c r="Q180" s="4" t="s">
        <v>48</v>
      </c>
      <c r="R180" s="2" t="s">
        <v>1080</v>
      </c>
      <c r="S180" s="4" t="s">
        <v>50</v>
      </c>
      <c r="T180" s="4" t="s">
        <v>51</v>
      </c>
      <c r="U180" s="4" t="s">
        <v>52</v>
      </c>
      <c r="V180" s="4">
        <v>9295200.0</v>
      </c>
      <c r="W180" s="4" t="s">
        <v>203</v>
      </c>
      <c r="X180" s="4" t="s">
        <v>329</v>
      </c>
      <c r="Y180" s="4" t="s">
        <v>75</v>
      </c>
      <c r="Z180" s="4" t="s">
        <v>271</v>
      </c>
      <c r="AA180" s="4" t="s">
        <v>310</v>
      </c>
      <c r="AB180" s="4" t="s">
        <v>310</v>
      </c>
      <c r="AC180" s="2" t="s">
        <v>1141</v>
      </c>
      <c r="AI180" s="4" t="s">
        <v>1142</v>
      </c>
      <c r="AJ180" s="7">
        <v>3966.0</v>
      </c>
      <c r="AK180" s="6" t="str">
        <f t="shared" si="1"/>
        <v>M FINANCE SASUAT MATURITYFIXEDEURSr Unsecured</v>
      </c>
      <c r="AL180" s="7"/>
    </row>
    <row r="181" ht="15.75" customHeight="1">
      <c r="A181" s="2">
        <v>180.0</v>
      </c>
      <c r="B181" s="4" t="s">
        <v>1150</v>
      </c>
      <c r="C181" s="4" t="s">
        <v>1151</v>
      </c>
      <c r="D181" s="4" t="s">
        <v>1152</v>
      </c>
      <c r="E181" s="4" t="s">
        <v>1153</v>
      </c>
      <c r="F181" s="4" t="s">
        <v>41</v>
      </c>
      <c r="G181" s="4" t="s">
        <v>41</v>
      </c>
      <c r="H181" s="4" t="s">
        <v>41</v>
      </c>
      <c r="I181" s="4">
        <v>0.0</v>
      </c>
      <c r="J181" s="4" t="s">
        <v>1154</v>
      </c>
      <c r="K181" s="4" t="s">
        <v>1155</v>
      </c>
      <c r="L181" s="10" t="s">
        <v>121</v>
      </c>
      <c r="M181" s="4" t="s">
        <v>142</v>
      </c>
      <c r="N181" s="4" t="s">
        <v>143</v>
      </c>
      <c r="O181" s="4" t="s">
        <v>158</v>
      </c>
      <c r="P181" s="4" t="s">
        <v>47</v>
      </c>
      <c r="Q181" s="4" t="s">
        <v>48</v>
      </c>
      <c r="R181" s="2" t="s">
        <v>1080</v>
      </c>
      <c r="S181" s="4" t="s">
        <v>50</v>
      </c>
      <c r="T181" s="4" t="s">
        <v>159</v>
      </c>
      <c r="U181" s="4" t="s">
        <v>118</v>
      </c>
      <c r="V181" s="4">
        <v>6.9326875E7</v>
      </c>
      <c r="W181" s="4" t="s">
        <v>73</v>
      </c>
      <c r="X181" s="4" t="s">
        <v>74</v>
      </c>
      <c r="Y181" s="4" t="s">
        <v>75</v>
      </c>
      <c r="Z181" s="4" t="s">
        <v>76</v>
      </c>
      <c r="AA181" s="4" t="s">
        <v>405</v>
      </c>
      <c r="AB181" s="4" t="s">
        <v>407</v>
      </c>
      <c r="AC181" s="2" t="s">
        <v>1156</v>
      </c>
      <c r="AI181" s="4" t="s">
        <v>1157</v>
      </c>
      <c r="AJ181" s="7">
        <v>6489.0</v>
      </c>
      <c r="AK181" s="6" t="str">
        <f t="shared" si="1"/>
        <v>Maire Tecnimont SpAAT MATURITYFLOATINGEURSr Unsecured</v>
      </c>
      <c r="AL181" s="7"/>
    </row>
    <row r="182" ht="15.75" customHeight="1">
      <c r="A182" s="2">
        <v>181.0</v>
      </c>
      <c r="B182" s="4" t="s">
        <v>1150</v>
      </c>
      <c r="C182" s="4" t="s">
        <v>1158</v>
      </c>
      <c r="D182" s="4" t="s">
        <v>1159</v>
      </c>
      <c r="E182" s="4" t="s">
        <v>1153</v>
      </c>
      <c r="F182" s="4" t="s">
        <v>41</v>
      </c>
      <c r="G182" s="4" t="s">
        <v>41</v>
      </c>
      <c r="H182" s="4" t="s">
        <v>41</v>
      </c>
      <c r="I182" s="4">
        <v>0.0</v>
      </c>
      <c r="J182" s="4" t="s">
        <v>1154</v>
      </c>
      <c r="K182" s="4" t="s">
        <v>1160</v>
      </c>
      <c r="L182" s="10" t="s">
        <v>121</v>
      </c>
      <c r="M182" s="4" t="s">
        <v>142</v>
      </c>
      <c r="N182" s="4" t="s">
        <v>143</v>
      </c>
      <c r="O182" s="4" t="s">
        <v>171</v>
      </c>
      <c r="P182" s="4" t="s">
        <v>47</v>
      </c>
      <c r="Q182" s="4" t="s">
        <v>48</v>
      </c>
      <c r="R182" s="2" t="s">
        <v>1080</v>
      </c>
      <c r="S182" s="4" t="s">
        <v>50</v>
      </c>
      <c r="T182" s="4" t="s">
        <v>159</v>
      </c>
      <c r="U182" s="4" t="s">
        <v>118</v>
      </c>
      <c r="V182" s="4">
        <v>6.9326875E7</v>
      </c>
      <c r="W182" s="4" t="s">
        <v>73</v>
      </c>
      <c r="X182" s="4" t="s">
        <v>74</v>
      </c>
      <c r="Y182" s="4" t="s">
        <v>75</v>
      </c>
      <c r="Z182" s="4" t="s">
        <v>76</v>
      </c>
      <c r="AA182" s="4" t="s">
        <v>405</v>
      </c>
      <c r="AB182" s="4" t="s">
        <v>407</v>
      </c>
      <c r="AC182" s="2" t="s">
        <v>1156</v>
      </c>
      <c r="AI182" s="4" t="s">
        <v>1157</v>
      </c>
      <c r="AJ182" s="7">
        <v>6489.0</v>
      </c>
      <c r="AK182" s="6" t="str">
        <f t="shared" si="1"/>
        <v>Maire Tecnimont SpAAT MATURITYFLOATINGEURSr Unsecured</v>
      </c>
      <c r="AL182" s="7"/>
    </row>
    <row r="183" ht="15.75" customHeight="1">
      <c r="A183" s="2">
        <v>182.0</v>
      </c>
      <c r="B183" s="4" t="s">
        <v>1161</v>
      </c>
      <c r="C183" s="4" t="s">
        <v>1162</v>
      </c>
      <c r="D183" s="4" t="s">
        <v>1163</v>
      </c>
      <c r="E183" s="4" t="s">
        <v>1164</v>
      </c>
      <c r="F183" s="4" t="s">
        <v>1165</v>
      </c>
      <c r="G183" s="4" t="s">
        <v>1165</v>
      </c>
      <c r="H183" s="4" t="s">
        <v>1165</v>
      </c>
      <c r="I183" s="4">
        <v>4.25</v>
      </c>
      <c r="J183" s="4" t="s">
        <v>1166</v>
      </c>
      <c r="K183" s="4" t="s">
        <v>1167</v>
      </c>
      <c r="L183" s="15">
        <v>4.1914</v>
      </c>
      <c r="M183" s="4" t="s">
        <v>1168</v>
      </c>
      <c r="N183" s="4" t="s">
        <v>143</v>
      </c>
      <c r="O183" s="4" t="s">
        <v>98</v>
      </c>
      <c r="P183" s="4" t="s">
        <v>47</v>
      </c>
      <c r="Q183" s="4" t="s">
        <v>48</v>
      </c>
      <c r="R183" s="2" t="s">
        <v>1080</v>
      </c>
      <c r="S183" s="4" t="s">
        <v>50</v>
      </c>
      <c r="T183" s="4" t="s">
        <v>51</v>
      </c>
      <c r="U183" s="4" t="s">
        <v>118</v>
      </c>
      <c r="V183" s="4">
        <v>1.49192434875E8</v>
      </c>
      <c r="W183" s="4" t="s">
        <v>73</v>
      </c>
      <c r="X183" s="4" t="s">
        <v>74</v>
      </c>
      <c r="Y183" s="4" t="s">
        <v>75</v>
      </c>
      <c r="Z183" s="4" t="s">
        <v>76</v>
      </c>
      <c r="AA183" s="4" t="s">
        <v>160</v>
      </c>
      <c r="AB183" s="4" t="s">
        <v>160</v>
      </c>
      <c r="AC183" s="2" t="s">
        <v>1169</v>
      </c>
      <c r="AI183" s="4" t="s">
        <v>1170</v>
      </c>
      <c r="AJ183" s="7">
        <v>4313.0</v>
      </c>
      <c r="AK183" s="6" t="str">
        <f t="shared" si="1"/>
        <v>Mota-Engil SGPS SASINKABLEFIXEDEURSr Unsecured</v>
      </c>
      <c r="AL183" s="7"/>
    </row>
    <row r="184" ht="15.75" customHeight="1">
      <c r="A184" s="2">
        <v>183.0</v>
      </c>
      <c r="B184" s="4" t="s">
        <v>1171</v>
      </c>
      <c r="C184" s="4" t="s">
        <v>1172</v>
      </c>
      <c r="D184" s="4" t="s">
        <v>1173</v>
      </c>
      <c r="E184" s="4" t="s">
        <v>1174</v>
      </c>
      <c r="F184" s="4" t="s">
        <v>111</v>
      </c>
      <c r="G184" s="4" t="s">
        <v>111</v>
      </c>
      <c r="H184" s="4" t="s">
        <v>112</v>
      </c>
      <c r="I184" s="4">
        <v>5.25</v>
      </c>
      <c r="J184" s="4" t="s">
        <v>1175</v>
      </c>
      <c r="K184" s="4" t="s">
        <v>1176</v>
      </c>
      <c r="L184" s="4">
        <v>5.25</v>
      </c>
      <c r="M184" s="4" t="s">
        <v>44</v>
      </c>
      <c r="N184" s="4" t="s">
        <v>45</v>
      </c>
      <c r="O184" s="4" t="s">
        <v>115</v>
      </c>
      <c r="P184" s="4" t="s">
        <v>47</v>
      </c>
      <c r="Q184" s="4" t="s">
        <v>116</v>
      </c>
      <c r="R184" s="4" t="s">
        <v>404</v>
      </c>
      <c r="S184" s="4" t="s">
        <v>50</v>
      </c>
      <c r="T184" s="4" t="s">
        <v>51</v>
      </c>
      <c r="U184" s="4" t="s">
        <v>118</v>
      </c>
      <c r="V184" s="4">
        <v>8.0E8</v>
      </c>
      <c r="W184" s="4" t="s">
        <v>101</v>
      </c>
      <c r="X184" s="4" t="s">
        <v>775</v>
      </c>
      <c r="Y184" s="4" t="s">
        <v>75</v>
      </c>
      <c r="Z184" s="4" t="s">
        <v>76</v>
      </c>
      <c r="AA184" s="4" t="s">
        <v>77</v>
      </c>
      <c r="AB184" s="4" t="s">
        <v>78</v>
      </c>
      <c r="AC184" s="2" t="s">
        <v>1177</v>
      </c>
      <c r="AI184" s="4" t="s">
        <v>1178</v>
      </c>
      <c r="AJ184" s="7">
        <v>3659.0</v>
      </c>
      <c r="AK184" s="6" t="str">
        <f t="shared" si="1"/>
        <v>Movida Europe SACALLABLEFIXEDUSDSr Unsecured</v>
      </c>
      <c r="AL184" s="7"/>
    </row>
    <row r="185" ht="15.75" customHeight="1">
      <c r="A185" s="2">
        <v>184.0</v>
      </c>
      <c r="B185" s="4" t="s">
        <v>1171</v>
      </c>
      <c r="C185" s="4" t="s">
        <v>1179</v>
      </c>
      <c r="D185" s="4" t="s">
        <v>1180</v>
      </c>
      <c r="E185" s="4" t="s">
        <v>1174</v>
      </c>
      <c r="F185" s="4" t="s">
        <v>111</v>
      </c>
      <c r="G185" s="4" t="s">
        <v>111</v>
      </c>
      <c r="H185" s="4" t="s">
        <v>112</v>
      </c>
      <c r="I185" s="4">
        <v>5.25</v>
      </c>
      <c r="J185" s="4" t="s">
        <v>1175</v>
      </c>
      <c r="K185" s="4" t="s">
        <v>1176</v>
      </c>
      <c r="L185" s="4">
        <v>5.25</v>
      </c>
      <c r="M185" s="4" t="s">
        <v>44</v>
      </c>
      <c r="N185" s="4" t="s">
        <v>45</v>
      </c>
      <c r="O185" s="4" t="s">
        <v>125</v>
      </c>
      <c r="P185" s="4" t="s">
        <v>47</v>
      </c>
      <c r="Q185" s="4" t="s">
        <v>116</v>
      </c>
      <c r="R185" s="4" t="s">
        <v>404</v>
      </c>
      <c r="S185" s="4" t="s">
        <v>50</v>
      </c>
      <c r="T185" s="4" t="s">
        <v>51</v>
      </c>
      <c r="U185" s="4" t="s">
        <v>118</v>
      </c>
      <c r="V185" s="4">
        <v>8.0E8</v>
      </c>
      <c r="W185" s="4" t="s">
        <v>101</v>
      </c>
      <c r="X185" s="4" t="s">
        <v>775</v>
      </c>
      <c r="Y185" s="4" t="s">
        <v>75</v>
      </c>
      <c r="Z185" s="4" t="s">
        <v>76</v>
      </c>
      <c r="AA185" s="4" t="s">
        <v>77</v>
      </c>
      <c r="AB185" s="4" t="s">
        <v>78</v>
      </c>
      <c r="AC185" s="2" t="s">
        <v>1177</v>
      </c>
      <c r="AI185" s="4" t="s">
        <v>1181</v>
      </c>
      <c r="AJ185" s="7">
        <v>3659.0</v>
      </c>
      <c r="AK185" s="6" t="str">
        <f t="shared" si="1"/>
        <v>Movida Europe SACALLABLEFIXEDUSDSr Unsecured</v>
      </c>
      <c r="AL185" s="7"/>
    </row>
    <row r="186" ht="15.75" customHeight="1">
      <c r="A186" s="2">
        <v>185.0</v>
      </c>
      <c r="B186" s="4" t="s">
        <v>1182</v>
      </c>
      <c r="C186" s="4" t="s">
        <v>1183</v>
      </c>
      <c r="D186" s="4" t="s">
        <v>1184</v>
      </c>
      <c r="E186" s="4" t="s">
        <v>1185</v>
      </c>
      <c r="F186" s="4" t="s">
        <v>155</v>
      </c>
      <c r="G186" s="4" t="s">
        <v>155</v>
      </c>
      <c r="H186" s="4" t="s">
        <v>155</v>
      </c>
      <c r="I186" s="4">
        <v>0.75</v>
      </c>
      <c r="J186" s="4" t="s">
        <v>1119</v>
      </c>
      <c r="K186" s="4" t="s">
        <v>1186</v>
      </c>
      <c r="L186" s="4">
        <v>0.763</v>
      </c>
      <c r="M186" s="4" t="s">
        <v>44</v>
      </c>
      <c r="N186" s="4" t="s">
        <v>45</v>
      </c>
      <c r="O186" s="4" t="s">
        <v>46</v>
      </c>
      <c r="P186" s="4" t="s">
        <v>47</v>
      </c>
      <c r="Q186" s="4" t="s">
        <v>48</v>
      </c>
      <c r="R186" s="4" t="s">
        <v>178</v>
      </c>
      <c r="S186" s="4" t="s">
        <v>50</v>
      </c>
      <c r="T186" s="4" t="s">
        <v>51</v>
      </c>
      <c r="U186" s="4" t="s">
        <v>52</v>
      </c>
      <c r="V186" s="4">
        <v>3.47337E8</v>
      </c>
      <c r="W186" s="4" t="s">
        <v>53</v>
      </c>
      <c r="X186" s="4" t="s">
        <v>53</v>
      </c>
      <c r="Y186" s="4" t="s">
        <v>55</v>
      </c>
      <c r="Z186" s="4" t="s">
        <v>300</v>
      </c>
      <c r="AA186" s="4" t="s">
        <v>301</v>
      </c>
      <c r="AB186" s="4" t="s">
        <v>301</v>
      </c>
      <c r="AC186" s="2" t="s">
        <v>1187</v>
      </c>
      <c r="AI186" s="4" t="s">
        <v>1188</v>
      </c>
      <c r="AJ186" s="7">
        <v>4015.0</v>
      </c>
      <c r="AK186" s="6" t="str">
        <f t="shared" si="1"/>
        <v>Nederlandse Gasunie NVCALLABLEFIXEDEURSr Unsecured</v>
      </c>
      <c r="AL186" s="7"/>
    </row>
    <row r="187" ht="15.75" customHeight="1">
      <c r="A187" s="2">
        <v>186.0</v>
      </c>
      <c r="B187" s="4" t="s">
        <v>1189</v>
      </c>
      <c r="C187" s="4" t="s">
        <v>1190</v>
      </c>
      <c r="D187" s="4" t="s">
        <v>1191</v>
      </c>
      <c r="E187" s="4" t="s">
        <v>1192</v>
      </c>
      <c r="F187" s="4" t="s">
        <v>155</v>
      </c>
      <c r="G187" s="4" t="s">
        <v>155</v>
      </c>
      <c r="H187" s="4" t="s">
        <v>155</v>
      </c>
      <c r="I187" s="4">
        <v>3.625</v>
      </c>
      <c r="J187" s="4" t="s">
        <v>1193</v>
      </c>
      <c r="K187" s="4" t="s">
        <v>1194</v>
      </c>
      <c r="L187" s="4">
        <v>3.625</v>
      </c>
      <c r="M187" s="4" t="s">
        <v>44</v>
      </c>
      <c r="N187" s="4" t="s">
        <v>45</v>
      </c>
      <c r="O187" s="4" t="s">
        <v>125</v>
      </c>
      <c r="P187" s="4" t="s">
        <v>319</v>
      </c>
      <c r="Q187" s="4" t="s">
        <v>48</v>
      </c>
      <c r="R187" s="4" t="s">
        <v>383</v>
      </c>
      <c r="S187" s="4" t="s">
        <v>50</v>
      </c>
      <c r="T187" s="4" t="s">
        <v>51</v>
      </c>
      <c r="U187" s="4" t="s">
        <v>118</v>
      </c>
      <c r="V187" s="4">
        <v>6.2208825E8</v>
      </c>
      <c r="W187" s="4" t="s">
        <v>216</v>
      </c>
      <c r="X187" s="4" t="s">
        <v>282</v>
      </c>
      <c r="Y187" s="4" t="s">
        <v>75</v>
      </c>
      <c r="Z187" s="4" t="s">
        <v>76</v>
      </c>
      <c r="AA187" s="4" t="s">
        <v>218</v>
      </c>
      <c r="AB187" s="4" t="s">
        <v>282</v>
      </c>
      <c r="AC187" s="2" t="s">
        <v>1195</v>
      </c>
      <c r="AI187" s="4" t="s">
        <v>1196</v>
      </c>
      <c r="AJ187" s="7">
        <v>4104.0</v>
      </c>
      <c r="AK187" s="6" t="str">
        <f t="shared" si="1"/>
        <v>Nobian Finance BVCALLABLEFIXEDEURSecured</v>
      </c>
      <c r="AL187" s="7"/>
    </row>
    <row r="188" ht="15.75" customHeight="1">
      <c r="A188" s="2">
        <v>187.0</v>
      </c>
      <c r="B188" s="4" t="s">
        <v>1189</v>
      </c>
      <c r="C188" s="4" t="s">
        <v>1197</v>
      </c>
      <c r="D188" s="4" t="s">
        <v>1198</v>
      </c>
      <c r="E188" s="4" t="s">
        <v>1192</v>
      </c>
      <c r="F188" s="4" t="s">
        <v>155</v>
      </c>
      <c r="G188" s="4" t="s">
        <v>155</v>
      </c>
      <c r="H188" s="4" t="s">
        <v>155</v>
      </c>
      <c r="I188" s="4">
        <v>3.625</v>
      </c>
      <c r="J188" s="4" t="s">
        <v>1193</v>
      </c>
      <c r="K188" s="4" t="s">
        <v>1194</v>
      </c>
      <c r="L188" s="4">
        <v>3.625</v>
      </c>
      <c r="M188" s="4" t="s">
        <v>44</v>
      </c>
      <c r="N188" s="4" t="s">
        <v>45</v>
      </c>
      <c r="O188" s="4" t="s">
        <v>115</v>
      </c>
      <c r="P188" s="4" t="s">
        <v>319</v>
      </c>
      <c r="Q188" s="4" t="s">
        <v>48</v>
      </c>
      <c r="R188" s="4" t="s">
        <v>383</v>
      </c>
      <c r="S188" s="4" t="s">
        <v>50</v>
      </c>
      <c r="T188" s="4" t="s">
        <v>51</v>
      </c>
      <c r="U188" s="4" t="s">
        <v>118</v>
      </c>
      <c r="V188" s="4">
        <v>6.2208825E8</v>
      </c>
      <c r="W188" s="4" t="s">
        <v>216</v>
      </c>
      <c r="X188" s="4" t="s">
        <v>282</v>
      </c>
      <c r="Y188" s="4" t="s">
        <v>75</v>
      </c>
      <c r="Z188" s="4" t="s">
        <v>76</v>
      </c>
      <c r="AA188" s="4" t="s">
        <v>218</v>
      </c>
      <c r="AB188" s="4" t="s">
        <v>282</v>
      </c>
      <c r="AC188" s="2" t="s">
        <v>1195</v>
      </c>
      <c r="AI188" s="4" t="s">
        <v>1199</v>
      </c>
      <c r="AJ188" s="7">
        <v>4104.0</v>
      </c>
      <c r="AK188" s="6" t="str">
        <f t="shared" si="1"/>
        <v>Nobian Finance BVCALLABLEFIXEDEURSecured</v>
      </c>
      <c r="AL188" s="7"/>
    </row>
    <row r="189" ht="15.75" customHeight="1">
      <c r="A189" s="2">
        <v>188.0</v>
      </c>
      <c r="B189" s="4" t="s">
        <v>1200</v>
      </c>
      <c r="C189" s="4" t="s">
        <v>1201</v>
      </c>
      <c r="D189" s="4" t="s">
        <v>1202</v>
      </c>
      <c r="E189" s="4" t="s">
        <v>1203</v>
      </c>
      <c r="F189" s="4" t="s">
        <v>111</v>
      </c>
      <c r="G189" s="4" t="s">
        <v>111</v>
      </c>
      <c r="H189" s="4" t="s">
        <v>845</v>
      </c>
      <c r="I189" s="4">
        <v>0.0</v>
      </c>
      <c r="J189" s="4" t="s">
        <v>1204</v>
      </c>
      <c r="K189" s="4" t="s">
        <v>1205</v>
      </c>
      <c r="L189" s="15">
        <v>0.0509</v>
      </c>
      <c r="M189" s="4" t="s">
        <v>44</v>
      </c>
      <c r="N189" s="4" t="s">
        <v>45</v>
      </c>
      <c r="O189" s="4" t="s">
        <v>98</v>
      </c>
      <c r="P189" s="4" t="s">
        <v>47</v>
      </c>
      <c r="Q189" s="4" t="s">
        <v>48</v>
      </c>
      <c r="R189" s="4" t="s">
        <v>1206</v>
      </c>
      <c r="S189" s="4" t="s">
        <v>50</v>
      </c>
      <c r="T189" s="4" t="s">
        <v>51</v>
      </c>
      <c r="U189" s="4" t="s">
        <v>52</v>
      </c>
      <c r="V189" s="4">
        <v>2.1610405E9</v>
      </c>
      <c r="W189" s="4" t="s">
        <v>423</v>
      </c>
      <c r="X189" s="4" t="s">
        <v>1207</v>
      </c>
      <c r="Y189" s="4" t="s">
        <v>75</v>
      </c>
      <c r="Z189" s="4" t="s">
        <v>76</v>
      </c>
      <c r="AA189" s="4" t="s">
        <v>247</v>
      </c>
      <c r="AB189" s="4" t="s">
        <v>1207</v>
      </c>
      <c r="AC189" s="2" t="s">
        <v>1208</v>
      </c>
      <c r="AI189" s="4" t="s">
        <v>1209</v>
      </c>
      <c r="AJ189" s="7">
        <v>5383.0</v>
      </c>
      <c r="AK189" s="6" t="str">
        <f t="shared" si="1"/>
        <v>Novartis Finance SACALLABLEFIXEDEURSr Unsecured</v>
      </c>
      <c r="AL189" s="7"/>
    </row>
    <row r="190" ht="15.75" customHeight="1">
      <c r="A190" s="2">
        <v>189.0</v>
      </c>
      <c r="B190" s="4" t="s">
        <v>1210</v>
      </c>
      <c r="C190" s="4" t="s">
        <v>1211</v>
      </c>
      <c r="D190" s="4" t="s">
        <v>1212</v>
      </c>
      <c r="E190" s="4" t="s">
        <v>1213</v>
      </c>
      <c r="F190" s="4" t="s">
        <v>41</v>
      </c>
      <c r="G190" s="4" t="s">
        <v>41</v>
      </c>
      <c r="H190" s="4" t="s">
        <v>41</v>
      </c>
      <c r="I190" s="4">
        <v>2.25</v>
      </c>
      <c r="J190" s="4" t="s">
        <v>280</v>
      </c>
      <c r="K190" s="4" t="s">
        <v>1214</v>
      </c>
      <c r="L190" s="15">
        <v>2.2769</v>
      </c>
      <c r="M190" s="4" t="s">
        <v>44</v>
      </c>
      <c r="N190" s="4" t="s">
        <v>45</v>
      </c>
      <c r="O190" s="4" t="s">
        <v>46</v>
      </c>
      <c r="P190" s="4" t="s">
        <v>47</v>
      </c>
      <c r="Q190" s="4" t="s">
        <v>48</v>
      </c>
      <c r="R190" s="2" t="s">
        <v>1080</v>
      </c>
      <c r="S190" s="4" t="s">
        <v>50</v>
      </c>
      <c r="T190" s="4" t="s">
        <v>51</v>
      </c>
      <c r="U190" s="4" t="s">
        <v>52</v>
      </c>
      <c r="V190" s="4">
        <v>1.841968E8</v>
      </c>
      <c r="W190" s="4" t="s">
        <v>101</v>
      </c>
      <c r="X190" s="4" t="s">
        <v>775</v>
      </c>
      <c r="Y190" s="4" t="s">
        <v>75</v>
      </c>
      <c r="Z190" s="4" t="s">
        <v>76</v>
      </c>
      <c r="AA190" s="4" t="s">
        <v>103</v>
      </c>
      <c r="AB190" s="4" t="s">
        <v>355</v>
      </c>
      <c r="AC190" s="2" t="s">
        <v>1215</v>
      </c>
      <c r="AI190" s="4" t="s">
        <v>1216</v>
      </c>
      <c r="AJ190" s="7">
        <v>4166.0</v>
      </c>
      <c r="AK190" s="6" t="str">
        <f t="shared" si="1"/>
        <v>OVS SpACALLABLEFIXEDEURSr Unsecured</v>
      </c>
      <c r="AL190" s="7"/>
    </row>
    <row r="191" ht="15.75" customHeight="1">
      <c r="A191" s="2">
        <v>190.0</v>
      </c>
      <c r="B191" s="4" t="s">
        <v>1217</v>
      </c>
      <c r="C191" s="4" t="s">
        <v>1218</v>
      </c>
      <c r="D191" s="4" t="s">
        <v>1219</v>
      </c>
      <c r="E191" s="4" t="s">
        <v>1220</v>
      </c>
      <c r="F191" s="4" t="s">
        <v>212</v>
      </c>
      <c r="G191" s="4" t="s">
        <v>212</v>
      </c>
      <c r="H191" s="4" t="s">
        <v>212</v>
      </c>
      <c r="I191" s="4">
        <v>4.75</v>
      </c>
      <c r="J191" s="4" t="s">
        <v>1221</v>
      </c>
      <c r="K191" s="4" t="s">
        <v>1222</v>
      </c>
      <c r="L191" s="15">
        <v>4.7591</v>
      </c>
      <c r="M191" s="4" t="s">
        <v>44</v>
      </c>
      <c r="N191" s="4" t="s">
        <v>45</v>
      </c>
      <c r="O191" s="4" t="s">
        <v>115</v>
      </c>
      <c r="P191" s="4" t="s">
        <v>319</v>
      </c>
      <c r="Q191" s="4" t="s">
        <v>48</v>
      </c>
      <c r="R191" s="4" t="s">
        <v>383</v>
      </c>
      <c r="S191" s="4" t="s">
        <v>50</v>
      </c>
      <c r="T191" s="4" t="s">
        <v>51</v>
      </c>
      <c r="U191" s="4" t="s">
        <v>118</v>
      </c>
      <c r="V191" s="4">
        <v>4.80348E8</v>
      </c>
      <c r="W191" s="4" t="s">
        <v>216</v>
      </c>
      <c r="X191" s="4" t="s">
        <v>848</v>
      </c>
      <c r="Y191" s="4" t="s">
        <v>75</v>
      </c>
      <c r="Z191" s="4" t="s">
        <v>76</v>
      </c>
      <c r="AA191" s="4" t="s">
        <v>366</v>
      </c>
      <c r="AB191" s="4" t="s">
        <v>849</v>
      </c>
      <c r="AC191" s="2" t="s">
        <v>1223</v>
      </c>
      <c r="AI191" s="4" t="s">
        <v>1224</v>
      </c>
      <c r="AJ191" s="6" t="s">
        <v>1225</v>
      </c>
      <c r="AK191" s="6" t="str">
        <f t="shared" si="1"/>
        <v>PCF GmbHCALLABLEFIXEDEURSecured</v>
      </c>
      <c r="AL191" s="6"/>
    </row>
    <row r="192" ht="15.75" customHeight="1">
      <c r="A192" s="2">
        <v>191.0</v>
      </c>
      <c r="B192" s="4" t="s">
        <v>1217</v>
      </c>
      <c r="C192" s="4" t="s">
        <v>1226</v>
      </c>
      <c r="D192" s="4" t="s">
        <v>1227</v>
      </c>
      <c r="E192" s="4" t="s">
        <v>1220</v>
      </c>
      <c r="F192" s="4" t="s">
        <v>212</v>
      </c>
      <c r="G192" s="4" t="s">
        <v>212</v>
      </c>
      <c r="H192" s="4" t="s">
        <v>212</v>
      </c>
      <c r="I192" s="4">
        <v>4.75</v>
      </c>
      <c r="J192" s="4" t="s">
        <v>1221</v>
      </c>
      <c r="K192" s="4" t="s">
        <v>1222</v>
      </c>
      <c r="L192" s="15">
        <v>4.6886</v>
      </c>
      <c r="M192" s="4" t="s">
        <v>44</v>
      </c>
      <c r="N192" s="4" t="s">
        <v>45</v>
      </c>
      <c r="O192" s="4" t="s">
        <v>115</v>
      </c>
      <c r="P192" s="4" t="s">
        <v>319</v>
      </c>
      <c r="Q192" s="4" t="s">
        <v>48</v>
      </c>
      <c r="R192" s="4" t="s">
        <v>383</v>
      </c>
      <c r="S192" s="4" t="s">
        <v>50</v>
      </c>
      <c r="T192" s="4" t="s">
        <v>159</v>
      </c>
      <c r="U192" s="4" t="s">
        <v>202</v>
      </c>
      <c r="V192" s="4">
        <v>4.203045E8</v>
      </c>
      <c r="W192" s="4" t="s">
        <v>216</v>
      </c>
      <c r="X192" s="4" t="s">
        <v>848</v>
      </c>
      <c r="Y192" s="4" t="s">
        <v>75</v>
      </c>
      <c r="Z192" s="4" t="s">
        <v>76</v>
      </c>
      <c r="AA192" s="4" t="s">
        <v>366</v>
      </c>
      <c r="AB192" s="4" t="s">
        <v>849</v>
      </c>
      <c r="AC192" s="2" t="s">
        <v>1223</v>
      </c>
      <c r="AI192" s="4" t="s">
        <v>1224</v>
      </c>
      <c r="AJ192" s="6" t="s">
        <v>1225</v>
      </c>
      <c r="AK192" s="6" t="str">
        <f t="shared" si="1"/>
        <v>PCF GmbHCALLABLEFLOATINGEURSecured</v>
      </c>
      <c r="AL192" s="6"/>
    </row>
    <row r="193" ht="15.75" customHeight="1">
      <c r="A193" s="2">
        <v>192.0</v>
      </c>
      <c r="B193" s="4" t="s">
        <v>1217</v>
      </c>
      <c r="C193" s="4" t="s">
        <v>1228</v>
      </c>
      <c r="D193" s="4" t="s">
        <v>1229</v>
      </c>
      <c r="E193" s="4" t="s">
        <v>1220</v>
      </c>
      <c r="F193" s="4" t="s">
        <v>212</v>
      </c>
      <c r="G193" s="4" t="s">
        <v>212</v>
      </c>
      <c r="H193" s="4" t="s">
        <v>212</v>
      </c>
      <c r="I193" s="4">
        <v>4.75</v>
      </c>
      <c r="J193" s="4" t="s">
        <v>1221</v>
      </c>
      <c r="K193" s="4" t="s">
        <v>1222</v>
      </c>
      <c r="L193" s="15">
        <v>4.6369</v>
      </c>
      <c r="M193" s="4" t="s">
        <v>44</v>
      </c>
      <c r="N193" s="4" t="s">
        <v>45</v>
      </c>
      <c r="O193" s="4" t="s">
        <v>125</v>
      </c>
      <c r="P193" s="4" t="s">
        <v>319</v>
      </c>
      <c r="Q193" s="4" t="s">
        <v>48</v>
      </c>
      <c r="R193" s="4" t="s">
        <v>383</v>
      </c>
      <c r="S193" s="4" t="s">
        <v>50</v>
      </c>
      <c r="T193" s="4" t="s">
        <v>51</v>
      </c>
      <c r="U193" s="4" t="s">
        <v>118</v>
      </c>
      <c r="V193" s="4">
        <v>4.80348E8</v>
      </c>
      <c r="W193" s="4" t="s">
        <v>216</v>
      </c>
      <c r="X193" s="4" t="s">
        <v>848</v>
      </c>
      <c r="Y193" s="4" t="s">
        <v>75</v>
      </c>
      <c r="Z193" s="4" t="s">
        <v>76</v>
      </c>
      <c r="AA193" s="4" t="s">
        <v>366</v>
      </c>
      <c r="AB193" s="4" t="s">
        <v>849</v>
      </c>
      <c r="AC193" s="2" t="s">
        <v>1223</v>
      </c>
      <c r="AI193" s="4" t="s">
        <v>1230</v>
      </c>
      <c r="AJ193" s="6" t="s">
        <v>1225</v>
      </c>
      <c r="AK193" s="6" t="str">
        <f t="shared" si="1"/>
        <v>PCF GmbHCALLABLEFIXEDEURSecured</v>
      </c>
      <c r="AL193" s="6"/>
    </row>
    <row r="194" ht="15.75" customHeight="1">
      <c r="A194" s="2">
        <v>193.0</v>
      </c>
      <c r="B194" s="4" t="s">
        <v>1217</v>
      </c>
      <c r="C194" s="4" t="s">
        <v>1231</v>
      </c>
      <c r="D194" s="4" t="s">
        <v>1232</v>
      </c>
      <c r="E194" s="4" t="s">
        <v>1220</v>
      </c>
      <c r="F194" s="4" t="s">
        <v>212</v>
      </c>
      <c r="G194" s="4" t="s">
        <v>212</v>
      </c>
      <c r="H194" s="4" t="s">
        <v>212</v>
      </c>
      <c r="I194" s="4">
        <v>4.75</v>
      </c>
      <c r="J194" s="4" t="s">
        <v>1221</v>
      </c>
      <c r="K194" s="4" t="s">
        <v>1222</v>
      </c>
      <c r="L194" s="15">
        <v>4.6187</v>
      </c>
      <c r="M194" s="4" t="s">
        <v>44</v>
      </c>
      <c r="N194" s="4" t="s">
        <v>45</v>
      </c>
      <c r="O194" s="4" t="s">
        <v>125</v>
      </c>
      <c r="P194" s="4" t="s">
        <v>319</v>
      </c>
      <c r="Q194" s="4" t="s">
        <v>48</v>
      </c>
      <c r="R194" s="4" t="s">
        <v>383</v>
      </c>
      <c r="S194" s="4" t="s">
        <v>50</v>
      </c>
      <c r="T194" s="4" t="s">
        <v>159</v>
      </c>
      <c r="U194" s="4" t="s">
        <v>202</v>
      </c>
      <c r="V194" s="4">
        <v>4.203045E8</v>
      </c>
      <c r="W194" s="4" t="s">
        <v>216</v>
      </c>
      <c r="X194" s="4" t="s">
        <v>848</v>
      </c>
      <c r="Y194" s="4" t="s">
        <v>75</v>
      </c>
      <c r="Z194" s="4" t="s">
        <v>76</v>
      </c>
      <c r="AA194" s="4" t="s">
        <v>366</v>
      </c>
      <c r="AB194" s="4" t="s">
        <v>849</v>
      </c>
      <c r="AC194" s="2" t="s">
        <v>1223</v>
      </c>
      <c r="AI194" s="4" t="s">
        <v>1230</v>
      </c>
      <c r="AJ194" s="6" t="s">
        <v>1225</v>
      </c>
      <c r="AK194" s="6" t="str">
        <f t="shared" si="1"/>
        <v>PCF GmbHCALLABLEFLOATINGEURSecured</v>
      </c>
      <c r="AL194" s="6"/>
    </row>
    <row r="195" ht="15.75" customHeight="1">
      <c r="A195" s="2">
        <v>194.0</v>
      </c>
      <c r="B195" s="4" t="s">
        <v>1233</v>
      </c>
      <c r="C195" s="4" t="s">
        <v>1234</v>
      </c>
      <c r="D195" s="4" t="s">
        <v>1235</v>
      </c>
      <c r="E195" s="4" t="s">
        <v>1236</v>
      </c>
      <c r="F195" s="4" t="s">
        <v>95</v>
      </c>
      <c r="G195" s="4" t="s">
        <v>95</v>
      </c>
      <c r="H195" s="4" t="s">
        <v>95</v>
      </c>
      <c r="I195" s="4">
        <v>1.375</v>
      </c>
      <c r="J195" s="4" t="s">
        <v>1237</v>
      </c>
      <c r="K195" s="4" t="s">
        <v>1238</v>
      </c>
      <c r="L195" s="4">
        <v>1.563</v>
      </c>
      <c r="M195" s="4" t="s">
        <v>44</v>
      </c>
      <c r="N195" s="4" t="s">
        <v>45</v>
      </c>
      <c r="O195" s="4" t="s">
        <v>98</v>
      </c>
      <c r="P195" s="4" t="s">
        <v>47</v>
      </c>
      <c r="Q195" s="4" t="s">
        <v>48</v>
      </c>
      <c r="R195" s="4" t="s">
        <v>298</v>
      </c>
      <c r="S195" s="4" t="s">
        <v>299</v>
      </c>
      <c r="T195" s="4" t="s">
        <v>51</v>
      </c>
      <c r="U195" s="4" t="s">
        <v>52</v>
      </c>
      <c r="V195" s="4">
        <v>8.157825E8</v>
      </c>
      <c r="W195" s="4" t="s">
        <v>245</v>
      </c>
      <c r="X195" s="4" t="s">
        <v>761</v>
      </c>
      <c r="Y195" s="4" t="s">
        <v>75</v>
      </c>
      <c r="Z195" s="4" t="s">
        <v>76</v>
      </c>
      <c r="AA195" s="4" t="s">
        <v>247</v>
      </c>
      <c r="AB195" s="4" t="s">
        <v>248</v>
      </c>
      <c r="AC195" s="2" t="s">
        <v>1239</v>
      </c>
      <c r="AI195" s="4" t="s">
        <v>1240</v>
      </c>
      <c r="AJ195" s="7">
        <v>5697.0</v>
      </c>
      <c r="AK195" s="6" t="str">
        <f t="shared" si="1"/>
        <v>Pernod Ricard SACALLABLEFIXEDEURSr Unsecured</v>
      </c>
      <c r="AL195" s="7"/>
    </row>
    <row r="196" ht="15.75" customHeight="1">
      <c r="A196" s="2">
        <v>195.0</v>
      </c>
      <c r="B196" s="4" t="s">
        <v>1241</v>
      </c>
      <c r="C196" s="4" t="s">
        <v>1242</v>
      </c>
      <c r="D196" s="4" t="s">
        <v>1243</v>
      </c>
      <c r="E196" s="4" t="s">
        <v>1099</v>
      </c>
      <c r="F196" s="4" t="s">
        <v>111</v>
      </c>
      <c r="G196" s="4" t="s">
        <v>111</v>
      </c>
      <c r="H196" s="4" t="s">
        <v>95</v>
      </c>
      <c r="I196" s="4">
        <v>5.375</v>
      </c>
      <c r="J196" s="4" t="s">
        <v>1100</v>
      </c>
      <c r="K196" s="4" t="s">
        <v>1244</v>
      </c>
      <c r="L196" s="15">
        <v>5.3267</v>
      </c>
      <c r="M196" s="4" t="s">
        <v>44</v>
      </c>
      <c r="N196" s="4" t="s">
        <v>45</v>
      </c>
      <c r="O196" s="4" t="s">
        <v>115</v>
      </c>
      <c r="P196" s="4" t="s">
        <v>47</v>
      </c>
      <c r="Q196" s="4" t="s">
        <v>48</v>
      </c>
      <c r="R196" s="4" t="s">
        <v>1245</v>
      </c>
      <c r="S196" s="4" t="s">
        <v>50</v>
      </c>
      <c r="T196" s="4" t="s">
        <v>51</v>
      </c>
      <c r="U196" s="4" t="s">
        <v>118</v>
      </c>
      <c r="V196" s="4">
        <v>3.658093E8</v>
      </c>
      <c r="W196" s="4" t="s">
        <v>245</v>
      </c>
      <c r="X196" s="4" t="s">
        <v>339</v>
      </c>
      <c r="Y196" s="4" t="s">
        <v>75</v>
      </c>
      <c r="Z196" s="4" t="s">
        <v>76</v>
      </c>
      <c r="AA196" s="4" t="s">
        <v>247</v>
      </c>
      <c r="AB196" s="4" t="s">
        <v>248</v>
      </c>
      <c r="AC196" s="2" t="s">
        <v>1102</v>
      </c>
      <c r="AI196" s="4" t="s">
        <v>1246</v>
      </c>
      <c r="AJ196" s="7">
        <v>3933.0</v>
      </c>
      <c r="AK196" s="6" t="str">
        <f t="shared" si="1"/>
        <v>Picard Bondco SACALLABLEFIXEDEURSr Unsecured</v>
      </c>
      <c r="AL196" s="7"/>
    </row>
    <row r="197" ht="15.75" customHeight="1">
      <c r="A197" s="2">
        <v>196.0</v>
      </c>
      <c r="B197" s="4" t="s">
        <v>1241</v>
      </c>
      <c r="C197" s="4" t="s">
        <v>1247</v>
      </c>
      <c r="D197" s="4" t="s">
        <v>1248</v>
      </c>
      <c r="E197" s="4" t="s">
        <v>1099</v>
      </c>
      <c r="F197" s="4" t="s">
        <v>111</v>
      </c>
      <c r="G197" s="4" t="s">
        <v>111</v>
      </c>
      <c r="H197" s="4" t="s">
        <v>95</v>
      </c>
      <c r="I197" s="4">
        <v>5.375</v>
      </c>
      <c r="J197" s="4" t="s">
        <v>1100</v>
      </c>
      <c r="K197" s="4" t="s">
        <v>1244</v>
      </c>
      <c r="L197" s="15">
        <v>5.3221</v>
      </c>
      <c r="M197" s="4" t="s">
        <v>44</v>
      </c>
      <c r="N197" s="4" t="s">
        <v>45</v>
      </c>
      <c r="O197" s="4" t="s">
        <v>125</v>
      </c>
      <c r="P197" s="4" t="s">
        <v>47</v>
      </c>
      <c r="Q197" s="4" t="s">
        <v>48</v>
      </c>
      <c r="R197" s="4" t="s">
        <v>1245</v>
      </c>
      <c r="S197" s="4" t="s">
        <v>50</v>
      </c>
      <c r="T197" s="4" t="s">
        <v>51</v>
      </c>
      <c r="U197" s="4" t="s">
        <v>118</v>
      </c>
      <c r="V197" s="4">
        <v>3.658093E8</v>
      </c>
      <c r="W197" s="4" t="s">
        <v>245</v>
      </c>
      <c r="X197" s="4" t="s">
        <v>339</v>
      </c>
      <c r="Y197" s="4" t="s">
        <v>75</v>
      </c>
      <c r="Z197" s="4" t="s">
        <v>76</v>
      </c>
      <c r="AA197" s="4" t="s">
        <v>247</v>
      </c>
      <c r="AB197" s="4" t="s">
        <v>248</v>
      </c>
      <c r="AC197" s="2" t="s">
        <v>1102</v>
      </c>
      <c r="AI197" s="4" t="s">
        <v>1246</v>
      </c>
      <c r="AJ197" s="7">
        <v>3933.0</v>
      </c>
      <c r="AK197" s="6" t="str">
        <f t="shared" si="1"/>
        <v>Picard Bondco SACALLABLEFIXEDEURSr Unsecured</v>
      </c>
      <c r="AL197" s="7"/>
    </row>
    <row r="198" ht="15.75" customHeight="1">
      <c r="A198" s="2">
        <v>197.0</v>
      </c>
      <c r="B198" s="4" t="s">
        <v>1249</v>
      </c>
      <c r="C198" s="4" t="s">
        <v>1250</v>
      </c>
      <c r="D198" s="4" t="s">
        <v>1251</v>
      </c>
      <c r="E198" s="4" t="s">
        <v>1099</v>
      </c>
      <c r="F198" s="4" t="s">
        <v>95</v>
      </c>
      <c r="G198" s="4" t="s">
        <v>95</v>
      </c>
      <c r="H198" s="4" t="s">
        <v>95</v>
      </c>
      <c r="I198" s="4">
        <v>3.875</v>
      </c>
      <c r="J198" s="4" t="s">
        <v>1100</v>
      </c>
      <c r="K198" s="4" t="s">
        <v>1101</v>
      </c>
      <c r="L198" s="15">
        <v>3.7554</v>
      </c>
      <c r="M198" s="4" t="s">
        <v>44</v>
      </c>
      <c r="N198" s="4" t="s">
        <v>45</v>
      </c>
      <c r="O198" s="4" t="s">
        <v>125</v>
      </c>
      <c r="P198" s="4" t="s">
        <v>319</v>
      </c>
      <c r="Q198" s="4" t="s">
        <v>48</v>
      </c>
      <c r="R198" s="4" t="s">
        <v>383</v>
      </c>
      <c r="S198" s="4" t="s">
        <v>50</v>
      </c>
      <c r="T198" s="4" t="s">
        <v>51</v>
      </c>
      <c r="U198" s="4" t="s">
        <v>118</v>
      </c>
      <c r="V198" s="4">
        <v>8.850225E8</v>
      </c>
      <c r="W198" s="4" t="s">
        <v>245</v>
      </c>
      <c r="X198" s="4" t="s">
        <v>339</v>
      </c>
      <c r="Y198" s="4" t="s">
        <v>75</v>
      </c>
      <c r="Z198" s="4" t="s">
        <v>76</v>
      </c>
      <c r="AA198" s="4" t="s">
        <v>247</v>
      </c>
      <c r="AB198" s="4" t="s">
        <v>340</v>
      </c>
      <c r="AC198" s="2" t="s">
        <v>1102</v>
      </c>
      <c r="AI198" s="4" t="s">
        <v>1252</v>
      </c>
      <c r="AJ198" s="7">
        <v>3933.0</v>
      </c>
      <c r="AK198" s="6" t="str">
        <f t="shared" si="1"/>
        <v>Picard Groupe SASCALLABLEFIXEDEURSecured</v>
      </c>
      <c r="AL198" s="7"/>
    </row>
    <row r="199" ht="15.75" customHeight="1">
      <c r="A199" s="2">
        <v>198.0</v>
      </c>
      <c r="B199" s="4" t="s">
        <v>1249</v>
      </c>
      <c r="C199" s="4" t="s">
        <v>1253</v>
      </c>
      <c r="D199" s="4" t="s">
        <v>1254</v>
      </c>
      <c r="E199" s="4" t="s">
        <v>1099</v>
      </c>
      <c r="F199" s="4" t="s">
        <v>95</v>
      </c>
      <c r="G199" s="4" t="s">
        <v>95</v>
      </c>
      <c r="H199" s="4" t="s">
        <v>95</v>
      </c>
      <c r="I199" s="4">
        <v>3.875</v>
      </c>
      <c r="J199" s="4" t="s">
        <v>1100</v>
      </c>
      <c r="K199" s="4" t="s">
        <v>1101</v>
      </c>
      <c r="L199" s="15">
        <v>3.7443</v>
      </c>
      <c r="M199" s="4" t="s">
        <v>44</v>
      </c>
      <c r="N199" s="4" t="s">
        <v>45</v>
      </c>
      <c r="O199" s="4" t="s">
        <v>115</v>
      </c>
      <c r="P199" s="4" t="s">
        <v>319</v>
      </c>
      <c r="Q199" s="4" t="s">
        <v>48</v>
      </c>
      <c r="R199" s="4" t="s">
        <v>383</v>
      </c>
      <c r="S199" s="4" t="s">
        <v>50</v>
      </c>
      <c r="T199" s="4" t="s">
        <v>51</v>
      </c>
      <c r="U199" s="4" t="s">
        <v>118</v>
      </c>
      <c r="V199" s="4">
        <v>8.850225E8</v>
      </c>
      <c r="W199" s="4" t="s">
        <v>245</v>
      </c>
      <c r="X199" s="4" t="s">
        <v>339</v>
      </c>
      <c r="Y199" s="4" t="s">
        <v>75</v>
      </c>
      <c r="Z199" s="4" t="s">
        <v>76</v>
      </c>
      <c r="AA199" s="4" t="s">
        <v>247</v>
      </c>
      <c r="AB199" s="4" t="s">
        <v>248</v>
      </c>
      <c r="AC199" s="2" t="s">
        <v>1255</v>
      </c>
      <c r="AI199" s="4" t="s">
        <v>1256</v>
      </c>
      <c r="AJ199" s="7">
        <v>3933.0</v>
      </c>
      <c r="AK199" s="6" t="str">
        <f t="shared" si="1"/>
        <v>Picard Groupe SASCALLABLEFIXEDEURSecured</v>
      </c>
      <c r="AL199" s="7"/>
    </row>
    <row r="200" ht="15.75" customHeight="1">
      <c r="A200" s="2">
        <v>199.0</v>
      </c>
      <c r="B200" s="4" t="s">
        <v>1257</v>
      </c>
      <c r="C200" s="4" t="s">
        <v>1258</v>
      </c>
      <c r="D200" s="4" t="s">
        <v>1259</v>
      </c>
      <c r="E200" s="4" t="s">
        <v>766</v>
      </c>
      <c r="F200" s="4" t="s">
        <v>522</v>
      </c>
      <c r="G200" s="4" t="s">
        <v>522</v>
      </c>
      <c r="H200" s="4" t="s">
        <v>522</v>
      </c>
      <c r="I200" s="4">
        <v>5.15</v>
      </c>
      <c r="J200" s="4" t="s">
        <v>1260</v>
      </c>
      <c r="K200" s="4" t="s">
        <v>532</v>
      </c>
      <c r="L200" s="15">
        <v>4.8481</v>
      </c>
      <c r="M200" s="4" t="s">
        <v>142</v>
      </c>
      <c r="N200" s="4" t="s">
        <v>143</v>
      </c>
      <c r="O200" s="4" t="s">
        <v>46</v>
      </c>
      <c r="P200" s="4" t="s">
        <v>47</v>
      </c>
      <c r="Q200" s="4" t="s">
        <v>48</v>
      </c>
      <c r="R200" s="4" t="s">
        <v>81</v>
      </c>
      <c r="S200" s="4" t="s">
        <v>50</v>
      </c>
      <c r="T200" s="4" t="s">
        <v>51</v>
      </c>
      <c r="U200" s="4" t="s">
        <v>52</v>
      </c>
      <c r="V200" s="4">
        <v>2.185848E7</v>
      </c>
      <c r="W200" s="4" t="s">
        <v>101</v>
      </c>
      <c r="X200" s="4" t="s">
        <v>674</v>
      </c>
      <c r="Y200" s="4" t="s">
        <v>75</v>
      </c>
      <c r="Z200" s="4" t="s">
        <v>76</v>
      </c>
      <c r="AA200" s="4" t="s">
        <v>247</v>
      </c>
      <c r="AB200" s="4" t="s">
        <v>675</v>
      </c>
      <c r="AC200" s="2" t="s">
        <v>1261</v>
      </c>
      <c r="AI200" s="4" t="s">
        <v>1262</v>
      </c>
      <c r="AJ200" s="7">
        <v>3946.0</v>
      </c>
      <c r="AK200" s="6" t="str">
        <f t="shared" si="1"/>
        <v>Pikolin SLAT MATURITYFIXEDEURSr Unsecured</v>
      </c>
      <c r="AL200" s="7"/>
    </row>
    <row r="201" ht="15.75" customHeight="1">
      <c r="A201" s="2">
        <v>200.0</v>
      </c>
      <c r="B201" s="4" t="s">
        <v>1263</v>
      </c>
      <c r="C201" s="4" t="s">
        <v>1264</v>
      </c>
      <c r="D201" s="4" t="s">
        <v>1265</v>
      </c>
      <c r="E201" s="4" t="s">
        <v>1266</v>
      </c>
      <c r="F201" s="4" t="s">
        <v>1267</v>
      </c>
      <c r="G201" s="4" t="s">
        <v>1267</v>
      </c>
      <c r="H201" s="4" t="s">
        <v>1267</v>
      </c>
      <c r="I201" s="4">
        <v>3.56</v>
      </c>
      <c r="J201" s="4" t="s">
        <v>1268</v>
      </c>
      <c r="K201" s="4" t="s">
        <v>1269</v>
      </c>
      <c r="L201" s="15">
        <v>1.1267</v>
      </c>
      <c r="M201" s="4" t="s">
        <v>142</v>
      </c>
      <c r="N201" s="4" t="s">
        <v>143</v>
      </c>
      <c r="O201" s="4" t="s">
        <v>1270</v>
      </c>
      <c r="P201" s="4" t="s">
        <v>47</v>
      </c>
      <c r="Q201" s="4" t="s">
        <v>1271</v>
      </c>
      <c r="R201" s="4" t="s">
        <v>178</v>
      </c>
      <c r="S201" s="4" t="s">
        <v>49</v>
      </c>
      <c r="T201" s="4" t="s">
        <v>159</v>
      </c>
      <c r="U201" s="4" t="s">
        <v>118</v>
      </c>
      <c r="V201" s="4">
        <v>2.70133E8</v>
      </c>
      <c r="W201" s="4" t="s">
        <v>405</v>
      </c>
      <c r="X201" s="4" t="s">
        <v>1272</v>
      </c>
      <c r="Y201" s="4" t="s">
        <v>75</v>
      </c>
      <c r="Z201" s="4" t="s">
        <v>76</v>
      </c>
      <c r="AA201" s="4" t="s">
        <v>405</v>
      </c>
      <c r="AB201" s="4" t="s">
        <v>407</v>
      </c>
      <c r="AC201" s="2" t="s">
        <v>1273</v>
      </c>
      <c r="AI201" s="4" t="s">
        <v>1274</v>
      </c>
      <c r="AJ201" s="7">
        <v>3748.0</v>
      </c>
      <c r="AK201" s="6" t="str">
        <f t="shared" si="1"/>
        <v>Polski Koncern Naftowy ORLEN SAAT MATURITYFLOATINGPLNSr Unsecured</v>
      </c>
      <c r="AL201" s="7"/>
    </row>
    <row r="202" ht="15.75" customHeight="1">
      <c r="A202" s="2">
        <v>201.0</v>
      </c>
      <c r="B202" s="4" t="s">
        <v>1263</v>
      </c>
      <c r="C202" s="4" t="s">
        <v>1275</v>
      </c>
      <c r="D202" s="4" t="s">
        <v>1276</v>
      </c>
      <c r="E202" s="4" t="s">
        <v>1266</v>
      </c>
      <c r="F202" s="4" t="s">
        <v>1267</v>
      </c>
      <c r="G202" s="4" t="s">
        <v>1267</v>
      </c>
      <c r="H202" s="4" t="s">
        <v>1267</v>
      </c>
      <c r="I202" s="4">
        <v>2.875</v>
      </c>
      <c r="J202" s="4" t="s">
        <v>1277</v>
      </c>
      <c r="K202" s="4" t="s">
        <v>1278</v>
      </c>
      <c r="L202" s="15">
        <v>2.9098</v>
      </c>
      <c r="M202" s="4" t="s">
        <v>142</v>
      </c>
      <c r="N202" s="4" t="s">
        <v>143</v>
      </c>
      <c r="O202" s="4" t="s">
        <v>1279</v>
      </c>
      <c r="P202" s="4" t="s">
        <v>47</v>
      </c>
      <c r="Q202" s="4" t="s">
        <v>1271</v>
      </c>
      <c r="R202" s="4" t="s">
        <v>81</v>
      </c>
      <c r="S202" s="4" t="s">
        <v>49</v>
      </c>
      <c r="T202" s="4" t="s">
        <v>51</v>
      </c>
      <c r="U202" s="4" t="s">
        <v>118</v>
      </c>
      <c r="V202" s="4">
        <v>2.54011E8</v>
      </c>
      <c r="W202" s="4" t="s">
        <v>405</v>
      </c>
      <c r="X202" s="4" t="s">
        <v>1272</v>
      </c>
      <c r="Y202" s="4" t="s">
        <v>75</v>
      </c>
      <c r="Z202" s="4" t="s">
        <v>76</v>
      </c>
      <c r="AA202" s="4" t="s">
        <v>405</v>
      </c>
      <c r="AB202" s="4" t="s">
        <v>407</v>
      </c>
      <c r="AC202" s="2" t="s">
        <v>1280</v>
      </c>
      <c r="AI202" s="4" t="s">
        <v>1281</v>
      </c>
      <c r="AJ202" s="7">
        <v>3927.0</v>
      </c>
      <c r="AK202" s="6" t="str">
        <f t="shared" si="1"/>
        <v>Polski Koncern Naftowy ORLEN SAAT MATURITYFIXEDPLNSr Unsecured</v>
      </c>
      <c r="AL202" s="7"/>
    </row>
    <row r="203" ht="15.75" customHeight="1">
      <c r="A203" s="2">
        <v>202.0</v>
      </c>
      <c r="B203" s="4" t="s">
        <v>1282</v>
      </c>
      <c r="C203" s="4" t="s">
        <v>1283</v>
      </c>
      <c r="D203" s="4" t="s">
        <v>1284</v>
      </c>
      <c r="E203" s="4" t="s">
        <v>1285</v>
      </c>
      <c r="F203" s="4" t="s">
        <v>743</v>
      </c>
      <c r="G203" s="4" t="s">
        <v>743</v>
      </c>
      <c r="H203" s="4" t="s">
        <v>743</v>
      </c>
      <c r="I203" s="4">
        <v>3.875</v>
      </c>
      <c r="J203" s="4" t="s">
        <v>1017</v>
      </c>
      <c r="K203" s="4" t="s">
        <v>1286</v>
      </c>
      <c r="L203" s="4">
        <v>3.875</v>
      </c>
      <c r="M203" s="4" t="s">
        <v>44</v>
      </c>
      <c r="N203" s="4" t="s">
        <v>45</v>
      </c>
      <c r="O203" s="4" t="s">
        <v>98</v>
      </c>
      <c r="P203" s="4" t="s">
        <v>47</v>
      </c>
      <c r="Q203" s="4" t="s">
        <v>48</v>
      </c>
      <c r="R203" s="4" t="s">
        <v>1287</v>
      </c>
      <c r="S203" s="4" t="s">
        <v>49</v>
      </c>
      <c r="T203" s="4" t="s">
        <v>51</v>
      </c>
      <c r="U203" s="4" t="s">
        <v>118</v>
      </c>
      <c r="V203" s="4">
        <v>9.2452075E8</v>
      </c>
      <c r="W203" s="4" t="s">
        <v>53</v>
      </c>
      <c r="X203" s="4" t="s">
        <v>53</v>
      </c>
      <c r="Y203" s="4" t="s">
        <v>55</v>
      </c>
      <c r="Z203" s="4" t="s">
        <v>300</v>
      </c>
      <c r="AA203" s="4" t="s">
        <v>301</v>
      </c>
      <c r="AB203" s="4" t="s">
        <v>301</v>
      </c>
      <c r="AC203" s="2" t="s">
        <v>1288</v>
      </c>
      <c r="AI203" s="4" t="s">
        <v>1289</v>
      </c>
      <c r="AJ203" s="6" t="s">
        <v>1021</v>
      </c>
      <c r="AK203" s="6" t="str">
        <f t="shared" si="1"/>
        <v>Public Power Corp SACALLABLEFIXEDEURSr Unsecured</v>
      </c>
      <c r="AL203" s="6"/>
    </row>
    <row r="204" ht="15.75" customHeight="1">
      <c r="A204" s="2">
        <v>203.0</v>
      </c>
      <c r="B204" s="4" t="s">
        <v>1282</v>
      </c>
      <c r="C204" s="4" t="s">
        <v>1290</v>
      </c>
      <c r="D204" s="4" t="s">
        <v>1291</v>
      </c>
      <c r="E204" s="4" t="s">
        <v>1285</v>
      </c>
      <c r="F204" s="4" t="s">
        <v>743</v>
      </c>
      <c r="G204" s="4" t="s">
        <v>743</v>
      </c>
      <c r="H204" s="4" t="s">
        <v>743</v>
      </c>
      <c r="I204" s="4">
        <v>3.375</v>
      </c>
      <c r="J204" s="4" t="s">
        <v>1292</v>
      </c>
      <c r="K204" s="4" t="s">
        <v>1293</v>
      </c>
      <c r="L204" s="4">
        <v>3.375</v>
      </c>
      <c r="M204" s="4" t="s">
        <v>44</v>
      </c>
      <c r="N204" s="4" t="s">
        <v>45</v>
      </c>
      <c r="O204" s="4" t="s">
        <v>98</v>
      </c>
      <c r="P204" s="4" t="s">
        <v>47</v>
      </c>
      <c r="Q204" s="4" t="s">
        <v>48</v>
      </c>
      <c r="R204" s="4" t="s">
        <v>1287</v>
      </c>
      <c r="S204" s="4" t="s">
        <v>49</v>
      </c>
      <c r="T204" s="4" t="s">
        <v>51</v>
      </c>
      <c r="U204" s="4" t="s">
        <v>118</v>
      </c>
      <c r="V204" s="4">
        <v>5.8966E8</v>
      </c>
      <c r="W204" s="4" t="s">
        <v>53</v>
      </c>
      <c r="X204" s="4" t="s">
        <v>53</v>
      </c>
      <c r="Y204" s="4" t="s">
        <v>55</v>
      </c>
      <c r="Z204" s="4" t="s">
        <v>300</v>
      </c>
      <c r="AA204" s="4" t="s">
        <v>301</v>
      </c>
      <c r="AB204" s="4" t="s">
        <v>301</v>
      </c>
      <c r="AC204" s="2" t="s">
        <v>1294</v>
      </c>
      <c r="AI204" s="4" t="s">
        <v>1295</v>
      </c>
      <c r="AJ204" s="7">
        <v>4196.0</v>
      </c>
      <c r="AK204" s="6" t="str">
        <f t="shared" si="1"/>
        <v>Public Power Corp SACALLABLEFIXEDEURSr Unsecured</v>
      </c>
      <c r="AL204" s="7"/>
    </row>
    <row r="205" ht="15.75" customHeight="1">
      <c r="A205" s="2">
        <v>204.0</v>
      </c>
      <c r="B205" s="4" t="s">
        <v>1296</v>
      </c>
      <c r="C205" s="4" t="s">
        <v>1297</v>
      </c>
      <c r="D205" s="4" t="s">
        <v>1298</v>
      </c>
      <c r="E205" s="4" t="s">
        <v>1299</v>
      </c>
      <c r="F205" s="4" t="s">
        <v>212</v>
      </c>
      <c r="G205" s="4" t="s">
        <v>212</v>
      </c>
      <c r="H205" s="4" t="s">
        <v>212</v>
      </c>
      <c r="I205" s="4">
        <v>0.0</v>
      </c>
      <c r="J205" s="4" t="s">
        <v>1300</v>
      </c>
      <c r="K205" s="4" t="s">
        <v>1301</v>
      </c>
      <c r="L205" s="10" t="s">
        <v>121</v>
      </c>
      <c r="M205" s="4" t="s">
        <v>142</v>
      </c>
      <c r="N205" s="4" t="s">
        <v>143</v>
      </c>
      <c r="O205" s="4" t="s">
        <v>171</v>
      </c>
      <c r="P205" s="4" t="s">
        <v>47</v>
      </c>
      <c r="Q205" s="4" t="s">
        <v>48</v>
      </c>
      <c r="R205" s="4" t="s">
        <v>81</v>
      </c>
      <c r="S205" s="4" t="s">
        <v>1029</v>
      </c>
      <c r="T205" s="4" t="s">
        <v>159</v>
      </c>
      <c r="U205" s="4" t="s">
        <v>118</v>
      </c>
      <c r="V205" s="4">
        <v>3.0422E8</v>
      </c>
      <c r="W205" s="4" t="s">
        <v>101</v>
      </c>
      <c r="X205" s="4" t="s">
        <v>354</v>
      </c>
      <c r="Y205" s="4" t="s">
        <v>75</v>
      </c>
      <c r="Z205" s="4" t="s">
        <v>76</v>
      </c>
      <c r="AA205" s="4" t="s">
        <v>103</v>
      </c>
      <c r="AB205" s="4" t="s">
        <v>355</v>
      </c>
      <c r="AC205" s="2" t="s">
        <v>1302</v>
      </c>
      <c r="AI205" s="4" t="s">
        <v>1303</v>
      </c>
      <c r="AJ205" s="7">
        <v>3686.0</v>
      </c>
      <c r="AK205" s="6" t="str">
        <f t="shared" si="1"/>
        <v>Puma SEAT MATURITYFLOATINGEURSr Unsecured</v>
      </c>
      <c r="AL205" s="7"/>
    </row>
    <row r="206" ht="15.75" customHeight="1">
      <c r="A206" s="2">
        <v>205.0</v>
      </c>
      <c r="B206" s="4" t="s">
        <v>1296</v>
      </c>
      <c r="C206" s="4" t="s">
        <v>1304</v>
      </c>
      <c r="D206" s="4" t="s">
        <v>1305</v>
      </c>
      <c r="E206" s="4" t="s">
        <v>1299</v>
      </c>
      <c r="F206" s="4" t="s">
        <v>212</v>
      </c>
      <c r="G206" s="4" t="s">
        <v>212</v>
      </c>
      <c r="H206" s="4" t="s">
        <v>212</v>
      </c>
      <c r="I206" s="4">
        <v>0.0</v>
      </c>
      <c r="J206" s="4" t="s">
        <v>1300</v>
      </c>
      <c r="K206" s="4" t="s">
        <v>1306</v>
      </c>
      <c r="L206" s="10" t="s">
        <v>121</v>
      </c>
      <c r="M206" s="4" t="s">
        <v>142</v>
      </c>
      <c r="N206" s="4" t="s">
        <v>143</v>
      </c>
      <c r="O206" s="4" t="s">
        <v>158</v>
      </c>
      <c r="P206" s="4" t="s">
        <v>47</v>
      </c>
      <c r="Q206" s="4" t="s">
        <v>48</v>
      </c>
      <c r="R206" s="4" t="s">
        <v>81</v>
      </c>
      <c r="S206" s="4" t="s">
        <v>1029</v>
      </c>
      <c r="T206" s="4" t="s">
        <v>159</v>
      </c>
      <c r="U206" s="4" t="s">
        <v>118</v>
      </c>
      <c r="V206" s="4">
        <v>3.0422E8</v>
      </c>
      <c r="W206" s="4" t="s">
        <v>101</v>
      </c>
      <c r="X206" s="4" t="s">
        <v>354</v>
      </c>
      <c r="Y206" s="4" t="s">
        <v>75</v>
      </c>
      <c r="Z206" s="4" t="s">
        <v>76</v>
      </c>
      <c r="AA206" s="4" t="s">
        <v>103</v>
      </c>
      <c r="AB206" s="4" t="s">
        <v>355</v>
      </c>
      <c r="AC206" s="2" t="s">
        <v>1307</v>
      </c>
      <c r="AI206" s="4" t="s">
        <v>1303</v>
      </c>
      <c r="AJ206" s="7">
        <v>3686.0</v>
      </c>
      <c r="AK206" s="6" t="str">
        <f t="shared" si="1"/>
        <v>Puma SEAT MATURITYFLOATINGEURSr Unsecured</v>
      </c>
      <c r="AL206" s="7"/>
    </row>
    <row r="207" ht="15.75" customHeight="1">
      <c r="A207" s="2">
        <v>206.0</v>
      </c>
      <c r="B207" s="4" t="s">
        <v>1308</v>
      </c>
      <c r="C207" s="4" t="s">
        <v>1309</v>
      </c>
      <c r="D207" s="4" t="s">
        <v>1310</v>
      </c>
      <c r="E207" s="4" t="s">
        <v>1311</v>
      </c>
      <c r="F207" s="4" t="s">
        <v>362</v>
      </c>
      <c r="G207" s="4" t="s">
        <v>362</v>
      </c>
      <c r="H207" s="4" t="s">
        <v>380</v>
      </c>
      <c r="I207" s="4">
        <v>0.213</v>
      </c>
      <c r="J207" s="4" t="s">
        <v>967</v>
      </c>
      <c r="K207" s="4" t="s">
        <v>1312</v>
      </c>
      <c r="L207" s="10" t="s">
        <v>121</v>
      </c>
      <c r="M207" s="4" t="s">
        <v>142</v>
      </c>
      <c r="N207" s="4" t="s">
        <v>143</v>
      </c>
      <c r="O207" s="4" t="s">
        <v>1313</v>
      </c>
      <c r="P207" s="4" t="s">
        <v>47</v>
      </c>
      <c r="Q207" s="4" t="s">
        <v>48</v>
      </c>
      <c r="R207" s="4" t="s">
        <v>81</v>
      </c>
      <c r="S207" s="4" t="s">
        <v>50</v>
      </c>
      <c r="T207" s="4" t="s">
        <v>159</v>
      </c>
      <c r="U207" s="4" t="s">
        <v>118</v>
      </c>
      <c r="V207" s="4">
        <v>2.810975E8</v>
      </c>
      <c r="W207" s="4" t="s">
        <v>73</v>
      </c>
      <c r="X207" s="4" t="s">
        <v>436</v>
      </c>
      <c r="Y207" s="4" t="s">
        <v>75</v>
      </c>
      <c r="Z207" s="4" t="s">
        <v>76</v>
      </c>
      <c r="AA207" s="4" t="s">
        <v>366</v>
      </c>
      <c r="AB207" s="4" t="s">
        <v>892</v>
      </c>
      <c r="AC207" s="2" t="s">
        <v>1314</v>
      </c>
      <c r="AI207" s="4" t="s">
        <v>1315</v>
      </c>
      <c r="AJ207" s="7">
        <v>3875.0</v>
      </c>
      <c r="AK207" s="6" t="str">
        <f t="shared" si="1"/>
        <v>RHI Magnesita GmbHAT MATURITYFLOATINGEURSr Unsecured</v>
      </c>
      <c r="AL207" s="7"/>
    </row>
    <row r="208" ht="15.75" customHeight="1">
      <c r="A208" s="2">
        <v>207.0</v>
      </c>
      <c r="B208" s="4" t="s">
        <v>1308</v>
      </c>
      <c r="C208" s="4" t="s">
        <v>1316</v>
      </c>
      <c r="D208" s="4" t="s">
        <v>1317</v>
      </c>
      <c r="E208" s="4" t="s">
        <v>1311</v>
      </c>
      <c r="F208" s="4" t="s">
        <v>362</v>
      </c>
      <c r="G208" s="4" t="s">
        <v>362</v>
      </c>
      <c r="H208" s="4" t="s">
        <v>380</v>
      </c>
      <c r="I208" s="4">
        <v>0.5629999999999998</v>
      </c>
      <c r="J208" s="4" t="s">
        <v>967</v>
      </c>
      <c r="K208" s="4" t="s">
        <v>1318</v>
      </c>
      <c r="L208" s="10" t="s">
        <v>121</v>
      </c>
      <c r="M208" s="4" t="s">
        <v>142</v>
      </c>
      <c r="N208" s="4" t="s">
        <v>143</v>
      </c>
      <c r="O208" s="4" t="s">
        <v>257</v>
      </c>
      <c r="P208" s="4" t="s">
        <v>47</v>
      </c>
      <c r="Q208" s="4" t="s">
        <v>48</v>
      </c>
      <c r="R208" s="4" t="s">
        <v>81</v>
      </c>
      <c r="S208" s="4" t="s">
        <v>50</v>
      </c>
      <c r="T208" s="4" t="s">
        <v>159</v>
      </c>
      <c r="U208" s="4" t="s">
        <v>118</v>
      </c>
      <c r="V208" s="4">
        <v>2.810975E8</v>
      </c>
      <c r="W208" s="4" t="s">
        <v>73</v>
      </c>
      <c r="X208" s="4" t="s">
        <v>436</v>
      </c>
      <c r="Y208" s="4" t="s">
        <v>75</v>
      </c>
      <c r="Z208" s="4" t="s">
        <v>76</v>
      </c>
      <c r="AA208" s="4" t="s">
        <v>366</v>
      </c>
      <c r="AB208" s="4" t="s">
        <v>892</v>
      </c>
      <c r="AC208" s="2" t="s">
        <v>1314</v>
      </c>
      <c r="AI208" s="4" t="s">
        <v>1315</v>
      </c>
      <c r="AJ208" s="7">
        <v>3875.0</v>
      </c>
      <c r="AK208" s="6" t="str">
        <f t="shared" si="1"/>
        <v>RHI Magnesita GmbHAT MATURITYFLOATINGEURSr Unsecured</v>
      </c>
      <c r="AL208" s="7"/>
    </row>
    <row r="209" ht="15.75" customHeight="1">
      <c r="A209" s="2">
        <v>208.0</v>
      </c>
      <c r="B209" s="4" t="s">
        <v>1308</v>
      </c>
      <c r="C209" s="4" t="s">
        <v>1319</v>
      </c>
      <c r="D209" s="4" t="s">
        <v>1320</v>
      </c>
      <c r="E209" s="4" t="s">
        <v>1311</v>
      </c>
      <c r="F209" s="4" t="s">
        <v>362</v>
      </c>
      <c r="G209" s="4" t="s">
        <v>362</v>
      </c>
      <c r="H209" s="4" t="s">
        <v>380</v>
      </c>
      <c r="I209" s="4">
        <v>0.363</v>
      </c>
      <c r="J209" s="4" t="s">
        <v>967</v>
      </c>
      <c r="K209" s="4" t="s">
        <v>1321</v>
      </c>
      <c r="L209" s="10" t="s">
        <v>121</v>
      </c>
      <c r="M209" s="4" t="s">
        <v>142</v>
      </c>
      <c r="N209" s="4" t="s">
        <v>143</v>
      </c>
      <c r="O209" s="4" t="s">
        <v>720</v>
      </c>
      <c r="P209" s="4" t="s">
        <v>47</v>
      </c>
      <c r="Q209" s="4" t="s">
        <v>48</v>
      </c>
      <c r="R209" s="4" t="s">
        <v>81</v>
      </c>
      <c r="S209" s="4" t="s">
        <v>50</v>
      </c>
      <c r="T209" s="4" t="s">
        <v>159</v>
      </c>
      <c r="U209" s="4" t="s">
        <v>118</v>
      </c>
      <c r="V209" s="4">
        <v>2.810975E8</v>
      </c>
      <c r="W209" s="4" t="s">
        <v>73</v>
      </c>
      <c r="X209" s="4" t="s">
        <v>436</v>
      </c>
      <c r="Y209" s="4" t="s">
        <v>75</v>
      </c>
      <c r="Z209" s="4" t="s">
        <v>76</v>
      </c>
      <c r="AA209" s="4" t="s">
        <v>366</v>
      </c>
      <c r="AB209" s="4" t="s">
        <v>892</v>
      </c>
      <c r="AC209" s="2" t="s">
        <v>1314</v>
      </c>
      <c r="AI209" s="4" t="s">
        <v>1315</v>
      </c>
      <c r="AJ209" s="7">
        <v>3875.0</v>
      </c>
      <c r="AK209" s="6" t="str">
        <f t="shared" si="1"/>
        <v>RHI Magnesita GmbHAT MATURITYFLOATINGEURSr Unsecured</v>
      </c>
      <c r="AL209" s="7"/>
    </row>
    <row r="210" ht="15.75" customHeight="1">
      <c r="A210" s="2">
        <v>209.0</v>
      </c>
      <c r="B210" s="4" t="s">
        <v>1308</v>
      </c>
      <c r="C210" s="4" t="s">
        <v>1322</v>
      </c>
      <c r="D210" s="4" t="s">
        <v>1323</v>
      </c>
      <c r="E210" s="4" t="s">
        <v>1311</v>
      </c>
      <c r="F210" s="4" t="s">
        <v>362</v>
      </c>
      <c r="G210" s="4" t="s">
        <v>362</v>
      </c>
      <c r="H210" s="4" t="s">
        <v>380</v>
      </c>
      <c r="I210" s="4">
        <v>0.313</v>
      </c>
      <c r="J210" s="4" t="s">
        <v>967</v>
      </c>
      <c r="K210" s="4" t="s">
        <v>149</v>
      </c>
      <c r="L210" s="10" t="s">
        <v>121</v>
      </c>
      <c r="M210" s="4" t="s">
        <v>142</v>
      </c>
      <c r="N210" s="4" t="s">
        <v>143</v>
      </c>
      <c r="O210" s="4" t="s">
        <v>167</v>
      </c>
      <c r="P210" s="4" t="s">
        <v>47</v>
      </c>
      <c r="Q210" s="4" t="s">
        <v>48</v>
      </c>
      <c r="R210" s="4" t="s">
        <v>81</v>
      </c>
      <c r="S210" s="4" t="s">
        <v>50</v>
      </c>
      <c r="T210" s="4" t="s">
        <v>159</v>
      </c>
      <c r="U210" s="4" t="s">
        <v>118</v>
      </c>
      <c r="V210" s="4">
        <v>2.810975E8</v>
      </c>
      <c r="W210" s="4" t="s">
        <v>73</v>
      </c>
      <c r="X210" s="4" t="s">
        <v>436</v>
      </c>
      <c r="Y210" s="4" t="s">
        <v>75</v>
      </c>
      <c r="Z210" s="4" t="s">
        <v>76</v>
      </c>
      <c r="AA210" s="4" t="s">
        <v>366</v>
      </c>
      <c r="AB210" s="4" t="s">
        <v>892</v>
      </c>
      <c r="AC210" s="2" t="s">
        <v>1314</v>
      </c>
      <c r="AI210" s="4" t="s">
        <v>1315</v>
      </c>
      <c r="AJ210" s="7">
        <v>3875.0</v>
      </c>
      <c r="AK210" s="6" t="str">
        <f t="shared" si="1"/>
        <v>RHI Magnesita GmbHAT MATURITYFLOATINGEURSr Unsecured</v>
      </c>
      <c r="AL210" s="7"/>
    </row>
    <row r="211" ht="15.75" customHeight="1">
      <c r="A211" s="2">
        <v>210.0</v>
      </c>
      <c r="B211" s="4" t="s">
        <v>1308</v>
      </c>
      <c r="C211" s="4" t="s">
        <v>1324</v>
      </c>
      <c r="D211" s="4" t="s">
        <v>1325</v>
      </c>
      <c r="E211" s="4" t="s">
        <v>1311</v>
      </c>
      <c r="F211" s="4" t="s">
        <v>362</v>
      </c>
      <c r="G211" s="4" t="s">
        <v>362</v>
      </c>
      <c r="H211" s="4" t="s">
        <v>380</v>
      </c>
      <c r="I211" s="4">
        <v>0.75</v>
      </c>
      <c r="J211" s="4" t="s">
        <v>967</v>
      </c>
      <c r="K211" s="4" t="s">
        <v>1312</v>
      </c>
      <c r="L211" s="2">
        <v>0.0398</v>
      </c>
      <c r="M211" s="4" t="s">
        <v>142</v>
      </c>
      <c r="N211" s="4" t="s">
        <v>143</v>
      </c>
      <c r="O211" s="4" t="s">
        <v>1326</v>
      </c>
      <c r="P211" s="4" t="s">
        <v>47</v>
      </c>
      <c r="Q211" s="4" t="s">
        <v>48</v>
      </c>
      <c r="R211" s="4" t="s">
        <v>81</v>
      </c>
      <c r="S211" s="4" t="s">
        <v>50</v>
      </c>
      <c r="T211" s="4" t="s">
        <v>51</v>
      </c>
      <c r="U211" s="4" t="s">
        <v>52</v>
      </c>
      <c r="V211" s="4">
        <v>2.810975E8</v>
      </c>
      <c r="W211" s="4" t="s">
        <v>73</v>
      </c>
      <c r="X211" s="4" t="s">
        <v>436</v>
      </c>
      <c r="Y211" s="4" t="s">
        <v>75</v>
      </c>
      <c r="Z211" s="4" t="s">
        <v>76</v>
      </c>
      <c r="AA211" s="4" t="s">
        <v>366</v>
      </c>
      <c r="AB211" s="4" t="s">
        <v>892</v>
      </c>
      <c r="AC211" s="2" t="s">
        <v>1314</v>
      </c>
      <c r="AI211" s="4" t="s">
        <v>1315</v>
      </c>
      <c r="AJ211" s="7">
        <v>3875.0</v>
      </c>
      <c r="AK211" s="6" t="str">
        <f t="shared" si="1"/>
        <v>RHI Magnesita GmbHAT MATURITYFIXEDEURSr Unsecured</v>
      </c>
      <c r="AL211" s="7"/>
    </row>
    <row r="212" ht="15.75" customHeight="1">
      <c r="A212" s="2">
        <v>211.0</v>
      </c>
      <c r="B212" s="4" t="s">
        <v>1308</v>
      </c>
      <c r="C212" s="4" t="s">
        <v>1327</v>
      </c>
      <c r="D212" s="4" t="s">
        <v>1328</v>
      </c>
      <c r="E212" s="4" t="s">
        <v>1311</v>
      </c>
      <c r="F212" s="4" t="s">
        <v>362</v>
      </c>
      <c r="G212" s="4" t="s">
        <v>362</v>
      </c>
      <c r="H212" s="4" t="s">
        <v>380</v>
      </c>
      <c r="I212" s="4">
        <v>0.85</v>
      </c>
      <c r="J212" s="4" t="s">
        <v>967</v>
      </c>
      <c r="K212" s="4" t="s">
        <v>149</v>
      </c>
      <c r="L212" s="2">
        <v>0.1957</v>
      </c>
      <c r="M212" s="4" t="s">
        <v>142</v>
      </c>
      <c r="N212" s="4" t="s">
        <v>143</v>
      </c>
      <c r="O212" s="4" t="s">
        <v>225</v>
      </c>
      <c r="P212" s="4" t="s">
        <v>47</v>
      </c>
      <c r="Q212" s="4" t="s">
        <v>48</v>
      </c>
      <c r="R212" s="4" t="s">
        <v>81</v>
      </c>
      <c r="S212" s="4" t="s">
        <v>50</v>
      </c>
      <c r="T212" s="4" t="s">
        <v>51</v>
      </c>
      <c r="U212" s="4" t="s">
        <v>52</v>
      </c>
      <c r="V212" s="4">
        <v>2.810975E8</v>
      </c>
      <c r="W212" s="4" t="s">
        <v>73</v>
      </c>
      <c r="X212" s="4" t="s">
        <v>436</v>
      </c>
      <c r="Y212" s="4" t="s">
        <v>75</v>
      </c>
      <c r="Z212" s="4" t="s">
        <v>76</v>
      </c>
      <c r="AA212" s="4" t="s">
        <v>366</v>
      </c>
      <c r="AB212" s="4" t="s">
        <v>892</v>
      </c>
      <c r="AC212" s="2" t="s">
        <v>1314</v>
      </c>
      <c r="AI212" s="4" t="s">
        <v>1315</v>
      </c>
      <c r="AJ212" s="7">
        <v>3875.0</v>
      </c>
      <c r="AK212" s="6" t="str">
        <f t="shared" si="1"/>
        <v>RHI Magnesita GmbHAT MATURITYFIXEDEURSr Unsecured</v>
      </c>
      <c r="AL212" s="7"/>
    </row>
    <row r="213" ht="15.75" customHeight="1">
      <c r="A213" s="2">
        <v>212.0</v>
      </c>
      <c r="B213" s="4" t="s">
        <v>1308</v>
      </c>
      <c r="C213" s="4" t="s">
        <v>1329</v>
      </c>
      <c r="D213" s="4" t="s">
        <v>1330</v>
      </c>
      <c r="E213" s="4" t="s">
        <v>1311</v>
      </c>
      <c r="F213" s="4" t="s">
        <v>362</v>
      </c>
      <c r="G213" s="4" t="s">
        <v>362</v>
      </c>
      <c r="H213" s="4" t="s">
        <v>380</v>
      </c>
      <c r="I213" s="4">
        <v>1.277</v>
      </c>
      <c r="J213" s="4" t="s">
        <v>967</v>
      </c>
      <c r="K213" s="4" t="s">
        <v>1318</v>
      </c>
      <c r="L213" s="2">
        <v>1.2446</v>
      </c>
      <c r="M213" s="4" t="s">
        <v>142</v>
      </c>
      <c r="N213" s="4" t="s">
        <v>143</v>
      </c>
      <c r="O213" s="4" t="s">
        <v>1331</v>
      </c>
      <c r="P213" s="4" t="s">
        <v>47</v>
      </c>
      <c r="Q213" s="4" t="s">
        <v>48</v>
      </c>
      <c r="R213" s="4" t="s">
        <v>81</v>
      </c>
      <c r="S213" s="4" t="s">
        <v>50</v>
      </c>
      <c r="T213" s="4" t="s">
        <v>51</v>
      </c>
      <c r="U213" s="4" t="s">
        <v>52</v>
      </c>
      <c r="V213" s="4">
        <v>2.810975E8</v>
      </c>
      <c r="W213" s="4" t="s">
        <v>73</v>
      </c>
      <c r="X213" s="4" t="s">
        <v>436</v>
      </c>
      <c r="Y213" s="4" t="s">
        <v>75</v>
      </c>
      <c r="Z213" s="4" t="s">
        <v>76</v>
      </c>
      <c r="AA213" s="4" t="s">
        <v>366</v>
      </c>
      <c r="AB213" s="4" t="s">
        <v>892</v>
      </c>
      <c r="AC213" s="2" t="s">
        <v>1314</v>
      </c>
      <c r="AI213" s="4" t="s">
        <v>1332</v>
      </c>
      <c r="AJ213" s="7">
        <v>3875.0</v>
      </c>
      <c r="AK213" s="6" t="str">
        <f t="shared" si="1"/>
        <v>RHI Magnesita GmbHAT MATURITYFIXEDEURSr Unsecured</v>
      </c>
      <c r="AL213" s="7"/>
    </row>
    <row r="214" ht="15.75" customHeight="1">
      <c r="A214" s="2">
        <v>213.0</v>
      </c>
      <c r="B214" s="4" t="s">
        <v>1333</v>
      </c>
      <c r="C214" s="4" t="s">
        <v>1334</v>
      </c>
      <c r="D214" s="4" t="s">
        <v>1335</v>
      </c>
      <c r="E214" s="4" t="s">
        <v>1336</v>
      </c>
      <c r="F214" s="4" t="s">
        <v>212</v>
      </c>
      <c r="G214" s="4" t="s">
        <v>212</v>
      </c>
      <c r="H214" s="4" t="s">
        <v>212</v>
      </c>
      <c r="I214" s="4">
        <v>0.0</v>
      </c>
      <c r="J214" s="4" t="s">
        <v>1337</v>
      </c>
      <c r="K214" s="4" t="s">
        <v>1338</v>
      </c>
      <c r="L214" s="10" t="s">
        <v>121</v>
      </c>
      <c r="M214" s="4" t="s">
        <v>142</v>
      </c>
      <c r="N214" s="4" t="s">
        <v>143</v>
      </c>
      <c r="O214" s="4" t="s">
        <v>167</v>
      </c>
      <c r="P214" s="4" t="s">
        <v>47</v>
      </c>
      <c r="Q214" s="4" t="s">
        <v>48</v>
      </c>
      <c r="R214" s="4" t="s">
        <v>81</v>
      </c>
      <c r="S214" s="4" t="s">
        <v>50</v>
      </c>
      <c r="T214" s="4" t="s">
        <v>159</v>
      </c>
      <c r="U214" s="4" t="s">
        <v>118</v>
      </c>
      <c r="V214" s="4">
        <v>3.5982E8</v>
      </c>
      <c r="W214" s="4" t="s">
        <v>1030</v>
      </c>
      <c r="X214" s="4" t="s">
        <v>1339</v>
      </c>
      <c r="Y214" s="4" t="s">
        <v>75</v>
      </c>
      <c r="Z214" s="4" t="s">
        <v>76</v>
      </c>
      <c r="AA214" s="4" t="s">
        <v>103</v>
      </c>
      <c r="AB214" s="4" t="s">
        <v>205</v>
      </c>
      <c r="AC214" s="2" t="s">
        <v>1340</v>
      </c>
      <c r="AI214" s="4" t="s">
        <v>1341</v>
      </c>
      <c r="AJ214" s="7">
        <v>4349.0</v>
      </c>
      <c r="AK214" s="6" t="str">
        <f t="shared" si="1"/>
        <v>Regit Eins GmbHAT MATURITYFLOATINGEURSr Unsecured</v>
      </c>
      <c r="AL214" s="7"/>
    </row>
    <row r="215" ht="15.75" customHeight="1">
      <c r="A215" s="2">
        <v>214.0</v>
      </c>
      <c r="B215" s="4" t="s">
        <v>1333</v>
      </c>
      <c r="C215" s="4" t="s">
        <v>1342</v>
      </c>
      <c r="D215" s="4" t="s">
        <v>1343</v>
      </c>
      <c r="E215" s="4" t="s">
        <v>1336</v>
      </c>
      <c r="F215" s="4" t="s">
        <v>212</v>
      </c>
      <c r="G215" s="4" t="s">
        <v>212</v>
      </c>
      <c r="H215" s="4" t="s">
        <v>212</v>
      </c>
      <c r="I215" s="4">
        <v>0.0</v>
      </c>
      <c r="J215" s="4" t="s">
        <v>1337</v>
      </c>
      <c r="K215" s="4" t="s">
        <v>1344</v>
      </c>
      <c r="L215" s="10" t="s">
        <v>121</v>
      </c>
      <c r="M215" s="4" t="s">
        <v>142</v>
      </c>
      <c r="N215" s="4" t="s">
        <v>143</v>
      </c>
      <c r="O215" s="4" t="s">
        <v>257</v>
      </c>
      <c r="P215" s="4" t="s">
        <v>47</v>
      </c>
      <c r="Q215" s="4" t="s">
        <v>48</v>
      </c>
      <c r="R215" s="4" t="s">
        <v>81</v>
      </c>
      <c r="S215" s="4" t="s">
        <v>50</v>
      </c>
      <c r="T215" s="4" t="s">
        <v>51</v>
      </c>
      <c r="U215" s="4" t="s">
        <v>52</v>
      </c>
      <c r="V215" s="4">
        <v>3.5982E8</v>
      </c>
      <c r="W215" s="4" t="s">
        <v>1030</v>
      </c>
      <c r="X215" s="4" t="s">
        <v>1339</v>
      </c>
      <c r="Y215" s="4" t="s">
        <v>75</v>
      </c>
      <c r="Z215" s="4" t="s">
        <v>76</v>
      </c>
      <c r="AA215" s="4" t="s">
        <v>103</v>
      </c>
      <c r="AB215" s="4" t="s">
        <v>205</v>
      </c>
      <c r="AC215" s="2" t="s">
        <v>1340</v>
      </c>
      <c r="AI215" s="4" t="s">
        <v>1345</v>
      </c>
      <c r="AJ215" s="7">
        <v>4349.0</v>
      </c>
      <c r="AK215" s="6" t="str">
        <f t="shared" si="1"/>
        <v>Regit Eins GmbHAT MATURITYFIXEDEURSr Unsecured</v>
      </c>
      <c r="AL215" s="7"/>
    </row>
    <row r="216" ht="15.75" customHeight="1">
      <c r="A216" s="2">
        <v>215.0</v>
      </c>
      <c r="B216" s="4" t="s">
        <v>1333</v>
      </c>
      <c r="C216" s="4" t="s">
        <v>1346</v>
      </c>
      <c r="D216" s="4" t="s">
        <v>1347</v>
      </c>
      <c r="E216" s="4" t="s">
        <v>1336</v>
      </c>
      <c r="F216" s="4" t="s">
        <v>212</v>
      </c>
      <c r="G216" s="4" t="s">
        <v>212</v>
      </c>
      <c r="H216" s="4" t="s">
        <v>212</v>
      </c>
      <c r="I216" s="4">
        <v>0.0</v>
      </c>
      <c r="J216" s="4" t="s">
        <v>1337</v>
      </c>
      <c r="K216" s="4" t="s">
        <v>1348</v>
      </c>
      <c r="L216" s="10" t="s">
        <v>121</v>
      </c>
      <c r="M216" s="4" t="s">
        <v>142</v>
      </c>
      <c r="N216" s="4" t="s">
        <v>143</v>
      </c>
      <c r="O216" s="4" t="s">
        <v>158</v>
      </c>
      <c r="P216" s="4" t="s">
        <v>47</v>
      </c>
      <c r="Q216" s="4" t="s">
        <v>48</v>
      </c>
      <c r="R216" s="4" t="s">
        <v>81</v>
      </c>
      <c r="S216" s="4" t="s">
        <v>50</v>
      </c>
      <c r="T216" s="4" t="s">
        <v>159</v>
      </c>
      <c r="U216" s="4" t="s">
        <v>118</v>
      </c>
      <c r="V216" s="4">
        <v>3.5982E8</v>
      </c>
      <c r="W216" s="4" t="s">
        <v>1030</v>
      </c>
      <c r="X216" s="4" t="s">
        <v>1339</v>
      </c>
      <c r="Y216" s="4" t="s">
        <v>75</v>
      </c>
      <c r="Z216" s="4" t="s">
        <v>76</v>
      </c>
      <c r="AA216" s="4" t="s">
        <v>103</v>
      </c>
      <c r="AB216" s="4" t="s">
        <v>205</v>
      </c>
      <c r="AC216" s="2" t="s">
        <v>1340</v>
      </c>
      <c r="AI216" s="4" t="s">
        <v>1341</v>
      </c>
      <c r="AJ216" s="7">
        <v>4349.0</v>
      </c>
      <c r="AK216" s="6" t="str">
        <f t="shared" si="1"/>
        <v>Regit Eins GmbHAT MATURITYFLOATINGEURSr Unsecured</v>
      </c>
      <c r="AL216" s="7"/>
    </row>
    <row r="217" ht="15.75" customHeight="1">
      <c r="A217" s="2">
        <v>216.0</v>
      </c>
      <c r="B217" s="4" t="s">
        <v>1333</v>
      </c>
      <c r="C217" s="4" t="s">
        <v>1349</v>
      </c>
      <c r="D217" s="4" t="s">
        <v>1350</v>
      </c>
      <c r="E217" s="4" t="s">
        <v>1336</v>
      </c>
      <c r="F217" s="4" t="s">
        <v>212</v>
      </c>
      <c r="G217" s="4" t="s">
        <v>212</v>
      </c>
      <c r="H217" s="4" t="s">
        <v>212</v>
      </c>
      <c r="I217" s="4">
        <v>0.0</v>
      </c>
      <c r="J217" s="4" t="s">
        <v>1337</v>
      </c>
      <c r="K217" s="4" t="s">
        <v>1351</v>
      </c>
      <c r="L217" s="10" t="s">
        <v>121</v>
      </c>
      <c r="M217" s="4" t="s">
        <v>142</v>
      </c>
      <c r="N217" s="4" t="s">
        <v>143</v>
      </c>
      <c r="O217" s="4" t="s">
        <v>171</v>
      </c>
      <c r="P217" s="4" t="s">
        <v>47</v>
      </c>
      <c r="Q217" s="4" t="s">
        <v>48</v>
      </c>
      <c r="R217" s="4" t="s">
        <v>81</v>
      </c>
      <c r="S217" s="4" t="s">
        <v>50</v>
      </c>
      <c r="T217" s="4" t="s">
        <v>159</v>
      </c>
      <c r="U217" s="4" t="s">
        <v>118</v>
      </c>
      <c r="V217" s="4">
        <v>3.5982E8</v>
      </c>
      <c r="W217" s="4" t="s">
        <v>1030</v>
      </c>
      <c r="X217" s="4" t="s">
        <v>1339</v>
      </c>
      <c r="Y217" s="4" t="s">
        <v>75</v>
      </c>
      <c r="Z217" s="4" t="s">
        <v>76</v>
      </c>
      <c r="AA217" s="4" t="s">
        <v>103</v>
      </c>
      <c r="AB217" s="4" t="s">
        <v>205</v>
      </c>
      <c r="AC217" s="2" t="s">
        <v>1340</v>
      </c>
      <c r="AI217" s="4" t="s">
        <v>1341</v>
      </c>
      <c r="AJ217" s="7">
        <v>4349.0</v>
      </c>
      <c r="AK217" s="6" t="str">
        <f t="shared" si="1"/>
        <v>Regit Eins GmbHAT MATURITYFLOATINGEURSr Unsecured</v>
      </c>
      <c r="AL217" s="7"/>
    </row>
    <row r="218" ht="15.75" customHeight="1">
      <c r="A218" s="2">
        <v>217.0</v>
      </c>
      <c r="B218" s="4" t="s">
        <v>1352</v>
      </c>
      <c r="C218" s="4" t="s">
        <v>1353</v>
      </c>
      <c r="D218" s="4" t="s">
        <v>1354</v>
      </c>
      <c r="E218" s="4" t="s">
        <v>1355</v>
      </c>
      <c r="F218" s="4" t="s">
        <v>212</v>
      </c>
      <c r="G218" s="4" t="s">
        <v>212</v>
      </c>
      <c r="H218" s="4" t="s">
        <v>212</v>
      </c>
      <c r="I218" s="4">
        <v>0.0</v>
      </c>
      <c r="J218" s="4" t="s">
        <v>1356</v>
      </c>
      <c r="K218" s="4" t="s">
        <v>1357</v>
      </c>
      <c r="L218" s="10" t="s">
        <v>121</v>
      </c>
      <c r="M218" s="4" t="s">
        <v>142</v>
      </c>
      <c r="N218" s="4" t="s">
        <v>143</v>
      </c>
      <c r="O218" s="4" t="s">
        <v>167</v>
      </c>
      <c r="P218" s="4" t="s">
        <v>47</v>
      </c>
      <c r="Q218" s="4" t="s">
        <v>48</v>
      </c>
      <c r="R218" s="4" t="s">
        <v>81</v>
      </c>
      <c r="S218" s="4" t="s">
        <v>50</v>
      </c>
      <c r="T218" s="4" t="s">
        <v>159</v>
      </c>
      <c r="U218" s="4" t="s">
        <v>118</v>
      </c>
      <c r="V218" s="4">
        <v>2.25864E8</v>
      </c>
      <c r="W218" s="4" t="s">
        <v>216</v>
      </c>
      <c r="X218" s="4" t="s">
        <v>282</v>
      </c>
      <c r="Y218" s="4" t="s">
        <v>75</v>
      </c>
      <c r="Z218" s="4" t="s">
        <v>76</v>
      </c>
      <c r="AA218" s="4" t="s">
        <v>218</v>
      </c>
      <c r="AB218" s="4" t="s">
        <v>282</v>
      </c>
      <c r="AC218" s="2" t="s">
        <v>1358</v>
      </c>
      <c r="AI218" s="4" t="s">
        <v>1359</v>
      </c>
      <c r="AJ218" s="7">
        <v>4047.0</v>
      </c>
      <c r="AK218" s="6" t="str">
        <f t="shared" si="1"/>
        <v>Renolit SEAT MATURITYFLOATINGEURSr Unsecured</v>
      </c>
      <c r="AL218" s="7"/>
    </row>
    <row r="219" ht="15.75" customHeight="1">
      <c r="A219" s="2">
        <v>218.0</v>
      </c>
      <c r="B219" s="4" t="s">
        <v>1352</v>
      </c>
      <c r="C219" s="4" t="s">
        <v>1360</v>
      </c>
      <c r="D219" s="4" t="s">
        <v>1361</v>
      </c>
      <c r="E219" s="4" t="s">
        <v>1355</v>
      </c>
      <c r="F219" s="4" t="s">
        <v>212</v>
      </c>
      <c r="G219" s="4" t="s">
        <v>212</v>
      </c>
      <c r="H219" s="4" t="s">
        <v>212</v>
      </c>
      <c r="I219" s="4">
        <v>0.0</v>
      </c>
      <c r="J219" s="4" t="s">
        <v>1356</v>
      </c>
      <c r="K219" s="4" t="s">
        <v>1362</v>
      </c>
      <c r="L219" s="10" t="s">
        <v>121</v>
      </c>
      <c r="M219" s="4" t="s">
        <v>142</v>
      </c>
      <c r="N219" s="4" t="s">
        <v>143</v>
      </c>
      <c r="O219" s="4" t="s">
        <v>458</v>
      </c>
      <c r="P219" s="4" t="s">
        <v>47</v>
      </c>
      <c r="Q219" s="4" t="s">
        <v>48</v>
      </c>
      <c r="R219" s="4" t="s">
        <v>81</v>
      </c>
      <c r="S219" s="4" t="s">
        <v>50</v>
      </c>
      <c r="T219" s="4" t="s">
        <v>159</v>
      </c>
      <c r="U219" s="4" t="s">
        <v>118</v>
      </c>
      <c r="V219" s="4">
        <v>2.25864E8</v>
      </c>
      <c r="W219" s="4" t="s">
        <v>216</v>
      </c>
      <c r="X219" s="4" t="s">
        <v>282</v>
      </c>
      <c r="Y219" s="4" t="s">
        <v>75</v>
      </c>
      <c r="Z219" s="4" t="s">
        <v>76</v>
      </c>
      <c r="AA219" s="4" t="s">
        <v>218</v>
      </c>
      <c r="AB219" s="4" t="s">
        <v>282</v>
      </c>
      <c r="AC219" s="2" t="s">
        <v>1358</v>
      </c>
      <c r="AI219" s="4" t="s">
        <v>1359</v>
      </c>
      <c r="AJ219" s="7">
        <v>4047.0</v>
      </c>
      <c r="AK219" s="6" t="str">
        <f t="shared" si="1"/>
        <v>Renolit SEAT MATURITYFLOATINGEURSr Unsecured</v>
      </c>
      <c r="AL219" s="7"/>
    </row>
    <row r="220" ht="15.75" customHeight="1">
      <c r="A220" s="2">
        <v>219.0</v>
      </c>
      <c r="B220" s="4" t="s">
        <v>1352</v>
      </c>
      <c r="C220" s="4" t="s">
        <v>1363</v>
      </c>
      <c r="D220" s="4" t="s">
        <v>1364</v>
      </c>
      <c r="E220" s="4" t="s">
        <v>1355</v>
      </c>
      <c r="F220" s="4" t="s">
        <v>212</v>
      </c>
      <c r="G220" s="4" t="s">
        <v>212</v>
      </c>
      <c r="H220" s="4" t="s">
        <v>212</v>
      </c>
      <c r="I220" s="4">
        <v>0.0</v>
      </c>
      <c r="J220" s="4" t="s">
        <v>1356</v>
      </c>
      <c r="K220" s="4" t="s">
        <v>1365</v>
      </c>
      <c r="L220" s="10" t="s">
        <v>121</v>
      </c>
      <c r="M220" s="4" t="s">
        <v>142</v>
      </c>
      <c r="N220" s="4" t="s">
        <v>143</v>
      </c>
      <c r="O220" s="4" t="s">
        <v>158</v>
      </c>
      <c r="P220" s="4" t="s">
        <v>47</v>
      </c>
      <c r="Q220" s="4" t="s">
        <v>48</v>
      </c>
      <c r="R220" s="4" t="s">
        <v>81</v>
      </c>
      <c r="S220" s="4" t="s">
        <v>50</v>
      </c>
      <c r="T220" s="4" t="s">
        <v>159</v>
      </c>
      <c r="U220" s="4" t="s">
        <v>118</v>
      </c>
      <c r="V220" s="4">
        <v>2.25864E8</v>
      </c>
      <c r="W220" s="4" t="s">
        <v>216</v>
      </c>
      <c r="X220" s="4" t="s">
        <v>282</v>
      </c>
      <c r="Y220" s="4" t="s">
        <v>75</v>
      </c>
      <c r="Z220" s="4" t="s">
        <v>76</v>
      </c>
      <c r="AA220" s="4" t="s">
        <v>218</v>
      </c>
      <c r="AB220" s="4" t="s">
        <v>282</v>
      </c>
      <c r="AC220" s="2" t="s">
        <v>1358</v>
      </c>
      <c r="AI220" s="4" t="s">
        <v>1366</v>
      </c>
      <c r="AJ220" s="7">
        <v>4047.0</v>
      </c>
      <c r="AK220" s="6" t="str">
        <f t="shared" si="1"/>
        <v>Renolit SEAT MATURITYFLOATINGEURSr Unsecured</v>
      </c>
      <c r="AL220" s="7"/>
    </row>
    <row r="221" ht="15.75" customHeight="1">
      <c r="A221" s="2">
        <v>220.0</v>
      </c>
      <c r="B221" s="4" t="s">
        <v>1352</v>
      </c>
      <c r="C221" s="4" t="s">
        <v>1367</v>
      </c>
      <c r="D221" s="4" t="s">
        <v>1368</v>
      </c>
      <c r="E221" s="4" t="s">
        <v>1355</v>
      </c>
      <c r="F221" s="4" t="s">
        <v>212</v>
      </c>
      <c r="G221" s="4" t="s">
        <v>212</v>
      </c>
      <c r="H221" s="4" t="s">
        <v>212</v>
      </c>
      <c r="I221" s="4">
        <v>0.0</v>
      </c>
      <c r="J221" s="4" t="s">
        <v>1356</v>
      </c>
      <c r="K221" s="4" t="s">
        <v>1369</v>
      </c>
      <c r="L221" s="10" t="s">
        <v>121</v>
      </c>
      <c r="M221" s="4" t="s">
        <v>142</v>
      </c>
      <c r="N221" s="4" t="s">
        <v>143</v>
      </c>
      <c r="O221" s="4" t="s">
        <v>171</v>
      </c>
      <c r="P221" s="4" t="s">
        <v>47</v>
      </c>
      <c r="Q221" s="4" t="s">
        <v>48</v>
      </c>
      <c r="R221" s="4" t="s">
        <v>81</v>
      </c>
      <c r="S221" s="4" t="s">
        <v>50</v>
      </c>
      <c r="T221" s="4" t="s">
        <v>159</v>
      </c>
      <c r="U221" s="4" t="s">
        <v>118</v>
      </c>
      <c r="V221" s="4">
        <v>2.25864E8</v>
      </c>
      <c r="W221" s="4" t="s">
        <v>216</v>
      </c>
      <c r="X221" s="4" t="s">
        <v>282</v>
      </c>
      <c r="Y221" s="4" t="s">
        <v>75</v>
      </c>
      <c r="Z221" s="4" t="s">
        <v>76</v>
      </c>
      <c r="AA221" s="4" t="s">
        <v>218</v>
      </c>
      <c r="AB221" s="4" t="s">
        <v>282</v>
      </c>
      <c r="AC221" s="2" t="s">
        <v>1358</v>
      </c>
      <c r="AI221" s="4" t="s">
        <v>1359</v>
      </c>
      <c r="AJ221" s="7">
        <v>4047.0</v>
      </c>
      <c r="AK221" s="6" t="str">
        <f t="shared" si="1"/>
        <v>Renolit SEAT MATURITYFLOATINGEURSr Unsecured</v>
      </c>
      <c r="AL221" s="7"/>
    </row>
    <row r="222" ht="15.75" customHeight="1">
      <c r="A222" s="2">
        <v>221.0</v>
      </c>
      <c r="B222" s="4" t="s">
        <v>1352</v>
      </c>
      <c r="C222" s="4" t="s">
        <v>1370</v>
      </c>
      <c r="D222" s="4" t="s">
        <v>1371</v>
      </c>
      <c r="E222" s="4" t="s">
        <v>1355</v>
      </c>
      <c r="F222" s="4" t="s">
        <v>212</v>
      </c>
      <c r="G222" s="4" t="s">
        <v>212</v>
      </c>
      <c r="H222" s="4" t="s">
        <v>212</v>
      </c>
      <c r="I222" s="4">
        <v>0.0</v>
      </c>
      <c r="J222" s="4" t="s">
        <v>1356</v>
      </c>
      <c r="K222" s="4" t="s">
        <v>1372</v>
      </c>
      <c r="L222" s="10" t="s">
        <v>121</v>
      </c>
      <c r="M222" s="4" t="s">
        <v>142</v>
      </c>
      <c r="N222" s="4" t="s">
        <v>143</v>
      </c>
      <c r="O222" s="4" t="s">
        <v>454</v>
      </c>
      <c r="P222" s="4" t="s">
        <v>47</v>
      </c>
      <c r="Q222" s="4" t="s">
        <v>48</v>
      </c>
      <c r="R222" s="4" t="s">
        <v>81</v>
      </c>
      <c r="S222" s="4" t="s">
        <v>50</v>
      </c>
      <c r="T222" s="4" t="s">
        <v>159</v>
      </c>
      <c r="U222" s="4" t="s">
        <v>118</v>
      </c>
      <c r="V222" s="4">
        <v>2.25864E8</v>
      </c>
      <c r="W222" s="4" t="s">
        <v>216</v>
      </c>
      <c r="X222" s="4" t="s">
        <v>282</v>
      </c>
      <c r="Y222" s="4" t="s">
        <v>75</v>
      </c>
      <c r="Z222" s="4" t="s">
        <v>76</v>
      </c>
      <c r="AA222" s="4" t="s">
        <v>218</v>
      </c>
      <c r="AB222" s="4" t="s">
        <v>282</v>
      </c>
      <c r="AC222" s="2" t="s">
        <v>1358</v>
      </c>
      <c r="AI222" s="4" t="s">
        <v>1359</v>
      </c>
      <c r="AJ222" s="7">
        <v>4047.0</v>
      </c>
      <c r="AK222" s="6" t="str">
        <f t="shared" si="1"/>
        <v>Renolit SEAT MATURITYFLOATINGEURSr Unsecured</v>
      </c>
      <c r="AL222" s="7"/>
    </row>
    <row r="223" ht="15.75" customHeight="1">
      <c r="A223" s="2">
        <v>222.0</v>
      </c>
      <c r="B223" s="4" t="s">
        <v>1373</v>
      </c>
      <c r="C223" s="4" t="s">
        <v>1374</v>
      </c>
      <c r="D223" s="4" t="s">
        <v>1375</v>
      </c>
      <c r="E223" s="4" t="s">
        <v>1376</v>
      </c>
      <c r="F223" s="4" t="s">
        <v>111</v>
      </c>
      <c r="G223" s="4" t="s">
        <v>111</v>
      </c>
      <c r="H223" s="4" t="s">
        <v>522</v>
      </c>
      <c r="I223" s="4">
        <v>0.875</v>
      </c>
      <c r="J223" s="4" t="s">
        <v>726</v>
      </c>
      <c r="K223" s="4" t="s">
        <v>1377</v>
      </c>
      <c r="L223" s="15">
        <v>0.8014</v>
      </c>
      <c r="M223" s="4" t="s">
        <v>44</v>
      </c>
      <c r="N223" s="4" t="s">
        <v>45</v>
      </c>
      <c r="O223" s="4" t="s">
        <v>46</v>
      </c>
      <c r="P223" s="4" t="s">
        <v>47</v>
      </c>
      <c r="Q223" s="4" t="s">
        <v>48</v>
      </c>
      <c r="R223" s="4" t="s">
        <v>49</v>
      </c>
      <c r="S223" s="4" t="s">
        <v>50</v>
      </c>
      <c r="T223" s="4" t="s">
        <v>51</v>
      </c>
      <c r="U223" s="4" t="s">
        <v>52</v>
      </c>
      <c r="V223" s="4">
        <v>7.08882E8</v>
      </c>
      <c r="W223" s="4" t="s">
        <v>405</v>
      </c>
      <c r="X223" s="4" t="s">
        <v>654</v>
      </c>
      <c r="Y223" s="4" t="s">
        <v>75</v>
      </c>
      <c r="Z223" s="4" t="s">
        <v>76</v>
      </c>
      <c r="AA223" s="4" t="s">
        <v>405</v>
      </c>
      <c r="AB223" s="4" t="s">
        <v>655</v>
      </c>
      <c r="AC223" s="2" t="s">
        <v>1378</v>
      </c>
      <c r="AI223" s="4" t="s">
        <v>1379</v>
      </c>
      <c r="AJ223" s="7">
        <v>3986.0</v>
      </c>
      <c r="AK223" s="6" t="str">
        <f t="shared" si="1"/>
        <v>Repsol Europe Finance SarlCALLABLEFIXEDEURSr Unsecured</v>
      </c>
      <c r="AL223" s="7"/>
    </row>
    <row r="224" ht="15.75" customHeight="1">
      <c r="A224" s="2">
        <v>223.0</v>
      </c>
      <c r="B224" s="4" t="s">
        <v>1373</v>
      </c>
      <c r="C224" s="4" t="s">
        <v>1380</v>
      </c>
      <c r="D224" s="4" t="s">
        <v>1381</v>
      </c>
      <c r="E224" s="4" t="s">
        <v>1376</v>
      </c>
      <c r="F224" s="4" t="s">
        <v>111</v>
      </c>
      <c r="G224" s="4" t="s">
        <v>111</v>
      </c>
      <c r="H224" s="4" t="s">
        <v>522</v>
      </c>
      <c r="I224" s="4">
        <v>0.375</v>
      </c>
      <c r="J224" s="4" t="s">
        <v>726</v>
      </c>
      <c r="K224" s="4" t="s">
        <v>1382</v>
      </c>
      <c r="L224" s="15">
        <v>0.3793</v>
      </c>
      <c r="M224" s="4" t="s">
        <v>44</v>
      </c>
      <c r="N224" s="4" t="s">
        <v>45</v>
      </c>
      <c r="O224" s="4" t="s">
        <v>46</v>
      </c>
      <c r="P224" s="4" t="s">
        <v>47</v>
      </c>
      <c r="Q224" s="4" t="s">
        <v>48</v>
      </c>
      <c r="R224" s="4" t="s">
        <v>49</v>
      </c>
      <c r="S224" s="4" t="s">
        <v>50</v>
      </c>
      <c r="T224" s="4" t="s">
        <v>51</v>
      </c>
      <c r="U224" s="4" t="s">
        <v>52</v>
      </c>
      <c r="V224" s="4">
        <v>7.679555E8</v>
      </c>
      <c r="W224" s="4" t="s">
        <v>405</v>
      </c>
      <c r="X224" s="4" t="s">
        <v>654</v>
      </c>
      <c r="Y224" s="4" t="s">
        <v>75</v>
      </c>
      <c r="Z224" s="4" t="s">
        <v>76</v>
      </c>
      <c r="AA224" s="4" t="s">
        <v>405</v>
      </c>
      <c r="AB224" s="4" t="s">
        <v>655</v>
      </c>
      <c r="AC224" s="2" t="s">
        <v>1383</v>
      </c>
      <c r="AI224" s="4" t="s">
        <v>1384</v>
      </c>
      <c r="AJ224" s="7">
        <v>3986.0</v>
      </c>
      <c r="AK224" s="6" t="str">
        <f t="shared" si="1"/>
        <v>Repsol Europe Finance SarlCALLABLEFIXEDEURSr Unsecured</v>
      </c>
      <c r="AL224" s="7"/>
    </row>
    <row r="225" ht="15.75" customHeight="1">
      <c r="A225" s="2">
        <v>224.0</v>
      </c>
      <c r="B225" s="4" t="s">
        <v>1385</v>
      </c>
      <c r="C225" s="4" t="s">
        <v>1386</v>
      </c>
      <c r="D225" s="4" t="s">
        <v>1387</v>
      </c>
      <c r="E225" s="4" t="s">
        <v>1388</v>
      </c>
      <c r="F225" s="4" t="s">
        <v>95</v>
      </c>
      <c r="G225" s="4" t="s">
        <v>95</v>
      </c>
      <c r="H225" s="4" t="s">
        <v>95</v>
      </c>
      <c r="I225" s="4">
        <v>2.125</v>
      </c>
      <c r="J225" s="4" t="s">
        <v>1389</v>
      </c>
      <c r="K225" s="4" t="s">
        <v>1390</v>
      </c>
      <c r="L225" s="15">
        <v>2.1088</v>
      </c>
      <c r="M225" s="4" t="s">
        <v>44</v>
      </c>
      <c r="N225" s="4" t="s">
        <v>45</v>
      </c>
      <c r="O225" s="4" t="s">
        <v>98</v>
      </c>
      <c r="P225" s="4" t="s">
        <v>47</v>
      </c>
      <c r="Q225" s="4" t="s">
        <v>48</v>
      </c>
      <c r="R225" s="4" t="s">
        <v>404</v>
      </c>
      <c r="S225" s="4" t="s">
        <v>50</v>
      </c>
      <c r="T225" s="4" t="s">
        <v>51</v>
      </c>
      <c r="U225" s="4" t="s">
        <v>118</v>
      </c>
      <c r="V225" s="4">
        <v>4.79752E8</v>
      </c>
      <c r="W225" s="4" t="s">
        <v>73</v>
      </c>
      <c r="X225" s="4" t="s">
        <v>74</v>
      </c>
      <c r="Y225" s="4" t="s">
        <v>75</v>
      </c>
      <c r="Z225" s="4" t="s">
        <v>76</v>
      </c>
      <c r="AA225" s="4" t="s">
        <v>366</v>
      </c>
      <c r="AB225" s="4" t="s">
        <v>892</v>
      </c>
      <c r="AC225" s="2" t="s">
        <v>1391</v>
      </c>
      <c r="AI225" s="4" t="s">
        <v>1392</v>
      </c>
      <c r="AJ225" s="7">
        <v>4357.0</v>
      </c>
      <c r="AK225" s="6" t="str">
        <f t="shared" si="1"/>
        <v>Rexel SACALLABLEFIXEDEURSr Unsecured</v>
      </c>
      <c r="AL225" s="7"/>
    </row>
    <row r="226" ht="15.75" customHeight="1">
      <c r="A226" s="2">
        <v>225.0</v>
      </c>
      <c r="B226" s="4" t="s">
        <v>1385</v>
      </c>
      <c r="C226" s="4" t="s">
        <v>1393</v>
      </c>
      <c r="D226" s="4" t="s">
        <v>1394</v>
      </c>
      <c r="E226" s="4" t="s">
        <v>1388</v>
      </c>
      <c r="F226" s="4" t="s">
        <v>95</v>
      </c>
      <c r="G226" s="4" t="s">
        <v>95</v>
      </c>
      <c r="H226" s="4" t="s">
        <v>95</v>
      </c>
      <c r="I226" s="4">
        <v>2.125</v>
      </c>
      <c r="J226" s="4" t="s">
        <v>280</v>
      </c>
      <c r="K226" s="4" t="s">
        <v>1395</v>
      </c>
      <c r="L226" s="4">
        <v>2.125</v>
      </c>
      <c r="M226" s="4" t="s">
        <v>44</v>
      </c>
      <c r="N226" s="4" t="s">
        <v>45</v>
      </c>
      <c r="O226" s="4" t="s">
        <v>98</v>
      </c>
      <c r="P226" s="4" t="s">
        <v>47</v>
      </c>
      <c r="Q226" s="4" t="s">
        <v>48</v>
      </c>
      <c r="R226" s="4" t="s">
        <v>404</v>
      </c>
      <c r="S226" s="4" t="s">
        <v>50</v>
      </c>
      <c r="T226" s="4" t="s">
        <v>51</v>
      </c>
      <c r="U226" s="4" t="s">
        <v>118</v>
      </c>
      <c r="V226" s="4">
        <v>6.90738E8</v>
      </c>
      <c r="W226" s="4" t="s">
        <v>73</v>
      </c>
      <c r="X226" s="4" t="s">
        <v>74</v>
      </c>
      <c r="Y226" s="4" t="s">
        <v>75</v>
      </c>
      <c r="Z226" s="4" t="s">
        <v>76</v>
      </c>
      <c r="AA226" s="4" t="s">
        <v>366</v>
      </c>
      <c r="AB226" s="4" t="s">
        <v>892</v>
      </c>
      <c r="AC226" s="2" t="s">
        <v>1396</v>
      </c>
      <c r="AI226" s="4" t="s">
        <v>1397</v>
      </c>
      <c r="AJ226" s="7">
        <v>4166.0</v>
      </c>
      <c r="AK226" s="6" t="str">
        <f t="shared" si="1"/>
        <v>Rexel SACALLABLEFIXEDEURSr Unsecured</v>
      </c>
      <c r="AL226" s="7"/>
    </row>
    <row r="227" ht="15.75" customHeight="1">
      <c r="A227" s="2">
        <v>226.0</v>
      </c>
      <c r="B227" s="4" t="s">
        <v>1398</v>
      </c>
      <c r="C227" s="4" t="s">
        <v>1399</v>
      </c>
      <c r="D227" s="4" t="s">
        <v>1400</v>
      </c>
      <c r="E227" s="4" t="s">
        <v>1401</v>
      </c>
      <c r="F227" s="4" t="s">
        <v>41</v>
      </c>
      <c r="G227" s="4" t="s">
        <v>41</v>
      </c>
      <c r="H227" s="4" t="s">
        <v>41</v>
      </c>
      <c r="I227" s="4">
        <v>5.25</v>
      </c>
      <c r="J227" s="4" t="s">
        <v>531</v>
      </c>
      <c r="K227" s="4" t="s">
        <v>532</v>
      </c>
      <c r="L227" s="15">
        <v>5.4771</v>
      </c>
      <c r="M227" s="4" t="s">
        <v>44</v>
      </c>
      <c r="N227" s="4" t="s">
        <v>45</v>
      </c>
      <c r="O227" s="4" t="s">
        <v>115</v>
      </c>
      <c r="P227" s="4" t="s">
        <v>319</v>
      </c>
      <c r="Q227" s="4" t="s">
        <v>48</v>
      </c>
      <c r="R227" s="4" t="s">
        <v>383</v>
      </c>
      <c r="S227" s="4" t="s">
        <v>50</v>
      </c>
      <c r="T227" s="4" t="s">
        <v>159</v>
      </c>
      <c r="U227" s="4" t="s">
        <v>202</v>
      </c>
      <c r="V227" s="4">
        <v>5.015951E8</v>
      </c>
      <c r="W227" s="4" t="s">
        <v>216</v>
      </c>
      <c r="X227" s="4" t="s">
        <v>365</v>
      </c>
      <c r="Y227" s="4" t="s">
        <v>75</v>
      </c>
      <c r="Z227" s="4" t="s">
        <v>76</v>
      </c>
      <c r="AA227" s="4" t="s">
        <v>218</v>
      </c>
      <c r="AB227" s="4" t="s">
        <v>1007</v>
      </c>
      <c r="AC227" s="2" t="s">
        <v>1402</v>
      </c>
      <c r="AI227" s="4" t="s">
        <v>1403</v>
      </c>
      <c r="AJ227" s="7">
        <v>4107.0</v>
      </c>
      <c r="AK227" s="6" t="str">
        <f t="shared" si="1"/>
        <v>Rimini Bidco SpACALLABLEFLOATINGEURSecured</v>
      </c>
      <c r="AL227" s="7"/>
    </row>
    <row r="228" ht="15.75" customHeight="1">
      <c r="A228" s="2">
        <v>227.0</v>
      </c>
      <c r="B228" s="4" t="s">
        <v>1398</v>
      </c>
      <c r="C228" s="4" t="s">
        <v>1404</v>
      </c>
      <c r="D228" s="4" t="s">
        <v>1405</v>
      </c>
      <c r="E228" s="4" t="s">
        <v>1401</v>
      </c>
      <c r="F228" s="4" t="s">
        <v>41</v>
      </c>
      <c r="G228" s="4" t="s">
        <v>41</v>
      </c>
      <c r="H228" s="4" t="s">
        <v>41</v>
      </c>
      <c r="I228" s="4">
        <v>5.25</v>
      </c>
      <c r="J228" s="4" t="s">
        <v>531</v>
      </c>
      <c r="K228" s="4" t="s">
        <v>532</v>
      </c>
      <c r="L228" s="15">
        <v>5.1709</v>
      </c>
      <c r="M228" s="4" t="s">
        <v>44</v>
      </c>
      <c r="N228" s="4" t="s">
        <v>45</v>
      </c>
      <c r="O228" s="4" t="s">
        <v>125</v>
      </c>
      <c r="P228" s="4" t="s">
        <v>319</v>
      </c>
      <c r="Q228" s="4" t="s">
        <v>48</v>
      </c>
      <c r="R228" s="4" t="s">
        <v>383</v>
      </c>
      <c r="S228" s="4" t="s">
        <v>50</v>
      </c>
      <c r="T228" s="4" t="s">
        <v>159</v>
      </c>
      <c r="U228" s="4" t="s">
        <v>202</v>
      </c>
      <c r="V228" s="4">
        <v>5.015951E8</v>
      </c>
      <c r="W228" s="4" t="s">
        <v>216</v>
      </c>
      <c r="X228" s="4" t="s">
        <v>365</v>
      </c>
      <c r="Y228" s="4" t="s">
        <v>75</v>
      </c>
      <c r="Z228" s="4" t="s">
        <v>76</v>
      </c>
      <c r="AA228" s="4" t="s">
        <v>218</v>
      </c>
      <c r="AB228" s="4" t="s">
        <v>1007</v>
      </c>
      <c r="AC228" s="2" t="s">
        <v>1402</v>
      </c>
      <c r="AI228" s="4" t="s">
        <v>1406</v>
      </c>
      <c r="AJ228" s="7">
        <v>4107.0</v>
      </c>
      <c r="AK228" s="6" t="str">
        <f t="shared" si="1"/>
        <v>Rimini Bidco SpACALLABLEFLOATINGEURSecured</v>
      </c>
      <c r="AL228" s="7"/>
    </row>
    <row r="229" ht="15.75" customHeight="1">
      <c r="A229" s="2">
        <v>228.0</v>
      </c>
      <c r="B229" s="4" t="s">
        <v>1407</v>
      </c>
      <c r="C229" s="4" t="s">
        <v>1408</v>
      </c>
      <c r="D229" s="4" t="s">
        <v>1409</v>
      </c>
      <c r="E229" s="4" t="s">
        <v>1410</v>
      </c>
      <c r="F229" s="4" t="s">
        <v>111</v>
      </c>
      <c r="G229" s="4" t="s">
        <v>111</v>
      </c>
      <c r="H229" s="4" t="s">
        <v>112</v>
      </c>
      <c r="I229" s="4">
        <v>4.2</v>
      </c>
      <c r="J229" s="4" t="s">
        <v>1411</v>
      </c>
      <c r="K229" s="4" t="s">
        <v>1412</v>
      </c>
      <c r="L229" s="4">
        <v>4.25</v>
      </c>
      <c r="M229" s="4" t="s">
        <v>44</v>
      </c>
      <c r="N229" s="4" t="s">
        <v>45</v>
      </c>
      <c r="O229" s="4" t="s">
        <v>115</v>
      </c>
      <c r="P229" s="4" t="s">
        <v>47</v>
      </c>
      <c r="Q229" s="4" t="s">
        <v>116</v>
      </c>
      <c r="R229" s="4" t="s">
        <v>117</v>
      </c>
      <c r="S229" s="4" t="s">
        <v>50</v>
      </c>
      <c r="T229" s="4" t="s">
        <v>51</v>
      </c>
      <c r="U229" s="4" t="s">
        <v>118</v>
      </c>
      <c r="V229" s="4">
        <v>5.0E8</v>
      </c>
      <c r="W229" s="4" t="s">
        <v>73</v>
      </c>
      <c r="X229" s="4" t="s">
        <v>1413</v>
      </c>
      <c r="Y229" s="4" t="s">
        <v>75</v>
      </c>
      <c r="Z229" s="4" t="s">
        <v>76</v>
      </c>
      <c r="AA229" s="4" t="s">
        <v>77</v>
      </c>
      <c r="AB229" s="4" t="s">
        <v>1414</v>
      </c>
      <c r="AC229" s="2" t="s">
        <v>1415</v>
      </c>
      <c r="AI229" s="4" t="s">
        <v>1416</v>
      </c>
      <c r="AJ229" s="7">
        <v>3994.0</v>
      </c>
      <c r="AK229" s="6" t="str">
        <f t="shared" si="1"/>
        <v>Rumo Luxembourg SarlCALLABLEFIXEDUSDSr Unsecured</v>
      </c>
      <c r="AL229" s="7"/>
    </row>
    <row r="230" ht="15.75" customHeight="1">
      <c r="A230" s="2">
        <v>229.0</v>
      </c>
      <c r="B230" s="4" t="s">
        <v>1407</v>
      </c>
      <c r="C230" s="4" t="s">
        <v>1417</v>
      </c>
      <c r="D230" s="4" t="s">
        <v>1418</v>
      </c>
      <c r="E230" s="4" t="s">
        <v>1410</v>
      </c>
      <c r="F230" s="4" t="s">
        <v>111</v>
      </c>
      <c r="G230" s="4" t="s">
        <v>111</v>
      </c>
      <c r="H230" s="4" t="s">
        <v>112</v>
      </c>
      <c r="I230" s="4">
        <v>4.2</v>
      </c>
      <c r="J230" s="4" t="s">
        <v>1411</v>
      </c>
      <c r="K230" s="4" t="s">
        <v>1412</v>
      </c>
      <c r="L230" s="4">
        <v>4.25</v>
      </c>
      <c r="M230" s="4" t="s">
        <v>44</v>
      </c>
      <c r="N230" s="4" t="s">
        <v>45</v>
      </c>
      <c r="O230" s="4" t="s">
        <v>125</v>
      </c>
      <c r="P230" s="4" t="s">
        <v>47</v>
      </c>
      <c r="Q230" s="4" t="s">
        <v>116</v>
      </c>
      <c r="R230" s="4" t="s">
        <v>117</v>
      </c>
      <c r="S230" s="4" t="s">
        <v>50</v>
      </c>
      <c r="T230" s="4" t="s">
        <v>51</v>
      </c>
      <c r="U230" s="4" t="s">
        <v>118</v>
      </c>
      <c r="V230" s="4">
        <v>5.0E8</v>
      </c>
      <c r="W230" s="4" t="s">
        <v>73</v>
      </c>
      <c r="X230" s="4" t="s">
        <v>1413</v>
      </c>
      <c r="Y230" s="4" t="s">
        <v>75</v>
      </c>
      <c r="Z230" s="4" t="s">
        <v>76</v>
      </c>
      <c r="AA230" s="4" t="s">
        <v>77</v>
      </c>
      <c r="AB230" s="4" t="s">
        <v>1414</v>
      </c>
      <c r="AC230" s="2" t="s">
        <v>1419</v>
      </c>
      <c r="AI230" s="4" t="s">
        <v>1420</v>
      </c>
      <c r="AJ230" s="7">
        <v>3994.0</v>
      </c>
      <c r="AK230" s="6" t="str">
        <f t="shared" si="1"/>
        <v>Rumo Luxembourg SarlCALLABLEFIXEDUSDSr Unsecured</v>
      </c>
      <c r="AL230" s="7"/>
    </row>
    <row r="231" ht="15.75" customHeight="1">
      <c r="A231" s="2">
        <v>230.0</v>
      </c>
      <c r="B231" s="4" t="s">
        <v>1421</v>
      </c>
      <c r="C231" s="4" t="s">
        <v>1422</v>
      </c>
      <c r="D231" s="4" t="s">
        <v>1423</v>
      </c>
      <c r="E231" s="4" t="s">
        <v>1424</v>
      </c>
      <c r="F231" s="4" t="s">
        <v>198</v>
      </c>
      <c r="G231" s="4" t="s">
        <v>198</v>
      </c>
      <c r="H231" s="4" t="s">
        <v>198</v>
      </c>
      <c r="I231" s="4">
        <v>1.8960000000000001</v>
      </c>
      <c r="J231" s="4" t="s">
        <v>1425</v>
      </c>
      <c r="K231" s="4" t="s">
        <v>1426</v>
      </c>
      <c r="L231" s="15">
        <v>1.6949</v>
      </c>
      <c r="M231" s="4" t="s">
        <v>142</v>
      </c>
      <c r="N231" s="4" t="s">
        <v>143</v>
      </c>
      <c r="O231" s="4" t="s">
        <v>533</v>
      </c>
      <c r="P231" s="4" t="s">
        <v>47</v>
      </c>
      <c r="Q231" s="4" t="s">
        <v>201</v>
      </c>
      <c r="R231" s="4" t="s">
        <v>81</v>
      </c>
      <c r="S231" s="4" t="s">
        <v>50</v>
      </c>
      <c r="T231" s="4" t="s">
        <v>159</v>
      </c>
      <c r="U231" s="4" t="s">
        <v>202</v>
      </c>
      <c r="V231" s="4">
        <v>2.39118E8</v>
      </c>
      <c r="W231" s="4" t="s">
        <v>216</v>
      </c>
      <c r="X231" s="4" t="s">
        <v>217</v>
      </c>
      <c r="Y231" s="4" t="s">
        <v>75</v>
      </c>
      <c r="Z231" s="4" t="s">
        <v>76</v>
      </c>
      <c r="AA231" s="4" t="s">
        <v>218</v>
      </c>
      <c r="AB231" s="4" t="s">
        <v>219</v>
      </c>
      <c r="AC231" s="2" t="s">
        <v>1427</v>
      </c>
      <c r="AI231" s="4" t="s">
        <v>1428</v>
      </c>
      <c r="AJ231" s="7">
        <v>3912.0</v>
      </c>
      <c r="AK231" s="6" t="str">
        <f t="shared" si="1"/>
        <v>SSAB ABAT MATURITYFLOATINGSEKSr Unsecured</v>
      </c>
      <c r="AL231" s="7"/>
    </row>
    <row r="232" ht="15.75" customHeight="1">
      <c r="A232" s="2">
        <v>231.0</v>
      </c>
      <c r="B232" s="4" t="s">
        <v>1429</v>
      </c>
      <c r="C232" s="4" t="s">
        <v>1430</v>
      </c>
      <c r="D232" s="4" t="s">
        <v>1431</v>
      </c>
      <c r="E232" s="4" t="s">
        <v>1432</v>
      </c>
      <c r="F232" s="4" t="s">
        <v>95</v>
      </c>
      <c r="G232" s="4" t="s">
        <v>95</v>
      </c>
      <c r="H232" s="4" t="s">
        <v>95</v>
      </c>
      <c r="I232" s="4">
        <v>1.25</v>
      </c>
      <c r="J232" s="4" t="s">
        <v>296</v>
      </c>
      <c r="K232" s="4" t="s">
        <v>1433</v>
      </c>
      <c r="L232" s="4">
        <v>1.302</v>
      </c>
      <c r="M232" s="4" t="s">
        <v>44</v>
      </c>
      <c r="N232" s="4" t="s">
        <v>45</v>
      </c>
      <c r="O232" s="4" t="s">
        <v>98</v>
      </c>
      <c r="P232" s="4" t="s">
        <v>47</v>
      </c>
      <c r="Q232" s="4" t="s">
        <v>48</v>
      </c>
      <c r="R232" s="4" t="s">
        <v>269</v>
      </c>
      <c r="S232" s="4" t="s">
        <v>100</v>
      </c>
      <c r="T232" s="4" t="s">
        <v>51</v>
      </c>
      <c r="U232" s="4" t="s">
        <v>52</v>
      </c>
      <c r="V232" s="4">
        <v>7.09033E8</v>
      </c>
      <c r="W232" s="4" t="s">
        <v>423</v>
      </c>
      <c r="X232" s="4" t="s">
        <v>1207</v>
      </c>
      <c r="Y232" s="4" t="s">
        <v>75</v>
      </c>
      <c r="Z232" s="4" t="s">
        <v>76</v>
      </c>
      <c r="AA232" s="4" t="s">
        <v>247</v>
      </c>
      <c r="AB232" s="4" t="s">
        <v>1207</v>
      </c>
      <c r="AC232" s="2" t="s">
        <v>1434</v>
      </c>
      <c r="AI232" s="4" t="s">
        <v>1435</v>
      </c>
      <c r="AJ232" s="7">
        <v>5584.0</v>
      </c>
      <c r="AK232" s="6" t="str">
        <f t="shared" si="1"/>
        <v>SanofiCALLABLEFIXEDEURSr Unsecured</v>
      </c>
      <c r="AL232" s="7"/>
    </row>
    <row r="233" ht="15.75" customHeight="1">
      <c r="A233" s="2">
        <v>232.0</v>
      </c>
      <c r="B233" s="4" t="s">
        <v>1436</v>
      </c>
      <c r="C233" s="4" t="s">
        <v>1437</v>
      </c>
      <c r="D233" s="4" t="s">
        <v>1438</v>
      </c>
      <c r="E233" s="4" t="s">
        <v>1439</v>
      </c>
      <c r="F233" s="4" t="s">
        <v>212</v>
      </c>
      <c r="G233" s="4" t="s">
        <v>212</v>
      </c>
      <c r="H233" s="4" t="s">
        <v>212</v>
      </c>
      <c r="I233" s="4">
        <v>0.0</v>
      </c>
      <c r="J233" s="4" t="s">
        <v>1440</v>
      </c>
      <c r="K233" s="4" t="s">
        <v>1441</v>
      </c>
      <c r="L233" s="10" t="s">
        <v>121</v>
      </c>
      <c r="M233" s="4" t="s">
        <v>142</v>
      </c>
      <c r="N233" s="4" t="s">
        <v>143</v>
      </c>
      <c r="O233" s="4" t="s">
        <v>158</v>
      </c>
      <c r="P233" s="4" t="s">
        <v>47</v>
      </c>
      <c r="Q233" s="4" t="s">
        <v>48</v>
      </c>
      <c r="R233" s="4" t="s">
        <v>81</v>
      </c>
      <c r="S233" s="4" t="s">
        <v>50</v>
      </c>
      <c r="T233" s="4" t="s">
        <v>159</v>
      </c>
      <c r="U233" s="4" t="s">
        <v>118</v>
      </c>
      <c r="V233" s="4">
        <v>1.19544E8</v>
      </c>
      <c r="W233" s="4" t="s">
        <v>73</v>
      </c>
      <c r="X233" s="4" t="s">
        <v>1442</v>
      </c>
      <c r="Y233" s="4" t="s">
        <v>75</v>
      </c>
      <c r="Z233" s="4" t="s">
        <v>76</v>
      </c>
      <c r="AA233" s="4" t="s">
        <v>366</v>
      </c>
      <c r="AB233" s="4" t="s">
        <v>1443</v>
      </c>
      <c r="AC233" s="2" t="s">
        <v>1444</v>
      </c>
      <c r="AI233" s="4" t="s">
        <v>1445</v>
      </c>
      <c r="AJ233" s="7">
        <v>4051.0</v>
      </c>
      <c r="AK233" s="6" t="str">
        <f t="shared" si="1"/>
        <v>Saria SE &amp; Co KGAT MATURITYFLOATINGEURSr Unsecured</v>
      </c>
      <c r="AL233" s="7"/>
    </row>
    <row r="234" ht="15.75" customHeight="1">
      <c r="A234" s="2">
        <v>233.0</v>
      </c>
      <c r="B234" s="4" t="s">
        <v>1436</v>
      </c>
      <c r="C234" s="4" t="s">
        <v>1446</v>
      </c>
      <c r="D234" s="4" t="s">
        <v>1447</v>
      </c>
      <c r="E234" s="4" t="s">
        <v>1439</v>
      </c>
      <c r="F234" s="4" t="s">
        <v>212</v>
      </c>
      <c r="G234" s="4" t="s">
        <v>212</v>
      </c>
      <c r="H234" s="4" t="s">
        <v>212</v>
      </c>
      <c r="I234" s="4">
        <v>0.0</v>
      </c>
      <c r="J234" s="4" t="s">
        <v>1440</v>
      </c>
      <c r="K234" s="4" t="s">
        <v>1448</v>
      </c>
      <c r="L234" s="10" t="s">
        <v>121</v>
      </c>
      <c r="M234" s="4" t="s">
        <v>142</v>
      </c>
      <c r="N234" s="4" t="s">
        <v>143</v>
      </c>
      <c r="O234" s="4" t="s">
        <v>171</v>
      </c>
      <c r="P234" s="4" t="s">
        <v>47</v>
      </c>
      <c r="Q234" s="4" t="s">
        <v>48</v>
      </c>
      <c r="R234" s="4" t="s">
        <v>81</v>
      </c>
      <c r="S234" s="4" t="s">
        <v>50</v>
      </c>
      <c r="T234" s="4" t="s">
        <v>159</v>
      </c>
      <c r="U234" s="4" t="s">
        <v>118</v>
      </c>
      <c r="V234" s="4">
        <v>1.19544E8</v>
      </c>
      <c r="W234" s="4" t="s">
        <v>73</v>
      </c>
      <c r="X234" s="4" t="s">
        <v>1442</v>
      </c>
      <c r="Y234" s="4" t="s">
        <v>75</v>
      </c>
      <c r="Z234" s="4" t="s">
        <v>76</v>
      </c>
      <c r="AA234" s="4" t="s">
        <v>366</v>
      </c>
      <c r="AB234" s="4" t="s">
        <v>1443</v>
      </c>
      <c r="AC234" s="2" t="s">
        <v>1444</v>
      </c>
      <c r="AI234" s="4" t="s">
        <v>1445</v>
      </c>
      <c r="AJ234" s="7">
        <v>4051.0</v>
      </c>
      <c r="AK234" s="6" t="str">
        <f t="shared" si="1"/>
        <v>Saria SE &amp; Co KGAT MATURITYFLOATINGEURSr Unsecured</v>
      </c>
      <c r="AL234" s="7"/>
    </row>
    <row r="235" ht="15.75" customHeight="1">
      <c r="A235" s="2">
        <v>234.0</v>
      </c>
      <c r="B235" s="4" t="s">
        <v>1436</v>
      </c>
      <c r="C235" s="4" t="s">
        <v>1449</v>
      </c>
      <c r="D235" s="4" t="s">
        <v>1450</v>
      </c>
      <c r="E235" s="4" t="s">
        <v>1439</v>
      </c>
      <c r="F235" s="4" t="s">
        <v>212</v>
      </c>
      <c r="G235" s="4" t="s">
        <v>212</v>
      </c>
      <c r="H235" s="4" t="s">
        <v>212</v>
      </c>
      <c r="I235" s="4">
        <v>0.0</v>
      </c>
      <c r="J235" s="4" t="s">
        <v>1440</v>
      </c>
      <c r="K235" s="4" t="s">
        <v>1448</v>
      </c>
      <c r="L235" s="10" t="s">
        <v>121</v>
      </c>
      <c r="M235" s="4" t="s">
        <v>142</v>
      </c>
      <c r="N235" s="4" t="s">
        <v>143</v>
      </c>
      <c r="O235" s="4" t="s">
        <v>257</v>
      </c>
      <c r="P235" s="4" t="s">
        <v>47</v>
      </c>
      <c r="Q235" s="4" t="s">
        <v>48</v>
      </c>
      <c r="R235" s="4" t="s">
        <v>81</v>
      </c>
      <c r="S235" s="4" t="s">
        <v>50</v>
      </c>
      <c r="T235" s="4" t="s">
        <v>159</v>
      </c>
      <c r="U235" s="4" t="s">
        <v>118</v>
      </c>
      <c r="V235" s="4">
        <v>1.19544E8</v>
      </c>
      <c r="W235" s="4" t="s">
        <v>73</v>
      </c>
      <c r="X235" s="4" t="s">
        <v>1442</v>
      </c>
      <c r="Y235" s="4" t="s">
        <v>75</v>
      </c>
      <c r="Z235" s="4" t="s">
        <v>76</v>
      </c>
      <c r="AA235" s="4" t="s">
        <v>366</v>
      </c>
      <c r="AB235" s="4" t="s">
        <v>1443</v>
      </c>
      <c r="AC235" s="2" t="s">
        <v>1444</v>
      </c>
      <c r="AI235" s="4" t="s">
        <v>1445</v>
      </c>
      <c r="AJ235" s="7">
        <v>4051.0</v>
      </c>
      <c r="AK235" s="6" t="str">
        <f t="shared" si="1"/>
        <v>Saria SE &amp; Co KGAT MATURITYFLOATINGEURSr Unsecured</v>
      </c>
      <c r="AL235" s="7"/>
    </row>
    <row r="236" ht="15.75" customHeight="1">
      <c r="A236" s="2">
        <v>235.0</v>
      </c>
      <c r="B236" s="4" t="s">
        <v>1436</v>
      </c>
      <c r="C236" s="4" t="s">
        <v>1451</v>
      </c>
      <c r="D236" s="4" t="s">
        <v>1452</v>
      </c>
      <c r="E236" s="4" t="s">
        <v>1439</v>
      </c>
      <c r="F236" s="4" t="s">
        <v>212</v>
      </c>
      <c r="G236" s="4" t="s">
        <v>212</v>
      </c>
      <c r="H236" s="4" t="s">
        <v>212</v>
      </c>
      <c r="I236" s="4">
        <v>0.0</v>
      </c>
      <c r="J236" s="4" t="s">
        <v>1440</v>
      </c>
      <c r="K236" s="4" t="s">
        <v>1453</v>
      </c>
      <c r="L236" s="10" t="s">
        <v>121</v>
      </c>
      <c r="M236" s="4" t="s">
        <v>142</v>
      </c>
      <c r="N236" s="4" t="s">
        <v>143</v>
      </c>
      <c r="O236" s="4" t="s">
        <v>167</v>
      </c>
      <c r="P236" s="4" t="s">
        <v>47</v>
      </c>
      <c r="Q236" s="4" t="s">
        <v>48</v>
      </c>
      <c r="R236" s="4" t="s">
        <v>81</v>
      </c>
      <c r="S236" s="4" t="s">
        <v>50</v>
      </c>
      <c r="T236" s="4" t="s">
        <v>159</v>
      </c>
      <c r="U236" s="4" t="s">
        <v>118</v>
      </c>
      <c r="V236" s="4">
        <v>1.19544E8</v>
      </c>
      <c r="W236" s="4" t="s">
        <v>73</v>
      </c>
      <c r="X236" s="4" t="s">
        <v>1442</v>
      </c>
      <c r="Y236" s="4" t="s">
        <v>75</v>
      </c>
      <c r="Z236" s="4" t="s">
        <v>76</v>
      </c>
      <c r="AA236" s="4" t="s">
        <v>366</v>
      </c>
      <c r="AB236" s="4" t="s">
        <v>1443</v>
      </c>
      <c r="AC236" s="2" t="s">
        <v>1444</v>
      </c>
      <c r="AI236" s="4" t="s">
        <v>1445</v>
      </c>
      <c r="AJ236" s="7">
        <v>4051.0</v>
      </c>
      <c r="AK236" s="6" t="str">
        <f t="shared" si="1"/>
        <v>Saria SE &amp; Co KGAT MATURITYFLOATINGEURSr Unsecured</v>
      </c>
      <c r="AL236" s="7"/>
    </row>
    <row r="237" ht="15.75" customHeight="1">
      <c r="A237" s="2">
        <v>236.0</v>
      </c>
      <c r="B237" s="4" t="s">
        <v>1454</v>
      </c>
      <c r="C237" s="4" t="s">
        <v>1455</v>
      </c>
      <c r="D237" s="4" t="s">
        <v>1456</v>
      </c>
      <c r="E237" s="4" t="s">
        <v>1457</v>
      </c>
      <c r="F237" s="4" t="s">
        <v>95</v>
      </c>
      <c r="G237" s="4" t="s">
        <v>95</v>
      </c>
      <c r="H237" s="4" t="s">
        <v>380</v>
      </c>
      <c r="I237" s="4">
        <v>0.0</v>
      </c>
      <c r="J237" s="4" t="s">
        <v>1458</v>
      </c>
      <c r="K237" s="4" t="s">
        <v>1459</v>
      </c>
      <c r="L237" s="15">
        <v>-1.5368</v>
      </c>
      <c r="M237" s="4" t="s">
        <v>511</v>
      </c>
      <c r="N237" s="4" t="s">
        <v>143</v>
      </c>
      <c r="O237" s="4" t="s">
        <v>98</v>
      </c>
      <c r="P237" s="4" t="s">
        <v>47</v>
      </c>
      <c r="Q237" s="4" t="s">
        <v>48</v>
      </c>
      <c r="R237" s="4" t="s">
        <v>178</v>
      </c>
      <c r="S237" s="4" t="s">
        <v>1029</v>
      </c>
      <c r="T237" s="4" t="s">
        <v>51</v>
      </c>
      <c r="U237" s="4" t="s">
        <v>52</v>
      </c>
      <c r="V237" s="4">
        <v>7.71725523365E8</v>
      </c>
      <c r="W237" s="4" t="s">
        <v>73</v>
      </c>
      <c r="X237" s="4" t="s">
        <v>960</v>
      </c>
      <c r="Y237" s="4" t="s">
        <v>75</v>
      </c>
      <c r="Z237" s="4" t="s">
        <v>76</v>
      </c>
      <c r="AA237" s="4" t="s">
        <v>366</v>
      </c>
      <c r="AB237" s="4" t="s">
        <v>892</v>
      </c>
      <c r="AC237" s="2" t="s">
        <v>1460</v>
      </c>
      <c r="AI237" s="4" t="s">
        <v>1461</v>
      </c>
      <c r="AJ237" s="7">
        <v>4149.0</v>
      </c>
      <c r="AK237" s="6" t="str">
        <f t="shared" si="1"/>
        <v>Schneider Electric SECONVERTIBLEFIXEDEURSr Unsecured</v>
      </c>
      <c r="AL237" s="7"/>
    </row>
    <row r="238" ht="15.75" customHeight="1">
      <c r="A238" s="2">
        <v>237.0</v>
      </c>
      <c r="B238" s="4" t="s">
        <v>1462</v>
      </c>
      <c r="C238" s="4" t="s">
        <v>1463</v>
      </c>
      <c r="D238" s="4" t="s">
        <v>1464</v>
      </c>
      <c r="E238" s="4" t="s">
        <v>1465</v>
      </c>
      <c r="F238" s="4" t="s">
        <v>95</v>
      </c>
      <c r="G238" s="4" t="s">
        <v>95</v>
      </c>
      <c r="H238" s="4" t="s">
        <v>95</v>
      </c>
      <c r="I238" s="4">
        <v>2.25</v>
      </c>
      <c r="J238" s="4" t="s">
        <v>759</v>
      </c>
      <c r="K238" s="4" t="s">
        <v>1129</v>
      </c>
      <c r="L238" s="15">
        <v>2.1872</v>
      </c>
      <c r="M238" s="4" t="s">
        <v>44</v>
      </c>
      <c r="N238" s="4" t="s">
        <v>45</v>
      </c>
      <c r="O238" s="4" t="s">
        <v>98</v>
      </c>
      <c r="P238" s="4" t="s">
        <v>47</v>
      </c>
      <c r="Q238" s="4" t="s">
        <v>48</v>
      </c>
      <c r="R238" s="4" t="s">
        <v>117</v>
      </c>
      <c r="S238" s="4" t="s">
        <v>50</v>
      </c>
      <c r="T238" s="4" t="s">
        <v>51</v>
      </c>
      <c r="U238" s="4" t="s">
        <v>118</v>
      </c>
      <c r="V238" s="4">
        <v>3.46422E8</v>
      </c>
      <c r="W238" s="4" t="s">
        <v>73</v>
      </c>
      <c r="X238" s="4" t="s">
        <v>1442</v>
      </c>
      <c r="Y238" s="4" t="s">
        <v>75</v>
      </c>
      <c r="Z238" s="4" t="s">
        <v>76</v>
      </c>
      <c r="AA238" s="4" t="s">
        <v>366</v>
      </c>
      <c r="AB238" s="4" t="s">
        <v>1443</v>
      </c>
      <c r="AC238" s="2" t="s">
        <v>1466</v>
      </c>
      <c r="AI238" s="4" t="s">
        <v>1467</v>
      </c>
      <c r="AJ238" s="7">
        <v>4184.0</v>
      </c>
      <c r="AK238" s="6" t="str">
        <f t="shared" si="1"/>
        <v>Seche Environnement SACALLABLEFIXEDEURSr Unsecured</v>
      </c>
      <c r="AL238" s="7"/>
    </row>
    <row r="239" ht="15.75" customHeight="1">
      <c r="A239" s="2">
        <v>238.0</v>
      </c>
      <c r="B239" s="4" t="s">
        <v>1468</v>
      </c>
      <c r="C239" s="4" t="s">
        <v>1469</v>
      </c>
      <c r="D239" s="4" t="s">
        <v>1470</v>
      </c>
      <c r="E239" s="4" t="s">
        <v>1471</v>
      </c>
      <c r="F239" s="4" t="s">
        <v>111</v>
      </c>
      <c r="G239" s="4" t="s">
        <v>111</v>
      </c>
      <c r="H239" s="4" t="s">
        <v>112</v>
      </c>
      <c r="I239" s="4">
        <v>5.2</v>
      </c>
      <c r="J239" s="4" t="s">
        <v>1472</v>
      </c>
      <c r="K239" s="4" t="s">
        <v>1473</v>
      </c>
      <c r="L239" s="4">
        <v>5.2</v>
      </c>
      <c r="M239" s="4" t="s">
        <v>44</v>
      </c>
      <c r="N239" s="4" t="s">
        <v>45</v>
      </c>
      <c r="O239" s="4" t="s">
        <v>125</v>
      </c>
      <c r="P239" s="4" t="s">
        <v>47</v>
      </c>
      <c r="Q239" s="4" t="s">
        <v>116</v>
      </c>
      <c r="R239" s="4" t="s">
        <v>404</v>
      </c>
      <c r="S239" s="4" t="s">
        <v>50</v>
      </c>
      <c r="T239" s="4" t="s">
        <v>51</v>
      </c>
      <c r="U239" s="4" t="s">
        <v>118</v>
      </c>
      <c r="V239" s="4">
        <v>6.25E8</v>
      </c>
      <c r="W239" s="4" t="s">
        <v>73</v>
      </c>
      <c r="X239" s="4" t="s">
        <v>133</v>
      </c>
      <c r="Y239" s="4" t="s">
        <v>75</v>
      </c>
      <c r="Z239" s="4" t="s">
        <v>76</v>
      </c>
      <c r="AA239" s="4" t="s">
        <v>77</v>
      </c>
      <c r="AB239" s="4" t="s">
        <v>78</v>
      </c>
      <c r="AC239" s="2" t="s">
        <v>1474</v>
      </c>
      <c r="AI239" s="4" t="s">
        <v>1475</v>
      </c>
      <c r="AJ239" s="7">
        <v>3591.0</v>
      </c>
      <c r="AK239" s="6" t="str">
        <f t="shared" si="1"/>
        <v>Simpar Europe SACALLABLEFIXEDUSDSr Unsecured</v>
      </c>
      <c r="AL239" s="7"/>
    </row>
    <row r="240" ht="15.75" customHeight="1">
      <c r="A240" s="2">
        <v>239.0</v>
      </c>
      <c r="B240" s="4" t="s">
        <v>1468</v>
      </c>
      <c r="C240" s="4" t="s">
        <v>1476</v>
      </c>
      <c r="D240" s="4" t="s">
        <v>1477</v>
      </c>
      <c r="E240" s="4" t="s">
        <v>1471</v>
      </c>
      <c r="F240" s="4" t="s">
        <v>111</v>
      </c>
      <c r="G240" s="4" t="s">
        <v>111</v>
      </c>
      <c r="H240" s="4" t="s">
        <v>112</v>
      </c>
      <c r="I240" s="4">
        <v>5.2</v>
      </c>
      <c r="J240" s="4" t="s">
        <v>1472</v>
      </c>
      <c r="K240" s="4" t="s">
        <v>1473</v>
      </c>
      <c r="L240" s="4">
        <v>5.2</v>
      </c>
      <c r="M240" s="4" t="s">
        <v>44</v>
      </c>
      <c r="N240" s="4" t="s">
        <v>45</v>
      </c>
      <c r="O240" s="4" t="s">
        <v>115</v>
      </c>
      <c r="P240" s="4" t="s">
        <v>47</v>
      </c>
      <c r="Q240" s="4" t="s">
        <v>116</v>
      </c>
      <c r="R240" s="4" t="s">
        <v>404</v>
      </c>
      <c r="S240" s="4" t="s">
        <v>50</v>
      </c>
      <c r="T240" s="4" t="s">
        <v>51</v>
      </c>
      <c r="U240" s="4" t="s">
        <v>118</v>
      </c>
      <c r="V240" s="4">
        <v>6.25E8</v>
      </c>
      <c r="W240" s="4" t="s">
        <v>73</v>
      </c>
      <c r="X240" s="4" t="s">
        <v>133</v>
      </c>
      <c r="Y240" s="4" t="s">
        <v>75</v>
      </c>
      <c r="Z240" s="4" t="s">
        <v>76</v>
      </c>
      <c r="AA240" s="4" t="s">
        <v>77</v>
      </c>
      <c r="AB240" s="4" t="s">
        <v>78</v>
      </c>
      <c r="AC240" s="2" t="s">
        <v>1478</v>
      </c>
      <c r="AI240" s="4" t="s">
        <v>1475</v>
      </c>
      <c r="AJ240" s="7">
        <v>3591.0</v>
      </c>
      <c r="AK240" s="6" t="str">
        <f t="shared" si="1"/>
        <v>Simpar Europe SACALLABLEFIXEDUSDSr Unsecured</v>
      </c>
      <c r="AL240" s="7"/>
    </row>
    <row r="241" ht="15.75" customHeight="1">
      <c r="A241" s="2">
        <v>240.0</v>
      </c>
      <c r="B241" s="4" t="s">
        <v>1479</v>
      </c>
      <c r="C241" s="4" t="s">
        <v>1480</v>
      </c>
      <c r="D241" s="4" t="s">
        <v>1481</v>
      </c>
      <c r="E241" s="4" t="s">
        <v>1482</v>
      </c>
      <c r="F241" s="4" t="s">
        <v>41</v>
      </c>
      <c r="G241" s="4" t="s">
        <v>41</v>
      </c>
      <c r="H241" s="4" t="s">
        <v>41</v>
      </c>
      <c r="I241" s="4">
        <v>0.75</v>
      </c>
      <c r="J241" s="4" t="s">
        <v>1483</v>
      </c>
      <c r="K241" s="4" t="s">
        <v>1484</v>
      </c>
      <c r="L241" s="15">
        <v>1.2725</v>
      </c>
      <c r="M241" s="4" t="s">
        <v>44</v>
      </c>
      <c r="N241" s="4" t="s">
        <v>45</v>
      </c>
      <c r="O241" s="4" t="s">
        <v>46</v>
      </c>
      <c r="P241" s="4" t="s">
        <v>47</v>
      </c>
      <c r="Q241" s="4" t="s">
        <v>48</v>
      </c>
      <c r="R241" s="4" t="s">
        <v>49</v>
      </c>
      <c r="S241" s="4" t="s">
        <v>100</v>
      </c>
      <c r="T241" s="4" t="s">
        <v>51</v>
      </c>
      <c r="U241" s="4" t="s">
        <v>52</v>
      </c>
      <c r="V241" s="4">
        <v>9.62812E8</v>
      </c>
      <c r="W241" s="4" t="s">
        <v>53</v>
      </c>
      <c r="X241" s="4" t="s">
        <v>53</v>
      </c>
      <c r="Y241" s="4" t="s">
        <v>75</v>
      </c>
      <c r="Z241" s="4" t="s">
        <v>119</v>
      </c>
      <c r="AA241" s="4" t="s">
        <v>1485</v>
      </c>
      <c r="AB241" s="4" t="s">
        <v>1485</v>
      </c>
      <c r="AC241" s="2" t="s">
        <v>1486</v>
      </c>
      <c r="AI241" s="4" t="s">
        <v>1487</v>
      </c>
      <c r="AJ241" s="7">
        <v>4517.0</v>
      </c>
      <c r="AK241" s="6" t="str">
        <f t="shared" si="1"/>
        <v>Snam SpACALLABLEFIXEDEURSr Unsecured</v>
      </c>
      <c r="AL241" s="7"/>
    </row>
    <row r="242" ht="15.75" customHeight="1">
      <c r="A242" s="2">
        <v>241.0</v>
      </c>
      <c r="B242" s="4" t="s">
        <v>1479</v>
      </c>
      <c r="C242" s="4" t="s">
        <v>1488</v>
      </c>
      <c r="D242" s="4" t="s">
        <v>1489</v>
      </c>
      <c r="E242" s="4" t="s">
        <v>1482</v>
      </c>
      <c r="F242" s="4" t="s">
        <v>41</v>
      </c>
      <c r="G242" s="4" t="s">
        <v>41</v>
      </c>
      <c r="H242" s="4" t="s">
        <v>41</v>
      </c>
      <c r="I242" s="4">
        <v>1.25</v>
      </c>
      <c r="J242" s="4" t="s">
        <v>1483</v>
      </c>
      <c r="K242" s="4" t="s">
        <v>1490</v>
      </c>
      <c r="L242" s="4">
        <v>1.2710000000000001</v>
      </c>
      <c r="M242" s="4" t="s">
        <v>44</v>
      </c>
      <c r="N242" s="4" t="s">
        <v>45</v>
      </c>
      <c r="O242" s="4" t="s">
        <v>46</v>
      </c>
      <c r="P242" s="4" t="s">
        <v>47</v>
      </c>
      <c r="Q242" s="4" t="s">
        <v>48</v>
      </c>
      <c r="R242" s="4" t="s">
        <v>49</v>
      </c>
      <c r="S242" s="4" t="s">
        <v>100</v>
      </c>
      <c r="T242" s="4" t="s">
        <v>51</v>
      </c>
      <c r="U242" s="4" t="s">
        <v>52</v>
      </c>
      <c r="V242" s="4">
        <v>7.36268E8</v>
      </c>
      <c r="W242" s="4" t="s">
        <v>53</v>
      </c>
      <c r="X242" s="4" t="s">
        <v>53</v>
      </c>
      <c r="Y242" s="4" t="s">
        <v>75</v>
      </c>
      <c r="Z242" s="4" t="s">
        <v>119</v>
      </c>
      <c r="AA242" s="4" t="s">
        <v>1485</v>
      </c>
      <c r="AB242" s="4" t="s">
        <v>1485</v>
      </c>
      <c r="AC242" s="2" t="s">
        <v>1491</v>
      </c>
      <c r="AI242" s="4" t="s">
        <v>1492</v>
      </c>
      <c r="AJ242" s="7">
        <v>4517.0</v>
      </c>
      <c r="AK242" s="6" t="str">
        <f t="shared" si="1"/>
        <v>Snam SpACALLABLEFIXEDEURSr Unsecured</v>
      </c>
      <c r="AL242" s="7"/>
    </row>
    <row r="243" ht="15.75" customHeight="1">
      <c r="A243" s="2">
        <v>242.0</v>
      </c>
      <c r="B243" s="4" t="s">
        <v>1493</v>
      </c>
      <c r="C243" s="4" t="s">
        <v>1494</v>
      </c>
      <c r="D243" s="4" t="s">
        <v>1495</v>
      </c>
      <c r="E243" s="4" t="s">
        <v>1496</v>
      </c>
      <c r="F243" s="4" t="s">
        <v>362</v>
      </c>
      <c r="G243" s="4" t="s">
        <v>362</v>
      </c>
      <c r="H243" s="4" t="s">
        <v>112</v>
      </c>
      <c r="I243" s="4">
        <v>2.5</v>
      </c>
      <c r="J243" s="4" t="s">
        <v>1497</v>
      </c>
      <c r="K243" s="4" t="s">
        <v>1498</v>
      </c>
      <c r="L243" s="4">
        <v>2.6999999999999997</v>
      </c>
      <c r="M243" s="4" t="s">
        <v>44</v>
      </c>
      <c r="N243" s="4" t="s">
        <v>45</v>
      </c>
      <c r="O243" s="4" t="s">
        <v>98</v>
      </c>
      <c r="P243" s="4" t="s">
        <v>47</v>
      </c>
      <c r="Q243" s="4" t="s">
        <v>116</v>
      </c>
      <c r="R243" s="4" t="s">
        <v>72</v>
      </c>
      <c r="S243" s="4" t="s">
        <v>50</v>
      </c>
      <c r="T243" s="4" t="s">
        <v>51</v>
      </c>
      <c r="U243" s="4" t="s">
        <v>118</v>
      </c>
      <c r="V243" s="4">
        <v>5.0E8</v>
      </c>
      <c r="W243" s="4" t="s">
        <v>216</v>
      </c>
      <c r="X243" s="4" t="s">
        <v>1499</v>
      </c>
      <c r="Y243" s="4" t="s">
        <v>75</v>
      </c>
      <c r="Z243" s="4" t="s">
        <v>76</v>
      </c>
      <c r="AA243" s="4" t="s">
        <v>218</v>
      </c>
      <c r="AB243" s="4" t="s">
        <v>1007</v>
      </c>
      <c r="AC243" s="2" t="s">
        <v>1396</v>
      </c>
      <c r="AI243" s="4" t="s">
        <v>1500</v>
      </c>
      <c r="AJ243" s="6" t="s">
        <v>1501</v>
      </c>
      <c r="AK243" s="6" t="str">
        <f t="shared" si="1"/>
        <v>Suzano Austria GmbHCALLABLEFIXEDUSDSr Unsecured</v>
      </c>
      <c r="AL243" s="6"/>
    </row>
    <row r="244" ht="15.75" customHeight="1">
      <c r="A244" s="2">
        <v>243.0</v>
      </c>
      <c r="B244" s="4" t="s">
        <v>1493</v>
      </c>
      <c r="C244" s="4" t="s">
        <v>1502</v>
      </c>
      <c r="D244" s="4" t="s">
        <v>1503</v>
      </c>
      <c r="E244" s="4" t="s">
        <v>1496</v>
      </c>
      <c r="F244" s="4" t="s">
        <v>362</v>
      </c>
      <c r="G244" s="4" t="s">
        <v>362</v>
      </c>
      <c r="H244" s="4" t="s">
        <v>112</v>
      </c>
      <c r="I244" s="4">
        <v>3.125</v>
      </c>
      <c r="J244" s="4" t="s">
        <v>1193</v>
      </c>
      <c r="K244" s="4" t="s">
        <v>926</v>
      </c>
      <c r="L244" s="4">
        <v>3.28</v>
      </c>
      <c r="M244" s="4" t="s">
        <v>44</v>
      </c>
      <c r="N244" s="4" t="s">
        <v>45</v>
      </c>
      <c r="O244" s="4" t="s">
        <v>1504</v>
      </c>
      <c r="P244" s="4" t="s">
        <v>47</v>
      </c>
      <c r="Q244" s="4" t="s">
        <v>116</v>
      </c>
      <c r="R244" s="4" t="s">
        <v>72</v>
      </c>
      <c r="S244" s="4" t="s">
        <v>50</v>
      </c>
      <c r="T244" s="4" t="s">
        <v>51</v>
      </c>
      <c r="U244" s="4" t="s">
        <v>118</v>
      </c>
      <c r="V244" s="4">
        <v>1.0E9</v>
      </c>
      <c r="W244" s="4" t="s">
        <v>216</v>
      </c>
      <c r="X244" s="4" t="s">
        <v>1499</v>
      </c>
      <c r="Y244" s="4" t="s">
        <v>75</v>
      </c>
      <c r="Z244" s="4" t="s">
        <v>76</v>
      </c>
      <c r="AA244" s="4" t="s">
        <v>218</v>
      </c>
      <c r="AB244" s="4" t="s">
        <v>1007</v>
      </c>
      <c r="AC244" s="2" t="s">
        <v>1505</v>
      </c>
      <c r="AI244" s="4" t="s">
        <v>1506</v>
      </c>
      <c r="AJ244" s="7">
        <v>4104.0</v>
      </c>
      <c r="AK244" s="6" t="str">
        <f t="shared" si="1"/>
        <v>Suzano Austria GmbHCALLABLEFIXEDUSDSr Unsecured</v>
      </c>
      <c r="AL244" s="7"/>
    </row>
    <row r="245" ht="15.75" customHeight="1">
      <c r="A245" s="2">
        <v>244.0</v>
      </c>
      <c r="B245" s="4" t="s">
        <v>1493</v>
      </c>
      <c r="C245" s="4" t="s">
        <v>1507</v>
      </c>
      <c r="D245" s="4" t="s">
        <v>1508</v>
      </c>
      <c r="E245" s="4" t="s">
        <v>1496</v>
      </c>
      <c r="F245" s="4" t="s">
        <v>362</v>
      </c>
      <c r="G245" s="4" t="s">
        <v>362</v>
      </c>
      <c r="H245" s="4" t="s">
        <v>112</v>
      </c>
      <c r="I245" s="4">
        <v>3.75</v>
      </c>
      <c r="J245" s="4" t="s">
        <v>1509</v>
      </c>
      <c r="K245" s="4" t="s">
        <v>1510</v>
      </c>
      <c r="L245" s="4">
        <v>3.9499999999999997</v>
      </c>
      <c r="M245" s="4" t="s">
        <v>44</v>
      </c>
      <c r="N245" s="4" t="s">
        <v>45</v>
      </c>
      <c r="O245" s="4" t="s">
        <v>98</v>
      </c>
      <c r="P245" s="4" t="s">
        <v>47</v>
      </c>
      <c r="Q245" s="4" t="s">
        <v>116</v>
      </c>
      <c r="R245" s="4" t="s">
        <v>72</v>
      </c>
      <c r="S245" s="4" t="s">
        <v>50</v>
      </c>
      <c r="T245" s="4" t="s">
        <v>51</v>
      </c>
      <c r="U245" s="4" t="s">
        <v>118</v>
      </c>
      <c r="V245" s="4">
        <v>1.25E9</v>
      </c>
      <c r="W245" s="4" t="s">
        <v>216</v>
      </c>
      <c r="X245" s="4" t="s">
        <v>1499</v>
      </c>
      <c r="Y245" s="4" t="s">
        <v>75</v>
      </c>
      <c r="Z245" s="4" t="s">
        <v>76</v>
      </c>
      <c r="AA245" s="4" t="s">
        <v>218</v>
      </c>
      <c r="AB245" s="4" t="s">
        <v>1007</v>
      </c>
      <c r="AC245" s="2" t="s">
        <v>1511</v>
      </c>
      <c r="AI245" s="4" t="s">
        <v>1512</v>
      </c>
      <c r="AJ245" s="7">
        <v>4854.0</v>
      </c>
      <c r="AK245" s="6" t="str">
        <f t="shared" si="1"/>
        <v>Suzano Austria GmbHCALLABLEFIXEDUSDSr Unsecured</v>
      </c>
      <c r="AL245" s="7"/>
    </row>
    <row r="246" ht="15.75" customHeight="1">
      <c r="A246" s="2">
        <v>245.0</v>
      </c>
      <c r="B246" s="4" t="s">
        <v>1513</v>
      </c>
      <c r="C246" s="4" t="s">
        <v>1514</v>
      </c>
      <c r="D246" s="4" t="s">
        <v>1515</v>
      </c>
      <c r="E246" s="4" t="s">
        <v>1516</v>
      </c>
      <c r="F246" s="4" t="s">
        <v>1267</v>
      </c>
      <c r="G246" s="4" t="s">
        <v>1267</v>
      </c>
      <c r="H246" s="4" t="s">
        <v>1267</v>
      </c>
      <c r="I246" s="4">
        <v>7.45</v>
      </c>
      <c r="J246" s="4" t="s">
        <v>1517</v>
      </c>
      <c r="K246" s="4" t="s">
        <v>1518</v>
      </c>
      <c r="L246" s="15">
        <v>1.5762</v>
      </c>
      <c r="M246" s="4" t="s">
        <v>44</v>
      </c>
      <c r="N246" s="4" t="s">
        <v>45</v>
      </c>
      <c r="O246" s="4" t="s">
        <v>100</v>
      </c>
      <c r="P246" s="4" t="s">
        <v>744</v>
      </c>
      <c r="Q246" s="4" t="s">
        <v>1271</v>
      </c>
      <c r="R246" s="4" t="s">
        <v>81</v>
      </c>
      <c r="S246" s="4" t="s">
        <v>50</v>
      </c>
      <c r="T246" s="4" t="s">
        <v>159</v>
      </c>
      <c r="U246" s="4" t="s">
        <v>118</v>
      </c>
      <c r="V246" s="4">
        <v>2.52336E8</v>
      </c>
      <c r="W246" s="4" t="s">
        <v>53</v>
      </c>
      <c r="X246" s="4" t="s">
        <v>53</v>
      </c>
      <c r="Y246" s="4" t="s">
        <v>75</v>
      </c>
      <c r="Z246" s="4" t="s">
        <v>119</v>
      </c>
      <c r="AA246" s="4" t="s">
        <v>144</v>
      </c>
      <c r="AB246" s="4" t="s">
        <v>144</v>
      </c>
      <c r="AC246" s="2" t="s">
        <v>1519</v>
      </c>
      <c r="AI246" s="4" t="s">
        <v>1520</v>
      </c>
      <c r="AJ246" s="7">
        <v>5435.0</v>
      </c>
      <c r="AK246" s="6" t="str">
        <f t="shared" si="1"/>
        <v>Tauron Polska Energia SACALLABLEFLOATINGPLNUnsecured</v>
      </c>
      <c r="AL246" s="7"/>
    </row>
    <row r="247" ht="15.75" customHeight="1">
      <c r="A247" s="2">
        <v>246.0</v>
      </c>
      <c r="B247" s="4" t="s">
        <v>1521</v>
      </c>
      <c r="C247" s="4" t="s">
        <v>1522</v>
      </c>
      <c r="D247" s="4" t="s">
        <v>1523</v>
      </c>
      <c r="E247" s="4" t="s">
        <v>1524</v>
      </c>
      <c r="F247" s="4" t="s">
        <v>155</v>
      </c>
      <c r="G247" s="4" t="s">
        <v>155</v>
      </c>
      <c r="H247" s="4" t="s">
        <v>1525</v>
      </c>
      <c r="I247" s="4">
        <v>3.75</v>
      </c>
      <c r="J247" s="4" t="s">
        <v>1526</v>
      </c>
      <c r="K247" s="4" t="s">
        <v>1527</v>
      </c>
      <c r="L247" s="4">
        <v>3.75</v>
      </c>
      <c r="M247" s="4" t="s">
        <v>44</v>
      </c>
      <c r="N247" s="4" t="s">
        <v>45</v>
      </c>
      <c r="O247" s="4" t="s">
        <v>98</v>
      </c>
      <c r="P247" s="4" t="s">
        <v>47</v>
      </c>
      <c r="Q247" s="4" t="s">
        <v>48</v>
      </c>
      <c r="R247" s="4" t="s">
        <v>404</v>
      </c>
      <c r="S247" s="4" t="s">
        <v>50</v>
      </c>
      <c r="T247" s="4" t="s">
        <v>51</v>
      </c>
      <c r="U247" s="4" t="s">
        <v>118</v>
      </c>
      <c r="V247" s="4">
        <v>1.275076E9</v>
      </c>
      <c r="W247" s="4" t="s">
        <v>423</v>
      </c>
      <c r="X247" s="4" t="s">
        <v>1207</v>
      </c>
      <c r="Y247" s="4" t="s">
        <v>75</v>
      </c>
      <c r="Z247" s="4" t="s">
        <v>76</v>
      </c>
      <c r="AA247" s="4" t="s">
        <v>247</v>
      </c>
      <c r="AB247" s="4" t="s">
        <v>1207</v>
      </c>
      <c r="AC247" s="2" t="s">
        <v>1528</v>
      </c>
      <c r="AI247" s="4" t="s">
        <v>1529</v>
      </c>
      <c r="AJ247" s="6" t="s">
        <v>1530</v>
      </c>
      <c r="AK247" s="6" t="str">
        <f t="shared" si="1"/>
        <v>Teva Pharmaceutical Finance Netherlands II BVCALLABLEFIXEDEURSr Unsecured</v>
      </c>
      <c r="AL247" s="6"/>
    </row>
    <row r="248" ht="15.75" customHeight="1">
      <c r="A248" s="2">
        <v>247.0</v>
      </c>
      <c r="B248" s="4" t="s">
        <v>1521</v>
      </c>
      <c r="C248" s="4" t="s">
        <v>1531</v>
      </c>
      <c r="D248" s="4" t="s">
        <v>1532</v>
      </c>
      <c r="E248" s="4" t="s">
        <v>1524</v>
      </c>
      <c r="F248" s="4" t="s">
        <v>155</v>
      </c>
      <c r="G248" s="4" t="s">
        <v>155</v>
      </c>
      <c r="H248" s="4" t="s">
        <v>1525</v>
      </c>
      <c r="I248" s="4">
        <v>4.375</v>
      </c>
      <c r="J248" s="4" t="s">
        <v>1526</v>
      </c>
      <c r="K248" s="4" t="s">
        <v>1533</v>
      </c>
      <c r="L248" s="4">
        <v>4.375</v>
      </c>
      <c r="M248" s="4" t="s">
        <v>44</v>
      </c>
      <c r="N248" s="4" t="s">
        <v>45</v>
      </c>
      <c r="O248" s="4" t="s">
        <v>98</v>
      </c>
      <c r="P248" s="4" t="s">
        <v>47</v>
      </c>
      <c r="Q248" s="4" t="s">
        <v>48</v>
      </c>
      <c r="R248" s="4" t="s">
        <v>404</v>
      </c>
      <c r="S248" s="4" t="s">
        <v>50</v>
      </c>
      <c r="T248" s="4" t="s">
        <v>51</v>
      </c>
      <c r="U248" s="4" t="s">
        <v>118</v>
      </c>
      <c r="V248" s="4">
        <v>1.73874E9</v>
      </c>
      <c r="W248" s="4" t="s">
        <v>423</v>
      </c>
      <c r="X248" s="4" t="s">
        <v>1207</v>
      </c>
      <c r="Y248" s="4" t="s">
        <v>75</v>
      </c>
      <c r="Z248" s="4" t="s">
        <v>76</v>
      </c>
      <c r="AA248" s="4" t="s">
        <v>247</v>
      </c>
      <c r="AB248" s="4" t="s">
        <v>1207</v>
      </c>
      <c r="AC248" s="2" t="s">
        <v>1534</v>
      </c>
      <c r="AI248" s="4" t="s">
        <v>1535</v>
      </c>
      <c r="AJ248" s="6" t="s">
        <v>1530</v>
      </c>
      <c r="AK248" s="6" t="str">
        <f t="shared" si="1"/>
        <v>Teva Pharmaceutical Finance Netherlands II BVCALLABLEFIXEDEURSr Unsecured</v>
      </c>
      <c r="AL248" s="6"/>
    </row>
    <row r="249" ht="15.75" customHeight="1">
      <c r="A249" s="2">
        <v>248.0</v>
      </c>
      <c r="B249" s="4" t="s">
        <v>1536</v>
      </c>
      <c r="C249" s="4" t="s">
        <v>1537</v>
      </c>
      <c r="D249" s="4" t="s">
        <v>1538</v>
      </c>
      <c r="E249" s="4" t="s">
        <v>1524</v>
      </c>
      <c r="F249" s="4" t="s">
        <v>155</v>
      </c>
      <c r="G249" s="4" t="s">
        <v>155</v>
      </c>
      <c r="H249" s="4" t="s">
        <v>1525</v>
      </c>
      <c r="I249" s="4">
        <v>5.125</v>
      </c>
      <c r="J249" s="4" t="s">
        <v>1526</v>
      </c>
      <c r="K249" s="4" t="s">
        <v>1539</v>
      </c>
      <c r="L249" s="4">
        <v>5.125</v>
      </c>
      <c r="M249" s="4" t="s">
        <v>44</v>
      </c>
      <c r="N249" s="4" t="s">
        <v>45</v>
      </c>
      <c r="O249" s="4" t="s">
        <v>98</v>
      </c>
      <c r="P249" s="4" t="s">
        <v>47</v>
      </c>
      <c r="Q249" s="4" t="s">
        <v>116</v>
      </c>
      <c r="R249" s="4" t="s">
        <v>404</v>
      </c>
      <c r="S249" s="4" t="s">
        <v>50</v>
      </c>
      <c r="T249" s="4" t="s">
        <v>51</v>
      </c>
      <c r="U249" s="4" t="s">
        <v>118</v>
      </c>
      <c r="V249" s="4">
        <v>1.0E9</v>
      </c>
      <c r="W249" s="4" t="s">
        <v>423</v>
      </c>
      <c r="X249" s="4" t="s">
        <v>1207</v>
      </c>
      <c r="Y249" s="4" t="s">
        <v>75</v>
      </c>
      <c r="Z249" s="4" t="s">
        <v>76</v>
      </c>
      <c r="AA249" s="4" t="s">
        <v>247</v>
      </c>
      <c r="AB249" s="4" t="s">
        <v>1207</v>
      </c>
      <c r="AC249" s="2" t="s">
        <v>1540</v>
      </c>
      <c r="AI249" s="4" t="s">
        <v>1541</v>
      </c>
      <c r="AJ249" s="6" t="s">
        <v>1530</v>
      </c>
      <c r="AK249" s="6" t="str">
        <f t="shared" si="1"/>
        <v>Teva Pharmaceutical Finance Netherlands III BVCALLABLEFIXEDUSDSr Unsecured</v>
      </c>
      <c r="AL249" s="6"/>
    </row>
    <row r="250" ht="15.75" customHeight="1">
      <c r="A250" s="2">
        <v>249.0</v>
      </c>
      <c r="B250" s="4" t="s">
        <v>1536</v>
      </c>
      <c r="C250" s="4" t="s">
        <v>1542</v>
      </c>
      <c r="D250" s="4" t="s">
        <v>1543</v>
      </c>
      <c r="E250" s="4" t="s">
        <v>1524</v>
      </c>
      <c r="F250" s="4" t="s">
        <v>155</v>
      </c>
      <c r="G250" s="4" t="s">
        <v>155</v>
      </c>
      <c r="H250" s="4" t="s">
        <v>1525</v>
      </c>
      <c r="I250" s="4">
        <v>4.75</v>
      </c>
      <c r="J250" s="4" t="s">
        <v>1526</v>
      </c>
      <c r="K250" s="4" t="s">
        <v>1527</v>
      </c>
      <c r="L250" s="4">
        <v>4.75</v>
      </c>
      <c r="M250" s="4" t="s">
        <v>44</v>
      </c>
      <c r="N250" s="4" t="s">
        <v>45</v>
      </c>
      <c r="O250" s="4" t="s">
        <v>98</v>
      </c>
      <c r="P250" s="4" t="s">
        <v>47</v>
      </c>
      <c r="Q250" s="4" t="s">
        <v>116</v>
      </c>
      <c r="R250" s="4" t="s">
        <v>404</v>
      </c>
      <c r="S250" s="4" t="s">
        <v>50</v>
      </c>
      <c r="T250" s="4" t="s">
        <v>51</v>
      </c>
      <c r="U250" s="4" t="s">
        <v>118</v>
      </c>
      <c r="V250" s="4">
        <v>1.0E9</v>
      </c>
      <c r="W250" s="4" t="s">
        <v>423</v>
      </c>
      <c r="X250" s="4" t="s">
        <v>1207</v>
      </c>
      <c r="Y250" s="4" t="s">
        <v>75</v>
      </c>
      <c r="Z250" s="4" t="s">
        <v>76</v>
      </c>
      <c r="AA250" s="4" t="s">
        <v>247</v>
      </c>
      <c r="AB250" s="4" t="s">
        <v>1207</v>
      </c>
      <c r="AC250" s="10" t="s">
        <v>121</v>
      </c>
      <c r="AI250" s="4" t="s">
        <v>1541</v>
      </c>
      <c r="AJ250" s="6" t="s">
        <v>1530</v>
      </c>
      <c r="AK250" s="6" t="str">
        <f t="shared" si="1"/>
        <v>Teva Pharmaceutical Finance Netherlands III BVCALLABLEFIXEDUSDSr Unsecured</v>
      </c>
      <c r="AL250" s="6"/>
    </row>
    <row r="251" ht="15.75" customHeight="1">
      <c r="A251" s="2">
        <v>250.0</v>
      </c>
      <c r="B251" s="4" t="s">
        <v>1544</v>
      </c>
      <c r="C251" s="4" t="s">
        <v>1545</v>
      </c>
      <c r="D251" s="4" t="s">
        <v>1546</v>
      </c>
      <c r="E251" s="4" t="s">
        <v>1547</v>
      </c>
      <c r="F251" s="4" t="s">
        <v>212</v>
      </c>
      <c r="G251" s="4" t="s">
        <v>212</v>
      </c>
      <c r="H251" s="4" t="s">
        <v>212</v>
      </c>
      <c r="I251" s="4">
        <v>0.0</v>
      </c>
      <c r="J251" s="4" t="s">
        <v>1548</v>
      </c>
      <c r="K251" s="4" t="s">
        <v>1549</v>
      </c>
      <c r="L251" s="10" t="s">
        <v>121</v>
      </c>
      <c r="M251" s="4" t="s">
        <v>142</v>
      </c>
      <c r="N251" s="4" t="s">
        <v>143</v>
      </c>
      <c r="O251" s="4" t="s">
        <v>232</v>
      </c>
      <c r="P251" s="4" t="s">
        <v>47</v>
      </c>
      <c r="Q251" s="4" t="s">
        <v>48</v>
      </c>
      <c r="R251" s="4" t="s">
        <v>81</v>
      </c>
      <c r="S251" s="4" t="s">
        <v>50</v>
      </c>
      <c r="T251" s="4" t="s">
        <v>159</v>
      </c>
      <c r="U251" s="4" t="s">
        <v>118</v>
      </c>
      <c r="V251" s="4">
        <v>8.44921E8</v>
      </c>
      <c r="W251" s="4" t="s">
        <v>73</v>
      </c>
      <c r="X251" s="4" t="s">
        <v>133</v>
      </c>
      <c r="Y251" s="4" t="s">
        <v>75</v>
      </c>
      <c r="Z251" s="4" t="s">
        <v>76</v>
      </c>
      <c r="AA251" s="4" t="s">
        <v>77</v>
      </c>
      <c r="AB251" s="4" t="s">
        <v>78</v>
      </c>
      <c r="AC251" s="2" t="s">
        <v>1550</v>
      </c>
      <c r="AI251" s="4" t="s">
        <v>1551</v>
      </c>
      <c r="AJ251" s="7">
        <v>4111.0</v>
      </c>
      <c r="AK251" s="6" t="str">
        <f t="shared" si="1"/>
        <v>Traton SEAT MATURITYFLOATINGEURSr Unsecured</v>
      </c>
      <c r="AL251" s="7"/>
    </row>
    <row r="252" ht="15.75" customHeight="1">
      <c r="A252" s="2">
        <v>251.0</v>
      </c>
      <c r="B252" s="4" t="s">
        <v>1544</v>
      </c>
      <c r="C252" s="4" t="s">
        <v>1552</v>
      </c>
      <c r="D252" s="4" t="s">
        <v>1553</v>
      </c>
      <c r="E252" s="4" t="s">
        <v>1547</v>
      </c>
      <c r="F252" s="4" t="s">
        <v>212</v>
      </c>
      <c r="G252" s="4" t="s">
        <v>212</v>
      </c>
      <c r="H252" s="4" t="s">
        <v>212</v>
      </c>
      <c r="I252" s="4">
        <v>0.0</v>
      </c>
      <c r="J252" s="4" t="s">
        <v>1548</v>
      </c>
      <c r="K252" s="4" t="s">
        <v>1554</v>
      </c>
      <c r="L252" s="10" t="s">
        <v>121</v>
      </c>
      <c r="M252" s="4" t="s">
        <v>142</v>
      </c>
      <c r="N252" s="4" t="s">
        <v>143</v>
      </c>
      <c r="O252" s="4" t="s">
        <v>235</v>
      </c>
      <c r="P252" s="4" t="s">
        <v>47</v>
      </c>
      <c r="Q252" s="4" t="s">
        <v>48</v>
      </c>
      <c r="R252" s="4" t="s">
        <v>81</v>
      </c>
      <c r="S252" s="4" t="s">
        <v>50</v>
      </c>
      <c r="T252" s="4" t="s">
        <v>159</v>
      </c>
      <c r="U252" s="4" t="s">
        <v>118</v>
      </c>
      <c r="V252" s="4">
        <v>8.44921E8</v>
      </c>
      <c r="W252" s="4" t="s">
        <v>73</v>
      </c>
      <c r="X252" s="4" t="s">
        <v>133</v>
      </c>
      <c r="Y252" s="4" t="s">
        <v>75</v>
      </c>
      <c r="Z252" s="4" t="s">
        <v>76</v>
      </c>
      <c r="AA252" s="4" t="s">
        <v>77</v>
      </c>
      <c r="AB252" s="4" t="s">
        <v>78</v>
      </c>
      <c r="AC252" s="2" t="s">
        <v>1555</v>
      </c>
      <c r="AI252" s="4" t="s">
        <v>1551</v>
      </c>
      <c r="AJ252" s="7">
        <v>4111.0</v>
      </c>
      <c r="AK252" s="6" t="str">
        <f t="shared" si="1"/>
        <v>Traton SEAT MATURITYFLOATINGEURSr Unsecured</v>
      </c>
      <c r="AL252" s="7"/>
    </row>
    <row r="253" ht="15.75" customHeight="1">
      <c r="A253" s="2">
        <v>252.0</v>
      </c>
      <c r="B253" s="4" t="s">
        <v>1544</v>
      </c>
      <c r="C253" s="4" t="s">
        <v>1556</v>
      </c>
      <c r="D253" s="4" t="s">
        <v>1557</v>
      </c>
      <c r="E253" s="4" t="s">
        <v>1547</v>
      </c>
      <c r="F253" s="4" t="s">
        <v>212</v>
      </c>
      <c r="G253" s="4" t="s">
        <v>212</v>
      </c>
      <c r="H253" s="4" t="s">
        <v>212</v>
      </c>
      <c r="I253" s="4">
        <v>0.0</v>
      </c>
      <c r="J253" s="4" t="s">
        <v>1548</v>
      </c>
      <c r="K253" s="4" t="s">
        <v>1558</v>
      </c>
      <c r="L253" s="10" t="s">
        <v>121</v>
      </c>
      <c r="M253" s="4" t="s">
        <v>142</v>
      </c>
      <c r="N253" s="4" t="s">
        <v>143</v>
      </c>
      <c r="O253" s="4" t="s">
        <v>238</v>
      </c>
      <c r="P253" s="4" t="s">
        <v>47</v>
      </c>
      <c r="Q253" s="4" t="s">
        <v>48</v>
      </c>
      <c r="R253" s="4" t="s">
        <v>81</v>
      </c>
      <c r="S253" s="4" t="s">
        <v>50</v>
      </c>
      <c r="T253" s="4" t="s">
        <v>159</v>
      </c>
      <c r="U253" s="4" t="s">
        <v>118</v>
      </c>
      <c r="V253" s="4">
        <v>8.44921E8</v>
      </c>
      <c r="W253" s="4" t="s">
        <v>73</v>
      </c>
      <c r="X253" s="4" t="s">
        <v>133</v>
      </c>
      <c r="Y253" s="4" t="s">
        <v>75</v>
      </c>
      <c r="Z253" s="4" t="s">
        <v>76</v>
      </c>
      <c r="AA253" s="4" t="s">
        <v>77</v>
      </c>
      <c r="AB253" s="4" t="s">
        <v>78</v>
      </c>
      <c r="AC253" s="2" t="s">
        <v>1555</v>
      </c>
      <c r="AI253" s="4" t="s">
        <v>1551</v>
      </c>
      <c r="AJ253" s="7">
        <v>4111.0</v>
      </c>
      <c r="AK253" s="6" t="str">
        <f t="shared" si="1"/>
        <v>Traton SEAT MATURITYFLOATINGEURSr Unsecured</v>
      </c>
      <c r="AL253" s="7"/>
    </row>
    <row r="254" ht="15.75" customHeight="1">
      <c r="A254" s="2">
        <v>253.0</v>
      </c>
      <c r="B254" s="4" t="s">
        <v>1544</v>
      </c>
      <c r="C254" s="4" t="s">
        <v>1559</v>
      </c>
      <c r="D254" s="4" t="s">
        <v>1560</v>
      </c>
      <c r="E254" s="4" t="s">
        <v>1547</v>
      </c>
      <c r="F254" s="4" t="s">
        <v>212</v>
      </c>
      <c r="G254" s="4" t="s">
        <v>212</v>
      </c>
      <c r="H254" s="4" t="s">
        <v>212</v>
      </c>
      <c r="I254" s="4">
        <v>0.0</v>
      </c>
      <c r="J254" s="4" t="s">
        <v>1548</v>
      </c>
      <c r="K254" s="4" t="s">
        <v>1549</v>
      </c>
      <c r="L254" s="10" t="s">
        <v>121</v>
      </c>
      <c r="M254" s="4" t="s">
        <v>142</v>
      </c>
      <c r="N254" s="4" t="s">
        <v>143</v>
      </c>
      <c r="O254" s="4" t="s">
        <v>225</v>
      </c>
      <c r="P254" s="4" t="s">
        <v>47</v>
      </c>
      <c r="Q254" s="4" t="s">
        <v>48</v>
      </c>
      <c r="R254" s="4" t="s">
        <v>81</v>
      </c>
      <c r="S254" s="4" t="s">
        <v>50</v>
      </c>
      <c r="T254" s="4" t="s">
        <v>51</v>
      </c>
      <c r="U254" s="4" t="s">
        <v>52</v>
      </c>
      <c r="V254" s="4">
        <v>8.44921E8</v>
      </c>
      <c r="W254" s="4" t="s">
        <v>73</v>
      </c>
      <c r="X254" s="4" t="s">
        <v>133</v>
      </c>
      <c r="Y254" s="4" t="s">
        <v>75</v>
      </c>
      <c r="Z254" s="4" t="s">
        <v>76</v>
      </c>
      <c r="AA254" s="4" t="s">
        <v>77</v>
      </c>
      <c r="AB254" s="4" t="s">
        <v>78</v>
      </c>
      <c r="AC254" s="2" t="s">
        <v>1555</v>
      </c>
      <c r="AI254" s="4" t="s">
        <v>1551</v>
      </c>
      <c r="AJ254" s="7">
        <v>4111.0</v>
      </c>
      <c r="AK254" s="6" t="str">
        <f t="shared" si="1"/>
        <v>Traton SEAT MATURITYFIXEDEURSr Unsecured</v>
      </c>
      <c r="AL254" s="7"/>
    </row>
    <row r="255" ht="15.75" customHeight="1">
      <c r="A255" s="2">
        <v>254.0</v>
      </c>
      <c r="B255" s="4" t="s">
        <v>1544</v>
      </c>
      <c r="C255" s="4" t="s">
        <v>1561</v>
      </c>
      <c r="D255" s="4" t="s">
        <v>1562</v>
      </c>
      <c r="E255" s="4" t="s">
        <v>1547</v>
      </c>
      <c r="F255" s="4" t="s">
        <v>212</v>
      </c>
      <c r="G255" s="4" t="s">
        <v>212</v>
      </c>
      <c r="H255" s="4" t="s">
        <v>212</v>
      </c>
      <c r="I255" s="4">
        <v>0.0</v>
      </c>
      <c r="J255" s="4" t="s">
        <v>1548</v>
      </c>
      <c r="K255" s="4" t="s">
        <v>1549</v>
      </c>
      <c r="L255" s="10" t="s">
        <v>121</v>
      </c>
      <c r="M255" s="4" t="s">
        <v>142</v>
      </c>
      <c r="N255" s="4" t="s">
        <v>143</v>
      </c>
      <c r="O255" s="4" t="s">
        <v>229</v>
      </c>
      <c r="P255" s="4" t="s">
        <v>47</v>
      </c>
      <c r="Q255" s="4" t="s">
        <v>48</v>
      </c>
      <c r="R255" s="4" t="s">
        <v>81</v>
      </c>
      <c r="S255" s="4" t="s">
        <v>50</v>
      </c>
      <c r="T255" s="4" t="s">
        <v>51</v>
      </c>
      <c r="U255" s="4" t="s">
        <v>52</v>
      </c>
      <c r="V255" s="4">
        <v>8.44921E8</v>
      </c>
      <c r="W255" s="4" t="s">
        <v>73</v>
      </c>
      <c r="X255" s="4" t="s">
        <v>133</v>
      </c>
      <c r="Y255" s="4" t="s">
        <v>75</v>
      </c>
      <c r="Z255" s="4" t="s">
        <v>76</v>
      </c>
      <c r="AA255" s="4" t="s">
        <v>77</v>
      </c>
      <c r="AB255" s="4" t="s">
        <v>78</v>
      </c>
      <c r="AC255" s="2" t="s">
        <v>1563</v>
      </c>
      <c r="AI255" s="4" t="s">
        <v>1551</v>
      </c>
      <c r="AJ255" s="7">
        <v>4111.0</v>
      </c>
      <c r="AK255" s="6" t="str">
        <f t="shared" si="1"/>
        <v>Traton SEAT MATURITYFIXEDEURSr Unsecured</v>
      </c>
      <c r="AL255" s="7"/>
    </row>
    <row r="256" ht="15.75" customHeight="1">
      <c r="A256" s="2">
        <v>255.0</v>
      </c>
      <c r="B256" s="4" t="s">
        <v>1544</v>
      </c>
      <c r="C256" s="4" t="s">
        <v>1564</v>
      </c>
      <c r="D256" s="4" t="s">
        <v>1565</v>
      </c>
      <c r="E256" s="4" t="s">
        <v>1547</v>
      </c>
      <c r="F256" s="4" t="s">
        <v>212</v>
      </c>
      <c r="G256" s="4" t="s">
        <v>212</v>
      </c>
      <c r="H256" s="4" t="s">
        <v>212</v>
      </c>
      <c r="I256" s="4">
        <v>0.0</v>
      </c>
      <c r="J256" s="4" t="s">
        <v>1548</v>
      </c>
      <c r="K256" s="4" t="s">
        <v>1549</v>
      </c>
      <c r="L256" s="10" t="s">
        <v>121</v>
      </c>
      <c r="M256" s="4" t="s">
        <v>142</v>
      </c>
      <c r="N256" s="4" t="s">
        <v>143</v>
      </c>
      <c r="O256" s="4" t="s">
        <v>215</v>
      </c>
      <c r="P256" s="4" t="s">
        <v>47</v>
      </c>
      <c r="Q256" s="4" t="s">
        <v>48</v>
      </c>
      <c r="R256" s="4" t="s">
        <v>81</v>
      </c>
      <c r="S256" s="4" t="s">
        <v>50</v>
      </c>
      <c r="T256" s="4" t="s">
        <v>51</v>
      </c>
      <c r="U256" s="4" t="s">
        <v>52</v>
      </c>
      <c r="V256" s="4">
        <v>8.44921E8</v>
      </c>
      <c r="W256" s="4" t="s">
        <v>73</v>
      </c>
      <c r="X256" s="4" t="s">
        <v>133</v>
      </c>
      <c r="Y256" s="4" t="s">
        <v>75</v>
      </c>
      <c r="Z256" s="4" t="s">
        <v>76</v>
      </c>
      <c r="AA256" s="4" t="s">
        <v>77</v>
      </c>
      <c r="AB256" s="4" t="s">
        <v>78</v>
      </c>
      <c r="AC256" s="2" t="s">
        <v>1555</v>
      </c>
      <c r="AI256" s="4" t="s">
        <v>1551</v>
      </c>
      <c r="AJ256" s="7">
        <v>4111.0</v>
      </c>
      <c r="AK256" s="6" t="str">
        <f t="shared" si="1"/>
        <v>Traton SEAT MATURITYFIXEDEURSr Unsecured</v>
      </c>
      <c r="AL256" s="7"/>
    </row>
    <row r="257" ht="15.75" customHeight="1">
      <c r="A257" s="2">
        <v>256.0</v>
      </c>
      <c r="B257" s="4" t="s">
        <v>1566</v>
      </c>
      <c r="C257" s="4" t="s">
        <v>1567</v>
      </c>
      <c r="D257" s="4" t="s">
        <v>1568</v>
      </c>
      <c r="E257" s="4" t="s">
        <v>1569</v>
      </c>
      <c r="F257" s="4" t="s">
        <v>362</v>
      </c>
      <c r="G257" s="4" t="s">
        <v>362</v>
      </c>
      <c r="H257" s="4" t="s">
        <v>362</v>
      </c>
      <c r="I257" s="4">
        <v>5.5</v>
      </c>
      <c r="J257" s="4" t="s">
        <v>1570</v>
      </c>
      <c r="K257" s="4" t="s">
        <v>98</v>
      </c>
      <c r="L257" s="15">
        <v>2.4873</v>
      </c>
      <c r="M257" s="4" t="s">
        <v>1571</v>
      </c>
      <c r="N257" s="4" t="s">
        <v>45</v>
      </c>
      <c r="O257" s="4" t="s">
        <v>871</v>
      </c>
      <c r="P257" s="4" t="s">
        <v>1572</v>
      </c>
      <c r="Q257" s="4" t="s">
        <v>48</v>
      </c>
      <c r="R257" s="4" t="s">
        <v>81</v>
      </c>
      <c r="S257" s="4" t="s">
        <v>50</v>
      </c>
      <c r="T257" s="4" t="s">
        <v>1573</v>
      </c>
      <c r="U257" s="4" t="s">
        <v>52</v>
      </c>
      <c r="V257" s="4">
        <v>1.18745E8</v>
      </c>
      <c r="W257" s="4" t="s">
        <v>101</v>
      </c>
      <c r="X257" s="4" t="s">
        <v>102</v>
      </c>
      <c r="Y257" s="4" t="s">
        <v>75</v>
      </c>
      <c r="Z257" s="4" t="s">
        <v>76</v>
      </c>
      <c r="AA257" s="4" t="s">
        <v>160</v>
      </c>
      <c r="AB257" s="4" t="s">
        <v>160</v>
      </c>
      <c r="AC257" s="2" t="s">
        <v>1574</v>
      </c>
      <c r="AI257" s="4" t="s">
        <v>1575</v>
      </c>
      <c r="AJ257" s="6" t="s">
        <v>1576</v>
      </c>
      <c r="AK257" s="6" t="str">
        <f t="shared" si="1"/>
        <v>UBM Development AGPERP/CALLVARIABLEEURJr Subordinated</v>
      </c>
      <c r="AL257" s="6"/>
    </row>
    <row r="258" ht="15.75" customHeight="1">
      <c r="A258" s="2">
        <v>257.0</v>
      </c>
      <c r="B258" s="4" t="s">
        <v>1566</v>
      </c>
      <c r="C258" s="4" t="s">
        <v>1577</v>
      </c>
      <c r="D258" s="4" t="s">
        <v>1578</v>
      </c>
      <c r="E258" s="4" t="s">
        <v>1569</v>
      </c>
      <c r="F258" s="4" t="s">
        <v>362</v>
      </c>
      <c r="G258" s="4" t="s">
        <v>362</v>
      </c>
      <c r="H258" s="4" t="s">
        <v>362</v>
      </c>
      <c r="I258" s="4">
        <v>3.125</v>
      </c>
      <c r="J258" s="4" t="s">
        <v>1579</v>
      </c>
      <c r="K258" s="4" t="s">
        <v>1580</v>
      </c>
      <c r="L258" s="15">
        <v>9.7329</v>
      </c>
      <c r="M258" s="4" t="s">
        <v>142</v>
      </c>
      <c r="N258" s="4" t="s">
        <v>143</v>
      </c>
      <c r="O258" s="4" t="s">
        <v>98</v>
      </c>
      <c r="P258" s="4" t="s">
        <v>47</v>
      </c>
      <c r="Q258" s="4" t="s">
        <v>48</v>
      </c>
      <c r="R258" s="4" t="s">
        <v>81</v>
      </c>
      <c r="S258" s="4" t="s">
        <v>50</v>
      </c>
      <c r="T258" s="4" t="s">
        <v>51</v>
      </c>
      <c r="U258" s="4" t="s">
        <v>52</v>
      </c>
      <c r="V258" s="4">
        <v>1.82463E8</v>
      </c>
      <c r="W258" s="4" t="s">
        <v>101</v>
      </c>
      <c r="X258" s="4" t="s">
        <v>102</v>
      </c>
      <c r="Y258" s="4" t="s">
        <v>75</v>
      </c>
      <c r="Z258" s="4" t="s">
        <v>76</v>
      </c>
      <c r="AA258" s="4" t="s">
        <v>160</v>
      </c>
      <c r="AB258" s="4" t="s">
        <v>160</v>
      </c>
      <c r="AC258" s="2" t="s">
        <v>1581</v>
      </c>
      <c r="AI258" s="4" t="s">
        <v>1582</v>
      </c>
      <c r="AJ258" s="7">
        <v>4195.0</v>
      </c>
      <c r="AK258" s="6" t="str">
        <f t="shared" si="1"/>
        <v>UBM Development AGAT MATURITYFIXEDEURSr Unsecured</v>
      </c>
      <c r="AL258" s="7"/>
    </row>
    <row r="259" ht="15.75" customHeight="1">
      <c r="A259" s="2">
        <v>258.0</v>
      </c>
      <c r="B259" s="4" t="s">
        <v>1583</v>
      </c>
      <c r="C259" s="4" t="s">
        <v>1584</v>
      </c>
      <c r="D259" s="4" t="s">
        <v>1585</v>
      </c>
      <c r="E259" s="4" t="s">
        <v>1586</v>
      </c>
      <c r="F259" s="4" t="s">
        <v>155</v>
      </c>
      <c r="G259" s="4" t="s">
        <v>155</v>
      </c>
      <c r="H259" s="4" t="s">
        <v>155</v>
      </c>
      <c r="I259" s="4">
        <v>5.0</v>
      </c>
      <c r="J259" s="4" t="s">
        <v>1483</v>
      </c>
      <c r="K259" s="4" t="s">
        <v>926</v>
      </c>
      <c r="L259" s="4">
        <v>5.125</v>
      </c>
      <c r="M259" s="4" t="s">
        <v>44</v>
      </c>
      <c r="N259" s="4" t="s">
        <v>45</v>
      </c>
      <c r="O259" s="4" t="s">
        <v>1587</v>
      </c>
      <c r="P259" s="4" t="s">
        <v>319</v>
      </c>
      <c r="Q259" s="4" t="s">
        <v>116</v>
      </c>
      <c r="R259" s="4" t="s">
        <v>1287</v>
      </c>
      <c r="S259" s="4" t="s">
        <v>50</v>
      </c>
      <c r="T259" s="4" t="s">
        <v>51</v>
      </c>
      <c r="U259" s="4" t="s">
        <v>118</v>
      </c>
      <c r="V259" s="4">
        <v>1.525E9</v>
      </c>
      <c r="W259" s="4" t="s">
        <v>1030</v>
      </c>
      <c r="X259" s="4" t="s">
        <v>1588</v>
      </c>
      <c r="Y259" s="4" t="s">
        <v>75</v>
      </c>
      <c r="Z259" s="4" t="s">
        <v>76</v>
      </c>
      <c r="AA259" s="4" t="s">
        <v>1030</v>
      </c>
      <c r="AB259" s="4" t="s">
        <v>1589</v>
      </c>
      <c r="AC259" s="2" t="s">
        <v>1590</v>
      </c>
      <c r="AI259" s="4" t="s">
        <v>1591</v>
      </c>
      <c r="AJ259" s="7">
        <v>4517.0</v>
      </c>
      <c r="AK259" s="6" t="str">
        <f t="shared" si="1"/>
        <v>VZ Secured Financing BVCALLABLEFIXEDUSDSecured</v>
      </c>
      <c r="AL259" s="7"/>
    </row>
    <row r="260" ht="15.75" customHeight="1">
      <c r="A260" s="2">
        <v>259.0</v>
      </c>
      <c r="B260" s="4" t="s">
        <v>1583</v>
      </c>
      <c r="C260" s="4" t="s">
        <v>1592</v>
      </c>
      <c r="D260" s="4" t="s">
        <v>1593</v>
      </c>
      <c r="E260" s="4" t="s">
        <v>1586</v>
      </c>
      <c r="F260" s="4" t="s">
        <v>155</v>
      </c>
      <c r="G260" s="4" t="s">
        <v>155</v>
      </c>
      <c r="H260" s="4" t="s">
        <v>155</v>
      </c>
      <c r="I260" s="4">
        <v>3.5</v>
      </c>
      <c r="J260" s="4" t="s">
        <v>1483</v>
      </c>
      <c r="K260" s="4" t="s">
        <v>926</v>
      </c>
      <c r="L260" s="4">
        <v>3.5</v>
      </c>
      <c r="M260" s="4" t="s">
        <v>44</v>
      </c>
      <c r="N260" s="4" t="s">
        <v>45</v>
      </c>
      <c r="O260" s="4" t="s">
        <v>125</v>
      </c>
      <c r="P260" s="4" t="s">
        <v>319</v>
      </c>
      <c r="Q260" s="4" t="s">
        <v>48</v>
      </c>
      <c r="R260" s="4" t="s">
        <v>1287</v>
      </c>
      <c r="S260" s="4" t="s">
        <v>50</v>
      </c>
      <c r="T260" s="4" t="s">
        <v>51</v>
      </c>
      <c r="U260" s="4" t="s">
        <v>118</v>
      </c>
      <c r="V260" s="4">
        <v>8.4954E8</v>
      </c>
      <c r="W260" s="4" t="s">
        <v>1030</v>
      </c>
      <c r="X260" s="4" t="s">
        <v>1588</v>
      </c>
      <c r="Y260" s="4" t="s">
        <v>75</v>
      </c>
      <c r="Z260" s="4" t="s">
        <v>76</v>
      </c>
      <c r="AA260" s="4" t="s">
        <v>1030</v>
      </c>
      <c r="AB260" s="4" t="s">
        <v>1589</v>
      </c>
      <c r="AC260" s="2" t="s">
        <v>1590</v>
      </c>
      <c r="AI260" s="4" t="s">
        <v>1594</v>
      </c>
      <c r="AJ260" s="7">
        <v>4517.0</v>
      </c>
      <c r="AK260" s="6" t="str">
        <f t="shared" si="1"/>
        <v>VZ Secured Financing BVCALLABLEFIXEDEURSecured</v>
      </c>
      <c r="AL260" s="7"/>
    </row>
    <row r="261" ht="15.75" customHeight="1">
      <c r="A261" s="2">
        <v>260.0</v>
      </c>
      <c r="B261" s="4" t="s">
        <v>1583</v>
      </c>
      <c r="C261" s="4" t="s">
        <v>1595</v>
      </c>
      <c r="D261" s="4" t="s">
        <v>1596</v>
      </c>
      <c r="E261" s="4" t="s">
        <v>1586</v>
      </c>
      <c r="F261" s="4" t="s">
        <v>155</v>
      </c>
      <c r="G261" s="4" t="s">
        <v>155</v>
      </c>
      <c r="H261" s="4" t="s">
        <v>155</v>
      </c>
      <c r="I261" s="4">
        <v>5.0</v>
      </c>
      <c r="J261" s="4" t="s">
        <v>1483</v>
      </c>
      <c r="K261" s="4" t="s">
        <v>926</v>
      </c>
      <c r="L261" s="4">
        <v>5.125</v>
      </c>
      <c r="M261" s="4" t="s">
        <v>44</v>
      </c>
      <c r="N261" s="4" t="s">
        <v>45</v>
      </c>
      <c r="O261" s="4" t="s">
        <v>1597</v>
      </c>
      <c r="P261" s="4" t="s">
        <v>319</v>
      </c>
      <c r="Q261" s="4" t="s">
        <v>116</v>
      </c>
      <c r="R261" s="4" t="s">
        <v>1287</v>
      </c>
      <c r="S261" s="4" t="s">
        <v>50</v>
      </c>
      <c r="T261" s="4" t="s">
        <v>51</v>
      </c>
      <c r="U261" s="4" t="s">
        <v>118</v>
      </c>
      <c r="V261" s="4">
        <v>1.525E9</v>
      </c>
      <c r="W261" s="4" t="s">
        <v>1030</v>
      </c>
      <c r="X261" s="4" t="s">
        <v>1588</v>
      </c>
      <c r="Y261" s="4" t="s">
        <v>75</v>
      </c>
      <c r="Z261" s="4" t="s">
        <v>76</v>
      </c>
      <c r="AA261" s="4" t="s">
        <v>1030</v>
      </c>
      <c r="AB261" s="4" t="s">
        <v>1589</v>
      </c>
      <c r="AC261" s="2" t="s">
        <v>1590</v>
      </c>
      <c r="AI261" s="4" t="s">
        <v>1598</v>
      </c>
      <c r="AJ261" s="7">
        <v>4517.0</v>
      </c>
      <c r="AK261" s="6" t="str">
        <f t="shared" si="1"/>
        <v>VZ Secured Financing BVCALLABLEFIXEDUSDSecured</v>
      </c>
      <c r="AL261" s="7"/>
    </row>
    <row r="262" ht="15.75" customHeight="1">
      <c r="A262" s="2">
        <v>261.0</v>
      </c>
      <c r="B262" s="4" t="s">
        <v>1583</v>
      </c>
      <c r="C262" s="4" t="s">
        <v>1599</v>
      </c>
      <c r="D262" s="4" t="s">
        <v>1600</v>
      </c>
      <c r="E262" s="4" t="s">
        <v>1586</v>
      </c>
      <c r="F262" s="4" t="s">
        <v>155</v>
      </c>
      <c r="G262" s="4" t="s">
        <v>155</v>
      </c>
      <c r="H262" s="4" t="s">
        <v>155</v>
      </c>
      <c r="I262" s="4">
        <v>3.5</v>
      </c>
      <c r="J262" s="4" t="s">
        <v>1483</v>
      </c>
      <c r="K262" s="4" t="s">
        <v>926</v>
      </c>
      <c r="L262" s="4">
        <v>3.5</v>
      </c>
      <c r="M262" s="4" t="s">
        <v>44</v>
      </c>
      <c r="N262" s="4" t="s">
        <v>45</v>
      </c>
      <c r="O262" s="4" t="s">
        <v>115</v>
      </c>
      <c r="P262" s="4" t="s">
        <v>319</v>
      </c>
      <c r="Q262" s="4" t="s">
        <v>48</v>
      </c>
      <c r="R262" s="4" t="s">
        <v>1287</v>
      </c>
      <c r="S262" s="4" t="s">
        <v>50</v>
      </c>
      <c r="T262" s="4" t="s">
        <v>51</v>
      </c>
      <c r="U262" s="4" t="s">
        <v>118</v>
      </c>
      <c r="V262" s="4">
        <v>8.4954E8</v>
      </c>
      <c r="W262" s="4" t="s">
        <v>1030</v>
      </c>
      <c r="X262" s="4" t="s">
        <v>1588</v>
      </c>
      <c r="Y262" s="4" t="s">
        <v>75</v>
      </c>
      <c r="Z262" s="4" t="s">
        <v>76</v>
      </c>
      <c r="AA262" s="4" t="s">
        <v>1030</v>
      </c>
      <c r="AB262" s="4" t="s">
        <v>1589</v>
      </c>
      <c r="AC262" s="2" t="s">
        <v>1590</v>
      </c>
      <c r="AI262" s="4" t="s">
        <v>1594</v>
      </c>
      <c r="AJ262" s="7">
        <v>4517.0</v>
      </c>
      <c r="AK262" s="6" t="str">
        <f t="shared" si="1"/>
        <v>VZ Secured Financing BVCALLABLEFIXEDEURSecured</v>
      </c>
      <c r="AL262" s="7"/>
    </row>
    <row r="263" ht="15.75" customHeight="1">
      <c r="A263" s="2">
        <v>262.0</v>
      </c>
      <c r="B263" s="4" t="s">
        <v>1601</v>
      </c>
      <c r="C263" s="4" t="s">
        <v>1602</v>
      </c>
      <c r="D263" s="4" t="s">
        <v>1603</v>
      </c>
      <c r="E263" s="4" t="s">
        <v>1604</v>
      </c>
      <c r="F263" s="4" t="s">
        <v>95</v>
      </c>
      <c r="G263" s="4" t="s">
        <v>95</v>
      </c>
      <c r="H263" s="4" t="s">
        <v>95</v>
      </c>
      <c r="I263" s="4">
        <v>1.0</v>
      </c>
      <c r="J263" s="4" t="s">
        <v>1605</v>
      </c>
      <c r="K263" s="4" t="s">
        <v>1606</v>
      </c>
      <c r="L263" s="4">
        <v>1.0090000000000001</v>
      </c>
      <c r="M263" s="4" t="s">
        <v>44</v>
      </c>
      <c r="N263" s="4" t="s">
        <v>45</v>
      </c>
      <c r="O263" s="4" t="s">
        <v>46</v>
      </c>
      <c r="P263" s="4" t="s">
        <v>47</v>
      </c>
      <c r="Q263" s="4" t="s">
        <v>48</v>
      </c>
      <c r="R263" s="4" t="s">
        <v>99</v>
      </c>
      <c r="S263" s="4" t="s">
        <v>1029</v>
      </c>
      <c r="T263" s="4" t="s">
        <v>51</v>
      </c>
      <c r="U263" s="4" t="s">
        <v>52</v>
      </c>
      <c r="V263" s="4">
        <v>8.30781E8</v>
      </c>
      <c r="W263" s="4" t="s">
        <v>101</v>
      </c>
      <c r="X263" s="4" t="s">
        <v>686</v>
      </c>
      <c r="Y263" s="4" t="s">
        <v>75</v>
      </c>
      <c r="Z263" s="4" t="s">
        <v>76</v>
      </c>
      <c r="AA263" s="4" t="s">
        <v>103</v>
      </c>
      <c r="AB263" s="4" t="s">
        <v>687</v>
      </c>
      <c r="AC263" s="2" t="s">
        <v>1607</v>
      </c>
      <c r="AI263" s="4" t="s">
        <v>1608</v>
      </c>
      <c r="AJ263" s="7">
        <v>3883.0</v>
      </c>
      <c r="AK263" s="6" t="str">
        <f t="shared" si="1"/>
        <v>ValeoCALLABLEFIXEDEURSr Unsecured</v>
      </c>
      <c r="AL263" s="7"/>
    </row>
    <row r="264" ht="15.75" customHeight="1">
      <c r="A264" s="2">
        <v>263.0</v>
      </c>
      <c r="B264" s="4" t="s">
        <v>1609</v>
      </c>
      <c r="C264" s="4" t="s">
        <v>1610</v>
      </c>
      <c r="D264" s="4" t="s">
        <v>1611</v>
      </c>
      <c r="E264" s="4" t="s">
        <v>1612</v>
      </c>
      <c r="F264" s="4" t="s">
        <v>212</v>
      </c>
      <c r="G264" s="4" t="s">
        <v>212</v>
      </c>
      <c r="H264" s="4" t="s">
        <v>212</v>
      </c>
      <c r="I264" s="4">
        <v>0.0</v>
      </c>
      <c r="J264" s="4" t="s">
        <v>337</v>
      </c>
      <c r="K264" s="4" t="s">
        <v>1613</v>
      </c>
      <c r="L264" s="10" t="s">
        <v>121</v>
      </c>
      <c r="M264" s="4" t="s">
        <v>142</v>
      </c>
      <c r="N264" s="4" t="s">
        <v>143</v>
      </c>
      <c r="O264" s="4" t="s">
        <v>171</v>
      </c>
      <c r="P264" s="4" t="s">
        <v>47</v>
      </c>
      <c r="Q264" s="4" t="s">
        <v>48</v>
      </c>
      <c r="R264" s="4" t="s">
        <v>81</v>
      </c>
      <c r="S264" s="4" t="s">
        <v>50</v>
      </c>
      <c r="T264" s="4" t="s">
        <v>159</v>
      </c>
      <c r="U264" s="4" t="s">
        <v>118</v>
      </c>
      <c r="V264" s="4">
        <v>2.789325E8</v>
      </c>
      <c r="W264" s="4" t="s">
        <v>245</v>
      </c>
      <c r="X264" s="4" t="s">
        <v>675</v>
      </c>
      <c r="Y264" s="4" t="s">
        <v>75</v>
      </c>
      <c r="Z264" s="4" t="s">
        <v>76</v>
      </c>
      <c r="AA264" s="4" t="s">
        <v>366</v>
      </c>
      <c r="AB264" s="4" t="s">
        <v>892</v>
      </c>
      <c r="AC264" s="2" t="s">
        <v>1614</v>
      </c>
      <c r="AI264" s="4" t="s">
        <v>1615</v>
      </c>
      <c r="AJ264" s="7">
        <v>5382.0</v>
      </c>
      <c r="AK264" s="6" t="str">
        <f t="shared" si="1"/>
        <v>Varta AGAT MATURITYFLOATINGEURSr Unsecured</v>
      </c>
      <c r="AL264" s="7"/>
    </row>
    <row r="265" ht="15.75" customHeight="1">
      <c r="A265" s="2">
        <v>264.0</v>
      </c>
      <c r="B265" s="4" t="s">
        <v>1609</v>
      </c>
      <c r="C265" s="4" t="s">
        <v>1616</v>
      </c>
      <c r="D265" s="4" t="s">
        <v>1617</v>
      </c>
      <c r="E265" s="4" t="s">
        <v>1612</v>
      </c>
      <c r="F265" s="4" t="s">
        <v>212</v>
      </c>
      <c r="G265" s="4" t="s">
        <v>212</v>
      </c>
      <c r="H265" s="4" t="s">
        <v>212</v>
      </c>
      <c r="I265" s="4">
        <v>0.0</v>
      </c>
      <c r="J265" s="4" t="s">
        <v>337</v>
      </c>
      <c r="K265" s="4" t="s">
        <v>1618</v>
      </c>
      <c r="L265" s="10" t="s">
        <v>121</v>
      </c>
      <c r="M265" s="4" t="s">
        <v>142</v>
      </c>
      <c r="N265" s="4" t="s">
        <v>143</v>
      </c>
      <c r="O265" s="4" t="s">
        <v>167</v>
      </c>
      <c r="P265" s="4" t="s">
        <v>47</v>
      </c>
      <c r="Q265" s="4" t="s">
        <v>48</v>
      </c>
      <c r="R265" s="4" t="s">
        <v>81</v>
      </c>
      <c r="S265" s="4" t="s">
        <v>50</v>
      </c>
      <c r="T265" s="4" t="s">
        <v>159</v>
      </c>
      <c r="U265" s="4" t="s">
        <v>118</v>
      </c>
      <c r="V265" s="4">
        <v>2.789325E8</v>
      </c>
      <c r="W265" s="4" t="s">
        <v>245</v>
      </c>
      <c r="X265" s="4" t="s">
        <v>675</v>
      </c>
      <c r="Y265" s="4" t="s">
        <v>75</v>
      </c>
      <c r="Z265" s="4" t="s">
        <v>76</v>
      </c>
      <c r="AA265" s="4" t="s">
        <v>366</v>
      </c>
      <c r="AB265" s="4" t="s">
        <v>892</v>
      </c>
      <c r="AC265" s="2" t="s">
        <v>1614</v>
      </c>
      <c r="AI265" s="4" t="s">
        <v>1615</v>
      </c>
      <c r="AJ265" s="7">
        <v>5382.0</v>
      </c>
      <c r="AK265" s="6" t="str">
        <f t="shared" si="1"/>
        <v>Varta AGAT MATURITYFLOATINGEURSr Unsecured</v>
      </c>
      <c r="AL265" s="7"/>
    </row>
    <row r="266" ht="15.75" customHeight="1">
      <c r="A266" s="2">
        <v>265.0</v>
      </c>
      <c r="B266" s="4" t="s">
        <v>1619</v>
      </c>
      <c r="C266" s="4" t="s">
        <v>1620</v>
      </c>
      <c r="D266" s="4" t="s">
        <v>1621</v>
      </c>
      <c r="E266" s="4" t="s">
        <v>1622</v>
      </c>
      <c r="F266" s="4" t="s">
        <v>41</v>
      </c>
      <c r="G266" s="4" t="s">
        <v>41</v>
      </c>
      <c r="H266" s="4" t="s">
        <v>41</v>
      </c>
      <c r="I266" s="4">
        <v>3.25</v>
      </c>
      <c r="J266" s="4" t="s">
        <v>1623</v>
      </c>
      <c r="K266" s="4" t="s">
        <v>1624</v>
      </c>
      <c r="L266" s="15">
        <v>3.4587</v>
      </c>
      <c r="M266" s="4" t="s">
        <v>142</v>
      </c>
      <c r="N266" s="4" t="s">
        <v>143</v>
      </c>
      <c r="O266" s="4" t="s">
        <v>98</v>
      </c>
      <c r="P266" s="4" t="s">
        <v>47</v>
      </c>
      <c r="Q266" s="4" t="s">
        <v>48</v>
      </c>
      <c r="R266" s="4" t="s">
        <v>81</v>
      </c>
      <c r="S266" s="4" t="s">
        <v>50</v>
      </c>
      <c r="T266" s="4" t="s">
        <v>51</v>
      </c>
      <c r="U266" s="4" t="s">
        <v>52</v>
      </c>
      <c r="V266" s="4">
        <v>1.20724E8</v>
      </c>
      <c r="W266" s="4" t="s">
        <v>53</v>
      </c>
      <c r="X266" s="4" t="s">
        <v>53</v>
      </c>
      <c r="Y266" s="4" t="s">
        <v>55</v>
      </c>
      <c r="Z266" s="4" t="s">
        <v>56</v>
      </c>
      <c r="AA266" s="4" t="s">
        <v>56</v>
      </c>
      <c r="AB266" s="4" t="s">
        <v>56</v>
      </c>
      <c r="AC266" s="2" t="s">
        <v>1625</v>
      </c>
      <c r="AI266" s="4" t="s">
        <v>1626</v>
      </c>
      <c r="AJ266" s="7">
        <v>3723.0</v>
      </c>
      <c r="AK266" s="6" t="str">
        <f t="shared" si="1"/>
        <v>Veneziana Energia Risorse Idriche Territorio Ambiente Servizi SpAAT MATURITYFIXEDEURSr Unsecured</v>
      </c>
      <c r="AL266" s="7"/>
    </row>
    <row r="267" ht="15.75" customHeight="1">
      <c r="A267" s="2">
        <v>266.0</v>
      </c>
      <c r="B267" s="4" t="s">
        <v>1627</v>
      </c>
      <c r="C267" s="4" t="s">
        <v>1628</v>
      </c>
      <c r="D267" s="4" t="s">
        <v>1629</v>
      </c>
      <c r="E267" s="4" t="s">
        <v>1630</v>
      </c>
      <c r="F267" s="4" t="s">
        <v>95</v>
      </c>
      <c r="G267" s="4" t="s">
        <v>95</v>
      </c>
      <c r="H267" s="4" t="s">
        <v>95</v>
      </c>
      <c r="I267" s="4">
        <v>1.875</v>
      </c>
      <c r="J267" s="4" t="s">
        <v>280</v>
      </c>
      <c r="K267" s="4" t="s">
        <v>290</v>
      </c>
      <c r="L267" s="4">
        <v>2.0</v>
      </c>
      <c r="M267" s="4" t="s">
        <v>44</v>
      </c>
      <c r="N267" s="4" t="s">
        <v>45</v>
      </c>
      <c r="O267" s="4" t="s">
        <v>98</v>
      </c>
      <c r="P267" s="4" t="s">
        <v>47</v>
      </c>
      <c r="Q267" s="4" t="s">
        <v>48</v>
      </c>
      <c r="R267" s="4" t="s">
        <v>178</v>
      </c>
      <c r="S267" s="4" t="s">
        <v>50</v>
      </c>
      <c r="T267" s="4" t="s">
        <v>51</v>
      </c>
      <c r="U267" s="4" t="s">
        <v>52</v>
      </c>
      <c r="V267" s="4">
        <v>5.75615E8</v>
      </c>
      <c r="W267" s="4" t="s">
        <v>216</v>
      </c>
      <c r="X267" s="4" t="s">
        <v>365</v>
      </c>
      <c r="Y267" s="4" t="s">
        <v>75</v>
      </c>
      <c r="Z267" s="4" t="s">
        <v>76</v>
      </c>
      <c r="AA267" s="4" t="s">
        <v>366</v>
      </c>
      <c r="AB267" s="4" t="s">
        <v>367</v>
      </c>
      <c r="AC267" s="2" t="s">
        <v>1631</v>
      </c>
      <c r="AI267" s="4" t="s">
        <v>1632</v>
      </c>
      <c r="AJ267" s="7">
        <v>4166.0</v>
      </c>
      <c r="AK267" s="6" t="str">
        <f t="shared" si="1"/>
        <v>Verallia SACALLABLEFIXEDEURSr Unsecured</v>
      </c>
      <c r="AL267" s="7"/>
    </row>
    <row r="268" ht="15.75" customHeight="1">
      <c r="A268" s="2">
        <v>267.0</v>
      </c>
      <c r="B268" s="4" t="s">
        <v>1627</v>
      </c>
      <c r="C268" s="4" t="s">
        <v>1633</v>
      </c>
      <c r="D268" s="4" t="s">
        <v>1634</v>
      </c>
      <c r="E268" s="4" t="s">
        <v>1630</v>
      </c>
      <c r="F268" s="4" t="s">
        <v>95</v>
      </c>
      <c r="G268" s="4" t="s">
        <v>95</v>
      </c>
      <c r="H268" s="4" t="s">
        <v>95</v>
      </c>
      <c r="I268" s="4">
        <v>1.625</v>
      </c>
      <c r="J268" s="4" t="s">
        <v>496</v>
      </c>
      <c r="K268" s="4" t="s">
        <v>1635</v>
      </c>
      <c r="L268" s="15">
        <v>1.8558</v>
      </c>
      <c r="M268" s="4" t="s">
        <v>44</v>
      </c>
      <c r="N268" s="4" t="s">
        <v>45</v>
      </c>
      <c r="O268" s="4" t="s">
        <v>98</v>
      </c>
      <c r="P268" s="4" t="s">
        <v>47</v>
      </c>
      <c r="Q268" s="4" t="s">
        <v>48</v>
      </c>
      <c r="R268" s="4" t="s">
        <v>178</v>
      </c>
      <c r="S268" s="4" t="s">
        <v>50</v>
      </c>
      <c r="T268" s="4" t="s">
        <v>51</v>
      </c>
      <c r="U268" s="4" t="s">
        <v>52</v>
      </c>
      <c r="V268" s="4">
        <v>6.06845E8</v>
      </c>
      <c r="W268" s="4" t="s">
        <v>216</v>
      </c>
      <c r="X268" s="4" t="s">
        <v>365</v>
      </c>
      <c r="Y268" s="4" t="s">
        <v>75</v>
      </c>
      <c r="Z268" s="4" t="s">
        <v>76</v>
      </c>
      <c r="AA268" s="4" t="s">
        <v>366</v>
      </c>
      <c r="AB268" s="4" t="s">
        <v>367</v>
      </c>
      <c r="AC268" s="2" t="s">
        <v>1636</v>
      </c>
      <c r="AI268" s="4" t="s">
        <v>1637</v>
      </c>
      <c r="AJ268" s="6" t="s">
        <v>500</v>
      </c>
      <c r="AK268" s="6" t="str">
        <f t="shared" si="1"/>
        <v>Verallia SACALLABLEFIXEDEURSr Unsecured</v>
      </c>
      <c r="AL268" s="6"/>
    </row>
    <row r="269" ht="15.75" customHeight="1">
      <c r="A269" s="2">
        <v>268.0</v>
      </c>
      <c r="B269" s="4" t="s">
        <v>1638</v>
      </c>
      <c r="C269" s="4" t="s">
        <v>1639</v>
      </c>
      <c r="D269" s="4" t="s">
        <v>1640</v>
      </c>
      <c r="E269" s="4" t="s">
        <v>1641</v>
      </c>
      <c r="F269" s="4" t="s">
        <v>362</v>
      </c>
      <c r="G269" s="4" t="s">
        <v>362</v>
      </c>
      <c r="H269" s="4" t="s">
        <v>362</v>
      </c>
      <c r="I269" s="4">
        <v>0.9</v>
      </c>
      <c r="J269" s="4" t="s">
        <v>1642</v>
      </c>
      <c r="K269" s="4" t="s">
        <v>1643</v>
      </c>
      <c r="L269" s="15">
        <v>0.9001</v>
      </c>
      <c r="M269" s="4" t="s">
        <v>44</v>
      </c>
      <c r="N269" s="4" t="s">
        <v>45</v>
      </c>
      <c r="O269" s="4" t="s">
        <v>98</v>
      </c>
      <c r="P269" s="4" t="s">
        <v>47</v>
      </c>
      <c r="Q269" s="4" t="s">
        <v>48</v>
      </c>
      <c r="R269" s="4" t="s">
        <v>1644</v>
      </c>
      <c r="S269" s="4" t="s">
        <v>1029</v>
      </c>
      <c r="T269" s="4" t="s">
        <v>51</v>
      </c>
      <c r="U269" s="4" t="s">
        <v>52</v>
      </c>
      <c r="V269" s="4">
        <v>5.88655E8</v>
      </c>
      <c r="W269" s="4" t="s">
        <v>53</v>
      </c>
      <c r="X269" s="4" t="s">
        <v>54</v>
      </c>
      <c r="Y269" s="4" t="s">
        <v>55</v>
      </c>
      <c r="Z269" s="4" t="s">
        <v>300</v>
      </c>
      <c r="AA269" s="4" t="s">
        <v>301</v>
      </c>
      <c r="AB269" s="4" t="s">
        <v>301</v>
      </c>
      <c r="AC269" s="2" t="s">
        <v>625</v>
      </c>
      <c r="AI269" s="4" t="s">
        <v>1645</v>
      </c>
      <c r="AJ269" s="7">
        <v>3886.0</v>
      </c>
      <c r="AK269" s="6" t="str">
        <f t="shared" si="1"/>
        <v>Verbund AGCALLABLEFIXEDEURSr Unsecured</v>
      </c>
      <c r="AL269" s="7"/>
    </row>
    <row r="270" ht="15.75" customHeight="1">
      <c r="A270" s="2">
        <v>269.0</v>
      </c>
      <c r="B270" s="4" t="s">
        <v>1646</v>
      </c>
      <c r="C270" s="4" t="s">
        <v>1647</v>
      </c>
      <c r="D270" s="4" t="s">
        <v>1648</v>
      </c>
      <c r="E270" s="4" t="s">
        <v>1649</v>
      </c>
      <c r="F270" s="4" t="s">
        <v>41</v>
      </c>
      <c r="G270" s="4" t="s">
        <v>41</v>
      </c>
      <c r="H270" s="4" t="s">
        <v>41</v>
      </c>
      <c r="I270" s="4">
        <v>4.625</v>
      </c>
      <c r="J270" s="4" t="s">
        <v>1650</v>
      </c>
      <c r="K270" s="4" t="s">
        <v>1651</v>
      </c>
      <c r="L270" s="4">
        <v>4.625</v>
      </c>
      <c r="M270" s="4" t="s">
        <v>44</v>
      </c>
      <c r="N270" s="4" t="s">
        <v>45</v>
      </c>
      <c r="O270" s="4" t="s">
        <v>125</v>
      </c>
      <c r="P270" s="4" t="s">
        <v>319</v>
      </c>
      <c r="Q270" s="4" t="s">
        <v>48</v>
      </c>
      <c r="R270" s="4" t="s">
        <v>383</v>
      </c>
      <c r="S270" s="4" t="s">
        <v>50</v>
      </c>
      <c r="T270" s="4" t="s">
        <v>51</v>
      </c>
      <c r="U270" s="4" t="s">
        <v>118</v>
      </c>
      <c r="V270" s="4">
        <v>5.91447E8</v>
      </c>
      <c r="W270" s="4" t="s">
        <v>73</v>
      </c>
      <c r="X270" s="4" t="s">
        <v>1442</v>
      </c>
      <c r="Y270" s="4" t="s">
        <v>75</v>
      </c>
      <c r="Z270" s="4" t="s">
        <v>76</v>
      </c>
      <c r="AA270" s="4" t="s">
        <v>366</v>
      </c>
      <c r="AB270" s="4" t="s">
        <v>1443</v>
      </c>
      <c r="AC270" s="2" t="s">
        <v>1652</v>
      </c>
      <c r="AI270" s="4" t="s">
        <v>1653</v>
      </c>
      <c r="AJ270" s="7">
        <v>3921.0</v>
      </c>
      <c r="AK270" s="6" t="str">
        <f t="shared" si="1"/>
        <v>Verde Bidco SpACALLABLEFIXEDEURSecured</v>
      </c>
      <c r="AL270" s="7"/>
    </row>
    <row r="271" ht="15.75" customHeight="1">
      <c r="A271" s="2">
        <v>270.0</v>
      </c>
      <c r="B271" s="4" t="s">
        <v>1646</v>
      </c>
      <c r="C271" s="4" t="s">
        <v>1654</v>
      </c>
      <c r="D271" s="4" t="s">
        <v>1655</v>
      </c>
      <c r="E271" s="4" t="s">
        <v>1649</v>
      </c>
      <c r="F271" s="4" t="s">
        <v>41</v>
      </c>
      <c r="G271" s="4" t="s">
        <v>41</v>
      </c>
      <c r="H271" s="4" t="s">
        <v>41</v>
      </c>
      <c r="I271" s="4">
        <v>4.625</v>
      </c>
      <c r="J271" s="4" t="s">
        <v>1650</v>
      </c>
      <c r="K271" s="4" t="s">
        <v>1651</v>
      </c>
      <c r="L271" s="4">
        <v>4.625</v>
      </c>
      <c r="M271" s="4" t="s">
        <v>44</v>
      </c>
      <c r="N271" s="4" t="s">
        <v>45</v>
      </c>
      <c r="O271" s="4" t="s">
        <v>115</v>
      </c>
      <c r="P271" s="4" t="s">
        <v>319</v>
      </c>
      <c r="Q271" s="4" t="s">
        <v>48</v>
      </c>
      <c r="R271" s="4" t="s">
        <v>383</v>
      </c>
      <c r="S271" s="4" t="s">
        <v>50</v>
      </c>
      <c r="T271" s="4" t="s">
        <v>51</v>
      </c>
      <c r="U271" s="4" t="s">
        <v>118</v>
      </c>
      <c r="V271" s="4">
        <v>5.91447E8</v>
      </c>
      <c r="W271" s="4" t="s">
        <v>73</v>
      </c>
      <c r="X271" s="4" t="s">
        <v>1442</v>
      </c>
      <c r="Y271" s="4" t="s">
        <v>75</v>
      </c>
      <c r="Z271" s="4" t="s">
        <v>76</v>
      </c>
      <c r="AA271" s="4" t="s">
        <v>366</v>
      </c>
      <c r="AB271" s="4" t="s">
        <v>1443</v>
      </c>
      <c r="AC271" s="10" t="s">
        <v>121</v>
      </c>
      <c r="AI271" s="4" t="s">
        <v>1656</v>
      </c>
      <c r="AJ271" s="7">
        <v>3921.0</v>
      </c>
      <c r="AK271" s="6" t="str">
        <f t="shared" si="1"/>
        <v>Verde Bidco SpACALLABLEFIXEDEURSecured</v>
      </c>
      <c r="AL271" s="7"/>
    </row>
    <row r="272" ht="15.75" customHeight="1">
      <c r="A272" s="2">
        <v>271.0</v>
      </c>
      <c r="B272" s="4" t="s">
        <v>1657</v>
      </c>
      <c r="C272" s="4" t="s">
        <v>1658</v>
      </c>
      <c r="D272" s="4" t="s">
        <v>1659</v>
      </c>
      <c r="E272" s="4" t="s">
        <v>1660</v>
      </c>
      <c r="F272" s="4" t="s">
        <v>155</v>
      </c>
      <c r="G272" s="4" t="s">
        <v>155</v>
      </c>
      <c r="H272" s="4" t="s">
        <v>155</v>
      </c>
      <c r="I272" s="4">
        <v>1.5</v>
      </c>
      <c r="J272" s="4" t="s">
        <v>1661</v>
      </c>
      <c r="K272" s="4" t="s">
        <v>1662</v>
      </c>
      <c r="L272" s="4">
        <v>1.524</v>
      </c>
      <c r="M272" s="4" t="s">
        <v>44</v>
      </c>
      <c r="N272" s="4" t="s">
        <v>45</v>
      </c>
      <c r="O272" s="4" t="s">
        <v>46</v>
      </c>
      <c r="P272" s="4" t="s">
        <v>47</v>
      </c>
      <c r="Q272" s="4" t="s">
        <v>48</v>
      </c>
      <c r="R272" s="4" t="s">
        <v>178</v>
      </c>
      <c r="S272" s="4" t="s">
        <v>50</v>
      </c>
      <c r="T272" s="4" t="s">
        <v>51</v>
      </c>
      <c r="U272" s="4" t="s">
        <v>52</v>
      </c>
      <c r="V272" s="4">
        <v>5.4692E8</v>
      </c>
      <c r="W272" s="4" t="s">
        <v>405</v>
      </c>
      <c r="X272" s="4" t="s">
        <v>406</v>
      </c>
      <c r="Y272" s="4" t="s">
        <v>75</v>
      </c>
      <c r="Z272" s="4" t="s">
        <v>76</v>
      </c>
      <c r="AA272" s="4" t="s">
        <v>366</v>
      </c>
      <c r="AB272" s="4" t="s">
        <v>892</v>
      </c>
      <c r="AC272" s="2" t="s">
        <v>1663</v>
      </c>
      <c r="AI272" s="4" t="s">
        <v>1664</v>
      </c>
      <c r="AJ272" s="7">
        <v>6422.0</v>
      </c>
      <c r="AK272" s="6" t="str">
        <f t="shared" si="1"/>
        <v>Vestas Wind Systems Finance BVCALLABLEFIXEDEURSr Unsecured</v>
      </c>
      <c r="AL272" s="7"/>
    </row>
    <row r="273" ht="15.75" customHeight="1">
      <c r="A273" s="2">
        <v>272.0</v>
      </c>
      <c r="B273" s="4" t="s">
        <v>1657</v>
      </c>
      <c r="C273" s="4" t="s">
        <v>1665</v>
      </c>
      <c r="D273" s="4" t="s">
        <v>1666</v>
      </c>
      <c r="E273" s="4" t="s">
        <v>1660</v>
      </c>
      <c r="F273" s="4" t="s">
        <v>155</v>
      </c>
      <c r="G273" s="4" t="s">
        <v>155</v>
      </c>
      <c r="H273" s="4" t="s">
        <v>155</v>
      </c>
      <c r="I273" s="4">
        <v>2.0</v>
      </c>
      <c r="J273" s="4" t="s">
        <v>1661</v>
      </c>
      <c r="K273" s="4" t="s">
        <v>1667</v>
      </c>
      <c r="L273" s="4">
        <v>2.119</v>
      </c>
      <c r="M273" s="4" t="s">
        <v>44</v>
      </c>
      <c r="N273" s="4" t="s">
        <v>45</v>
      </c>
      <c r="O273" s="4" t="s">
        <v>46</v>
      </c>
      <c r="P273" s="4" t="s">
        <v>47</v>
      </c>
      <c r="Q273" s="4" t="s">
        <v>48</v>
      </c>
      <c r="R273" s="4" t="s">
        <v>178</v>
      </c>
      <c r="S273" s="4" t="s">
        <v>50</v>
      </c>
      <c r="T273" s="4" t="s">
        <v>51</v>
      </c>
      <c r="U273" s="4" t="s">
        <v>52</v>
      </c>
      <c r="V273" s="4">
        <v>5.4692E8</v>
      </c>
      <c r="W273" s="4" t="s">
        <v>405</v>
      </c>
      <c r="X273" s="4" t="s">
        <v>406</v>
      </c>
      <c r="Y273" s="4" t="s">
        <v>75</v>
      </c>
      <c r="Z273" s="4" t="s">
        <v>76</v>
      </c>
      <c r="AA273" s="4" t="s">
        <v>366</v>
      </c>
      <c r="AB273" s="4" t="s">
        <v>892</v>
      </c>
      <c r="AC273" s="2" t="s">
        <v>1663</v>
      </c>
      <c r="AI273" s="4" t="s">
        <v>1664</v>
      </c>
      <c r="AJ273" s="7">
        <v>6422.0</v>
      </c>
      <c r="AK273" s="6" t="str">
        <f t="shared" si="1"/>
        <v>Vestas Wind Systems Finance BVCALLABLEFIXEDEURSr Unsecured</v>
      </c>
      <c r="AL273" s="7"/>
    </row>
    <row r="274" ht="15.75" customHeight="1">
      <c r="A274" s="2">
        <v>273.0</v>
      </c>
      <c r="B274" s="4" t="s">
        <v>1668</v>
      </c>
      <c r="C274" s="4" t="s">
        <v>1669</v>
      </c>
      <c r="D274" s="4" t="s">
        <v>1670</v>
      </c>
      <c r="E274" s="4" t="s">
        <v>1671</v>
      </c>
      <c r="F274" s="4" t="s">
        <v>212</v>
      </c>
      <c r="G274" s="4" t="s">
        <v>212</v>
      </c>
      <c r="H274" s="4" t="s">
        <v>212</v>
      </c>
      <c r="I274" s="4">
        <v>0.0</v>
      </c>
      <c r="J274" s="4" t="s">
        <v>1672</v>
      </c>
      <c r="K274" s="4" t="s">
        <v>1673</v>
      </c>
      <c r="L274" s="10" t="s">
        <v>121</v>
      </c>
      <c r="M274" s="4" t="s">
        <v>142</v>
      </c>
      <c r="N274" s="4" t="s">
        <v>143</v>
      </c>
      <c r="O274" s="4" t="s">
        <v>257</v>
      </c>
      <c r="P274" s="4" t="s">
        <v>47</v>
      </c>
      <c r="Q274" s="4" t="s">
        <v>48</v>
      </c>
      <c r="R274" s="4" t="s">
        <v>81</v>
      </c>
      <c r="S274" s="4" t="s">
        <v>50</v>
      </c>
      <c r="T274" s="4" t="s">
        <v>159</v>
      </c>
      <c r="U274" s="4" t="s">
        <v>118</v>
      </c>
      <c r="V274" s="4">
        <v>4.35148E8</v>
      </c>
      <c r="W274" s="4" t="s">
        <v>73</v>
      </c>
      <c r="X274" s="4" t="s">
        <v>436</v>
      </c>
      <c r="Y274" s="4" t="s">
        <v>75</v>
      </c>
      <c r="Z274" s="4" t="s">
        <v>76</v>
      </c>
      <c r="AA274" s="4" t="s">
        <v>366</v>
      </c>
      <c r="AB274" s="4" t="s">
        <v>892</v>
      </c>
      <c r="AC274" s="2" t="s">
        <v>1674</v>
      </c>
      <c r="AI274" s="4" t="s">
        <v>1675</v>
      </c>
      <c r="AJ274" s="7">
        <v>4927.0</v>
      </c>
      <c r="AK274" s="6" t="str">
        <f t="shared" si="1"/>
        <v>Voith GmbH &amp; Co KGaAAT MATURITYFLOATINGEURSr Unsecured</v>
      </c>
      <c r="AL274" s="7"/>
    </row>
    <row r="275" ht="15.75" customHeight="1">
      <c r="A275" s="2">
        <v>274.0</v>
      </c>
      <c r="B275" s="4" t="s">
        <v>1668</v>
      </c>
      <c r="C275" s="4" t="s">
        <v>1676</v>
      </c>
      <c r="D275" s="4" t="s">
        <v>1677</v>
      </c>
      <c r="E275" s="4" t="s">
        <v>1671</v>
      </c>
      <c r="F275" s="4" t="s">
        <v>212</v>
      </c>
      <c r="G275" s="4" t="s">
        <v>212</v>
      </c>
      <c r="H275" s="4" t="s">
        <v>212</v>
      </c>
      <c r="I275" s="4">
        <v>0.0</v>
      </c>
      <c r="J275" s="4" t="s">
        <v>1672</v>
      </c>
      <c r="K275" s="4" t="s">
        <v>1678</v>
      </c>
      <c r="L275" s="10" t="s">
        <v>121</v>
      </c>
      <c r="M275" s="4" t="s">
        <v>142</v>
      </c>
      <c r="N275" s="4" t="s">
        <v>143</v>
      </c>
      <c r="O275" s="4" t="s">
        <v>171</v>
      </c>
      <c r="P275" s="4" t="s">
        <v>47</v>
      </c>
      <c r="Q275" s="4" t="s">
        <v>48</v>
      </c>
      <c r="R275" s="4" t="s">
        <v>81</v>
      </c>
      <c r="S275" s="4" t="s">
        <v>50</v>
      </c>
      <c r="T275" s="4" t="s">
        <v>159</v>
      </c>
      <c r="U275" s="4" t="s">
        <v>118</v>
      </c>
      <c r="V275" s="4">
        <v>4.35148E8</v>
      </c>
      <c r="W275" s="4" t="s">
        <v>73</v>
      </c>
      <c r="X275" s="4" t="s">
        <v>436</v>
      </c>
      <c r="Y275" s="4" t="s">
        <v>75</v>
      </c>
      <c r="Z275" s="4" t="s">
        <v>76</v>
      </c>
      <c r="AA275" s="4" t="s">
        <v>366</v>
      </c>
      <c r="AB275" s="4" t="s">
        <v>892</v>
      </c>
      <c r="AC275" s="2" t="s">
        <v>1674</v>
      </c>
      <c r="AI275" s="4" t="s">
        <v>1675</v>
      </c>
      <c r="AJ275" s="7">
        <v>4927.0</v>
      </c>
      <c r="AK275" s="6" t="str">
        <f t="shared" si="1"/>
        <v>Voith GmbH &amp; Co KGaAAT MATURITYFLOATINGEURSr Unsecured</v>
      </c>
      <c r="AL275" s="7"/>
    </row>
    <row r="276" ht="15.75" customHeight="1">
      <c r="A276" s="2">
        <v>275.0</v>
      </c>
      <c r="B276" s="4" t="s">
        <v>1668</v>
      </c>
      <c r="C276" s="4" t="s">
        <v>1679</v>
      </c>
      <c r="D276" s="4" t="s">
        <v>1680</v>
      </c>
      <c r="E276" s="4" t="s">
        <v>1671</v>
      </c>
      <c r="F276" s="4" t="s">
        <v>212</v>
      </c>
      <c r="G276" s="4" t="s">
        <v>212</v>
      </c>
      <c r="H276" s="4" t="s">
        <v>212</v>
      </c>
      <c r="I276" s="4">
        <v>0.0</v>
      </c>
      <c r="J276" s="4" t="s">
        <v>1672</v>
      </c>
      <c r="K276" s="4" t="s">
        <v>1681</v>
      </c>
      <c r="L276" s="10" t="s">
        <v>121</v>
      </c>
      <c r="M276" s="4" t="s">
        <v>142</v>
      </c>
      <c r="N276" s="4" t="s">
        <v>143</v>
      </c>
      <c r="O276" s="4" t="s">
        <v>167</v>
      </c>
      <c r="P276" s="4" t="s">
        <v>47</v>
      </c>
      <c r="Q276" s="4" t="s">
        <v>48</v>
      </c>
      <c r="R276" s="4" t="s">
        <v>81</v>
      </c>
      <c r="S276" s="4" t="s">
        <v>50</v>
      </c>
      <c r="T276" s="4" t="s">
        <v>159</v>
      </c>
      <c r="U276" s="4" t="s">
        <v>118</v>
      </c>
      <c r="V276" s="4">
        <v>4.35148E8</v>
      </c>
      <c r="W276" s="4" t="s">
        <v>73</v>
      </c>
      <c r="X276" s="4" t="s">
        <v>436</v>
      </c>
      <c r="Y276" s="4" t="s">
        <v>75</v>
      </c>
      <c r="Z276" s="4" t="s">
        <v>76</v>
      </c>
      <c r="AA276" s="4" t="s">
        <v>366</v>
      </c>
      <c r="AB276" s="4" t="s">
        <v>892</v>
      </c>
      <c r="AC276" s="2" t="s">
        <v>1674</v>
      </c>
      <c r="AI276" s="4" t="s">
        <v>1675</v>
      </c>
      <c r="AJ276" s="7">
        <v>4927.0</v>
      </c>
      <c r="AK276" s="6" t="str">
        <f t="shared" si="1"/>
        <v>Voith GmbH &amp; Co KGaAAT MATURITYFLOATINGEURSr Unsecured</v>
      </c>
      <c r="AL276" s="7"/>
    </row>
    <row r="277" ht="15.75" customHeight="1">
      <c r="A277" s="2">
        <v>276.0</v>
      </c>
      <c r="B277" s="4" t="s">
        <v>1682</v>
      </c>
      <c r="C277" s="4" t="s">
        <v>1683</v>
      </c>
      <c r="D277" s="4" t="s">
        <v>1684</v>
      </c>
      <c r="E277" s="4" t="s">
        <v>1685</v>
      </c>
      <c r="F277" s="4" t="s">
        <v>212</v>
      </c>
      <c r="G277" s="4" t="s">
        <v>212</v>
      </c>
      <c r="H277" s="4" t="s">
        <v>212</v>
      </c>
      <c r="I277" s="4">
        <v>4.0</v>
      </c>
      <c r="J277" s="4" t="s">
        <v>1686</v>
      </c>
      <c r="K277" s="4" t="s">
        <v>98</v>
      </c>
      <c r="L277" s="19">
        <v>4.0</v>
      </c>
      <c r="M277" s="4" t="s">
        <v>1571</v>
      </c>
      <c r="N277" s="4" t="s">
        <v>45</v>
      </c>
      <c r="O277" s="4" t="s">
        <v>98</v>
      </c>
      <c r="P277" s="4" t="s">
        <v>1687</v>
      </c>
      <c r="Q277" s="4" t="s">
        <v>48</v>
      </c>
      <c r="R277" s="4" t="s">
        <v>81</v>
      </c>
      <c r="S277" s="4" t="s">
        <v>50</v>
      </c>
      <c r="T277" s="4" t="s">
        <v>1573</v>
      </c>
      <c r="U277" s="4" t="s">
        <v>52</v>
      </c>
      <c r="V277" s="4">
        <v>1.82193E8</v>
      </c>
      <c r="W277" s="4" t="s">
        <v>73</v>
      </c>
      <c r="X277" s="4" t="s">
        <v>436</v>
      </c>
      <c r="Y277" s="4" t="s">
        <v>75</v>
      </c>
      <c r="Z277" s="4" t="s">
        <v>76</v>
      </c>
      <c r="AA277" s="4" t="s">
        <v>366</v>
      </c>
      <c r="AB277" s="4" t="s">
        <v>892</v>
      </c>
      <c r="AC277" s="10" t="s">
        <v>121</v>
      </c>
      <c r="AI277" s="4" t="s">
        <v>1688</v>
      </c>
      <c r="AJ277" s="7">
        <v>4018.0</v>
      </c>
      <c r="AK277" s="6" t="str">
        <f t="shared" si="1"/>
        <v>Vossloh AGPERP/CALLVARIABLEEURSubordinated</v>
      </c>
      <c r="AL277" s="7"/>
    </row>
    <row r="278" ht="15.75" customHeight="1">
      <c r="A278" s="2">
        <v>277.0</v>
      </c>
      <c r="B278" s="4" t="s">
        <v>1689</v>
      </c>
      <c r="C278" s="4" t="s">
        <v>1690</v>
      </c>
      <c r="D278" s="4" t="s">
        <v>1691</v>
      </c>
      <c r="E278" s="4" t="s">
        <v>1692</v>
      </c>
      <c r="F278" s="4" t="s">
        <v>41</v>
      </c>
      <c r="G278" s="4" t="s">
        <v>41</v>
      </c>
      <c r="H278" s="4" t="s">
        <v>41</v>
      </c>
      <c r="I278" s="4">
        <v>3.875</v>
      </c>
      <c r="J278" s="4" t="s">
        <v>1693</v>
      </c>
      <c r="K278" s="4" t="s">
        <v>1694</v>
      </c>
      <c r="L278" s="20">
        <v>3.879</v>
      </c>
      <c r="M278" s="4" t="s">
        <v>44</v>
      </c>
      <c r="N278" s="4" t="s">
        <v>45</v>
      </c>
      <c r="O278" s="4" t="s">
        <v>98</v>
      </c>
      <c r="P278" s="4" t="s">
        <v>47</v>
      </c>
      <c r="Q278" s="4" t="s">
        <v>48</v>
      </c>
      <c r="R278" s="4" t="s">
        <v>404</v>
      </c>
      <c r="S278" s="4" t="s">
        <v>50</v>
      </c>
      <c r="T278" s="4" t="s">
        <v>51</v>
      </c>
      <c r="U278" s="4" t="s">
        <v>52</v>
      </c>
      <c r="V278" s="4">
        <v>4.46048E8</v>
      </c>
      <c r="W278" s="4" t="s">
        <v>73</v>
      </c>
      <c r="X278" s="4" t="s">
        <v>74</v>
      </c>
      <c r="Y278" s="4" t="s">
        <v>75</v>
      </c>
      <c r="Z278" s="4" t="s">
        <v>76</v>
      </c>
      <c r="AA278" s="4" t="s">
        <v>160</v>
      </c>
      <c r="AB278" s="4" t="s">
        <v>160</v>
      </c>
      <c r="AC278" s="2" t="s">
        <v>1695</v>
      </c>
      <c r="AI278" s="4" t="s">
        <v>1696</v>
      </c>
      <c r="AJ278" s="7">
        <v>5061.0</v>
      </c>
      <c r="AK278" s="6" t="str">
        <f t="shared" si="1"/>
        <v>Webuild SpACALLABLEFIXEDEURSr Unsecured</v>
      </c>
      <c r="AL278" s="7"/>
    </row>
    <row r="279" ht="15.75" customHeight="1">
      <c r="A279" s="2">
        <v>278.0</v>
      </c>
      <c r="B279" s="4" t="s">
        <v>1697</v>
      </c>
      <c r="C279" s="4" t="s">
        <v>1698</v>
      </c>
      <c r="D279" s="4" t="s">
        <v>1699</v>
      </c>
      <c r="E279" s="4" t="s">
        <v>1700</v>
      </c>
      <c r="F279" s="4" t="s">
        <v>198</v>
      </c>
      <c r="G279" s="4" t="s">
        <v>198</v>
      </c>
      <c r="H279" s="4" t="s">
        <v>198</v>
      </c>
      <c r="I279" s="4">
        <v>8.801</v>
      </c>
      <c r="J279" s="4" t="s">
        <v>1701</v>
      </c>
      <c r="K279" s="4" t="s">
        <v>1702</v>
      </c>
      <c r="L279" s="21">
        <v>7.6839</v>
      </c>
      <c r="M279" s="4" t="s">
        <v>44</v>
      </c>
      <c r="N279" s="4" t="s">
        <v>45</v>
      </c>
      <c r="O279" s="4" t="s">
        <v>533</v>
      </c>
      <c r="P279" s="4" t="s">
        <v>319</v>
      </c>
      <c r="Q279" s="4" t="s">
        <v>201</v>
      </c>
      <c r="R279" s="4" t="s">
        <v>81</v>
      </c>
      <c r="S279" s="4" t="s">
        <v>50</v>
      </c>
      <c r="T279" s="4" t="s">
        <v>159</v>
      </c>
      <c r="U279" s="4" t="s">
        <v>202</v>
      </c>
      <c r="V279" s="4">
        <v>5.2704E7</v>
      </c>
      <c r="W279" s="4" t="s">
        <v>101</v>
      </c>
      <c r="X279" s="4" t="s">
        <v>1703</v>
      </c>
      <c r="Y279" s="4" t="s">
        <v>75</v>
      </c>
      <c r="Z279" s="4" t="s">
        <v>76</v>
      </c>
      <c r="AA279" s="4" t="s">
        <v>160</v>
      </c>
      <c r="AB279" s="4" t="s">
        <v>160</v>
      </c>
      <c r="AC279" s="2" t="s">
        <v>1704</v>
      </c>
      <c r="AI279" s="4" t="s">
        <v>1705</v>
      </c>
      <c r="AJ279" s="7">
        <v>4135.0</v>
      </c>
      <c r="AK279" s="6" t="str">
        <f t="shared" si="1"/>
        <v>YA Holding ABCALLABLEFLOATINGSEKSecured</v>
      </c>
      <c r="AL279" s="7"/>
    </row>
    <row r="280" ht="15.75" customHeight="1">
      <c r="A280" s="2">
        <v>279.0</v>
      </c>
      <c r="B280" s="4" t="s">
        <v>1706</v>
      </c>
      <c r="C280" s="4" t="s">
        <v>1707</v>
      </c>
      <c r="D280" s="4" t="s">
        <v>1708</v>
      </c>
      <c r="E280" s="4" t="s">
        <v>1709</v>
      </c>
      <c r="F280" s="4" t="s">
        <v>212</v>
      </c>
      <c r="G280" s="4" t="s">
        <v>212</v>
      </c>
      <c r="H280" s="4" t="s">
        <v>212</v>
      </c>
      <c r="I280" s="4">
        <v>0.0</v>
      </c>
      <c r="J280" s="4" t="s">
        <v>1710</v>
      </c>
      <c r="K280" s="4" t="s">
        <v>1711</v>
      </c>
      <c r="L280" s="10" t="s">
        <v>121</v>
      </c>
      <c r="M280" s="4" t="s">
        <v>142</v>
      </c>
      <c r="N280" s="4" t="s">
        <v>143</v>
      </c>
      <c r="O280" s="4" t="s">
        <v>167</v>
      </c>
      <c r="P280" s="4" t="s">
        <v>47</v>
      </c>
      <c r="Q280" s="4" t="s">
        <v>48</v>
      </c>
      <c r="R280" s="4" t="s">
        <v>81</v>
      </c>
      <c r="S280" s="4" t="s">
        <v>50</v>
      </c>
      <c r="T280" s="4" t="s">
        <v>51</v>
      </c>
      <c r="U280" s="4" t="s">
        <v>52</v>
      </c>
      <c r="V280" s="4">
        <v>5.87805E7</v>
      </c>
      <c r="W280" s="4" t="s">
        <v>73</v>
      </c>
      <c r="X280" s="4" t="s">
        <v>74</v>
      </c>
      <c r="Y280" s="4" t="s">
        <v>75</v>
      </c>
      <c r="Z280" s="4" t="s">
        <v>76</v>
      </c>
      <c r="AA280" s="4" t="s">
        <v>366</v>
      </c>
      <c r="AB280" s="4" t="s">
        <v>1712</v>
      </c>
      <c r="AC280" s="2" t="s">
        <v>1713</v>
      </c>
      <c r="AI280" s="4" t="s">
        <v>1714</v>
      </c>
      <c r="AJ280" s="7">
        <v>3878.0</v>
      </c>
      <c r="AK280" s="6" t="str">
        <f t="shared" si="1"/>
        <v>Zeppelin GmbHAT MATURITYFIXEDEURSr Unsecured</v>
      </c>
      <c r="AL280" s="7"/>
    </row>
    <row r="281" ht="15.75" customHeight="1">
      <c r="A281" s="2">
        <v>280.0</v>
      </c>
      <c r="B281" s="4" t="s">
        <v>1706</v>
      </c>
      <c r="C281" s="4" t="s">
        <v>1715</v>
      </c>
      <c r="D281" s="4" t="s">
        <v>1716</v>
      </c>
      <c r="E281" s="4" t="s">
        <v>1709</v>
      </c>
      <c r="F281" s="4" t="s">
        <v>212</v>
      </c>
      <c r="G281" s="4" t="s">
        <v>212</v>
      </c>
      <c r="H281" s="4" t="s">
        <v>212</v>
      </c>
      <c r="I281" s="4">
        <v>0.0</v>
      </c>
      <c r="J281" s="4" t="s">
        <v>1710</v>
      </c>
      <c r="K281" s="4" t="s">
        <v>1717</v>
      </c>
      <c r="L281" s="10" t="s">
        <v>121</v>
      </c>
      <c r="M281" s="4" t="s">
        <v>142</v>
      </c>
      <c r="N281" s="4" t="s">
        <v>143</v>
      </c>
      <c r="O281" s="4" t="s">
        <v>257</v>
      </c>
      <c r="P281" s="4" t="s">
        <v>47</v>
      </c>
      <c r="Q281" s="4" t="s">
        <v>48</v>
      </c>
      <c r="R281" s="4" t="s">
        <v>81</v>
      </c>
      <c r="S281" s="4" t="s">
        <v>50</v>
      </c>
      <c r="T281" s="4" t="s">
        <v>51</v>
      </c>
      <c r="U281" s="4" t="s">
        <v>52</v>
      </c>
      <c r="V281" s="4">
        <v>5.87805E7</v>
      </c>
      <c r="W281" s="4" t="s">
        <v>73</v>
      </c>
      <c r="X281" s="4" t="s">
        <v>74</v>
      </c>
      <c r="Y281" s="4" t="s">
        <v>75</v>
      </c>
      <c r="Z281" s="4" t="s">
        <v>76</v>
      </c>
      <c r="AA281" s="4" t="s">
        <v>366</v>
      </c>
      <c r="AB281" s="4" t="s">
        <v>1712</v>
      </c>
      <c r="AC281" s="2" t="s">
        <v>1713</v>
      </c>
      <c r="AI281" s="4" t="s">
        <v>1714</v>
      </c>
      <c r="AJ281" s="7">
        <v>3878.0</v>
      </c>
      <c r="AK281" s="6" t="str">
        <f t="shared" si="1"/>
        <v>Zeppelin GmbHAT MATURITYFIXEDEURSr Unsecured</v>
      </c>
      <c r="AL281" s="7"/>
    </row>
    <row r="282" ht="15.75" customHeight="1">
      <c r="A282" s="2">
        <v>281.0</v>
      </c>
      <c r="B282" s="4" t="s">
        <v>1718</v>
      </c>
      <c r="C282" s="4" t="s">
        <v>1719</v>
      </c>
      <c r="D282" s="4" t="s">
        <v>1720</v>
      </c>
      <c r="E282" s="4" t="s">
        <v>1721</v>
      </c>
      <c r="F282" s="4" t="s">
        <v>212</v>
      </c>
      <c r="G282" s="4" t="s">
        <v>212</v>
      </c>
      <c r="H282" s="4" t="s">
        <v>212</v>
      </c>
      <c r="I282" s="4">
        <v>0.0</v>
      </c>
      <c r="J282" s="4" t="s">
        <v>1722</v>
      </c>
      <c r="K282" s="4" t="s">
        <v>1723</v>
      </c>
      <c r="L282" s="10" t="s">
        <v>121</v>
      </c>
      <c r="M282" s="4" t="s">
        <v>142</v>
      </c>
      <c r="N282" s="4" t="s">
        <v>143</v>
      </c>
      <c r="O282" s="4" t="s">
        <v>1724</v>
      </c>
      <c r="P282" s="4" t="s">
        <v>47</v>
      </c>
      <c r="Q282" s="4" t="s">
        <v>48</v>
      </c>
      <c r="R282" s="4" t="s">
        <v>81</v>
      </c>
      <c r="S282" s="4" t="s">
        <v>50</v>
      </c>
      <c r="T282" s="4" t="s">
        <v>159</v>
      </c>
      <c r="U282" s="4" t="s">
        <v>118</v>
      </c>
      <c r="V282" s="4">
        <v>5.5833E8</v>
      </c>
      <c r="W282" s="4" t="s">
        <v>203</v>
      </c>
      <c r="X282" s="4" t="s">
        <v>204</v>
      </c>
      <c r="Y282" s="4" t="s">
        <v>55</v>
      </c>
      <c r="Z282" s="4" t="s">
        <v>56</v>
      </c>
      <c r="AA282" s="4" t="s">
        <v>56</v>
      </c>
      <c r="AB282" s="4" t="s">
        <v>56</v>
      </c>
      <c r="AC282" s="2" t="s">
        <v>1725</v>
      </c>
      <c r="AI282" s="4" t="s">
        <v>1726</v>
      </c>
      <c r="AJ282" s="7">
        <v>5521.0</v>
      </c>
      <c r="AK282" s="6" t="str">
        <f t="shared" si="1"/>
        <v>degewo AGAT MATURITYFLOATINGEURSr Unsecured</v>
      </c>
      <c r="AL282" s="7"/>
    </row>
    <row r="283" ht="15.75" customHeight="1">
      <c r="A283" s="2">
        <v>282.0</v>
      </c>
      <c r="B283" s="4" t="s">
        <v>1718</v>
      </c>
      <c r="C283" s="4" t="s">
        <v>1727</v>
      </c>
      <c r="D283" s="4" t="s">
        <v>1728</v>
      </c>
      <c r="E283" s="4" t="s">
        <v>1721</v>
      </c>
      <c r="F283" s="4" t="s">
        <v>212</v>
      </c>
      <c r="G283" s="4" t="s">
        <v>212</v>
      </c>
      <c r="H283" s="4" t="s">
        <v>212</v>
      </c>
      <c r="I283" s="4">
        <v>0.0</v>
      </c>
      <c r="J283" s="4" t="s">
        <v>1722</v>
      </c>
      <c r="K283" s="4" t="s">
        <v>1729</v>
      </c>
      <c r="L283" s="10" t="s">
        <v>121</v>
      </c>
      <c r="M283" s="4" t="s">
        <v>142</v>
      </c>
      <c r="N283" s="4" t="s">
        <v>143</v>
      </c>
      <c r="O283" s="4" t="s">
        <v>1730</v>
      </c>
      <c r="P283" s="4" t="s">
        <v>47</v>
      </c>
      <c r="Q283" s="4" t="s">
        <v>48</v>
      </c>
      <c r="R283" s="4" t="s">
        <v>81</v>
      </c>
      <c r="S283" s="4" t="s">
        <v>50</v>
      </c>
      <c r="T283" s="4" t="s">
        <v>159</v>
      </c>
      <c r="U283" s="4" t="s">
        <v>118</v>
      </c>
      <c r="V283" s="4">
        <v>5.5833E8</v>
      </c>
      <c r="W283" s="4" t="s">
        <v>203</v>
      </c>
      <c r="X283" s="4" t="s">
        <v>204</v>
      </c>
      <c r="Y283" s="4" t="s">
        <v>55</v>
      </c>
      <c r="Z283" s="4" t="s">
        <v>56</v>
      </c>
      <c r="AA283" s="4" t="s">
        <v>56</v>
      </c>
      <c r="AB283" s="4" t="s">
        <v>56</v>
      </c>
      <c r="AC283" s="2" t="s">
        <v>1725</v>
      </c>
      <c r="AI283" s="4" t="s">
        <v>1726</v>
      </c>
      <c r="AJ283" s="7">
        <v>5521.0</v>
      </c>
      <c r="AK283" s="6" t="str">
        <f t="shared" si="1"/>
        <v>degewo AGAT MATURITYFLOATINGEURSr Unsecured</v>
      </c>
      <c r="AL283" s="7"/>
    </row>
    <row r="284" ht="15.75" customHeight="1">
      <c r="A284" s="2">
        <v>283.0</v>
      </c>
      <c r="B284" s="4" t="s">
        <v>1718</v>
      </c>
      <c r="C284" s="4" t="s">
        <v>1731</v>
      </c>
      <c r="D284" s="4" t="s">
        <v>1732</v>
      </c>
      <c r="E284" s="4" t="s">
        <v>1721</v>
      </c>
      <c r="F284" s="4" t="s">
        <v>212</v>
      </c>
      <c r="G284" s="4" t="s">
        <v>212</v>
      </c>
      <c r="H284" s="4" t="s">
        <v>212</v>
      </c>
      <c r="I284" s="4">
        <v>0.0</v>
      </c>
      <c r="J284" s="4" t="s">
        <v>1722</v>
      </c>
      <c r="K284" s="4" t="s">
        <v>1733</v>
      </c>
      <c r="L284" s="10" t="s">
        <v>121</v>
      </c>
      <c r="M284" s="4" t="s">
        <v>142</v>
      </c>
      <c r="N284" s="4" t="s">
        <v>143</v>
      </c>
      <c r="O284" s="4" t="s">
        <v>1734</v>
      </c>
      <c r="P284" s="4" t="s">
        <v>47</v>
      </c>
      <c r="Q284" s="4" t="s">
        <v>48</v>
      </c>
      <c r="R284" s="4" t="s">
        <v>81</v>
      </c>
      <c r="S284" s="4" t="s">
        <v>50</v>
      </c>
      <c r="T284" s="4" t="s">
        <v>159</v>
      </c>
      <c r="U284" s="4" t="s">
        <v>118</v>
      </c>
      <c r="V284" s="4">
        <v>5.5833E8</v>
      </c>
      <c r="W284" s="4" t="s">
        <v>203</v>
      </c>
      <c r="X284" s="4" t="s">
        <v>204</v>
      </c>
      <c r="Y284" s="4" t="s">
        <v>55</v>
      </c>
      <c r="Z284" s="4" t="s">
        <v>56</v>
      </c>
      <c r="AA284" s="4" t="s">
        <v>56</v>
      </c>
      <c r="AB284" s="4" t="s">
        <v>56</v>
      </c>
      <c r="AC284" s="2" t="s">
        <v>1725</v>
      </c>
      <c r="AI284" s="4" t="s">
        <v>1726</v>
      </c>
      <c r="AJ284" s="7">
        <v>5521.0</v>
      </c>
      <c r="AK284" s="6" t="str">
        <f t="shared" si="1"/>
        <v>degewo AGAT MATURITYFLOATINGEURSr Unsecured</v>
      </c>
      <c r="AL284" s="7"/>
    </row>
    <row r="285" ht="15.75" customHeight="1">
      <c r="A285" s="2">
        <v>284.0</v>
      </c>
      <c r="B285" s="4" t="s">
        <v>1718</v>
      </c>
      <c r="C285" s="4" t="s">
        <v>1735</v>
      </c>
      <c r="D285" s="4" t="s">
        <v>1736</v>
      </c>
      <c r="E285" s="4" t="s">
        <v>1721</v>
      </c>
      <c r="F285" s="4" t="s">
        <v>212</v>
      </c>
      <c r="G285" s="4" t="s">
        <v>212</v>
      </c>
      <c r="H285" s="4" t="s">
        <v>212</v>
      </c>
      <c r="I285" s="4">
        <v>0.0</v>
      </c>
      <c r="J285" s="4" t="s">
        <v>1722</v>
      </c>
      <c r="K285" s="4" t="s">
        <v>1737</v>
      </c>
      <c r="L285" s="10" t="s">
        <v>121</v>
      </c>
      <c r="M285" s="4" t="s">
        <v>142</v>
      </c>
      <c r="N285" s="4" t="s">
        <v>143</v>
      </c>
      <c r="O285" s="4" t="s">
        <v>1738</v>
      </c>
      <c r="P285" s="4" t="s">
        <v>47</v>
      </c>
      <c r="Q285" s="4" t="s">
        <v>48</v>
      </c>
      <c r="R285" s="4" t="s">
        <v>81</v>
      </c>
      <c r="S285" s="4" t="s">
        <v>50</v>
      </c>
      <c r="T285" s="4" t="s">
        <v>159</v>
      </c>
      <c r="U285" s="4" t="s">
        <v>118</v>
      </c>
      <c r="V285" s="4">
        <v>5.5833E8</v>
      </c>
      <c r="W285" s="4" t="s">
        <v>203</v>
      </c>
      <c r="X285" s="4" t="s">
        <v>204</v>
      </c>
      <c r="Y285" s="4" t="s">
        <v>55</v>
      </c>
      <c r="Z285" s="4" t="s">
        <v>56</v>
      </c>
      <c r="AA285" s="4" t="s">
        <v>56</v>
      </c>
      <c r="AB285" s="4" t="s">
        <v>56</v>
      </c>
      <c r="AC285" s="2" t="s">
        <v>1725</v>
      </c>
      <c r="AI285" s="4" t="s">
        <v>1726</v>
      </c>
      <c r="AJ285" s="7">
        <v>5521.0</v>
      </c>
      <c r="AK285" s="6" t="str">
        <f t="shared" si="1"/>
        <v>degewo AGAT MATURITYFLOATINGEURSr Unsecured</v>
      </c>
      <c r="AL285" s="7"/>
    </row>
    <row r="286" ht="15.75" customHeight="1">
      <c r="A286" s="2">
        <v>285.0</v>
      </c>
      <c r="B286" s="4" t="s">
        <v>1718</v>
      </c>
      <c r="C286" s="4" t="s">
        <v>1739</v>
      </c>
      <c r="D286" s="4" t="s">
        <v>1740</v>
      </c>
      <c r="E286" s="4" t="s">
        <v>1721</v>
      </c>
      <c r="F286" s="4" t="s">
        <v>212</v>
      </c>
      <c r="G286" s="4" t="s">
        <v>212</v>
      </c>
      <c r="H286" s="4" t="s">
        <v>212</v>
      </c>
      <c r="I286" s="4">
        <v>0.0</v>
      </c>
      <c r="J286" s="4" t="s">
        <v>1722</v>
      </c>
      <c r="K286" s="4" t="s">
        <v>1741</v>
      </c>
      <c r="L286" s="10" t="s">
        <v>121</v>
      </c>
      <c r="M286" s="4" t="s">
        <v>142</v>
      </c>
      <c r="N286" s="4" t="s">
        <v>143</v>
      </c>
      <c r="O286" s="4" t="s">
        <v>257</v>
      </c>
      <c r="P286" s="4" t="s">
        <v>47</v>
      </c>
      <c r="Q286" s="4" t="s">
        <v>48</v>
      </c>
      <c r="R286" s="4" t="s">
        <v>81</v>
      </c>
      <c r="S286" s="4" t="s">
        <v>50</v>
      </c>
      <c r="T286" s="4" t="s">
        <v>159</v>
      </c>
      <c r="U286" s="4" t="s">
        <v>118</v>
      </c>
      <c r="V286" s="4">
        <v>5.5833E8</v>
      </c>
      <c r="W286" s="4" t="s">
        <v>203</v>
      </c>
      <c r="X286" s="4" t="s">
        <v>204</v>
      </c>
      <c r="Y286" s="4" t="s">
        <v>55</v>
      </c>
      <c r="Z286" s="4" t="s">
        <v>56</v>
      </c>
      <c r="AA286" s="4" t="s">
        <v>56</v>
      </c>
      <c r="AB286" s="4" t="s">
        <v>56</v>
      </c>
      <c r="AC286" s="2" t="s">
        <v>1725</v>
      </c>
      <c r="AI286" s="4" t="s">
        <v>1726</v>
      </c>
      <c r="AJ286" s="7">
        <v>5521.0</v>
      </c>
      <c r="AK286" s="6" t="str">
        <f t="shared" si="1"/>
        <v>degewo AGAT MATURITYFLOATINGEURSr Unsecured</v>
      </c>
      <c r="AL286" s="7"/>
    </row>
    <row r="287" ht="15.75" customHeight="1">
      <c r="A287" s="2">
        <v>286.0</v>
      </c>
      <c r="B287" s="4" t="s">
        <v>1718</v>
      </c>
      <c r="C287" s="4" t="s">
        <v>1742</v>
      </c>
      <c r="D287" s="4" t="s">
        <v>1743</v>
      </c>
      <c r="E287" s="4" t="s">
        <v>1721</v>
      </c>
      <c r="F287" s="4" t="s">
        <v>212</v>
      </c>
      <c r="G287" s="4" t="s">
        <v>212</v>
      </c>
      <c r="H287" s="4" t="s">
        <v>212</v>
      </c>
      <c r="I287" s="4">
        <v>0.0</v>
      </c>
      <c r="J287" s="4" t="s">
        <v>1722</v>
      </c>
      <c r="K287" s="4" t="s">
        <v>1744</v>
      </c>
      <c r="L287" s="10" t="s">
        <v>121</v>
      </c>
      <c r="M287" s="4" t="s">
        <v>142</v>
      </c>
      <c r="N287" s="4" t="s">
        <v>143</v>
      </c>
      <c r="O287" s="4" t="s">
        <v>167</v>
      </c>
      <c r="P287" s="4" t="s">
        <v>47</v>
      </c>
      <c r="Q287" s="4" t="s">
        <v>48</v>
      </c>
      <c r="R287" s="4" t="s">
        <v>81</v>
      </c>
      <c r="S287" s="4" t="s">
        <v>50</v>
      </c>
      <c r="T287" s="4" t="s">
        <v>159</v>
      </c>
      <c r="U287" s="4" t="s">
        <v>118</v>
      </c>
      <c r="V287" s="4">
        <v>5.5833E8</v>
      </c>
      <c r="W287" s="4" t="s">
        <v>203</v>
      </c>
      <c r="X287" s="4" t="s">
        <v>204</v>
      </c>
      <c r="Y287" s="4" t="s">
        <v>55</v>
      </c>
      <c r="Z287" s="4" t="s">
        <v>56</v>
      </c>
      <c r="AA287" s="4" t="s">
        <v>56</v>
      </c>
      <c r="AB287" s="4" t="s">
        <v>56</v>
      </c>
      <c r="AC287" s="2" t="s">
        <v>1725</v>
      </c>
      <c r="AI287" s="4" t="s">
        <v>1726</v>
      </c>
      <c r="AJ287" s="7">
        <v>5521.0</v>
      </c>
      <c r="AK287" s="6" t="str">
        <f t="shared" si="1"/>
        <v>degewo AGAT MATURITYFLOATINGEURSr Unsecured</v>
      </c>
      <c r="AL287" s="7"/>
    </row>
    <row r="288" ht="15.75" customHeight="1">
      <c r="A288" s="2">
        <v>287.0</v>
      </c>
      <c r="B288" s="4" t="s">
        <v>1718</v>
      </c>
      <c r="C288" s="4" t="s">
        <v>1745</v>
      </c>
      <c r="D288" s="4" t="s">
        <v>1746</v>
      </c>
      <c r="E288" s="4" t="s">
        <v>1721</v>
      </c>
      <c r="F288" s="4" t="s">
        <v>212</v>
      </c>
      <c r="G288" s="4" t="s">
        <v>212</v>
      </c>
      <c r="H288" s="4" t="s">
        <v>212</v>
      </c>
      <c r="I288" s="4">
        <v>0.0</v>
      </c>
      <c r="J288" s="4" t="s">
        <v>1722</v>
      </c>
      <c r="K288" s="4" t="s">
        <v>1747</v>
      </c>
      <c r="L288" s="10" t="s">
        <v>121</v>
      </c>
      <c r="M288" s="4" t="s">
        <v>142</v>
      </c>
      <c r="N288" s="4" t="s">
        <v>143</v>
      </c>
      <c r="O288" s="4" t="s">
        <v>171</v>
      </c>
      <c r="P288" s="4" t="s">
        <v>47</v>
      </c>
      <c r="Q288" s="4" t="s">
        <v>48</v>
      </c>
      <c r="R288" s="4" t="s">
        <v>81</v>
      </c>
      <c r="S288" s="4" t="s">
        <v>50</v>
      </c>
      <c r="T288" s="4" t="s">
        <v>159</v>
      </c>
      <c r="U288" s="4" t="s">
        <v>118</v>
      </c>
      <c r="V288" s="4">
        <v>5.5833E8</v>
      </c>
      <c r="W288" s="4" t="s">
        <v>203</v>
      </c>
      <c r="X288" s="4" t="s">
        <v>204</v>
      </c>
      <c r="Y288" s="4" t="s">
        <v>55</v>
      </c>
      <c r="Z288" s="4" t="s">
        <v>56</v>
      </c>
      <c r="AA288" s="4" t="s">
        <v>56</v>
      </c>
      <c r="AB288" s="4" t="s">
        <v>56</v>
      </c>
      <c r="AC288" s="2" t="s">
        <v>1725</v>
      </c>
      <c r="AI288" s="4" t="s">
        <v>1726</v>
      </c>
      <c r="AJ288" s="7">
        <v>5521.0</v>
      </c>
      <c r="AK288" s="6" t="str">
        <f t="shared" si="1"/>
        <v>degewo AGAT MATURITYFLOATINGEURSr Unsecured</v>
      </c>
      <c r="AL288" s="7"/>
    </row>
    <row r="289" ht="15.75" customHeight="1">
      <c r="A289" s="2">
        <v>288.0</v>
      </c>
      <c r="B289" s="4" t="s">
        <v>1718</v>
      </c>
      <c r="C289" s="4" t="s">
        <v>1748</v>
      </c>
      <c r="D289" s="4" t="s">
        <v>1749</v>
      </c>
      <c r="E289" s="4" t="s">
        <v>1721</v>
      </c>
      <c r="F289" s="4" t="s">
        <v>212</v>
      </c>
      <c r="G289" s="4" t="s">
        <v>212</v>
      </c>
      <c r="H289" s="4" t="s">
        <v>212</v>
      </c>
      <c r="I289" s="4">
        <v>0.0</v>
      </c>
      <c r="J289" s="4" t="s">
        <v>1722</v>
      </c>
      <c r="K289" s="4" t="s">
        <v>1750</v>
      </c>
      <c r="L289" s="10" t="s">
        <v>121</v>
      </c>
      <c r="M289" s="4" t="s">
        <v>142</v>
      </c>
      <c r="N289" s="4" t="s">
        <v>143</v>
      </c>
      <c r="O289" s="4" t="s">
        <v>158</v>
      </c>
      <c r="P289" s="4" t="s">
        <v>47</v>
      </c>
      <c r="Q289" s="4" t="s">
        <v>48</v>
      </c>
      <c r="R289" s="4" t="s">
        <v>81</v>
      </c>
      <c r="S289" s="4" t="s">
        <v>50</v>
      </c>
      <c r="T289" s="4" t="s">
        <v>159</v>
      </c>
      <c r="U289" s="4" t="s">
        <v>118</v>
      </c>
      <c r="V289" s="4">
        <v>5.5833E8</v>
      </c>
      <c r="W289" s="4" t="s">
        <v>203</v>
      </c>
      <c r="X289" s="4" t="s">
        <v>204</v>
      </c>
      <c r="Y289" s="4" t="s">
        <v>55</v>
      </c>
      <c r="Z289" s="4" t="s">
        <v>56</v>
      </c>
      <c r="AA289" s="4" t="s">
        <v>56</v>
      </c>
      <c r="AB289" s="4" t="s">
        <v>56</v>
      </c>
      <c r="AC289" s="2" t="s">
        <v>1725</v>
      </c>
      <c r="AI289" s="4" t="s">
        <v>1726</v>
      </c>
      <c r="AJ289" s="7">
        <v>5521.0</v>
      </c>
      <c r="AK289" s="6" t="str">
        <f t="shared" si="1"/>
        <v>degewo AGAT MATURITYFLOATINGEURSr Unsecured</v>
      </c>
      <c r="AL289" s="7"/>
    </row>
    <row r="290" ht="15.75" customHeight="1">
      <c r="A290" s="2">
        <v>289.0</v>
      </c>
      <c r="B290" s="4" t="s">
        <v>1718</v>
      </c>
      <c r="C290" s="4" t="s">
        <v>1751</v>
      </c>
      <c r="D290" s="4" t="s">
        <v>1752</v>
      </c>
      <c r="E290" s="4" t="s">
        <v>1721</v>
      </c>
      <c r="F290" s="4" t="s">
        <v>212</v>
      </c>
      <c r="G290" s="4" t="s">
        <v>212</v>
      </c>
      <c r="H290" s="4" t="s">
        <v>212</v>
      </c>
      <c r="I290" s="4">
        <v>0.0</v>
      </c>
      <c r="J290" s="4" t="s">
        <v>1722</v>
      </c>
      <c r="K290" s="4" t="s">
        <v>1753</v>
      </c>
      <c r="L290" s="10" t="s">
        <v>121</v>
      </c>
      <c r="M290" s="4" t="s">
        <v>142</v>
      </c>
      <c r="N290" s="4" t="s">
        <v>143</v>
      </c>
      <c r="O290" s="4" t="s">
        <v>1754</v>
      </c>
      <c r="P290" s="4" t="s">
        <v>47</v>
      </c>
      <c r="Q290" s="4" t="s">
        <v>48</v>
      </c>
      <c r="R290" s="4" t="s">
        <v>81</v>
      </c>
      <c r="S290" s="4" t="s">
        <v>50</v>
      </c>
      <c r="T290" s="4" t="s">
        <v>159</v>
      </c>
      <c r="U290" s="4" t="s">
        <v>118</v>
      </c>
      <c r="V290" s="4">
        <v>5.5833E8</v>
      </c>
      <c r="W290" s="4" t="s">
        <v>203</v>
      </c>
      <c r="X290" s="4" t="s">
        <v>204</v>
      </c>
      <c r="Y290" s="4" t="s">
        <v>55</v>
      </c>
      <c r="Z290" s="4" t="s">
        <v>56</v>
      </c>
      <c r="AA290" s="4" t="s">
        <v>56</v>
      </c>
      <c r="AB290" s="4" t="s">
        <v>56</v>
      </c>
      <c r="AC290" s="2" t="s">
        <v>1725</v>
      </c>
      <c r="AI290" s="4" t="s">
        <v>1726</v>
      </c>
      <c r="AJ290" s="7">
        <v>5521.0</v>
      </c>
      <c r="AK290" s="6" t="str">
        <f t="shared" si="1"/>
        <v>degewo AGAT MATURITYFLOATINGEURSr Unsecured</v>
      </c>
      <c r="AL290" s="7"/>
    </row>
    <row r="291" ht="15.75" customHeight="1">
      <c r="A291" s="2">
        <v>290.0</v>
      </c>
      <c r="B291" s="4" t="s">
        <v>1718</v>
      </c>
      <c r="C291" s="4" t="s">
        <v>1755</v>
      </c>
      <c r="D291" s="4" t="s">
        <v>1756</v>
      </c>
      <c r="E291" s="4" t="s">
        <v>1721</v>
      </c>
      <c r="F291" s="4" t="s">
        <v>212</v>
      </c>
      <c r="G291" s="4" t="s">
        <v>212</v>
      </c>
      <c r="H291" s="4" t="s">
        <v>212</v>
      </c>
      <c r="I291" s="4">
        <v>0.0</v>
      </c>
      <c r="J291" s="4" t="s">
        <v>1722</v>
      </c>
      <c r="K291" s="4" t="s">
        <v>1757</v>
      </c>
      <c r="L291" s="10" t="s">
        <v>121</v>
      </c>
      <c r="M291" s="4" t="s">
        <v>142</v>
      </c>
      <c r="N291" s="4" t="s">
        <v>143</v>
      </c>
      <c r="O291" s="4" t="s">
        <v>1758</v>
      </c>
      <c r="P291" s="4" t="s">
        <v>47</v>
      </c>
      <c r="Q291" s="4" t="s">
        <v>48</v>
      </c>
      <c r="R291" s="4" t="s">
        <v>81</v>
      </c>
      <c r="S291" s="4" t="s">
        <v>50</v>
      </c>
      <c r="T291" s="4" t="s">
        <v>159</v>
      </c>
      <c r="U291" s="4" t="s">
        <v>118</v>
      </c>
      <c r="V291" s="4">
        <v>5.5833E8</v>
      </c>
      <c r="W291" s="4" t="s">
        <v>203</v>
      </c>
      <c r="X291" s="4" t="s">
        <v>204</v>
      </c>
      <c r="Y291" s="4" t="s">
        <v>55</v>
      </c>
      <c r="Z291" s="4" t="s">
        <v>56</v>
      </c>
      <c r="AA291" s="4" t="s">
        <v>56</v>
      </c>
      <c r="AB291" s="4" t="s">
        <v>56</v>
      </c>
      <c r="AC291" s="2" t="s">
        <v>1725</v>
      </c>
      <c r="AI291" s="4" t="s">
        <v>1726</v>
      </c>
      <c r="AJ291" s="7">
        <v>5521.0</v>
      </c>
      <c r="AK291" s="6" t="str">
        <f t="shared" si="1"/>
        <v>degewo AGAT MATURITYFLOATINGEURSr Unsecured</v>
      </c>
      <c r="AL291" s="7"/>
    </row>
    <row r="292" ht="15.75" customHeight="1">
      <c r="A292" s="2">
        <v>291.0</v>
      </c>
      <c r="B292" s="4" t="s">
        <v>1759</v>
      </c>
      <c r="C292" s="4" t="s">
        <v>1760</v>
      </c>
      <c r="D292" s="4" t="s">
        <v>1761</v>
      </c>
      <c r="E292" s="4" t="s">
        <v>1762</v>
      </c>
      <c r="F292" s="4" t="s">
        <v>212</v>
      </c>
      <c r="G292" s="4" t="s">
        <v>212</v>
      </c>
      <c r="H292" s="4" t="s">
        <v>212</v>
      </c>
      <c r="I292" s="4">
        <v>0.0</v>
      </c>
      <c r="J292" s="4" t="s">
        <v>1763</v>
      </c>
      <c r="K292" s="4" t="s">
        <v>1764</v>
      </c>
      <c r="L292" s="10" t="s">
        <v>121</v>
      </c>
      <c r="M292" s="4" t="s">
        <v>142</v>
      </c>
      <c r="N292" s="4" t="s">
        <v>143</v>
      </c>
      <c r="O292" s="4" t="s">
        <v>171</v>
      </c>
      <c r="P292" s="4" t="s">
        <v>47</v>
      </c>
      <c r="Q292" s="4" t="s">
        <v>48</v>
      </c>
      <c r="R292" s="4" t="s">
        <v>81</v>
      </c>
      <c r="S292" s="4" t="s">
        <v>50</v>
      </c>
      <c r="T292" s="4" t="s">
        <v>159</v>
      </c>
      <c r="U292" s="4" t="s">
        <v>118</v>
      </c>
      <c r="V292" s="4">
        <v>5.284845E8</v>
      </c>
      <c r="W292" s="4" t="s">
        <v>73</v>
      </c>
      <c r="X292" s="4" t="s">
        <v>960</v>
      </c>
      <c r="Y292" s="4" t="s">
        <v>75</v>
      </c>
      <c r="Z292" s="4" t="s">
        <v>76</v>
      </c>
      <c r="AA292" s="4" t="s">
        <v>366</v>
      </c>
      <c r="AB292" s="4" t="s">
        <v>892</v>
      </c>
      <c r="AC292" s="2" t="s">
        <v>1765</v>
      </c>
      <c r="AI292" s="4" t="s">
        <v>1766</v>
      </c>
      <c r="AJ292" s="6" t="s">
        <v>1767</v>
      </c>
      <c r="AK292" s="6" t="str">
        <f t="shared" si="1"/>
        <v>ista International GmbHAT MATURITYFLOATINGEURSr Unsecured</v>
      </c>
      <c r="AL292" s="6"/>
    </row>
    <row r="293" ht="15.75" customHeight="1">
      <c r="A293" s="2">
        <v>292.0</v>
      </c>
      <c r="B293" s="4" t="s">
        <v>1759</v>
      </c>
      <c r="C293" s="4" t="s">
        <v>1768</v>
      </c>
      <c r="D293" s="4" t="s">
        <v>1769</v>
      </c>
      <c r="E293" s="4" t="s">
        <v>1762</v>
      </c>
      <c r="F293" s="4" t="s">
        <v>212</v>
      </c>
      <c r="G293" s="4" t="s">
        <v>212</v>
      </c>
      <c r="H293" s="4" t="s">
        <v>212</v>
      </c>
      <c r="I293" s="4">
        <v>0.0</v>
      </c>
      <c r="J293" s="4" t="s">
        <v>1763</v>
      </c>
      <c r="K293" s="4" t="s">
        <v>1770</v>
      </c>
      <c r="L293" s="10" t="s">
        <v>121</v>
      </c>
      <c r="M293" s="4" t="s">
        <v>142</v>
      </c>
      <c r="N293" s="4" t="s">
        <v>143</v>
      </c>
      <c r="O293" s="4" t="s">
        <v>158</v>
      </c>
      <c r="P293" s="4" t="s">
        <v>47</v>
      </c>
      <c r="Q293" s="4" t="s">
        <v>48</v>
      </c>
      <c r="R293" s="4" t="s">
        <v>81</v>
      </c>
      <c r="S293" s="4" t="s">
        <v>50</v>
      </c>
      <c r="T293" s="4" t="s">
        <v>159</v>
      </c>
      <c r="U293" s="4" t="s">
        <v>118</v>
      </c>
      <c r="V293" s="4">
        <v>5.284845E8</v>
      </c>
      <c r="W293" s="4" t="s">
        <v>73</v>
      </c>
      <c r="X293" s="4" t="s">
        <v>960</v>
      </c>
      <c r="Y293" s="4" t="s">
        <v>75</v>
      </c>
      <c r="Z293" s="4" t="s">
        <v>76</v>
      </c>
      <c r="AA293" s="4" t="s">
        <v>366</v>
      </c>
      <c r="AB293" s="4" t="s">
        <v>892</v>
      </c>
      <c r="AC293" s="2" t="s">
        <v>1765</v>
      </c>
      <c r="AI293" s="4" t="s">
        <v>1766</v>
      </c>
      <c r="AJ293" s="6" t="s">
        <v>1767</v>
      </c>
      <c r="AK293" s="6" t="str">
        <f t="shared" si="1"/>
        <v>ista International GmbHAT MATURITYFLOATINGEURSr Unsecured</v>
      </c>
      <c r="AL293" s="6"/>
    </row>
    <row r="294" ht="15.75" customHeight="1">
      <c r="AC294" s="4"/>
    </row>
    <row r="295" ht="15.75" customHeight="1">
      <c r="AC295" s="4"/>
    </row>
    <row r="296" ht="15.75" customHeight="1">
      <c r="AC296" s="4"/>
    </row>
    <row r="297" ht="15.75" customHeight="1">
      <c r="AC297" s="4"/>
    </row>
    <row r="298" ht="15.75" customHeight="1">
      <c r="AC298" s="4"/>
    </row>
    <row r="299" ht="15.75" customHeight="1">
      <c r="AC299" s="4"/>
    </row>
    <row r="300" ht="15.75" customHeight="1">
      <c r="AC300" s="4"/>
    </row>
    <row r="301" ht="15.75" customHeight="1">
      <c r="AC301" s="4"/>
    </row>
    <row r="302" ht="15.75" customHeight="1">
      <c r="AC302" s="4"/>
    </row>
    <row r="303" ht="15.75" customHeight="1">
      <c r="AC303" s="4"/>
    </row>
    <row r="304" ht="15.75" customHeight="1">
      <c r="AC304" s="4"/>
    </row>
    <row r="305" ht="15.75" customHeight="1">
      <c r="AC305" s="4"/>
    </row>
    <row r="306" ht="15.75" customHeight="1">
      <c r="AC306" s="4"/>
    </row>
    <row r="307" ht="15.75" customHeight="1">
      <c r="AC307" s="4"/>
    </row>
    <row r="308" ht="15.75" customHeight="1">
      <c r="AC308" s="4"/>
    </row>
    <row r="309" ht="15.75" customHeight="1">
      <c r="AC309" s="4"/>
    </row>
    <row r="310" ht="15.75" customHeight="1">
      <c r="AC310" s="4"/>
    </row>
    <row r="311" ht="15.75" customHeight="1">
      <c r="AC311" s="4"/>
    </row>
    <row r="312" ht="15.75" customHeight="1">
      <c r="AC312" s="4"/>
    </row>
    <row r="313" ht="15.75" customHeight="1">
      <c r="AC313" s="4"/>
    </row>
    <row r="314" ht="15.75" customHeight="1">
      <c r="AC314" s="4"/>
    </row>
    <row r="315" ht="15.75" customHeight="1">
      <c r="AC315" s="4"/>
    </row>
    <row r="316" ht="15.75" customHeight="1">
      <c r="AC316" s="4"/>
    </row>
    <row r="317" ht="15.75" customHeight="1">
      <c r="AC317" s="4"/>
    </row>
    <row r="318" ht="15.75" customHeight="1">
      <c r="AC318" s="4"/>
    </row>
    <row r="319" ht="15.75" customHeight="1">
      <c r="AC319" s="4"/>
    </row>
    <row r="320" ht="15.75" customHeight="1">
      <c r="AC320" s="4"/>
    </row>
    <row r="321" ht="15.75" customHeight="1">
      <c r="AC321" s="4"/>
    </row>
    <row r="322" ht="15.75" customHeight="1">
      <c r="AC322" s="4"/>
    </row>
    <row r="323" ht="15.75" customHeight="1">
      <c r="AC323" s="4"/>
    </row>
    <row r="324" ht="15.75" customHeight="1">
      <c r="AC324" s="4"/>
    </row>
    <row r="325" ht="15.75" customHeight="1">
      <c r="AC325" s="4"/>
    </row>
    <row r="326" ht="15.75" customHeight="1">
      <c r="AC326" s="4"/>
    </row>
    <row r="327" ht="15.75" customHeight="1">
      <c r="AC327" s="4"/>
    </row>
    <row r="328" ht="15.75" customHeight="1">
      <c r="AC328" s="4"/>
    </row>
    <row r="329" ht="15.75" customHeight="1">
      <c r="AC329" s="4"/>
    </row>
    <row r="330" ht="15.75" customHeight="1">
      <c r="AC330" s="4"/>
    </row>
    <row r="331" ht="15.75" customHeight="1">
      <c r="AC331" s="4"/>
    </row>
    <row r="332" ht="15.75" customHeight="1">
      <c r="AC332" s="4"/>
    </row>
    <row r="333" ht="15.75" customHeight="1">
      <c r="AC333" s="4"/>
    </row>
    <row r="334" ht="15.75" customHeight="1">
      <c r="AC334" s="4"/>
    </row>
    <row r="335" ht="15.75" customHeight="1">
      <c r="AC335" s="4"/>
    </row>
    <row r="336" ht="15.75" customHeight="1">
      <c r="AC336" s="4"/>
    </row>
    <row r="337" ht="15.75" customHeight="1">
      <c r="AC337" s="4"/>
    </row>
    <row r="338" ht="15.75" customHeight="1">
      <c r="AC338" s="4"/>
    </row>
    <row r="339" ht="15.75" customHeight="1">
      <c r="AC339" s="4"/>
    </row>
    <row r="340" ht="15.75" customHeight="1">
      <c r="AC340" s="4"/>
    </row>
    <row r="341" ht="15.75" customHeight="1">
      <c r="AC341" s="4"/>
    </row>
    <row r="342" ht="15.75" customHeight="1">
      <c r="AC342" s="4"/>
    </row>
    <row r="343" ht="15.75" customHeight="1">
      <c r="AC343" s="4"/>
    </row>
    <row r="344" ht="15.75" customHeight="1">
      <c r="AC344" s="4"/>
    </row>
    <row r="345" ht="15.75" customHeight="1">
      <c r="AC345" s="4"/>
    </row>
    <row r="346" ht="15.75" customHeight="1">
      <c r="AC346" s="4"/>
    </row>
    <row r="347" ht="15.75" customHeight="1">
      <c r="AC347" s="4"/>
    </row>
    <row r="348" ht="15.75" customHeight="1">
      <c r="AC348" s="4"/>
    </row>
    <row r="349" ht="15.75" customHeight="1">
      <c r="AC349" s="4"/>
    </row>
    <row r="350" ht="15.75" customHeight="1">
      <c r="AC350" s="4"/>
    </row>
    <row r="351" ht="15.75" customHeight="1">
      <c r="AC351" s="4"/>
    </row>
    <row r="352" ht="15.75" customHeight="1">
      <c r="AC352" s="4"/>
    </row>
    <row r="353" ht="15.75" customHeight="1">
      <c r="AC353" s="4"/>
    </row>
    <row r="354" ht="15.75" customHeight="1">
      <c r="AC354" s="4"/>
    </row>
    <row r="355" ht="15.75" customHeight="1">
      <c r="AC355" s="4"/>
    </row>
    <row r="356" ht="15.75" customHeight="1">
      <c r="AC356" s="4"/>
    </row>
    <row r="357" ht="15.75" customHeight="1">
      <c r="AC357" s="4"/>
    </row>
    <row r="358" ht="15.75" customHeight="1">
      <c r="AC358" s="4"/>
    </row>
    <row r="359" ht="15.75" customHeight="1">
      <c r="AC359" s="4"/>
    </row>
    <row r="360" ht="15.75" customHeight="1">
      <c r="AC360" s="4"/>
    </row>
    <row r="361" ht="15.75" customHeight="1">
      <c r="AC361" s="4"/>
    </row>
    <row r="362" ht="15.75" customHeight="1">
      <c r="AC362" s="4"/>
    </row>
    <row r="363" ht="15.75" customHeight="1">
      <c r="AC363" s="4"/>
    </row>
    <row r="364" ht="15.75" customHeight="1">
      <c r="AC364" s="4"/>
    </row>
    <row r="365" ht="15.75" customHeight="1">
      <c r="AC365" s="4"/>
    </row>
    <row r="366" ht="15.75" customHeight="1">
      <c r="AC366" s="4"/>
    </row>
    <row r="367" ht="15.75" customHeight="1">
      <c r="AC367" s="4"/>
    </row>
    <row r="368" ht="15.75" customHeight="1">
      <c r="AC368" s="4"/>
    </row>
    <row r="369" ht="15.75" customHeight="1">
      <c r="AC369" s="4"/>
    </row>
    <row r="370" ht="15.75" customHeight="1">
      <c r="AC370" s="4"/>
    </row>
    <row r="371" ht="15.75" customHeight="1">
      <c r="AC371" s="4"/>
    </row>
    <row r="372" ht="15.75" customHeight="1">
      <c r="AC372" s="4"/>
    </row>
    <row r="373" ht="15.75" customHeight="1">
      <c r="AC373" s="4"/>
    </row>
    <row r="374" ht="15.75" customHeight="1">
      <c r="AC374" s="4"/>
    </row>
    <row r="375" ht="15.75" customHeight="1">
      <c r="AC375" s="4"/>
    </row>
    <row r="376" ht="15.75" customHeight="1">
      <c r="AC376" s="4"/>
    </row>
    <row r="377" ht="15.75" customHeight="1">
      <c r="AC377" s="4"/>
    </row>
    <row r="378" ht="15.75" customHeight="1">
      <c r="AC378" s="4"/>
    </row>
    <row r="379" ht="15.75" customHeight="1">
      <c r="AC379" s="4"/>
    </row>
    <row r="380" ht="15.75" customHeight="1">
      <c r="AC380" s="4"/>
    </row>
    <row r="381" ht="15.75" customHeight="1">
      <c r="AC381" s="4"/>
    </row>
    <row r="382" ht="15.75" customHeight="1">
      <c r="AC382" s="4"/>
    </row>
    <row r="383" ht="15.75" customHeight="1">
      <c r="AC383" s="4"/>
    </row>
    <row r="384" ht="15.75" customHeight="1">
      <c r="AC384" s="4"/>
    </row>
    <row r="385" ht="15.75" customHeight="1">
      <c r="AC385" s="4"/>
    </row>
    <row r="386" ht="15.75" customHeight="1">
      <c r="AC386" s="4"/>
    </row>
    <row r="387" ht="15.75" customHeight="1">
      <c r="AC387" s="4"/>
    </row>
    <row r="388" ht="15.75" customHeight="1">
      <c r="AC388" s="4"/>
    </row>
    <row r="389" ht="15.75" customHeight="1">
      <c r="AC389" s="4"/>
    </row>
    <row r="390" ht="15.75" customHeight="1">
      <c r="AC390" s="4"/>
    </row>
    <row r="391" ht="15.75" customHeight="1">
      <c r="AC391" s="4"/>
    </row>
    <row r="392" ht="15.75" customHeight="1">
      <c r="AC392" s="4"/>
    </row>
    <row r="393" ht="15.75" customHeight="1">
      <c r="AC393" s="4"/>
    </row>
    <row r="394" ht="15.75" customHeight="1">
      <c r="AC394" s="4"/>
    </row>
    <row r="395" ht="15.75" customHeight="1">
      <c r="AC395" s="4"/>
    </row>
    <row r="396" ht="15.75" customHeight="1">
      <c r="AC396" s="4"/>
    </row>
    <row r="397" ht="15.75" customHeight="1">
      <c r="AC397" s="4"/>
    </row>
    <row r="398" ht="15.75" customHeight="1">
      <c r="AC398" s="4"/>
    </row>
    <row r="399" ht="15.75" customHeight="1">
      <c r="AC399" s="4"/>
    </row>
    <row r="400" ht="15.75" customHeight="1">
      <c r="AC400" s="4"/>
    </row>
    <row r="401" ht="15.75" customHeight="1">
      <c r="AC401" s="4"/>
    </row>
    <row r="402" ht="15.75" customHeight="1">
      <c r="AC402" s="4"/>
    </row>
    <row r="403" ht="15.75" customHeight="1">
      <c r="AC403" s="4"/>
    </row>
    <row r="404" ht="15.75" customHeight="1">
      <c r="AC404" s="4"/>
    </row>
    <row r="405" ht="15.75" customHeight="1">
      <c r="AC405" s="4"/>
    </row>
    <row r="406" ht="15.75" customHeight="1">
      <c r="AC406" s="4"/>
    </row>
    <row r="407" ht="15.75" customHeight="1">
      <c r="AC407" s="4"/>
    </row>
    <row r="408" ht="15.75" customHeight="1">
      <c r="AC408" s="4"/>
    </row>
    <row r="409" ht="15.75" customHeight="1">
      <c r="AC409" s="4"/>
    </row>
    <row r="410" ht="15.75" customHeight="1">
      <c r="AC410" s="4"/>
    </row>
    <row r="411" ht="15.75" customHeight="1">
      <c r="AC411" s="4"/>
    </row>
    <row r="412" ht="15.75" customHeight="1">
      <c r="AC412" s="4"/>
    </row>
    <row r="413" ht="15.75" customHeight="1">
      <c r="AC413" s="4"/>
    </row>
    <row r="414" ht="15.75" customHeight="1">
      <c r="AC414" s="4"/>
    </row>
    <row r="415" ht="15.75" customHeight="1">
      <c r="AC415" s="4"/>
    </row>
    <row r="416" ht="15.75" customHeight="1">
      <c r="AC416" s="4"/>
    </row>
    <row r="417" ht="15.75" customHeight="1">
      <c r="AC417" s="4"/>
    </row>
    <row r="418" ht="15.75" customHeight="1">
      <c r="AC418" s="4"/>
    </row>
    <row r="419" ht="15.75" customHeight="1">
      <c r="AC419" s="4"/>
    </row>
    <row r="420" ht="15.75" customHeight="1">
      <c r="AC420" s="4"/>
    </row>
    <row r="421" ht="15.75" customHeight="1">
      <c r="AC421" s="4"/>
    </row>
    <row r="422" ht="15.75" customHeight="1">
      <c r="AC422" s="4"/>
    </row>
    <row r="423" ht="15.75" customHeight="1">
      <c r="AC423" s="4"/>
    </row>
    <row r="424" ht="15.75" customHeight="1">
      <c r="AC424" s="4"/>
    </row>
    <row r="425" ht="15.75" customHeight="1">
      <c r="AC425" s="4"/>
    </row>
    <row r="426" ht="15.75" customHeight="1">
      <c r="AC426" s="4"/>
    </row>
    <row r="427" ht="15.75" customHeight="1">
      <c r="AC427" s="4"/>
    </row>
    <row r="428" ht="15.75" customHeight="1">
      <c r="AC428" s="4"/>
    </row>
    <row r="429" ht="15.75" customHeight="1">
      <c r="AC429" s="4"/>
    </row>
    <row r="430" ht="15.75" customHeight="1">
      <c r="AC430" s="4"/>
    </row>
    <row r="431" ht="15.75" customHeight="1">
      <c r="AC431" s="4"/>
    </row>
    <row r="432" ht="15.75" customHeight="1">
      <c r="AC432" s="4"/>
    </row>
    <row r="433" ht="15.75" customHeight="1">
      <c r="AC433" s="4"/>
    </row>
    <row r="434" ht="15.75" customHeight="1">
      <c r="AC434" s="4"/>
    </row>
    <row r="435" ht="15.75" customHeight="1">
      <c r="AC435" s="4"/>
    </row>
    <row r="436" ht="15.75" customHeight="1">
      <c r="AC436" s="4"/>
    </row>
    <row r="437" ht="15.75" customHeight="1">
      <c r="AC437" s="4"/>
    </row>
    <row r="438" ht="15.75" customHeight="1">
      <c r="AC438" s="4"/>
    </row>
    <row r="439" ht="15.75" customHeight="1">
      <c r="AC439" s="4"/>
    </row>
    <row r="440" ht="15.75" customHeight="1">
      <c r="AC440" s="4"/>
    </row>
    <row r="441" ht="15.75" customHeight="1">
      <c r="AC441" s="4"/>
    </row>
    <row r="442" ht="15.75" customHeight="1">
      <c r="AC442" s="4"/>
    </row>
    <row r="443" ht="15.75" customHeight="1">
      <c r="AC443" s="4"/>
    </row>
    <row r="444" ht="15.75" customHeight="1">
      <c r="AC444" s="4"/>
    </row>
    <row r="445" ht="15.75" customHeight="1">
      <c r="AC445" s="4"/>
    </row>
    <row r="446" ht="15.75" customHeight="1">
      <c r="AC446" s="4"/>
    </row>
    <row r="447" ht="15.75" customHeight="1">
      <c r="AC447" s="4"/>
    </row>
    <row r="448" ht="15.75" customHeight="1">
      <c r="AC448" s="4"/>
    </row>
    <row r="449" ht="15.75" customHeight="1">
      <c r="AC449" s="4"/>
    </row>
    <row r="450" ht="15.75" customHeight="1">
      <c r="AC450" s="4"/>
    </row>
    <row r="451" ht="15.75" customHeight="1">
      <c r="AC451" s="4"/>
    </row>
    <row r="452" ht="15.75" customHeight="1">
      <c r="AC452" s="4"/>
    </row>
    <row r="453" ht="15.75" customHeight="1">
      <c r="AC453" s="4"/>
    </row>
    <row r="454" ht="15.75" customHeight="1">
      <c r="AC454" s="4"/>
    </row>
    <row r="455" ht="15.75" customHeight="1">
      <c r="AC455" s="4"/>
    </row>
    <row r="456" ht="15.75" customHeight="1">
      <c r="AC456" s="4"/>
    </row>
    <row r="457" ht="15.75" customHeight="1">
      <c r="AC457" s="4"/>
    </row>
    <row r="458" ht="15.75" customHeight="1">
      <c r="AC458" s="4"/>
    </row>
    <row r="459" ht="15.75" customHeight="1">
      <c r="AC459" s="4"/>
    </row>
    <row r="460" ht="15.75" customHeight="1">
      <c r="AC460" s="4"/>
    </row>
    <row r="461" ht="15.75" customHeight="1">
      <c r="AC461" s="4"/>
    </row>
    <row r="462" ht="15.75" customHeight="1">
      <c r="AC462" s="4"/>
    </row>
    <row r="463" ht="15.75" customHeight="1">
      <c r="AC463" s="4"/>
    </row>
    <row r="464" ht="15.75" customHeight="1">
      <c r="AC464" s="4"/>
    </row>
    <row r="465" ht="15.75" customHeight="1">
      <c r="AC465" s="4"/>
    </row>
    <row r="466" ht="15.75" customHeight="1">
      <c r="AC466" s="4"/>
    </row>
    <row r="467" ht="15.75" customHeight="1">
      <c r="AC467" s="4"/>
    </row>
    <row r="468" ht="15.75" customHeight="1">
      <c r="AC468" s="4"/>
    </row>
    <row r="469" ht="15.75" customHeight="1">
      <c r="AC469" s="4"/>
    </row>
    <row r="470" ht="15.75" customHeight="1">
      <c r="AC470" s="4"/>
    </row>
    <row r="471" ht="15.75" customHeight="1">
      <c r="AC471" s="4"/>
    </row>
    <row r="472" ht="15.75" customHeight="1">
      <c r="AC472" s="4"/>
    </row>
    <row r="473" ht="15.75" customHeight="1">
      <c r="AC473" s="4"/>
    </row>
    <row r="474" ht="15.75" customHeight="1">
      <c r="AC474" s="4"/>
    </row>
    <row r="475" ht="15.75" customHeight="1">
      <c r="AC475" s="4"/>
    </row>
    <row r="476" ht="15.75" customHeight="1">
      <c r="AC476" s="4"/>
    </row>
    <row r="477" ht="15.75" customHeight="1">
      <c r="AC477" s="4"/>
    </row>
    <row r="478" ht="15.75" customHeight="1">
      <c r="AC478" s="4"/>
    </row>
    <row r="479" ht="15.75" customHeight="1">
      <c r="AC479" s="4"/>
    </row>
    <row r="480" ht="15.75" customHeight="1">
      <c r="AC480" s="4"/>
    </row>
    <row r="481" ht="15.75" customHeight="1">
      <c r="AC481" s="4"/>
    </row>
    <row r="482" ht="15.75" customHeight="1">
      <c r="AC482" s="4"/>
    </row>
    <row r="483" ht="15.75" customHeight="1">
      <c r="AC483" s="4"/>
    </row>
    <row r="484" ht="15.75" customHeight="1">
      <c r="AC484" s="4"/>
    </row>
    <row r="485" ht="15.75" customHeight="1">
      <c r="AC485" s="4"/>
    </row>
    <row r="486" ht="15.75" customHeight="1">
      <c r="AC486" s="4"/>
    </row>
    <row r="487" ht="15.75" customHeight="1">
      <c r="AC487" s="4"/>
    </row>
    <row r="488" ht="15.75" customHeight="1">
      <c r="AC488" s="4"/>
    </row>
    <row r="489" ht="15.75" customHeight="1">
      <c r="AC489" s="4"/>
    </row>
    <row r="490" ht="15.75" customHeight="1">
      <c r="AC490" s="4"/>
    </row>
    <row r="491" ht="15.75" customHeight="1">
      <c r="AC491" s="4"/>
    </row>
    <row r="492" ht="15.75" customHeight="1">
      <c r="AC492" s="4"/>
    </row>
    <row r="493" ht="15.75" customHeight="1">
      <c r="AC493" s="4"/>
    </row>
    <row r="494" ht="15.75" customHeight="1">
      <c r="AC494" s="4"/>
    </row>
    <row r="495" ht="15.75" customHeight="1">
      <c r="AC495" s="4"/>
    </row>
    <row r="496" ht="15.75" customHeight="1">
      <c r="AC496" s="4"/>
    </row>
    <row r="497" ht="15.75" customHeight="1">
      <c r="AC497" s="4"/>
    </row>
    <row r="498" ht="15.75" customHeight="1">
      <c r="AC498" s="4"/>
    </row>
    <row r="499" ht="15.75" customHeight="1">
      <c r="AC499" s="4"/>
    </row>
    <row r="500" ht="15.75" customHeight="1">
      <c r="AC500" s="4"/>
    </row>
    <row r="501" ht="15.75" customHeight="1">
      <c r="AC501" s="4"/>
    </row>
    <row r="502" ht="15.75" customHeight="1">
      <c r="AC502" s="4"/>
    </row>
    <row r="503" ht="15.75" customHeight="1">
      <c r="AC503" s="4"/>
    </row>
    <row r="504" ht="15.75" customHeight="1">
      <c r="AC504" s="4"/>
    </row>
    <row r="505" ht="15.75" customHeight="1">
      <c r="AC505" s="4"/>
    </row>
    <row r="506" ht="15.75" customHeight="1">
      <c r="AC506" s="4"/>
    </row>
    <row r="507" ht="15.75" customHeight="1">
      <c r="AC507" s="4"/>
    </row>
    <row r="508" ht="15.75" customHeight="1">
      <c r="AC508" s="4"/>
    </row>
    <row r="509" ht="15.75" customHeight="1">
      <c r="AC509" s="4"/>
    </row>
    <row r="510" ht="15.75" customHeight="1">
      <c r="AC510" s="4"/>
    </row>
    <row r="511" ht="15.75" customHeight="1">
      <c r="AC511" s="4"/>
    </row>
    <row r="512" ht="15.75" customHeight="1">
      <c r="AC512" s="4"/>
    </row>
    <row r="513" ht="15.75" customHeight="1">
      <c r="AC513" s="4"/>
    </row>
    <row r="514" ht="15.75" customHeight="1">
      <c r="AC514" s="4"/>
    </row>
    <row r="515" ht="15.75" customHeight="1">
      <c r="AC515" s="4"/>
    </row>
    <row r="516" ht="15.75" customHeight="1">
      <c r="AC516" s="4"/>
    </row>
    <row r="517" ht="15.75" customHeight="1">
      <c r="AC517" s="4"/>
    </row>
    <row r="518" ht="15.75" customHeight="1">
      <c r="AC518" s="4"/>
    </row>
    <row r="519" ht="15.75" customHeight="1">
      <c r="AC519" s="4"/>
    </row>
    <row r="520" ht="15.75" customHeight="1">
      <c r="AC520" s="4"/>
    </row>
    <row r="521" ht="15.75" customHeight="1">
      <c r="AC521" s="4"/>
    </row>
    <row r="522" ht="15.75" customHeight="1">
      <c r="AC522" s="4"/>
    </row>
    <row r="523" ht="15.75" customHeight="1">
      <c r="AC523" s="4"/>
    </row>
    <row r="524" ht="15.75" customHeight="1">
      <c r="AC524" s="4"/>
    </row>
    <row r="525" ht="15.75" customHeight="1">
      <c r="AC525" s="4"/>
    </row>
    <row r="526" ht="15.75" customHeight="1">
      <c r="AC526" s="4"/>
    </row>
    <row r="527" ht="15.75" customHeight="1">
      <c r="AC527" s="4"/>
    </row>
    <row r="528" ht="15.75" customHeight="1">
      <c r="AC528" s="4"/>
    </row>
    <row r="529" ht="15.75" customHeight="1">
      <c r="AC529" s="4"/>
    </row>
    <row r="530" ht="15.75" customHeight="1">
      <c r="AC530" s="4"/>
    </row>
    <row r="531" ht="15.75" customHeight="1">
      <c r="AC531" s="4"/>
    </row>
    <row r="532" ht="15.75" customHeight="1">
      <c r="AC532" s="4"/>
    </row>
    <row r="533" ht="15.75" customHeight="1">
      <c r="AC533" s="4"/>
    </row>
    <row r="534" ht="15.75" customHeight="1">
      <c r="AC534" s="4"/>
    </row>
    <row r="535" ht="15.75" customHeight="1">
      <c r="AC535" s="4"/>
    </row>
    <row r="536" ht="15.75" customHeight="1">
      <c r="AC536" s="4"/>
    </row>
    <row r="537" ht="15.75" customHeight="1">
      <c r="AC537" s="4"/>
    </row>
    <row r="538" ht="15.75" customHeight="1">
      <c r="AC538" s="4"/>
    </row>
    <row r="539" ht="15.75" customHeight="1">
      <c r="AC539" s="4"/>
    </row>
    <row r="540" ht="15.75" customHeight="1">
      <c r="AC540" s="4"/>
    </row>
    <row r="541" ht="15.75" customHeight="1">
      <c r="AC541" s="4"/>
    </row>
    <row r="542" ht="15.75" customHeight="1">
      <c r="AC542" s="4"/>
    </row>
    <row r="543" ht="15.75" customHeight="1">
      <c r="AC543" s="4"/>
    </row>
    <row r="544" ht="15.75" customHeight="1">
      <c r="AC544" s="4"/>
    </row>
    <row r="545" ht="15.75" customHeight="1">
      <c r="AC545" s="4"/>
    </row>
    <row r="546" ht="15.75" customHeight="1">
      <c r="AC546" s="4"/>
    </row>
    <row r="547" ht="15.75" customHeight="1">
      <c r="AC547" s="4"/>
    </row>
    <row r="548" ht="15.75" customHeight="1">
      <c r="AC548" s="4"/>
    </row>
    <row r="549" ht="15.75" customHeight="1">
      <c r="AC549" s="4"/>
    </row>
    <row r="550" ht="15.75" customHeight="1">
      <c r="AC550" s="4"/>
    </row>
    <row r="551" ht="15.75" customHeight="1">
      <c r="AC551" s="4"/>
    </row>
    <row r="552" ht="15.75" customHeight="1">
      <c r="AC552" s="4"/>
    </row>
    <row r="553" ht="15.75" customHeight="1">
      <c r="AC553" s="4"/>
    </row>
    <row r="554" ht="15.75" customHeight="1">
      <c r="AC554" s="4"/>
    </row>
    <row r="555" ht="15.75" customHeight="1">
      <c r="AC555" s="4"/>
    </row>
    <row r="556" ht="15.75" customHeight="1">
      <c r="AC556" s="4"/>
    </row>
    <row r="557" ht="15.75" customHeight="1">
      <c r="AC557" s="4"/>
    </row>
    <row r="558" ht="15.75" customHeight="1">
      <c r="AC558" s="4"/>
    </row>
    <row r="559" ht="15.75" customHeight="1">
      <c r="AC559" s="4"/>
    </row>
    <row r="560" ht="15.75" customHeight="1">
      <c r="AC560" s="4"/>
    </row>
    <row r="561" ht="15.75" customHeight="1">
      <c r="AC561" s="4"/>
    </row>
    <row r="562" ht="15.75" customHeight="1">
      <c r="AC562" s="4"/>
    </row>
    <row r="563" ht="15.75" customHeight="1">
      <c r="AC563" s="4"/>
    </row>
    <row r="564" ht="15.75" customHeight="1">
      <c r="AC564" s="4"/>
    </row>
    <row r="565" ht="15.75" customHeight="1">
      <c r="AC565" s="4"/>
    </row>
    <row r="566" ht="15.75" customHeight="1">
      <c r="AC566" s="4"/>
    </row>
    <row r="567" ht="15.75" customHeight="1">
      <c r="AC567" s="4"/>
    </row>
    <row r="568" ht="15.75" customHeight="1">
      <c r="AC568" s="4"/>
    </row>
    <row r="569" ht="15.75" customHeight="1">
      <c r="AC569" s="4"/>
    </row>
    <row r="570" ht="15.75" customHeight="1">
      <c r="AC570" s="4"/>
    </row>
    <row r="571" ht="15.75" customHeight="1">
      <c r="AC571" s="4"/>
    </row>
    <row r="572" ht="15.75" customHeight="1">
      <c r="AC572" s="4"/>
    </row>
    <row r="573" ht="15.75" customHeight="1">
      <c r="AC573" s="4"/>
    </row>
    <row r="574" ht="15.75" customHeight="1">
      <c r="AC574" s="4"/>
    </row>
    <row r="575" ht="15.75" customHeight="1">
      <c r="AC575" s="4"/>
    </row>
    <row r="576" ht="15.75" customHeight="1">
      <c r="AC576" s="4"/>
    </row>
    <row r="577" ht="15.75" customHeight="1">
      <c r="AC577" s="4"/>
    </row>
    <row r="578" ht="15.75" customHeight="1">
      <c r="AC578" s="4"/>
    </row>
    <row r="579" ht="15.75" customHeight="1">
      <c r="AC579" s="4"/>
    </row>
    <row r="580" ht="15.75" customHeight="1">
      <c r="AC580" s="4"/>
    </row>
    <row r="581" ht="15.75" customHeight="1">
      <c r="AC581" s="4"/>
    </row>
    <row r="582" ht="15.75" customHeight="1">
      <c r="AC582" s="4"/>
    </row>
    <row r="583" ht="15.75" customHeight="1">
      <c r="AC583" s="4"/>
    </row>
    <row r="584" ht="15.75" customHeight="1">
      <c r="AC584" s="4"/>
    </row>
    <row r="585" ht="15.75" customHeight="1">
      <c r="AC585" s="4"/>
    </row>
    <row r="586" ht="15.75" customHeight="1">
      <c r="AC586" s="4"/>
    </row>
    <row r="587" ht="15.75" customHeight="1">
      <c r="AC587" s="4"/>
    </row>
    <row r="588" ht="15.75" customHeight="1">
      <c r="AC588" s="4"/>
    </row>
    <row r="589" ht="15.75" customHeight="1">
      <c r="AC589" s="4"/>
    </row>
    <row r="590" ht="15.75" customHeight="1">
      <c r="AC590" s="4"/>
    </row>
    <row r="591" ht="15.75" customHeight="1">
      <c r="AC591" s="4"/>
    </row>
    <row r="592" ht="15.75" customHeight="1">
      <c r="AC592" s="4"/>
    </row>
    <row r="593" ht="15.75" customHeight="1">
      <c r="AC593" s="4"/>
    </row>
    <row r="594" ht="15.75" customHeight="1">
      <c r="AC594" s="4"/>
    </row>
    <row r="595" ht="15.75" customHeight="1">
      <c r="AC595" s="4"/>
    </row>
    <row r="596" ht="15.75" customHeight="1">
      <c r="AC596" s="4"/>
    </row>
    <row r="597" ht="15.75" customHeight="1">
      <c r="AC597" s="4"/>
    </row>
    <row r="598" ht="15.75" customHeight="1">
      <c r="AC598" s="4"/>
    </row>
    <row r="599" ht="15.75" customHeight="1">
      <c r="AC599" s="4"/>
    </row>
    <row r="600" ht="15.75" customHeight="1">
      <c r="AC600" s="4"/>
    </row>
    <row r="601" ht="15.75" customHeight="1">
      <c r="AC601" s="4"/>
    </row>
    <row r="602" ht="15.75" customHeight="1">
      <c r="AC602" s="4"/>
    </row>
    <row r="603" ht="15.75" customHeight="1">
      <c r="AC603" s="4"/>
    </row>
    <row r="604" ht="15.75" customHeight="1">
      <c r="AC604" s="4"/>
    </row>
    <row r="605" ht="15.75" customHeight="1">
      <c r="AC605" s="4"/>
    </row>
    <row r="606" ht="15.75" customHeight="1">
      <c r="AC606" s="4"/>
    </row>
    <row r="607" ht="15.75" customHeight="1">
      <c r="AC607" s="4"/>
    </row>
    <row r="608" ht="15.75" customHeight="1">
      <c r="AC608" s="4"/>
    </row>
    <row r="609" ht="15.75" customHeight="1">
      <c r="AC609" s="4"/>
    </row>
    <row r="610" ht="15.75" customHeight="1">
      <c r="AC610" s="4"/>
    </row>
    <row r="611" ht="15.75" customHeight="1">
      <c r="AC611" s="4"/>
    </row>
    <row r="612" ht="15.75" customHeight="1">
      <c r="AC612" s="4"/>
    </row>
    <row r="613" ht="15.75" customHeight="1">
      <c r="AC613" s="4"/>
    </row>
    <row r="614" ht="15.75" customHeight="1">
      <c r="AC614" s="4"/>
    </row>
    <row r="615" ht="15.75" customHeight="1">
      <c r="AC615" s="4"/>
    </row>
    <row r="616" ht="15.75" customHeight="1">
      <c r="AC616" s="4"/>
    </row>
    <row r="617" ht="15.75" customHeight="1">
      <c r="AC617" s="4"/>
    </row>
    <row r="618" ht="15.75" customHeight="1">
      <c r="AC618" s="4"/>
    </row>
    <row r="619" ht="15.75" customHeight="1">
      <c r="AC619" s="4"/>
    </row>
    <row r="620" ht="15.75" customHeight="1">
      <c r="AC620" s="4"/>
    </row>
    <row r="621" ht="15.75" customHeight="1">
      <c r="AC621" s="4"/>
    </row>
    <row r="622" ht="15.75" customHeight="1">
      <c r="AC622" s="4"/>
    </row>
    <row r="623" ht="15.75" customHeight="1">
      <c r="AC623" s="4"/>
    </row>
    <row r="624" ht="15.75" customHeight="1">
      <c r="AC624" s="4"/>
    </row>
    <row r="625" ht="15.75" customHeight="1">
      <c r="AC625" s="4"/>
    </row>
    <row r="626" ht="15.75" customHeight="1">
      <c r="AC626" s="4"/>
    </row>
    <row r="627" ht="15.75" customHeight="1">
      <c r="AC627" s="4"/>
    </row>
    <row r="628" ht="15.75" customHeight="1">
      <c r="AC628" s="4"/>
    </row>
    <row r="629" ht="15.75" customHeight="1">
      <c r="AC629" s="4"/>
    </row>
    <row r="630" ht="15.75" customHeight="1">
      <c r="AC630" s="4"/>
    </row>
    <row r="631" ht="15.75" customHeight="1">
      <c r="AC631" s="4"/>
    </row>
    <row r="632" ht="15.75" customHeight="1">
      <c r="AC632" s="4"/>
    </row>
    <row r="633" ht="15.75" customHeight="1">
      <c r="AC633" s="4"/>
    </row>
    <row r="634" ht="15.75" customHeight="1">
      <c r="AC634" s="4"/>
    </row>
    <row r="635" ht="15.75" customHeight="1">
      <c r="AC635" s="4"/>
    </row>
    <row r="636" ht="15.75" customHeight="1">
      <c r="AC636" s="4"/>
    </row>
    <row r="637" ht="15.75" customHeight="1">
      <c r="AC637" s="4"/>
    </row>
    <row r="638" ht="15.75" customHeight="1">
      <c r="AC638" s="4"/>
    </row>
    <row r="639" ht="15.75" customHeight="1">
      <c r="AC639" s="4"/>
    </row>
    <row r="640" ht="15.75" customHeight="1">
      <c r="AC640" s="4"/>
    </row>
    <row r="641" ht="15.75" customHeight="1">
      <c r="AC641" s="4"/>
    </row>
    <row r="642" ht="15.75" customHeight="1">
      <c r="AC642" s="4"/>
    </row>
    <row r="643" ht="15.75" customHeight="1">
      <c r="AC643" s="4"/>
    </row>
    <row r="644" ht="15.75" customHeight="1">
      <c r="AC644" s="4"/>
    </row>
    <row r="645" ht="15.75" customHeight="1">
      <c r="AC645" s="4"/>
    </row>
    <row r="646" ht="15.75" customHeight="1">
      <c r="AC646" s="4"/>
    </row>
    <row r="647" ht="15.75" customHeight="1">
      <c r="AC647" s="4"/>
    </row>
    <row r="648" ht="15.75" customHeight="1">
      <c r="AC648" s="4"/>
    </row>
    <row r="649" ht="15.75" customHeight="1">
      <c r="AC649" s="4"/>
    </row>
    <row r="650" ht="15.75" customHeight="1">
      <c r="AC650" s="4"/>
    </row>
    <row r="651" ht="15.75" customHeight="1">
      <c r="AC651" s="4"/>
    </row>
    <row r="652" ht="15.75" customHeight="1">
      <c r="AC652" s="4"/>
    </row>
    <row r="653" ht="15.75" customHeight="1">
      <c r="AC653" s="4"/>
    </row>
    <row r="654" ht="15.75" customHeight="1">
      <c r="AC654" s="4"/>
    </row>
    <row r="655" ht="15.75" customHeight="1">
      <c r="AC655" s="4"/>
    </row>
    <row r="656" ht="15.75" customHeight="1">
      <c r="AC656" s="4"/>
    </row>
    <row r="657" ht="15.75" customHeight="1">
      <c r="AC657" s="4"/>
    </row>
    <row r="658" ht="15.75" customHeight="1">
      <c r="AC658" s="4"/>
    </row>
    <row r="659" ht="15.75" customHeight="1">
      <c r="AC659" s="4"/>
    </row>
    <row r="660" ht="15.75" customHeight="1">
      <c r="AC660" s="4"/>
    </row>
    <row r="661" ht="15.75" customHeight="1">
      <c r="AC661" s="4"/>
    </row>
    <row r="662" ht="15.75" customHeight="1">
      <c r="AC662" s="4"/>
    </row>
    <row r="663" ht="15.75" customHeight="1">
      <c r="AC663" s="4"/>
    </row>
    <row r="664" ht="15.75" customHeight="1">
      <c r="AC664" s="4"/>
    </row>
    <row r="665" ht="15.75" customHeight="1">
      <c r="AC665" s="4"/>
    </row>
    <row r="666" ht="15.75" customHeight="1">
      <c r="AC666" s="4"/>
    </row>
    <row r="667" ht="15.75" customHeight="1">
      <c r="AC667" s="4"/>
    </row>
    <row r="668" ht="15.75" customHeight="1">
      <c r="AC668" s="4"/>
    </row>
    <row r="669" ht="15.75" customHeight="1">
      <c r="AC669" s="4"/>
    </row>
    <row r="670" ht="15.75" customHeight="1">
      <c r="AC670" s="4"/>
    </row>
    <row r="671" ht="15.75" customHeight="1">
      <c r="AC671" s="4"/>
    </row>
    <row r="672" ht="15.75" customHeight="1">
      <c r="AC672" s="4"/>
    </row>
    <row r="673" ht="15.75" customHeight="1">
      <c r="AC673" s="4"/>
    </row>
    <row r="674" ht="15.75" customHeight="1">
      <c r="AC674" s="4"/>
    </row>
    <row r="675" ht="15.75" customHeight="1">
      <c r="AC675" s="4"/>
    </row>
    <row r="676" ht="15.75" customHeight="1">
      <c r="AC676" s="4"/>
    </row>
    <row r="677" ht="15.75" customHeight="1">
      <c r="AC677" s="4"/>
    </row>
    <row r="678" ht="15.75" customHeight="1">
      <c r="AC678" s="4"/>
    </row>
    <row r="679" ht="15.75" customHeight="1">
      <c r="AC679" s="4"/>
    </row>
    <row r="680" ht="15.75" customHeight="1">
      <c r="AC680" s="4"/>
    </row>
    <row r="681" ht="15.75" customHeight="1">
      <c r="AC681" s="4"/>
    </row>
    <row r="682" ht="15.75" customHeight="1">
      <c r="AC682" s="4"/>
    </row>
    <row r="683" ht="15.75" customHeight="1">
      <c r="AC683" s="4"/>
    </row>
    <row r="684" ht="15.75" customHeight="1">
      <c r="AC684" s="4"/>
    </row>
    <row r="685" ht="15.75" customHeight="1">
      <c r="AC685" s="4"/>
    </row>
    <row r="686" ht="15.75" customHeight="1">
      <c r="AC686" s="4"/>
    </row>
    <row r="687" ht="15.75" customHeight="1">
      <c r="AC687" s="4"/>
    </row>
    <row r="688" ht="15.75" customHeight="1">
      <c r="AC688" s="4"/>
    </row>
    <row r="689" ht="15.75" customHeight="1">
      <c r="AC689" s="4"/>
    </row>
    <row r="690" ht="15.75" customHeight="1">
      <c r="AC690" s="4"/>
    </row>
    <row r="691" ht="15.75" customHeight="1">
      <c r="AC691" s="4"/>
    </row>
    <row r="692" ht="15.75" customHeight="1">
      <c r="AC692" s="4"/>
    </row>
    <row r="693" ht="15.75" customHeight="1">
      <c r="AC693" s="4"/>
    </row>
    <row r="694" ht="15.75" customHeight="1">
      <c r="AC694" s="4"/>
    </row>
    <row r="695" ht="15.75" customHeight="1">
      <c r="AC695" s="4"/>
    </row>
    <row r="696" ht="15.75" customHeight="1">
      <c r="AC696" s="4"/>
    </row>
    <row r="697" ht="15.75" customHeight="1">
      <c r="AC697" s="4"/>
    </row>
    <row r="698" ht="15.75" customHeight="1">
      <c r="AC698" s="4"/>
    </row>
    <row r="699" ht="15.75" customHeight="1">
      <c r="AC699" s="4"/>
    </row>
    <row r="700" ht="15.75" customHeight="1">
      <c r="AC700" s="4"/>
    </row>
    <row r="701" ht="15.75" customHeight="1">
      <c r="AC701" s="4"/>
    </row>
    <row r="702" ht="15.75" customHeight="1">
      <c r="AC702" s="4"/>
    </row>
    <row r="703" ht="15.75" customHeight="1">
      <c r="AC703" s="4"/>
    </row>
    <row r="704" ht="15.75" customHeight="1">
      <c r="AC704" s="4"/>
    </row>
    <row r="705" ht="15.75" customHeight="1">
      <c r="AC705" s="4"/>
    </row>
    <row r="706" ht="15.75" customHeight="1">
      <c r="AC706" s="4"/>
    </row>
    <row r="707" ht="15.75" customHeight="1">
      <c r="AC707" s="4"/>
    </row>
    <row r="708" ht="15.75" customHeight="1">
      <c r="AC708" s="4"/>
    </row>
    <row r="709" ht="15.75" customHeight="1">
      <c r="AC709" s="4"/>
    </row>
    <row r="710" ht="15.75" customHeight="1">
      <c r="AC710" s="4"/>
    </row>
    <row r="711" ht="15.75" customHeight="1">
      <c r="AC711" s="4"/>
    </row>
    <row r="712" ht="15.75" customHeight="1">
      <c r="AC712" s="4"/>
    </row>
    <row r="713" ht="15.75" customHeight="1">
      <c r="AC713" s="4"/>
    </row>
    <row r="714" ht="15.75" customHeight="1">
      <c r="AC714" s="4"/>
    </row>
    <row r="715" ht="15.75" customHeight="1">
      <c r="AC715" s="4"/>
    </row>
    <row r="716" ht="15.75" customHeight="1">
      <c r="AC716" s="4"/>
    </row>
    <row r="717" ht="15.75" customHeight="1">
      <c r="AC717" s="4"/>
    </row>
    <row r="718" ht="15.75" customHeight="1">
      <c r="AC718" s="4"/>
    </row>
    <row r="719" ht="15.75" customHeight="1">
      <c r="AC719" s="4"/>
    </row>
    <row r="720" ht="15.75" customHeight="1">
      <c r="AC720" s="4"/>
    </row>
    <row r="721" ht="15.75" customHeight="1">
      <c r="AC721" s="4"/>
    </row>
    <row r="722" ht="15.75" customHeight="1">
      <c r="AC722" s="4"/>
    </row>
    <row r="723" ht="15.75" customHeight="1">
      <c r="AC723" s="4"/>
    </row>
    <row r="724" ht="15.75" customHeight="1">
      <c r="AC724" s="4"/>
    </row>
    <row r="725" ht="15.75" customHeight="1">
      <c r="AC725" s="4"/>
    </row>
    <row r="726" ht="15.75" customHeight="1">
      <c r="AC726" s="4"/>
    </row>
    <row r="727" ht="15.75" customHeight="1">
      <c r="AC727" s="4"/>
    </row>
    <row r="728" ht="15.75" customHeight="1">
      <c r="AC728" s="4"/>
    </row>
    <row r="729" ht="15.75" customHeight="1">
      <c r="AC729" s="4"/>
    </row>
    <row r="730" ht="15.75" customHeight="1">
      <c r="AC730" s="4"/>
    </row>
    <row r="731" ht="15.75" customHeight="1">
      <c r="AC731" s="4"/>
    </row>
    <row r="732" ht="15.75" customHeight="1">
      <c r="AC732" s="4"/>
    </row>
    <row r="733" ht="15.75" customHeight="1">
      <c r="AC733" s="4"/>
    </row>
    <row r="734" ht="15.75" customHeight="1">
      <c r="AC734" s="4"/>
    </row>
    <row r="735" ht="15.75" customHeight="1">
      <c r="AC735" s="4"/>
    </row>
    <row r="736" ht="15.75" customHeight="1">
      <c r="AC736" s="4"/>
    </row>
    <row r="737" ht="15.75" customHeight="1">
      <c r="AC737" s="4"/>
    </row>
    <row r="738" ht="15.75" customHeight="1">
      <c r="AC738" s="4"/>
    </row>
    <row r="739" ht="15.75" customHeight="1">
      <c r="AC739" s="4"/>
    </row>
    <row r="740" ht="15.75" customHeight="1">
      <c r="AC740" s="4"/>
    </row>
    <row r="741" ht="15.75" customHeight="1">
      <c r="AC741" s="4"/>
    </row>
    <row r="742" ht="15.75" customHeight="1">
      <c r="AC742" s="4"/>
    </row>
    <row r="743" ht="15.75" customHeight="1">
      <c r="AC743" s="4"/>
    </row>
    <row r="744" ht="15.75" customHeight="1">
      <c r="AC744" s="4"/>
    </row>
    <row r="745" ht="15.75" customHeight="1">
      <c r="AC745" s="4"/>
    </row>
    <row r="746" ht="15.75" customHeight="1">
      <c r="AC746" s="4"/>
    </row>
    <row r="747" ht="15.75" customHeight="1">
      <c r="AC747" s="4"/>
    </row>
    <row r="748" ht="15.75" customHeight="1">
      <c r="AC748" s="4"/>
    </row>
    <row r="749" ht="15.75" customHeight="1">
      <c r="AC749" s="4"/>
    </row>
    <row r="750" ht="15.75" customHeight="1">
      <c r="AC750" s="4"/>
    </row>
    <row r="751" ht="15.75" customHeight="1">
      <c r="AC751" s="4"/>
    </row>
    <row r="752" ht="15.75" customHeight="1">
      <c r="AC752" s="4"/>
    </row>
    <row r="753" ht="15.75" customHeight="1">
      <c r="AC753" s="4"/>
    </row>
    <row r="754" ht="15.75" customHeight="1">
      <c r="AC754" s="4"/>
    </row>
    <row r="755" ht="15.75" customHeight="1">
      <c r="AC755" s="4"/>
    </row>
    <row r="756" ht="15.75" customHeight="1">
      <c r="AC756" s="4"/>
    </row>
    <row r="757" ht="15.75" customHeight="1">
      <c r="AC757" s="4"/>
    </row>
    <row r="758" ht="15.75" customHeight="1">
      <c r="AC758" s="4"/>
    </row>
    <row r="759" ht="15.75" customHeight="1">
      <c r="AC759" s="4"/>
    </row>
    <row r="760" ht="15.75" customHeight="1">
      <c r="AC760" s="4"/>
    </row>
    <row r="761" ht="15.75" customHeight="1">
      <c r="AC761" s="4"/>
    </row>
    <row r="762" ht="15.75" customHeight="1">
      <c r="AC762" s="4"/>
    </row>
    <row r="763" ht="15.75" customHeight="1">
      <c r="AC763" s="4"/>
    </row>
    <row r="764" ht="15.75" customHeight="1">
      <c r="AC764" s="4"/>
    </row>
    <row r="765" ht="15.75" customHeight="1">
      <c r="AC765" s="4"/>
    </row>
    <row r="766" ht="15.75" customHeight="1">
      <c r="AC766" s="4"/>
    </row>
    <row r="767" ht="15.75" customHeight="1">
      <c r="AC767" s="4"/>
    </row>
    <row r="768" ht="15.75" customHeight="1">
      <c r="AC768" s="4"/>
    </row>
    <row r="769" ht="15.75" customHeight="1">
      <c r="AC769" s="4"/>
    </row>
    <row r="770" ht="15.75" customHeight="1">
      <c r="AC770" s="4"/>
    </row>
    <row r="771" ht="15.75" customHeight="1">
      <c r="AC771" s="4"/>
    </row>
    <row r="772" ht="15.75" customHeight="1">
      <c r="AC772" s="4"/>
    </row>
    <row r="773" ht="15.75" customHeight="1">
      <c r="AC773" s="4"/>
    </row>
    <row r="774" ht="15.75" customHeight="1">
      <c r="AC774" s="4"/>
    </row>
    <row r="775" ht="15.75" customHeight="1">
      <c r="AC775" s="4"/>
    </row>
    <row r="776" ht="15.75" customHeight="1">
      <c r="AC776" s="4"/>
    </row>
    <row r="777" ht="15.75" customHeight="1">
      <c r="AC777" s="4"/>
    </row>
    <row r="778" ht="15.75" customHeight="1">
      <c r="AC778" s="4"/>
    </row>
    <row r="779" ht="15.75" customHeight="1">
      <c r="AC779" s="4"/>
    </row>
    <row r="780" ht="15.75" customHeight="1">
      <c r="AC780" s="4"/>
    </row>
    <row r="781" ht="15.75" customHeight="1">
      <c r="AC781" s="4"/>
    </row>
    <row r="782" ht="15.75" customHeight="1">
      <c r="AC782" s="4"/>
    </row>
    <row r="783" ht="15.75" customHeight="1">
      <c r="AC783" s="4"/>
    </row>
    <row r="784" ht="15.75" customHeight="1">
      <c r="AC784" s="4"/>
    </row>
    <row r="785" ht="15.75" customHeight="1">
      <c r="AC785" s="4"/>
    </row>
    <row r="786" ht="15.75" customHeight="1">
      <c r="AC786" s="4"/>
    </row>
    <row r="787" ht="15.75" customHeight="1">
      <c r="AC787" s="4"/>
    </row>
    <row r="788" ht="15.75" customHeight="1">
      <c r="AC788" s="4"/>
    </row>
    <row r="789" ht="15.75" customHeight="1">
      <c r="AC789" s="4"/>
    </row>
    <row r="790" ht="15.75" customHeight="1">
      <c r="AC790" s="4"/>
    </row>
    <row r="791" ht="15.75" customHeight="1">
      <c r="AC791" s="4"/>
    </row>
    <row r="792" ht="15.75" customHeight="1">
      <c r="AC792" s="4"/>
    </row>
    <row r="793" ht="15.75" customHeight="1">
      <c r="AC793" s="4"/>
    </row>
    <row r="794" ht="15.75" customHeight="1">
      <c r="AC794" s="4"/>
    </row>
    <row r="795" ht="15.75" customHeight="1">
      <c r="AC795" s="4"/>
    </row>
    <row r="796" ht="15.75" customHeight="1">
      <c r="AC796" s="4"/>
    </row>
    <row r="797" ht="15.75" customHeight="1">
      <c r="AC797" s="4"/>
    </row>
    <row r="798" ht="15.75" customHeight="1">
      <c r="AC798" s="4"/>
    </row>
    <row r="799" ht="15.75" customHeight="1">
      <c r="AC799" s="4"/>
    </row>
    <row r="800" ht="15.75" customHeight="1">
      <c r="AC800" s="4"/>
    </row>
    <row r="801" ht="15.75" customHeight="1">
      <c r="AC801" s="4"/>
    </row>
    <row r="802" ht="15.75" customHeight="1">
      <c r="AC802" s="4"/>
    </row>
    <row r="803" ht="15.75" customHeight="1">
      <c r="AC803" s="4"/>
    </row>
    <row r="804" ht="15.75" customHeight="1">
      <c r="AC804" s="4"/>
    </row>
    <row r="805" ht="15.75" customHeight="1">
      <c r="AC805" s="4"/>
    </row>
    <row r="806" ht="15.75" customHeight="1">
      <c r="AC806" s="4"/>
    </row>
    <row r="807" ht="15.75" customHeight="1">
      <c r="AC807" s="4"/>
    </row>
    <row r="808" ht="15.75" customHeight="1">
      <c r="AC808" s="4"/>
    </row>
    <row r="809" ht="15.75" customHeight="1">
      <c r="AC809" s="4"/>
    </row>
    <row r="810" ht="15.75" customHeight="1">
      <c r="AC810" s="4"/>
    </row>
    <row r="811" ht="15.75" customHeight="1">
      <c r="AC811" s="4"/>
    </row>
    <row r="812" ht="15.75" customHeight="1">
      <c r="AC812" s="4"/>
    </row>
    <row r="813" ht="15.75" customHeight="1">
      <c r="AC813" s="4"/>
    </row>
    <row r="814" ht="15.75" customHeight="1">
      <c r="AC814" s="4"/>
    </row>
    <row r="815" ht="15.75" customHeight="1">
      <c r="AC815" s="4"/>
    </row>
    <row r="816" ht="15.75" customHeight="1">
      <c r="AC816" s="4"/>
    </row>
    <row r="817" ht="15.75" customHeight="1">
      <c r="AC817" s="4"/>
    </row>
    <row r="818" ht="15.75" customHeight="1">
      <c r="AC818" s="4"/>
    </row>
    <row r="819" ht="15.75" customHeight="1">
      <c r="AC819" s="4"/>
    </row>
    <row r="820" ht="15.75" customHeight="1">
      <c r="AC820" s="4"/>
    </row>
    <row r="821" ht="15.75" customHeight="1">
      <c r="AC821" s="4"/>
    </row>
    <row r="822" ht="15.75" customHeight="1">
      <c r="AC822" s="4"/>
    </row>
    <row r="823" ht="15.75" customHeight="1">
      <c r="AC823" s="4"/>
    </row>
    <row r="824" ht="15.75" customHeight="1">
      <c r="AC824" s="4"/>
    </row>
    <row r="825" ht="15.75" customHeight="1">
      <c r="AC825" s="4"/>
    </row>
    <row r="826" ht="15.75" customHeight="1">
      <c r="AC826" s="4"/>
    </row>
    <row r="827" ht="15.75" customHeight="1">
      <c r="AC827" s="4"/>
    </row>
    <row r="828" ht="15.75" customHeight="1">
      <c r="AC828" s="4"/>
    </row>
    <row r="829" ht="15.75" customHeight="1">
      <c r="AC829" s="4"/>
    </row>
    <row r="830" ht="15.75" customHeight="1">
      <c r="AC830" s="4"/>
    </row>
    <row r="831" ht="15.75" customHeight="1">
      <c r="AC831" s="4"/>
    </row>
    <row r="832" ht="15.75" customHeight="1">
      <c r="AC832" s="4"/>
    </row>
    <row r="833" ht="15.75" customHeight="1">
      <c r="AC833" s="4"/>
    </row>
    <row r="834" ht="15.75" customHeight="1">
      <c r="AC834" s="4"/>
    </row>
    <row r="835" ht="15.75" customHeight="1">
      <c r="AC835" s="4"/>
    </row>
    <row r="836" ht="15.75" customHeight="1">
      <c r="AC836" s="4"/>
    </row>
    <row r="837" ht="15.75" customHeight="1">
      <c r="AC837" s="4"/>
    </row>
    <row r="838" ht="15.75" customHeight="1">
      <c r="AC838" s="4"/>
    </row>
    <row r="839" ht="15.75" customHeight="1">
      <c r="AC839" s="4"/>
    </row>
    <row r="840" ht="15.75" customHeight="1">
      <c r="AC840" s="4"/>
    </row>
    <row r="841" ht="15.75" customHeight="1">
      <c r="AC841" s="4"/>
    </row>
    <row r="842" ht="15.75" customHeight="1">
      <c r="AC842" s="4"/>
    </row>
    <row r="843" ht="15.75" customHeight="1">
      <c r="AC843" s="4"/>
    </row>
    <row r="844" ht="15.75" customHeight="1">
      <c r="AC844" s="4"/>
    </row>
    <row r="845" ht="15.75" customHeight="1">
      <c r="AC845" s="4"/>
    </row>
    <row r="846" ht="15.75" customHeight="1">
      <c r="AC846" s="4"/>
    </row>
    <row r="847" ht="15.75" customHeight="1">
      <c r="AC847" s="4"/>
    </row>
    <row r="848" ht="15.75" customHeight="1">
      <c r="AC848" s="4"/>
    </row>
    <row r="849" ht="15.75" customHeight="1">
      <c r="AC849" s="4"/>
    </row>
    <row r="850" ht="15.75" customHeight="1">
      <c r="AC850" s="4"/>
    </row>
    <row r="851" ht="15.75" customHeight="1">
      <c r="AC851" s="4"/>
    </row>
    <row r="852" ht="15.75" customHeight="1">
      <c r="AC852" s="4"/>
    </row>
    <row r="853" ht="15.75" customHeight="1">
      <c r="AC853" s="4"/>
    </row>
    <row r="854" ht="15.75" customHeight="1">
      <c r="AC854" s="4"/>
    </row>
    <row r="855" ht="15.75" customHeight="1">
      <c r="AC855" s="4"/>
    </row>
    <row r="856" ht="15.75" customHeight="1">
      <c r="AC856" s="4"/>
    </row>
    <row r="857" ht="15.75" customHeight="1">
      <c r="AC857" s="4"/>
    </row>
    <row r="858" ht="15.75" customHeight="1">
      <c r="AC858" s="4"/>
    </row>
    <row r="859" ht="15.75" customHeight="1">
      <c r="AC859" s="4"/>
    </row>
    <row r="860" ht="15.75" customHeight="1">
      <c r="AC860" s="4"/>
    </row>
    <row r="861" ht="15.75" customHeight="1">
      <c r="AC861" s="4"/>
    </row>
    <row r="862" ht="15.75" customHeight="1">
      <c r="AC862" s="4"/>
    </row>
    <row r="863" ht="15.75" customHeight="1">
      <c r="AC863" s="4"/>
    </row>
    <row r="864" ht="15.75" customHeight="1">
      <c r="AC864" s="4"/>
    </row>
    <row r="865" ht="15.75" customHeight="1">
      <c r="AC865" s="4"/>
    </row>
    <row r="866" ht="15.75" customHeight="1">
      <c r="AC866" s="4"/>
    </row>
    <row r="867" ht="15.75" customHeight="1">
      <c r="AC867" s="4"/>
    </row>
    <row r="868" ht="15.75" customHeight="1">
      <c r="AC868" s="4"/>
    </row>
    <row r="869" ht="15.75" customHeight="1">
      <c r="AC869" s="4"/>
    </row>
    <row r="870" ht="15.75" customHeight="1">
      <c r="AC870" s="4"/>
    </row>
    <row r="871" ht="15.75" customHeight="1">
      <c r="AC871" s="4"/>
    </row>
    <row r="872" ht="15.75" customHeight="1">
      <c r="AC872" s="4"/>
    </row>
    <row r="873" ht="15.75" customHeight="1">
      <c r="AC873" s="4"/>
    </row>
    <row r="874" ht="15.75" customHeight="1">
      <c r="AC874" s="4"/>
    </row>
    <row r="875" ht="15.75" customHeight="1">
      <c r="AC875" s="4"/>
    </row>
    <row r="876" ht="15.75" customHeight="1">
      <c r="AC876" s="4"/>
    </row>
    <row r="877" ht="15.75" customHeight="1">
      <c r="AC877" s="4"/>
    </row>
    <row r="878" ht="15.75" customHeight="1">
      <c r="AC878" s="4"/>
    </row>
    <row r="879" ht="15.75" customHeight="1">
      <c r="AC879" s="4"/>
    </row>
    <row r="880" ht="15.75" customHeight="1">
      <c r="AC880" s="4"/>
    </row>
    <row r="881" ht="15.75" customHeight="1">
      <c r="AC881" s="4"/>
    </row>
    <row r="882" ht="15.75" customHeight="1">
      <c r="AC882" s="4"/>
    </row>
    <row r="883" ht="15.75" customHeight="1">
      <c r="AC883" s="4"/>
    </row>
    <row r="884" ht="15.75" customHeight="1">
      <c r="AC884" s="4"/>
    </row>
    <row r="885" ht="15.75" customHeight="1">
      <c r="AC885" s="4"/>
    </row>
    <row r="886" ht="15.75" customHeight="1">
      <c r="AC886" s="4"/>
    </row>
    <row r="887" ht="15.75" customHeight="1">
      <c r="AC887" s="4"/>
    </row>
    <row r="888" ht="15.75" customHeight="1">
      <c r="AC888" s="4"/>
    </row>
    <row r="889" ht="15.75" customHeight="1">
      <c r="AC889" s="4"/>
    </row>
    <row r="890" ht="15.75" customHeight="1">
      <c r="AC890" s="4"/>
    </row>
    <row r="891" ht="15.75" customHeight="1">
      <c r="AC891" s="4"/>
    </row>
    <row r="892" ht="15.75" customHeight="1">
      <c r="AC892" s="4"/>
    </row>
    <row r="893" ht="15.75" customHeight="1">
      <c r="AC893" s="4"/>
    </row>
    <row r="894" ht="15.75" customHeight="1">
      <c r="AC894" s="4"/>
    </row>
    <row r="895" ht="15.75" customHeight="1">
      <c r="AC895" s="4"/>
    </row>
    <row r="896" ht="15.75" customHeight="1">
      <c r="AC896" s="4"/>
    </row>
    <row r="897" ht="15.75" customHeight="1">
      <c r="AC897" s="4"/>
    </row>
    <row r="898" ht="15.75" customHeight="1">
      <c r="AC898" s="4"/>
    </row>
    <row r="899" ht="15.75" customHeight="1">
      <c r="AC899" s="4"/>
    </row>
    <row r="900" ht="15.75" customHeight="1">
      <c r="AC900" s="4"/>
    </row>
    <row r="901" ht="15.75" customHeight="1">
      <c r="AC901" s="4"/>
    </row>
    <row r="902" ht="15.75" customHeight="1">
      <c r="AC902" s="4"/>
    </row>
    <row r="903" ht="15.75" customHeight="1">
      <c r="AC903" s="4"/>
    </row>
    <row r="904" ht="15.75" customHeight="1">
      <c r="AC904" s="4"/>
    </row>
    <row r="905" ht="15.75" customHeight="1">
      <c r="AC905" s="4"/>
    </row>
    <row r="906" ht="15.75" customHeight="1">
      <c r="AC906" s="4"/>
    </row>
    <row r="907" ht="15.75" customHeight="1">
      <c r="AC907" s="4"/>
    </row>
    <row r="908" ht="15.75" customHeight="1">
      <c r="AC908" s="4"/>
    </row>
    <row r="909" ht="15.75" customHeight="1">
      <c r="AC909" s="4"/>
    </row>
    <row r="910" ht="15.75" customHeight="1">
      <c r="AC910" s="4"/>
    </row>
    <row r="911" ht="15.75" customHeight="1">
      <c r="AC911" s="4"/>
    </row>
    <row r="912" ht="15.75" customHeight="1">
      <c r="AC912" s="4"/>
    </row>
    <row r="913" ht="15.75" customHeight="1">
      <c r="AC913" s="4"/>
    </row>
    <row r="914" ht="15.75" customHeight="1">
      <c r="AC914" s="4"/>
    </row>
    <row r="915" ht="15.75" customHeight="1">
      <c r="AC915" s="4"/>
    </row>
    <row r="916" ht="15.75" customHeight="1">
      <c r="AC916" s="4"/>
    </row>
    <row r="917" ht="15.75" customHeight="1">
      <c r="AC917" s="4"/>
    </row>
    <row r="918" ht="15.75" customHeight="1">
      <c r="AC918" s="4"/>
    </row>
    <row r="919" ht="15.75" customHeight="1">
      <c r="AC919" s="4"/>
    </row>
    <row r="920" ht="15.75" customHeight="1">
      <c r="AC920" s="4"/>
    </row>
    <row r="921" ht="15.75" customHeight="1">
      <c r="AC921" s="4"/>
    </row>
    <row r="922" ht="15.75" customHeight="1">
      <c r="AC922" s="4"/>
    </row>
    <row r="923" ht="15.75" customHeight="1">
      <c r="AC923" s="4"/>
    </row>
    <row r="924" ht="15.75" customHeight="1">
      <c r="AC924" s="4"/>
    </row>
    <row r="925" ht="15.75" customHeight="1">
      <c r="AC925" s="4"/>
    </row>
    <row r="926" ht="15.75" customHeight="1">
      <c r="AC926" s="4"/>
    </row>
    <row r="927" ht="15.75" customHeight="1">
      <c r="AC927" s="4"/>
    </row>
    <row r="928" ht="15.75" customHeight="1">
      <c r="AC928" s="4"/>
    </row>
    <row r="929" ht="15.75" customHeight="1">
      <c r="AC929" s="4"/>
    </row>
    <row r="930" ht="15.75" customHeight="1">
      <c r="AC930" s="4"/>
    </row>
    <row r="931" ht="15.75" customHeight="1">
      <c r="AC931" s="4"/>
    </row>
    <row r="932" ht="15.75" customHeight="1">
      <c r="AC932" s="4"/>
    </row>
    <row r="933" ht="15.75" customHeight="1">
      <c r="AC933" s="4"/>
    </row>
    <row r="934" ht="15.75" customHeight="1">
      <c r="AC934" s="4"/>
    </row>
    <row r="935" ht="15.75" customHeight="1">
      <c r="AC935" s="4"/>
    </row>
    <row r="936" ht="15.75" customHeight="1">
      <c r="AC936" s="4"/>
    </row>
    <row r="937" ht="15.75" customHeight="1">
      <c r="AC937" s="4"/>
    </row>
    <row r="938" ht="15.75" customHeight="1">
      <c r="AC938" s="4"/>
    </row>
    <row r="939" ht="15.75" customHeight="1">
      <c r="AC939" s="4"/>
    </row>
    <row r="940" ht="15.75" customHeight="1">
      <c r="AC940" s="4"/>
    </row>
    <row r="941" ht="15.75" customHeight="1">
      <c r="AC941" s="4"/>
    </row>
    <row r="942" ht="15.75" customHeight="1">
      <c r="AC942" s="4"/>
    </row>
    <row r="943" ht="15.75" customHeight="1">
      <c r="AC943" s="4"/>
    </row>
    <row r="944" ht="15.75" customHeight="1">
      <c r="AC944" s="4"/>
    </row>
    <row r="945" ht="15.75" customHeight="1">
      <c r="AC945" s="4"/>
    </row>
    <row r="946" ht="15.75" customHeight="1">
      <c r="AC946" s="4"/>
    </row>
    <row r="947" ht="15.75" customHeight="1">
      <c r="AC947" s="4"/>
    </row>
    <row r="948" ht="15.75" customHeight="1">
      <c r="AC948" s="4"/>
    </row>
    <row r="949" ht="15.75" customHeight="1">
      <c r="AC949" s="4"/>
    </row>
    <row r="950" ht="15.75" customHeight="1">
      <c r="AC950" s="4"/>
    </row>
    <row r="951" ht="15.75" customHeight="1">
      <c r="AC951" s="4"/>
    </row>
    <row r="952" ht="15.75" customHeight="1">
      <c r="AC952" s="4"/>
    </row>
    <row r="953" ht="15.75" customHeight="1">
      <c r="AC953" s="4"/>
    </row>
    <row r="954" ht="15.75" customHeight="1">
      <c r="AC954" s="4"/>
    </row>
    <row r="955" ht="15.75" customHeight="1">
      <c r="AC955" s="4"/>
    </row>
    <row r="956" ht="15.75" customHeight="1">
      <c r="AC956" s="4"/>
    </row>
    <row r="957" ht="15.75" customHeight="1">
      <c r="AC957" s="4"/>
    </row>
    <row r="958" ht="15.75" customHeight="1">
      <c r="AC958" s="4"/>
    </row>
    <row r="959" ht="15.75" customHeight="1">
      <c r="AC959" s="4"/>
    </row>
    <row r="960" ht="15.75" customHeight="1">
      <c r="AC960" s="4"/>
    </row>
    <row r="961" ht="15.75" customHeight="1">
      <c r="AC961" s="4"/>
    </row>
    <row r="962" ht="15.75" customHeight="1">
      <c r="AC962" s="4"/>
    </row>
    <row r="963" ht="15.75" customHeight="1">
      <c r="AC963" s="4"/>
    </row>
    <row r="964" ht="15.75" customHeight="1">
      <c r="AC964" s="4"/>
    </row>
    <row r="965" ht="15.75" customHeight="1">
      <c r="AC965" s="4"/>
    </row>
    <row r="966" ht="15.75" customHeight="1">
      <c r="AC966" s="4"/>
    </row>
    <row r="967" ht="15.75" customHeight="1">
      <c r="AC967" s="4"/>
    </row>
    <row r="968" ht="15.75" customHeight="1">
      <c r="AC968" s="4"/>
    </row>
    <row r="969" ht="15.75" customHeight="1">
      <c r="AC969" s="4"/>
    </row>
    <row r="970" ht="15.75" customHeight="1">
      <c r="AC970" s="4"/>
    </row>
    <row r="971" ht="15.75" customHeight="1">
      <c r="AC971" s="4"/>
    </row>
    <row r="972" ht="15.75" customHeight="1">
      <c r="AC972" s="4"/>
    </row>
    <row r="973" ht="15.75" customHeight="1">
      <c r="AC973" s="4"/>
    </row>
    <row r="974" ht="15.75" customHeight="1">
      <c r="AC974" s="4"/>
    </row>
    <row r="975" ht="15.75" customHeight="1">
      <c r="AC975" s="4"/>
    </row>
    <row r="976" ht="15.75" customHeight="1">
      <c r="AC976" s="4"/>
    </row>
    <row r="977" ht="15.75" customHeight="1">
      <c r="AC977" s="4"/>
    </row>
    <row r="978" ht="15.75" customHeight="1">
      <c r="AC978" s="4"/>
    </row>
    <row r="979" ht="15.75" customHeight="1">
      <c r="AC979" s="4"/>
    </row>
    <row r="980" ht="15.75" customHeight="1">
      <c r="AC980" s="4"/>
    </row>
    <row r="981" ht="15.75" customHeight="1">
      <c r="AC981" s="4"/>
    </row>
    <row r="982" ht="15.75" customHeight="1">
      <c r="AC982" s="4"/>
    </row>
    <row r="983" ht="15.75" customHeight="1">
      <c r="AC983" s="4"/>
    </row>
    <row r="984" ht="15.75" customHeight="1">
      <c r="AC984" s="4"/>
    </row>
    <row r="985" ht="15.75" customHeight="1">
      <c r="AC985" s="4"/>
    </row>
    <row r="986" ht="15.75" customHeight="1">
      <c r="AC986" s="4"/>
    </row>
    <row r="987" ht="15.75" customHeight="1">
      <c r="AC987" s="4"/>
    </row>
    <row r="988" ht="15.75" customHeight="1">
      <c r="AC988" s="4"/>
    </row>
    <row r="989" ht="15.75" customHeight="1">
      <c r="AC989" s="4"/>
    </row>
    <row r="990" ht="15.75" customHeight="1">
      <c r="AC990" s="4"/>
    </row>
    <row r="991" ht="15.75" customHeight="1">
      <c r="AC991" s="4"/>
    </row>
    <row r="992" ht="15.75" customHeight="1">
      <c r="AC992" s="4"/>
    </row>
    <row r="993" ht="15.75" customHeight="1">
      <c r="AC993" s="4"/>
    </row>
    <row r="994" ht="15.75" customHeight="1">
      <c r="AC994" s="4"/>
    </row>
    <row r="995" ht="15.75" customHeight="1">
      <c r="AC995" s="4"/>
    </row>
    <row r="996" ht="15.75" customHeight="1">
      <c r="AC996" s="4"/>
    </row>
    <row r="997" ht="15.75" customHeight="1">
      <c r="AC997" s="4"/>
    </row>
    <row r="998" ht="15.75" customHeight="1">
      <c r="AC998" s="4"/>
    </row>
    <row r="999" ht="15.75" customHeight="1">
      <c r="AC999" s="4"/>
    </row>
    <row r="1000" ht="15.75" customHeight="1">
      <c r="AC1000" s="4"/>
    </row>
  </sheetData>
  <autoFilter ref="$A$1:$AI$293">
    <sortState ref="A1:AI293">
      <sortCondition ref="A1:A293"/>
      <sortCondition ref="B1:B293"/>
      <sortCondition descending="1" ref="K1:K293"/>
    </sortState>
  </autoFilter>
  <conditionalFormatting sqref="A2:AB293 AC2:AC6 AC8:AC293">
    <cfRule type="cellIs" dxfId="0" priority="1" operator="equal">
      <formula>"#N/A N/A"</formula>
    </cfRule>
  </conditionalFormatting>
  <conditionalFormatting sqref="AC8:AC1000">
    <cfRule type="cellIs" dxfId="0" priority="2" operator="equal">
      <formula>""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2" t="s">
        <v>1</v>
      </c>
      <c r="B1" s="22" t="s">
        <v>4</v>
      </c>
      <c r="C1" s="22" t="s">
        <v>20</v>
      </c>
      <c r="D1" s="22" t="s">
        <v>11</v>
      </c>
      <c r="E1" s="22" t="s">
        <v>7</v>
      </c>
      <c r="F1" s="22" t="s">
        <v>2</v>
      </c>
      <c r="G1" s="22" t="s">
        <v>1771</v>
      </c>
      <c r="H1" s="22" t="s">
        <v>3</v>
      </c>
      <c r="I1" s="22" t="s">
        <v>18</v>
      </c>
      <c r="J1" s="22" t="s">
        <v>19</v>
      </c>
      <c r="K1" s="22" t="s">
        <v>21</v>
      </c>
      <c r="L1" s="22" t="s">
        <v>15</v>
      </c>
      <c r="M1" s="22" t="s">
        <v>1772</v>
      </c>
      <c r="N1" s="22" t="s">
        <v>6</v>
      </c>
      <c r="O1" s="22" t="s">
        <v>9</v>
      </c>
      <c r="P1" s="22" t="s">
        <v>8</v>
      </c>
      <c r="Q1" s="22" t="s">
        <v>10</v>
      </c>
      <c r="R1" s="22" t="s">
        <v>14</v>
      </c>
      <c r="S1" s="22" t="s">
        <v>17</v>
      </c>
      <c r="T1" s="22" t="s">
        <v>12</v>
      </c>
      <c r="U1" s="22" t="s">
        <v>16</v>
      </c>
    </row>
    <row r="2">
      <c r="A2" s="8" t="s">
        <v>1601</v>
      </c>
      <c r="B2" s="8" t="s">
        <v>1604</v>
      </c>
      <c r="C2" s="8" t="s">
        <v>52</v>
      </c>
      <c r="D2" s="8" t="s">
        <v>81</v>
      </c>
      <c r="E2" s="8" t="s">
        <v>95</v>
      </c>
      <c r="F2" s="8" t="s">
        <v>1773</v>
      </c>
      <c r="G2" s="8" t="s">
        <v>1774</v>
      </c>
      <c r="H2" s="8" t="s">
        <v>1775</v>
      </c>
      <c r="I2" s="8" t="s">
        <v>1029</v>
      </c>
      <c r="J2" s="8" t="s">
        <v>51</v>
      </c>
      <c r="K2" s="6" t="s">
        <v>1776</v>
      </c>
      <c r="L2" s="8" t="s">
        <v>47</v>
      </c>
      <c r="M2" s="8" t="s">
        <v>1777</v>
      </c>
      <c r="N2" s="8" t="s">
        <v>95</v>
      </c>
      <c r="O2" s="23">
        <v>42746.0</v>
      </c>
      <c r="P2" s="7">
        <v>625.0</v>
      </c>
      <c r="Q2" s="23">
        <v>44937.0</v>
      </c>
      <c r="R2" s="8" t="s">
        <v>46</v>
      </c>
      <c r="S2" s="8" t="s">
        <v>99</v>
      </c>
      <c r="T2" s="8" t="s">
        <v>44</v>
      </c>
      <c r="U2" s="8" t="s">
        <v>48</v>
      </c>
    </row>
    <row r="3">
      <c r="A3" s="8" t="s">
        <v>879</v>
      </c>
      <c r="B3" s="8" t="s">
        <v>882</v>
      </c>
      <c r="C3" s="8" t="s">
        <v>52</v>
      </c>
      <c r="D3" s="8" t="s">
        <v>81</v>
      </c>
      <c r="E3" s="8" t="s">
        <v>95</v>
      </c>
      <c r="F3" s="8" t="s">
        <v>1778</v>
      </c>
      <c r="G3" s="8" t="s">
        <v>1779</v>
      </c>
      <c r="H3" s="8" t="s">
        <v>1780</v>
      </c>
      <c r="I3" s="8" t="s">
        <v>50</v>
      </c>
      <c r="J3" s="8" t="s">
        <v>51</v>
      </c>
      <c r="K3" s="6" t="s">
        <v>1781</v>
      </c>
      <c r="L3" s="8" t="s">
        <v>47</v>
      </c>
      <c r="M3" s="8" t="s">
        <v>98</v>
      </c>
      <c r="N3" s="8" t="s">
        <v>95</v>
      </c>
      <c r="O3" s="23">
        <v>42752.0</v>
      </c>
      <c r="P3" s="6" t="s">
        <v>1782</v>
      </c>
      <c r="Q3" s="23">
        <v>46402.0</v>
      </c>
      <c r="R3" s="8" t="s">
        <v>46</v>
      </c>
      <c r="S3" s="8" t="s">
        <v>72</v>
      </c>
      <c r="T3" s="8" t="s">
        <v>44</v>
      </c>
      <c r="U3" s="8" t="s">
        <v>48</v>
      </c>
    </row>
    <row r="4">
      <c r="A4" s="8" t="s">
        <v>650</v>
      </c>
      <c r="B4" s="8" t="s">
        <v>653</v>
      </c>
      <c r="C4" s="8" t="s">
        <v>52</v>
      </c>
      <c r="D4" s="7">
        <v>1584.0</v>
      </c>
      <c r="E4" s="8" t="s">
        <v>41</v>
      </c>
      <c r="F4" s="8" t="s">
        <v>1783</v>
      </c>
      <c r="G4" s="8" t="s">
        <v>1784</v>
      </c>
      <c r="H4" s="8" t="s">
        <v>1785</v>
      </c>
      <c r="I4" s="8" t="s">
        <v>100</v>
      </c>
      <c r="J4" s="8" t="s">
        <v>51</v>
      </c>
      <c r="K4" s="6" t="s">
        <v>1786</v>
      </c>
      <c r="L4" s="8" t="s">
        <v>47</v>
      </c>
      <c r="M4" s="8" t="s">
        <v>1777</v>
      </c>
      <c r="N4" s="8" t="s">
        <v>41</v>
      </c>
      <c r="O4" s="23">
        <v>42752.0</v>
      </c>
      <c r="P4" s="6" t="s">
        <v>1782</v>
      </c>
      <c r="Q4" s="23">
        <v>46404.0</v>
      </c>
      <c r="R4" s="8" t="s">
        <v>46</v>
      </c>
      <c r="S4" s="8" t="s">
        <v>298</v>
      </c>
      <c r="T4" s="8" t="s">
        <v>142</v>
      </c>
      <c r="U4" s="8" t="s">
        <v>48</v>
      </c>
    </row>
    <row r="5">
      <c r="A5" s="8" t="s">
        <v>1479</v>
      </c>
      <c r="B5" s="8" t="s">
        <v>1482</v>
      </c>
      <c r="C5" s="8" t="s">
        <v>52</v>
      </c>
      <c r="D5" s="7">
        <v>1318.0</v>
      </c>
      <c r="E5" s="8" t="s">
        <v>41</v>
      </c>
      <c r="F5" s="8" t="s">
        <v>1787</v>
      </c>
      <c r="G5" s="8" t="s">
        <v>1788</v>
      </c>
      <c r="H5" s="8" t="s">
        <v>1789</v>
      </c>
      <c r="I5" s="8" t="s">
        <v>100</v>
      </c>
      <c r="J5" s="8" t="s">
        <v>51</v>
      </c>
      <c r="K5" s="6" t="s">
        <v>1790</v>
      </c>
      <c r="L5" s="8" t="s">
        <v>47</v>
      </c>
      <c r="M5" s="8" t="s">
        <v>1777</v>
      </c>
      <c r="N5" s="8" t="s">
        <v>41</v>
      </c>
      <c r="O5" s="23">
        <v>42760.0</v>
      </c>
      <c r="P5" s="6" t="s">
        <v>1791</v>
      </c>
      <c r="Q5" s="23">
        <v>45682.0</v>
      </c>
      <c r="R5" s="8" t="s">
        <v>46</v>
      </c>
      <c r="S5" s="8" t="s">
        <v>49</v>
      </c>
      <c r="T5" s="8" t="s">
        <v>142</v>
      </c>
      <c r="U5" s="8" t="s">
        <v>48</v>
      </c>
    </row>
    <row r="6">
      <c r="A6" s="8" t="s">
        <v>91</v>
      </c>
      <c r="B6" s="8" t="s">
        <v>94</v>
      </c>
      <c r="C6" s="8" t="s">
        <v>52</v>
      </c>
      <c r="D6" s="7">
        <v>1373.0</v>
      </c>
      <c r="E6" s="8" t="s">
        <v>95</v>
      </c>
      <c r="F6" s="8" t="s">
        <v>1792</v>
      </c>
      <c r="G6" s="8" t="s">
        <v>1793</v>
      </c>
      <c r="H6" s="8" t="s">
        <v>1794</v>
      </c>
      <c r="I6" s="8" t="s">
        <v>100</v>
      </c>
      <c r="J6" s="8" t="s">
        <v>51</v>
      </c>
      <c r="K6" s="6" t="s">
        <v>1795</v>
      </c>
      <c r="L6" s="8" t="s">
        <v>47</v>
      </c>
      <c r="M6" s="8" t="s">
        <v>1796</v>
      </c>
      <c r="N6" s="8" t="s">
        <v>95</v>
      </c>
      <c r="O6" s="23">
        <v>42760.0</v>
      </c>
      <c r="P6" s="6" t="s">
        <v>1797</v>
      </c>
      <c r="Q6" s="23">
        <v>45316.0</v>
      </c>
      <c r="R6" s="8" t="s">
        <v>98</v>
      </c>
      <c r="S6" s="8" t="s">
        <v>99</v>
      </c>
      <c r="T6" s="8" t="s">
        <v>142</v>
      </c>
      <c r="U6" s="8" t="s">
        <v>48</v>
      </c>
    </row>
    <row r="7">
      <c r="A7" s="8" t="s">
        <v>262</v>
      </c>
      <c r="B7" s="8" t="s">
        <v>265</v>
      </c>
      <c r="C7" s="8" t="s">
        <v>52</v>
      </c>
      <c r="D7" s="8" t="s">
        <v>81</v>
      </c>
      <c r="E7" s="8" t="s">
        <v>212</v>
      </c>
      <c r="F7" s="8" t="s">
        <v>1798</v>
      </c>
      <c r="G7" s="8" t="s">
        <v>1799</v>
      </c>
      <c r="H7" s="8" t="s">
        <v>1800</v>
      </c>
      <c r="I7" s="8" t="s">
        <v>50</v>
      </c>
      <c r="J7" s="8" t="s">
        <v>51</v>
      </c>
      <c r="K7" s="6" t="s">
        <v>1801</v>
      </c>
      <c r="L7" s="8" t="s">
        <v>319</v>
      </c>
      <c r="M7" s="8" t="s">
        <v>98</v>
      </c>
      <c r="N7" s="8" t="s">
        <v>212</v>
      </c>
      <c r="O7" s="23">
        <v>42788.0</v>
      </c>
      <c r="P7" s="7">
        <v>375.0</v>
      </c>
      <c r="Q7" s="23">
        <v>45709.0</v>
      </c>
      <c r="R7" s="8">
        <v>200.0</v>
      </c>
      <c r="S7" s="8" t="s">
        <v>178</v>
      </c>
      <c r="T7" s="8" t="s">
        <v>142</v>
      </c>
      <c r="U7" s="8" t="s">
        <v>48</v>
      </c>
    </row>
    <row r="8">
      <c r="A8" s="8" t="s">
        <v>540</v>
      </c>
      <c r="B8" s="8" t="s">
        <v>543</v>
      </c>
      <c r="C8" s="8" t="s">
        <v>52</v>
      </c>
      <c r="D8" s="8" t="s">
        <v>81</v>
      </c>
      <c r="E8" s="8" t="s">
        <v>41</v>
      </c>
      <c r="F8" s="8" t="s">
        <v>1802</v>
      </c>
      <c r="G8" s="8" t="s">
        <v>1803</v>
      </c>
      <c r="H8" s="8" t="s">
        <v>1804</v>
      </c>
      <c r="I8" s="8" t="s">
        <v>50</v>
      </c>
      <c r="J8" s="8" t="s">
        <v>51</v>
      </c>
      <c r="K8" s="6" t="s">
        <v>1805</v>
      </c>
      <c r="L8" s="8" t="s">
        <v>47</v>
      </c>
      <c r="M8" s="8" t="s">
        <v>98</v>
      </c>
      <c r="N8" s="8" t="s">
        <v>155</v>
      </c>
      <c r="O8" s="23">
        <v>42797.0</v>
      </c>
      <c r="P8" s="6" t="s">
        <v>1806</v>
      </c>
      <c r="Q8" s="23">
        <v>45538.0</v>
      </c>
      <c r="R8" s="8" t="s">
        <v>46</v>
      </c>
      <c r="S8" s="8" t="s">
        <v>298</v>
      </c>
      <c r="T8" s="8" t="s">
        <v>142</v>
      </c>
      <c r="U8" s="8" t="s">
        <v>1807</v>
      </c>
    </row>
    <row r="9">
      <c r="A9" s="8" t="s">
        <v>1493</v>
      </c>
      <c r="B9" s="8" t="s">
        <v>1496</v>
      </c>
      <c r="C9" s="8" t="s">
        <v>118</v>
      </c>
      <c r="D9" s="7">
        <v>7375.0</v>
      </c>
      <c r="E9" s="8" t="s">
        <v>112</v>
      </c>
      <c r="F9" s="8" t="s">
        <v>1808</v>
      </c>
      <c r="G9" s="8" t="s">
        <v>1809</v>
      </c>
      <c r="H9" s="8" t="s">
        <v>1810</v>
      </c>
      <c r="I9" s="8" t="s">
        <v>50</v>
      </c>
      <c r="J9" s="8" t="s">
        <v>51</v>
      </c>
      <c r="K9" s="6" t="s">
        <v>1811</v>
      </c>
      <c r="L9" s="8" t="s">
        <v>47</v>
      </c>
      <c r="M9" s="8" t="s">
        <v>1812</v>
      </c>
      <c r="N9" s="8" t="s">
        <v>362</v>
      </c>
      <c r="O9" s="23">
        <v>42810.0</v>
      </c>
      <c r="P9" s="6">
        <v>7.0</v>
      </c>
      <c r="Q9" s="23">
        <v>53767.0</v>
      </c>
      <c r="R9" s="8" t="s">
        <v>115</v>
      </c>
      <c r="S9" s="8" t="s">
        <v>72</v>
      </c>
      <c r="T9" s="8" t="s">
        <v>44</v>
      </c>
      <c r="U9" s="8" t="s">
        <v>116</v>
      </c>
    </row>
    <row r="10">
      <c r="A10" s="8" t="s">
        <v>37</v>
      </c>
      <c r="B10" s="8" t="s">
        <v>40</v>
      </c>
      <c r="C10" s="8" t="s">
        <v>52</v>
      </c>
      <c r="D10" s="8" t="s">
        <v>81</v>
      </c>
      <c r="E10" s="8" t="s">
        <v>41</v>
      </c>
      <c r="F10" s="8" t="s">
        <v>1813</v>
      </c>
      <c r="G10" s="8" t="s">
        <v>1814</v>
      </c>
      <c r="H10" s="8" t="s">
        <v>1815</v>
      </c>
      <c r="I10" s="8" t="s">
        <v>50</v>
      </c>
      <c r="J10" s="8" t="s">
        <v>51</v>
      </c>
      <c r="K10" s="6" t="s">
        <v>1816</v>
      </c>
      <c r="L10" s="8" t="s">
        <v>47</v>
      </c>
      <c r="M10" s="8" t="s">
        <v>1777</v>
      </c>
      <c r="N10" s="8" t="s">
        <v>41</v>
      </c>
      <c r="O10" s="23">
        <v>42810.0</v>
      </c>
      <c r="P10" s="6" t="s">
        <v>1791</v>
      </c>
      <c r="Q10" s="23">
        <v>45367.0</v>
      </c>
      <c r="R10" s="8" t="s">
        <v>46</v>
      </c>
      <c r="S10" s="8" t="s">
        <v>178</v>
      </c>
      <c r="T10" s="8" t="s">
        <v>142</v>
      </c>
      <c r="U10" s="8" t="s">
        <v>48</v>
      </c>
    </row>
    <row r="11">
      <c r="A11" s="8" t="s">
        <v>1493</v>
      </c>
      <c r="B11" s="8" t="s">
        <v>1496</v>
      </c>
      <c r="C11" s="8" t="s">
        <v>118</v>
      </c>
      <c r="D11" s="7">
        <v>7375.0</v>
      </c>
      <c r="E11" s="8" t="s">
        <v>112</v>
      </c>
      <c r="F11" s="8" t="s">
        <v>1817</v>
      </c>
      <c r="G11" s="8" t="s">
        <v>1818</v>
      </c>
      <c r="H11" s="8" t="s">
        <v>1819</v>
      </c>
      <c r="I11" s="8" t="s">
        <v>50</v>
      </c>
      <c r="J11" s="8" t="s">
        <v>51</v>
      </c>
      <c r="K11" s="6" t="s">
        <v>1811</v>
      </c>
      <c r="L11" s="8" t="s">
        <v>47</v>
      </c>
      <c r="M11" s="8" t="s">
        <v>1812</v>
      </c>
      <c r="N11" s="8" t="s">
        <v>362</v>
      </c>
      <c r="O11" s="23">
        <v>42810.0</v>
      </c>
      <c r="P11" s="6">
        <v>7.0</v>
      </c>
      <c r="Q11" s="23">
        <v>53767.0</v>
      </c>
      <c r="R11" s="8" t="s">
        <v>125</v>
      </c>
      <c r="S11" s="8" t="s">
        <v>72</v>
      </c>
      <c r="T11" s="8" t="s">
        <v>44</v>
      </c>
      <c r="U11" s="8" t="s">
        <v>116</v>
      </c>
    </row>
    <row r="12">
      <c r="A12" s="8" t="s">
        <v>911</v>
      </c>
      <c r="B12" s="8" t="s">
        <v>914</v>
      </c>
      <c r="C12" s="8" t="s">
        <v>52</v>
      </c>
      <c r="D12" s="8" t="s">
        <v>81</v>
      </c>
      <c r="E12" s="8" t="s">
        <v>362</v>
      </c>
      <c r="F12" s="8" t="s">
        <v>1820</v>
      </c>
      <c r="G12" s="8" t="s">
        <v>1821</v>
      </c>
      <c r="H12" s="8" t="s">
        <v>1822</v>
      </c>
      <c r="I12" s="8" t="s">
        <v>50</v>
      </c>
      <c r="J12" s="8" t="s">
        <v>51</v>
      </c>
      <c r="K12" s="6" t="s">
        <v>1823</v>
      </c>
      <c r="L12" s="8" t="s">
        <v>47</v>
      </c>
      <c r="M12" s="8" t="s">
        <v>1777</v>
      </c>
      <c r="N12" s="8" t="s">
        <v>155</v>
      </c>
      <c r="O12" s="23">
        <v>42873.0</v>
      </c>
      <c r="P12" s="6" t="s">
        <v>1791</v>
      </c>
      <c r="Q12" s="23">
        <v>45434.0</v>
      </c>
      <c r="R12" s="8" t="s">
        <v>98</v>
      </c>
      <c r="S12" s="8" t="s">
        <v>49</v>
      </c>
      <c r="T12" s="8" t="s">
        <v>142</v>
      </c>
      <c r="U12" s="8" t="s">
        <v>48</v>
      </c>
    </row>
    <row r="13">
      <c r="A13" s="8" t="s">
        <v>911</v>
      </c>
      <c r="B13" s="8" t="s">
        <v>914</v>
      </c>
      <c r="C13" s="8" t="s">
        <v>52</v>
      </c>
      <c r="D13" s="8" t="s">
        <v>81</v>
      </c>
      <c r="E13" s="8" t="s">
        <v>362</v>
      </c>
      <c r="F13" s="8" t="s">
        <v>1824</v>
      </c>
      <c r="G13" s="8" t="s">
        <v>1825</v>
      </c>
      <c r="H13" s="8" t="s">
        <v>1826</v>
      </c>
      <c r="I13" s="8" t="s">
        <v>50</v>
      </c>
      <c r="J13" s="8" t="s">
        <v>51</v>
      </c>
      <c r="K13" s="6" t="s">
        <v>1823</v>
      </c>
      <c r="L13" s="8" t="s">
        <v>47</v>
      </c>
      <c r="M13" s="8" t="s">
        <v>98</v>
      </c>
      <c r="N13" s="8" t="s">
        <v>155</v>
      </c>
      <c r="O13" s="23">
        <v>42873.0</v>
      </c>
      <c r="P13" s="6">
        <v>2.0</v>
      </c>
      <c r="Q13" s="23">
        <v>46891.0</v>
      </c>
      <c r="R13" s="8" t="s">
        <v>98</v>
      </c>
      <c r="S13" s="8" t="s">
        <v>49</v>
      </c>
      <c r="T13" s="8" t="s">
        <v>142</v>
      </c>
      <c r="U13" s="8" t="s">
        <v>48</v>
      </c>
    </row>
    <row r="14">
      <c r="A14" s="8" t="s">
        <v>505</v>
      </c>
      <c r="B14" s="8" t="s">
        <v>508</v>
      </c>
      <c r="C14" s="8" t="s">
        <v>52</v>
      </c>
      <c r="D14" s="8" t="s">
        <v>81</v>
      </c>
      <c r="E14" s="8" t="s">
        <v>95</v>
      </c>
      <c r="F14" s="8" t="s">
        <v>1827</v>
      </c>
      <c r="G14" s="8" t="s">
        <v>1828</v>
      </c>
      <c r="H14" s="8" t="s">
        <v>1829</v>
      </c>
      <c r="I14" s="8" t="s">
        <v>299</v>
      </c>
      <c r="J14" s="8" t="s">
        <v>51</v>
      </c>
      <c r="K14" s="6" t="s">
        <v>1830</v>
      </c>
      <c r="L14" s="8" t="s">
        <v>47</v>
      </c>
      <c r="M14" s="8" t="s">
        <v>1777</v>
      </c>
      <c r="N14" s="8" t="s">
        <v>95</v>
      </c>
      <c r="O14" s="23">
        <v>42824.0</v>
      </c>
      <c r="P14" s="7">
        <v>1875.0</v>
      </c>
      <c r="Q14" s="23">
        <v>46476.0</v>
      </c>
      <c r="R14" s="8" t="s">
        <v>98</v>
      </c>
      <c r="S14" s="8" t="s">
        <v>178</v>
      </c>
      <c r="T14" s="8" t="s">
        <v>44</v>
      </c>
      <c r="U14" s="8" t="s">
        <v>48</v>
      </c>
    </row>
    <row r="15">
      <c r="A15" s="8" t="s">
        <v>1200</v>
      </c>
      <c r="B15" s="8" t="s">
        <v>1203</v>
      </c>
      <c r="C15" s="8" t="s">
        <v>52</v>
      </c>
      <c r="D15" s="8" t="s">
        <v>81</v>
      </c>
      <c r="E15" s="8" t="s">
        <v>845</v>
      </c>
      <c r="F15" s="8" t="s">
        <v>1831</v>
      </c>
      <c r="G15" s="8" t="s">
        <v>1832</v>
      </c>
      <c r="H15" s="8" t="s">
        <v>1833</v>
      </c>
      <c r="I15" s="8" t="s">
        <v>50</v>
      </c>
      <c r="J15" s="8" t="s">
        <v>51</v>
      </c>
      <c r="K15" s="6" t="s">
        <v>1781</v>
      </c>
      <c r="L15" s="8" t="s">
        <v>47</v>
      </c>
      <c r="M15" s="8" t="s">
        <v>1777</v>
      </c>
      <c r="N15" s="8" t="s">
        <v>111</v>
      </c>
      <c r="O15" s="23">
        <v>42825.0</v>
      </c>
      <c r="P15" s="7">
        <v>1125.0</v>
      </c>
      <c r="Q15" s="23">
        <v>46660.0</v>
      </c>
      <c r="R15" s="8" t="s">
        <v>98</v>
      </c>
      <c r="S15" s="8" t="s">
        <v>1206</v>
      </c>
      <c r="T15" s="8" t="s">
        <v>44</v>
      </c>
      <c r="U15" s="8" t="s">
        <v>48</v>
      </c>
    </row>
    <row r="16">
      <c r="A16" s="8" t="s">
        <v>540</v>
      </c>
      <c r="B16" s="8" t="s">
        <v>543</v>
      </c>
      <c r="C16" s="8" t="s">
        <v>118</v>
      </c>
      <c r="D16" s="6" t="s">
        <v>1834</v>
      </c>
      <c r="E16" s="8" t="s">
        <v>41</v>
      </c>
      <c r="F16" s="8" t="s">
        <v>1835</v>
      </c>
      <c r="G16" s="8" t="s">
        <v>1836</v>
      </c>
      <c r="H16" s="8" t="s">
        <v>1837</v>
      </c>
      <c r="I16" s="8" t="s">
        <v>50</v>
      </c>
      <c r="J16" s="8" t="s">
        <v>51</v>
      </c>
      <c r="K16" s="6" t="s">
        <v>1838</v>
      </c>
      <c r="L16" s="8" t="s">
        <v>47</v>
      </c>
      <c r="M16" s="8" t="s">
        <v>1812</v>
      </c>
      <c r="N16" s="8" t="s">
        <v>155</v>
      </c>
      <c r="O16" s="23">
        <v>42880.0</v>
      </c>
      <c r="P16" s="6" t="s">
        <v>1839</v>
      </c>
      <c r="Q16" s="23">
        <v>53837.0</v>
      </c>
      <c r="R16" s="8" t="s">
        <v>125</v>
      </c>
      <c r="S16" s="8" t="s">
        <v>298</v>
      </c>
      <c r="T16" s="8" t="s">
        <v>142</v>
      </c>
      <c r="U16" s="8" t="s">
        <v>116</v>
      </c>
    </row>
    <row r="17">
      <c r="A17" s="8" t="s">
        <v>540</v>
      </c>
      <c r="B17" s="8" t="s">
        <v>543</v>
      </c>
      <c r="C17" s="8" t="s">
        <v>118</v>
      </c>
      <c r="D17" s="6" t="s">
        <v>1834</v>
      </c>
      <c r="E17" s="8" t="s">
        <v>41</v>
      </c>
      <c r="F17" s="8" t="s">
        <v>1840</v>
      </c>
      <c r="G17" s="8" t="s">
        <v>1841</v>
      </c>
      <c r="H17" s="8" t="s">
        <v>1842</v>
      </c>
      <c r="I17" s="8" t="s">
        <v>50</v>
      </c>
      <c r="J17" s="8" t="s">
        <v>51</v>
      </c>
      <c r="K17" s="6" t="s">
        <v>1838</v>
      </c>
      <c r="L17" s="8" t="s">
        <v>47</v>
      </c>
      <c r="M17" s="8" t="s">
        <v>1812</v>
      </c>
      <c r="N17" s="8" t="s">
        <v>155</v>
      </c>
      <c r="O17" s="23">
        <v>42880.0</v>
      </c>
      <c r="P17" s="6" t="s">
        <v>1839</v>
      </c>
      <c r="Q17" s="23">
        <v>53837.0</v>
      </c>
      <c r="R17" s="8" t="s">
        <v>115</v>
      </c>
      <c r="S17" s="8" t="s">
        <v>298</v>
      </c>
      <c r="T17" s="8" t="s">
        <v>142</v>
      </c>
      <c r="U17" s="8" t="s">
        <v>116</v>
      </c>
    </row>
    <row r="18">
      <c r="A18" s="8" t="s">
        <v>540</v>
      </c>
      <c r="B18" s="8" t="s">
        <v>543</v>
      </c>
      <c r="C18" s="8" t="s">
        <v>118</v>
      </c>
      <c r="D18" s="7">
        <v>3747.0</v>
      </c>
      <c r="E18" s="8" t="s">
        <v>41</v>
      </c>
      <c r="F18" s="8" t="s">
        <v>1843</v>
      </c>
      <c r="G18" s="8" t="s">
        <v>1844</v>
      </c>
      <c r="H18" s="8" t="s">
        <v>1845</v>
      </c>
      <c r="I18" s="8" t="s">
        <v>50</v>
      </c>
      <c r="J18" s="8" t="s">
        <v>51</v>
      </c>
      <c r="K18" s="24">
        <v>2.0E9</v>
      </c>
      <c r="L18" s="8" t="s">
        <v>47</v>
      </c>
      <c r="M18" s="8" t="s">
        <v>1812</v>
      </c>
      <c r="N18" s="8" t="s">
        <v>155</v>
      </c>
      <c r="O18" s="23">
        <v>42880.0</v>
      </c>
      <c r="P18" s="7">
        <v>3625.0</v>
      </c>
      <c r="Q18" s="23">
        <v>46532.0</v>
      </c>
      <c r="R18" s="8" t="s">
        <v>115</v>
      </c>
      <c r="S18" s="8" t="s">
        <v>298</v>
      </c>
      <c r="T18" s="8" t="s">
        <v>142</v>
      </c>
      <c r="U18" s="8" t="s">
        <v>116</v>
      </c>
    </row>
    <row r="19">
      <c r="A19" s="8" t="s">
        <v>540</v>
      </c>
      <c r="B19" s="8" t="s">
        <v>543</v>
      </c>
      <c r="C19" s="8" t="s">
        <v>118</v>
      </c>
      <c r="D19" s="7">
        <v>3747.0</v>
      </c>
      <c r="E19" s="8" t="s">
        <v>41</v>
      </c>
      <c r="F19" s="8" t="s">
        <v>1846</v>
      </c>
      <c r="G19" s="8" t="s">
        <v>1847</v>
      </c>
      <c r="H19" s="8" t="s">
        <v>1848</v>
      </c>
      <c r="I19" s="8" t="s">
        <v>50</v>
      </c>
      <c r="J19" s="8" t="s">
        <v>51</v>
      </c>
      <c r="K19" s="24">
        <v>2.0E9</v>
      </c>
      <c r="L19" s="8" t="s">
        <v>47</v>
      </c>
      <c r="M19" s="8" t="s">
        <v>1812</v>
      </c>
      <c r="N19" s="8" t="s">
        <v>155</v>
      </c>
      <c r="O19" s="23">
        <v>42880.0</v>
      </c>
      <c r="P19" s="7">
        <v>3625.0</v>
      </c>
      <c r="Q19" s="23">
        <v>46532.0</v>
      </c>
      <c r="R19" s="8" t="s">
        <v>125</v>
      </c>
      <c r="S19" s="8" t="s">
        <v>298</v>
      </c>
      <c r="T19" s="8" t="s">
        <v>142</v>
      </c>
      <c r="U19" s="8" t="s">
        <v>116</v>
      </c>
    </row>
    <row r="20">
      <c r="A20" s="8" t="s">
        <v>127</v>
      </c>
      <c r="B20" s="8" t="s">
        <v>130</v>
      </c>
      <c r="C20" s="8" t="s">
        <v>52</v>
      </c>
      <c r="D20" s="7">
        <v>1701.0</v>
      </c>
      <c r="E20" s="8" t="s">
        <v>41</v>
      </c>
      <c r="F20" s="8" t="s">
        <v>1849</v>
      </c>
      <c r="G20" s="8" t="s">
        <v>1850</v>
      </c>
      <c r="H20" s="8" t="s">
        <v>1851</v>
      </c>
      <c r="I20" s="8" t="s">
        <v>50</v>
      </c>
      <c r="J20" s="8" t="s">
        <v>51</v>
      </c>
      <c r="K20" s="6" t="s">
        <v>1852</v>
      </c>
      <c r="L20" s="8" t="s">
        <v>47</v>
      </c>
      <c r="M20" s="8" t="s">
        <v>1853</v>
      </c>
      <c r="N20" s="8" t="s">
        <v>41</v>
      </c>
      <c r="O20" s="23">
        <v>42894.0</v>
      </c>
      <c r="P20" s="7">
        <v>1625.0</v>
      </c>
      <c r="Q20" s="23">
        <v>46546.0</v>
      </c>
      <c r="R20" s="8" t="s">
        <v>46</v>
      </c>
      <c r="S20" s="8" t="s">
        <v>72</v>
      </c>
      <c r="T20" s="8" t="s">
        <v>44</v>
      </c>
      <c r="U20" s="8" t="s">
        <v>48</v>
      </c>
    </row>
    <row r="21">
      <c r="A21" s="8" t="s">
        <v>333</v>
      </c>
      <c r="B21" s="8" t="s">
        <v>336</v>
      </c>
      <c r="C21" s="8" t="s">
        <v>98</v>
      </c>
      <c r="D21" s="6" t="s">
        <v>1854</v>
      </c>
      <c r="E21" s="8" t="s">
        <v>95</v>
      </c>
      <c r="F21" s="8" t="s">
        <v>1855</v>
      </c>
      <c r="G21" s="8" t="s">
        <v>1856</v>
      </c>
      <c r="H21" s="8" t="s">
        <v>1857</v>
      </c>
      <c r="I21" s="8" t="s">
        <v>100</v>
      </c>
      <c r="J21" s="8" t="s">
        <v>513</v>
      </c>
      <c r="K21" s="24">
        <v>5.0E8</v>
      </c>
      <c r="L21" s="8" t="s">
        <v>47</v>
      </c>
      <c r="M21" s="8" t="s">
        <v>1777</v>
      </c>
      <c r="N21" s="8" t="s">
        <v>95</v>
      </c>
      <c r="O21" s="23">
        <v>42900.0</v>
      </c>
      <c r="P21" s="6">
        <v>0.0</v>
      </c>
      <c r="Q21" s="23">
        <v>45091.0</v>
      </c>
      <c r="R21" s="8" t="s">
        <v>336</v>
      </c>
      <c r="S21" s="8" t="s">
        <v>81</v>
      </c>
      <c r="T21" s="8" t="s">
        <v>511</v>
      </c>
      <c r="U21" s="8" t="s">
        <v>116</v>
      </c>
    </row>
    <row r="22">
      <c r="A22" s="8" t="s">
        <v>348</v>
      </c>
      <c r="B22" s="8" t="s">
        <v>351</v>
      </c>
      <c r="C22" s="8" t="s">
        <v>52</v>
      </c>
      <c r="D22" s="8" t="s">
        <v>81</v>
      </c>
      <c r="E22" s="8" t="s">
        <v>95</v>
      </c>
      <c r="F22" s="8" t="s">
        <v>1858</v>
      </c>
      <c r="G22" s="8" t="s">
        <v>1859</v>
      </c>
      <c r="H22" s="8" t="s">
        <v>1860</v>
      </c>
      <c r="I22" s="8" t="s">
        <v>50</v>
      </c>
      <c r="J22" s="8" t="s">
        <v>51</v>
      </c>
      <c r="K22" s="6">
        <v>4.50592E7</v>
      </c>
      <c r="L22" s="8" t="s">
        <v>47</v>
      </c>
      <c r="M22" s="8" t="s">
        <v>98</v>
      </c>
      <c r="N22" s="8" t="s">
        <v>95</v>
      </c>
      <c r="O22" s="23">
        <v>42893.0</v>
      </c>
      <c r="P22" s="6" t="s">
        <v>1861</v>
      </c>
      <c r="Q22" s="23">
        <v>45815.0</v>
      </c>
      <c r="R22" s="8" t="s">
        <v>98</v>
      </c>
      <c r="S22" s="8" t="s">
        <v>81</v>
      </c>
      <c r="T22" s="8" t="s">
        <v>142</v>
      </c>
      <c r="U22" s="8" t="s">
        <v>48</v>
      </c>
    </row>
    <row r="23">
      <c r="A23" s="8" t="s">
        <v>1513</v>
      </c>
      <c r="B23" s="8" t="s">
        <v>1516</v>
      </c>
      <c r="C23" s="8" t="s">
        <v>52</v>
      </c>
      <c r="D23" s="8" t="s">
        <v>81</v>
      </c>
      <c r="E23" s="8" t="s">
        <v>1267</v>
      </c>
      <c r="F23" s="8" t="s">
        <v>1862</v>
      </c>
      <c r="G23" s="8" t="s">
        <v>1863</v>
      </c>
      <c r="H23" s="8" t="s">
        <v>1864</v>
      </c>
      <c r="I23" s="8" t="s">
        <v>50</v>
      </c>
      <c r="J23" s="8" t="s">
        <v>51</v>
      </c>
      <c r="K23" s="6" t="s">
        <v>1865</v>
      </c>
      <c r="L23" s="8" t="s">
        <v>47</v>
      </c>
      <c r="M23" s="8" t="s">
        <v>1812</v>
      </c>
      <c r="N23" s="8" t="s">
        <v>1267</v>
      </c>
      <c r="O23" s="23">
        <v>42921.0</v>
      </c>
      <c r="P23" s="7">
        <v>2375.0</v>
      </c>
      <c r="Q23" s="23">
        <v>46573.0</v>
      </c>
      <c r="R23" s="8" t="s">
        <v>98</v>
      </c>
      <c r="S23" s="8" t="s">
        <v>178</v>
      </c>
      <c r="T23" s="8" t="s">
        <v>142</v>
      </c>
      <c r="U23" s="8" t="s">
        <v>48</v>
      </c>
    </row>
    <row r="24">
      <c r="A24" s="8" t="s">
        <v>1066</v>
      </c>
      <c r="B24" s="8" t="s">
        <v>1069</v>
      </c>
      <c r="C24" s="8" t="s">
        <v>52</v>
      </c>
      <c r="D24" s="8" t="s">
        <v>81</v>
      </c>
      <c r="E24" s="8" t="s">
        <v>95</v>
      </c>
      <c r="F24" s="8" t="s">
        <v>1866</v>
      </c>
      <c r="G24" s="8" t="s">
        <v>1867</v>
      </c>
      <c r="H24" s="8" t="s">
        <v>1868</v>
      </c>
      <c r="I24" s="8" t="s">
        <v>299</v>
      </c>
      <c r="J24" s="8" t="s">
        <v>51</v>
      </c>
      <c r="K24" s="6" t="s">
        <v>1869</v>
      </c>
      <c r="L24" s="8" t="s">
        <v>47</v>
      </c>
      <c r="M24" s="8" t="s">
        <v>1870</v>
      </c>
      <c r="N24" s="8" t="s">
        <v>95</v>
      </c>
      <c r="O24" s="23">
        <v>42922.0</v>
      </c>
      <c r="P24" s="7">
        <v>1875.0</v>
      </c>
      <c r="Q24" s="23">
        <v>48401.0</v>
      </c>
      <c r="R24" s="8" t="s">
        <v>98</v>
      </c>
      <c r="S24" s="8" t="s">
        <v>178</v>
      </c>
      <c r="T24" s="8" t="s">
        <v>44</v>
      </c>
      <c r="U24" s="8" t="s">
        <v>48</v>
      </c>
    </row>
    <row r="25">
      <c r="A25" s="8" t="s">
        <v>1066</v>
      </c>
      <c r="B25" s="8" t="s">
        <v>1069</v>
      </c>
      <c r="C25" s="8" t="s">
        <v>52</v>
      </c>
      <c r="D25" s="8" t="s">
        <v>81</v>
      </c>
      <c r="E25" s="8" t="s">
        <v>95</v>
      </c>
      <c r="F25" s="8" t="s">
        <v>1871</v>
      </c>
      <c r="G25" s="8" t="s">
        <v>1872</v>
      </c>
      <c r="H25" s="8" t="s">
        <v>1873</v>
      </c>
      <c r="I25" s="8" t="s">
        <v>299</v>
      </c>
      <c r="J25" s="8" t="s">
        <v>51</v>
      </c>
      <c r="K25" s="6" t="s">
        <v>1869</v>
      </c>
      <c r="L25" s="8" t="s">
        <v>47</v>
      </c>
      <c r="M25" s="8" t="s">
        <v>1870</v>
      </c>
      <c r="N25" s="8" t="s">
        <v>95</v>
      </c>
      <c r="O25" s="23">
        <v>42922.0</v>
      </c>
      <c r="P25" s="6" t="s">
        <v>1874</v>
      </c>
      <c r="Q25" s="23">
        <v>45479.0</v>
      </c>
      <c r="R25" s="8" t="s">
        <v>98</v>
      </c>
      <c r="S25" s="8" t="s">
        <v>178</v>
      </c>
      <c r="T25" s="8" t="s">
        <v>44</v>
      </c>
      <c r="U25" s="8" t="s">
        <v>48</v>
      </c>
    </row>
    <row r="26">
      <c r="A26" s="8" t="s">
        <v>1479</v>
      </c>
      <c r="B26" s="8" t="s">
        <v>1482</v>
      </c>
      <c r="C26" s="8" t="s">
        <v>202</v>
      </c>
      <c r="D26" s="8" t="s">
        <v>81</v>
      </c>
      <c r="E26" s="8" t="s">
        <v>41</v>
      </c>
      <c r="F26" s="8" t="s">
        <v>1875</v>
      </c>
      <c r="G26" s="8" t="s">
        <v>1876</v>
      </c>
      <c r="H26" s="8" t="s">
        <v>1877</v>
      </c>
      <c r="I26" s="8" t="s">
        <v>100</v>
      </c>
      <c r="J26" s="8" t="s">
        <v>159</v>
      </c>
      <c r="K26" s="6" t="s">
        <v>1878</v>
      </c>
      <c r="L26" s="8" t="s">
        <v>47</v>
      </c>
      <c r="M26" s="8" t="s">
        <v>1777</v>
      </c>
      <c r="N26" s="8" t="s">
        <v>41</v>
      </c>
      <c r="O26" s="23">
        <v>42949.0</v>
      </c>
      <c r="P26" s="6">
        <v>0.0</v>
      </c>
      <c r="Q26" s="23">
        <v>45506.0</v>
      </c>
      <c r="R26" s="8" t="s">
        <v>46</v>
      </c>
      <c r="S26" s="8" t="s">
        <v>49</v>
      </c>
      <c r="T26" s="8" t="s">
        <v>142</v>
      </c>
      <c r="U26" s="8" t="s">
        <v>48</v>
      </c>
    </row>
    <row r="27">
      <c r="A27" s="8" t="s">
        <v>841</v>
      </c>
      <c r="B27" s="8" t="s">
        <v>844</v>
      </c>
      <c r="C27" s="8" t="s">
        <v>52</v>
      </c>
      <c r="D27" s="8" t="s">
        <v>81</v>
      </c>
      <c r="E27" s="8" t="s">
        <v>845</v>
      </c>
      <c r="F27" s="8" t="s">
        <v>1879</v>
      </c>
      <c r="G27" s="8" t="s">
        <v>1880</v>
      </c>
      <c r="H27" s="8" t="s">
        <v>1881</v>
      </c>
      <c r="I27" s="8" t="s">
        <v>50</v>
      </c>
      <c r="J27" s="8" t="s">
        <v>51</v>
      </c>
      <c r="K27" s="6" t="s">
        <v>1882</v>
      </c>
      <c r="L27" s="8" t="s">
        <v>47</v>
      </c>
      <c r="M27" s="8" t="s">
        <v>1777</v>
      </c>
      <c r="N27" s="8" t="s">
        <v>111</v>
      </c>
      <c r="O27" s="23">
        <v>42976.0</v>
      </c>
      <c r="P27" s="6" t="s">
        <v>1883</v>
      </c>
      <c r="Q27" s="23">
        <v>47359.0</v>
      </c>
      <c r="R27" s="8" t="s">
        <v>46</v>
      </c>
      <c r="S27" s="8" t="s">
        <v>49</v>
      </c>
      <c r="T27" s="8" t="s">
        <v>44</v>
      </c>
      <c r="U27" s="8" t="s">
        <v>48</v>
      </c>
    </row>
    <row r="28">
      <c r="A28" s="8" t="s">
        <v>262</v>
      </c>
      <c r="B28" s="8" t="s">
        <v>265</v>
      </c>
      <c r="C28" s="8" t="s">
        <v>52</v>
      </c>
      <c r="D28" s="8" t="s">
        <v>81</v>
      </c>
      <c r="E28" s="8" t="s">
        <v>212</v>
      </c>
      <c r="F28" s="8" t="s">
        <v>1884</v>
      </c>
      <c r="G28" s="8" t="s">
        <v>1885</v>
      </c>
      <c r="H28" s="8" t="s">
        <v>1886</v>
      </c>
      <c r="I28" s="8" t="s">
        <v>50</v>
      </c>
      <c r="J28" s="8" t="s">
        <v>51</v>
      </c>
      <c r="K28" s="6" t="s">
        <v>1887</v>
      </c>
      <c r="L28" s="8" t="s">
        <v>319</v>
      </c>
      <c r="M28" s="8" t="s">
        <v>1777</v>
      </c>
      <c r="N28" s="8" t="s">
        <v>212</v>
      </c>
      <c r="O28" s="23">
        <v>42983.0</v>
      </c>
      <c r="P28" s="7">
        <v>125.0</v>
      </c>
      <c r="Q28" s="23">
        <v>45296.0</v>
      </c>
      <c r="R28" s="8">
        <v>203.0</v>
      </c>
      <c r="S28" s="8" t="s">
        <v>178</v>
      </c>
      <c r="T28" s="8" t="s">
        <v>142</v>
      </c>
      <c r="U28" s="8" t="s">
        <v>48</v>
      </c>
    </row>
    <row r="29">
      <c r="A29" s="8" t="s">
        <v>1601</v>
      </c>
      <c r="B29" s="8" t="s">
        <v>1604</v>
      </c>
      <c r="C29" s="8" t="s">
        <v>52</v>
      </c>
      <c r="D29" s="8" t="s">
        <v>81</v>
      </c>
      <c r="E29" s="8" t="s">
        <v>95</v>
      </c>
      <c r="F29" s="8" t="s">
        <v>1888</v>
      </c>
      <c r="G29" s="8" t="s">
        <v>1889</v>
      </c>
      <c r="H29" s="8" t="s">
        <v>1890</v>
      </c>
      <c r="I29" s="8" t="s">
        <v>1029</v>
      </c>
      <c r="J29" s="8" t="s">
        <v>51</v>
      </c>
      <c r="K29" s="6" t="s">
        <v>1891</v>
      </c>
      <c r="L29" s="8" t="s">
        <v>47</v>
      </c>
      <c r="M29" s="8" t="s">
        <v>1777</v>
      </c>
      <c r="N29" s="8" t="s">
        <v>95</v>
      </c>
      <c r="O29" s="23">
        <v>42990.0</v>
      </c>
      <c r="P29" s="7">
        <v>375.0</v>
      </c>
      <c r="Q29" s="23">
        <v>44816.0</v>
      </c>
      <c r="R29" s="8" t="s">
        <v>46</v>
      </c>
      <c r="S29" s="8" t="s">
        <v>99</v>
      </c>
      <c r="T29" s="8" t="s">
        <v>44</v>
      </c>
      <c r="U29" s="8" t="s">
        <v>48</v>
      </c>
    </row>
    <row r="30">
      <c r="A30" s="8" t="s">
        <v>650</v>
      </c>
      <c r="B30" s="8" t="s">
        <v>653</v>
      </c>
      <c r="C30" s="8" t="s">
        <v>52</v>
      </c>
      <c r="D30" s="8" t="s">
        <v>81</v>
      </c>
      <c r="E30" s="8" t="s">
        <v>41</v>
      </c>
      <c r="F30" s="8" t="s">
        <v>1892</v>
      </c>
      <c r="G30" s="8" t="s">
        <v>1893</v>
      </c>
      <c r="H30" s="8" t="s">
        <v>1894</v>
      </c>
      <c r="I30" s="8" t="s">
        <v>100</v>
      </c>
      <c r="J30" s="8" t="s">
        <v>51</v>
      </c>
      <c r="K30" s="6" t="s">
        <v>1895</v>
      </c>
      <c r="L30" s="8" t="s">
        <v>47</v>
      </c>
      <c r="M30" s="8" t="s">
        <v>1777</v>
      </c>
      <c r="N30" s="8" t="s">
        <v>41</v>
      </c>
      <c r="O30" s="23">
        <v>42993.0</v>
      </c>
      <c r="P30" s="6">
        <v>1.0</v>
      </c>
      <c r="Q30" s="23">
        <v>45730.0</v>
      </c>
      <c r="R30" s="8" t="s">
        <v>46</v>
      </c>
      <c r="S30" s="8" t="s">
        <v>298</v>
      </c>
      <c r="T30" s="8" t="s">
        <v>142</v>
      </c>
      <c r="U30" s="8" t="s">
        <v>48</v>
      </c>
    </row>
    <row r="31">
      <c r="A31" s="8" t="s">
        <v>1013</v>
      </c>
      <c r="B31" s="8" t="s">
        <v>1016</v>
      </c>
      <c r="C31" s="8" t="s">
        <v>52</v>
      </c>
      <c r="D31" s="8" t="s">
        <v>81</v>
      </c>
      <c r="E31" s="8" t="s">
        <v>155</v>
      </c>
      <c r="F31" s="8" t="s">
        <v>1896</v>
      </c>
      <c r="G31" s="8" t="s">
        <v>1897</v>
      </c>
      <c r="H31" s="8" t="s">
        <v>1898</v>
      </c>
      <c r="I31" s="8" t="s">
        <v>299</v>
      </c>
      <c r="J31" s="8" t="s">
        <v>51</v>
      </c>
      <c r="K31" s="6" t="s">
        <v>1899</v>
      </c>
      <c r="L31" s="8" t="s">
        <v>47</v>
      </c>
      <c r="M31" s="8" t="s">
        <v>1812</v>
      </c>
      <c r="N31" s="8" t="s">
        <v>155</v>
      </c>
      <c r="O31" s="23">
        <v>42997.0</v>
      </c>
      <c r="P31" s="7">
        <v>875.0</v>
      </c>
      <c r="Q31" s="23">
        <v>45554.0</v>
      </c>
      <c r="R31" s="8" t="s">
        <v>98</v>
      </c>
      <c r="S31" s="8" t="s">
        <v>49</v>
      </c>
      <c r="T31" s="8" t="s">
        <v>44</v>
      </c>
      <c r="U31" s="8" t="s">
        <v>48</v>
      </c>
    </row>
    <row r="32">
      <c r="A32" s="8" t="s">
        <v>1566</v>
      </c>
      <c r="B32" s="8" t="s">
        <v>1569</v>
      </c>
      <c r="C32" s="8" t="s">
        <v>52</v>
      </c>
      <c r="D32" s="8" t="s">
        <v>81</v>
      </c>
      <c r="E32" s="8" t="s">
        <v>362</v>
      </c>
      <c r="F32" s="8" t="s">
        <v>1900</v>
      </c>
      <c r="G32" s="8" t="s">
        <v>1901</v>
      </c>
      <c r="H32" s="8" t="s">
        <v>1902</v>
      </c>
      <c r="I32" s="8" t="s">
        <v>50</v>
      </c>
      <c r="J32" s="8" t="s">
        <v>51</v>
      </c>
      <c r="K32" s="6" t="s">
        <v>1903</v>
      </c>
      <c r="L32" s="8" t="s">
        <v>744</v>
      </c>
      <c r="M32" s="8" t="s">
        <v>98</v>
      </c>
      <c r="N32" s="8" t="s">
        <v>362</v>
      </c>
      <c r="O32" s="23">
        <v>43019.0</v>
      </c>
      <c r="P32" s="6" t="s">
        <v>1904</v>
      </c>
      <c r="Q32" s="23">
        <v>44845.0</v>
      </c>
      <c r="R32" s="8" t="s">
        <v>98</v>
      </c>
      <c r="S32" s="8" t="s">
        <v>81</v>
      </c>
      <c r="T32" s="8" t="s">
        <v>142</v>
      </c>
      <c r="U32" s="8" t="s">
        <v>48</v>
      </c>
    </row>
    <row r="33">
      <c r="A33" s="8" t="s">
        <v>540</v>
      </c>
      <c r="B33" s="8" t="s">
        <v>543</v>
      </c>
      <c r="C33" s="8" t="s">
        <v>118</v>
      </c>
      <c r="D33" s="7">
        <v>3643.0</v>
      </c>
      <c r="E33" s="8" t="s">
        <v>41</v>
      </c>
      <c r="F33" s="8" t="s">
        <v>1905</v>
      </c>
      <c r="G33" s="8" t="s">
        <v>1906</v>
      </c>
      <c r="H33" s="8" t="s">
        <v>1907</v>
      </c>
      <c r="I33" s="8" t="s">
        <v>50</v>
      </c>
      <c r="J33" s="8" t="s">
        <v>51</v>
      </c>
      <c r="K33" s="6" t="s">
        <v>1811</v>
      </c>
      <c r="L33" s="8" t="s">
        <v>47</v>
      </c>
      <c r="M33" s="8" t="s">
        <v>1812</v>
      </c>
      <c r="N33" s="8" t="s">
        <v>155</v>
      </c>
      <c r="O33" s="23">
        <v>43014.0</v>
      </c>
      <c r="P33" s="6" t="s">
        <v>1908</v>
      </c>
      <c r="Q33" s="23">
        <v>46849.0</v>
      </c>
      <c r="R33" s="8" t="s">
        <v>115</v>
      </c>
      <c r="S33" s="8" t="s">
        <v>298</v>
      </c>
      <c r="T33" s="8" t="s">
        <v>142</v>
      </c>
      <c r="U33" s="8" t="s">
        <v>116</v>
      </c>
    </row>
    <row r="34">
      <c r="A34" s="8" t="s">
        <v>540</v>
      </c>
      <c r="B34" s="8" t="s">
        <v>543</v>
      </c>
      <c r="C34" s="8" t="s">
        <v>118</v>
      </c>
      <c r="D34" s="7">
        <v>3643.0</v>
      </c>
      <c r="E34" s="8" t="s">
        <v>41</v>
      </c>
      <c r="F34" s="8" t="s">
        <v>1909</v>
      </c>
      <c r="G34" s="8" t="s">
        <v>1910</v>
      </c>
      <c r="H34" s="8" t="s">
        <v>1911</v>
      </c>
      <c r="I34" s="8" t="s">
        <v>50</v>
      </c>
      <c r="J34" s="8" t="s">
        <v>51</v>
      </c>
      <c r="K34" s="6" t="s">
        <v>1811</v>
      </c>
      <c r="L34" s="8" t="s">
        <v>47</v>
      </c>
      <c r="M34" s="8" t="s">
        <v>1812</v>
      </c>
      <c r="N34" s="8" t="s">
        <v>155</v>
      </c>
      <c r="O34" s="23">
        <v>43014.0</v>
      </c>
      <c r="P34" s="6" t="s">
        <v>1908</v>
      </c>
      <c r="Q34" s="23">
        <v>46849.0</v>
      </c>
      <c r="R34" s="8" t="s">
        <v>125</v>
      </c>
      <c r="S34" s="8" t="s">
        <v>298</v>
      </c>
      <c r="T34" s="8" t="s">
        <v>142</v>
      </c>
      <c r="U34" s="8" t="s">
        <v>116</v>
      </c>
    </row>
    <row r="35">
      <c r="A35" s="8" t="s">
        <v>107</v>
      </c>
      <c r="B35" s="8" t="s">
        <v>110</v>
      </c>
      <c r="C35" s="8" t="s">
        <v>118</v>
      </c>
      <c r="D35" s="6" t="s">
        <v>1912</v>
      </c>
      <c r="E35" s="8" t="s">
        <v>112</v>
      </c>
      <c r="F35" s="8" t="s">
        <v>1913</v>
      </c>
      <c r="G35" s="8" t="s">
        <v>1914</v>
      </c>
      <c r="H35" s="8" t="s">
        <v>1915</v>
      </c>
      <c r="I35" s="8" t="s">
        <v>50</v>
      </c>
      <c r="J35" s="8" t="s">
        <v>51</v>
      </c>
      <c r="K35" s="24">
        <v>4.0E8</v>
      </c>
      <c r="L35" s="8" t="s">
        <v>47</v>
      </c>
      <c r="M35" s="8" t="s">
        <v>1916</v>
      </c>
      <c r="N35" s="8" t="s">
        <v>111</v>
      </c>
      <c r="O35" s="23">
        <v>43018.0</v>
      </c>
      <c r="P35" s="6" t="s">
        <v>1912</v>
      </c>
      <c r="Q35" s="23">
        <v>45575.0</v>
      </c>
      <c r="R35" s="8" t="s">
        <v>115</v>
      </c>
      <c r="S35" s="8" t="s">
        <v>117</v>
      </c>
      <c r="T35" s="8" t="s">
        <v>44</v>
      </c>
      <c r="U35" s="8" t="s">
        <v>116</v>
      </c>
    </row>
    <row r="36">
      <c r="A36" s="8" t="s">
        <v>107</v>
      </c>
      <c r="B36" s="8" t="s">
        <v>110</v>
      </c>
      <c r="C36" s="8" t="s">
        <v>118</v>
      </c>
      <c r="D36" s="6" t="s">
        <v>1912</v>
      </c>
      <c r="E36" s="8" t="s">
        <v>112</v>
      </c>
      <c r="F36" s="8" t="s">
        <v>1917</v>
      </c>
      <c r="G36" s="8" t="s">
        <v>1918</v>
      </c>
      <c r="H36" s="8" t="s">
        <v>1919</v>
      </c>
      <c r="I36" s="8" t="s">
        <v>50</v>
      </c>
      <c r="J36" s="8" t="s">
        <v>51</v>
      </c>
      <c r="K36" s="24">
        <v>4.0E8</v>
      </c>
      <c r="L36" s="8" t="s">
        <v>47</v>
      </c>
      <c r="M36" s="8" t="s">
        <v>1916</v>
      </c>
      <c r="N36" s="8" t="s">
        <v>111</v>
      </c>
      <c r="O36" s="23">
        <v>43018.0</v>
      </c>
      <c r="P36" s="6" t="s">
        <v>1912</v>
      </c>
      <c r="Q36" s="23">
        <v>45575.0</v>
      </c>
      <c r="R36" s="8" t="s">
        <v>125</v>
      </c>
      <c r="S36" s="8" t="s">
        <v>117</v>
      </c>
      <c r="T36" s="8" t="s">
        <v>44</v>
      </c>
      <c r="U36" s="8" t="s">
        <v>116</v>
      </c>
    </row>
    <row r="37">
      <c r="A37" s="8" t="s">
        <v>1066</v>
      </c>
      <c r="B37" s="8" t="s">
        <v>1069</v>
      </c>
      <c r="C37" s="8" t="s">
        <v>52</v>
      </c>
      <c r="D37" s="8" t="s">
        <v>81</v>
      </c>
      <c r="E37" s="8" t="s">
        <v>95</v>
      </c>
      <c r="F37" s="8" t="s">
        <v>1920</v>
      </c>
      <c r="G37" s="8" t="s">
        <v>1921</v>
      </c>
      <c r="H37" s="8" t="s">
        <v>1922</v>
      </c>
      <c r="I37" s="8" t="s">
        <v>299</v>
      </c>
      <c r="J37" s="8" t="s">
        <v>51</v>
      </c>
      <c r="K37" s="6" t="s">
        <v>1923</v>
      </c>
      <c r="L37" s="8" t="s">
        <v>47</v>
      </c>
      <c r="M37" s="8" t="s">
        <v>1777</v>
      </c>
      <c r="N37" s="8" t="s">
        <v>95</v>
      </c>
      <c r="O37" s="23">
        <v>43017.0</v>
      </c>
      <c r="P37" s="6" t="s">
        <v>1924</v>
      </c>
      <c r="Q37" s="23">
        <v>45208.0</v>
      </c>
      <c r="R37" s="8" t="s">
        <v>98</v>
      </c>
      <c r="S37" s="8" t="s">
        <v>178</v>
      </c>
      <c r="T37" s="8" t="s">
        <v>44</v>
      </c>
      <c r="U37" s="8" t="s">
        <v>48</v>
      </c>
    </row>
    <row r="38">
      <c r="A38" s="8" t="s">
        <v>1479</v>
      </c>
      <c r="B38" s="8" t="s">
        <v>1482</v>
      </c>
      <c r="C38" s="8" t="s">
        <v>52</v>
      </c>
      <c r="D38" s="8" t="s">
        <v>81</v>
      </c>
      <c r="E38" s="8" t="s">
        <v>41</v>
      </c>
      <c r="F38" s="8" t="s">
        <v>1925</v>
      </c>
      <c r="G38" s="8" t="s">
        <v>1926</v>
      </c>
      <c r="H38" s="8" t="s">
        <v>1927</v>
      </c>
      <c r="I38" s="8" t="s">
        <v>100</v>
      </c>
      <c r="J38" s="8" t="s">
        <v>51</v>
      </c>
      <c r="K38" s="6" t="s">
        <v>1928</v>
      </c>
      <c r="L38" s="8" t="s">
        <v>47</v>
      </c>
      <c r="M38" s="8" t="s">
        <v>1812</v>
      </c>
      <c r="N38" s="8" t="s">
        <v>41</v>
      </c>
      <c r="O38" s="23">
        <v>43033.0</v>
      </c>
      <c r="P38" s="7">
        <v>1375.0</v>
      </c>
      <c r="Q38" s="23">
        <v>46685.0</v>
      </c>
      <c r="R38" s="8" t="s">
        <v>46</v>
      </c>
      <c r="S38" s="8" t="s">
        <v>49</v>
      </c>
      <c r="T38" s="8" t="s">
        <v>44</v>
      </c>
      <c r="U38" s="8" t="s">
        <v>48</v>
      </c>
    </row>
    <row r="39">
      <c r="A39" s="8" t="s">
        <v>37</v>
      </c>
      <c r="B39" s="8" t="s">
        <v>40</v>
      </c>
      <c r="C39" s="8" t="s">
        <v>52</v>
      </c>
      <c r="D39" s="8" t="s">
        <v>81</v>
      </c>
      <c r="E39" s="8" t="s">
        <v>41</v>
      </c>
      <c r="F39" s="8" t="s">
        <v>1929</v>
      </c>
      <c r="G39" s="8" t="s">
        <v>1930</v>
      </c>
      <c r="H39" s="8" t="s">
        <v>1931</v>
      </c>
      <c r="I39" s="8" t="s">
        <v>50</v>
      </c>
      <c r="J39" s="8" t="s">
        <v>51</v>
      </c>
      <c r="K39" s="6" t="s">
        <v>1932</v>
      </c>
      <c r="L39" s="8" t="s">
        <v>47</v>
      </c>
      <c r="M39" s="8" t="s">
        <v>1812</v>
      </c>
      <c r="N39" s="8" t="s">
        <v>41</v>
      </c>
      <c r="O39" s="23">
        <v>43027.0</v>
      </c>
      <c r="P39" s="7">
        <v>1625.0</v>
      </c>
      <c r="Q39" s="23">
        <v>46679.0</v>
      </c>
      <c r="R39" s="8" t="s">
        <v>46</v>
      </c>
      <c r="S39" s="8" t="s">
        <v>49</v>
      </c>
      <c r="T39" s="8" t="s">
        <v>44</v>
      </c>
      <c r="U39" s="8" t="s">
        <v>48</v>
      </c>
    </row>
    <row r="40">
      <c r="A40" s="8" t="s">
        <v>1689</v>
      </c>
      <c r="B40" s="8" t="s">
        <v>1692</v>
      </c>
      <c r="C40" s="8" t="s">
        <v>52</v>
      </c>
      <c r="D40" s="25">
        <v>4.4459</v>
      </c>
      <c r="E40" s="8" t="s">
        <v>41</v>
      </c>
      <c r="F40" s="8" t="s">
        <v>1933</v>
      </c>
      <c r="G40" s="8" t="s">
        <v>1934</v>
      </c>
      <c r="H40" s="8" t="s">
        <v>1935</v>
      </c>
      <c r="I40" s="8" t="s">
        <v>50</v>
      </c>
      <c r="J40" s="8" t="s">
        <v>51</v>
      </c>
      <c r="K40" s="6" t="s">
        <v>1936</v>
      </c>
      <c r="L40" s="8" t="s">
        <v>47</v>
      </c>
      <c r="M40" s="8" t="s">
        <v>1937</v>
      </c>
      <c r="N40" s="8" t="s">
        <v>41</v>
      </c>
      <c r="O40" s="23">
        <v>43034.0</v>
      </c>
      <c r="P40" s="6" t="s">
        <v>1883</v>
      </c>
      <c r="Q40" s="23">
        <v>45591.0</v>
      </c>
      <c r="R40" s="8" t="s">
        <v>98</v>
      </c>
      <c r="S40" s="8" t="s">
        <v>178</v>
      </c>
      <c r="T40" s="8" t="s">
        <v>142</v>
      </c>
      <c r="U40" s="8" t="s">
        <v>48</v>
      </c>
    </row>
    <row r="41">
      <c r="A41" s="8" t="s">
        <v>376</v>
      </c>
      <c r="B41" s="8" t="s">
        <v>379</v>
      </c>
      <c r="C41" s="8" t="s">
        <v>118</v>
      </c>
      <c r="D41" s="7">
        <v>5875.0</v>
      </c>
      <c r="E41" s="8" t="s">
        <v>380</v>
      </c>
      <c r="F41" s="8" t="s">
        <v>1938</v>
      </c>
      <c r="G41" s="8" t="s">
        <v>1939</v>
      </c>
      <c r="H41" s="8" t="s">
        <v>1940</v>
      </c>
      <c r="I41" s="8" t="s">
        <v>50</v>
      </c>
      <c r="J41" s="8" t="s">
        <v>51</v>
      </c>
      <c r="K41" s="24">
        <v>5.0E8</v>
      </c>
      <c r="L41" s="8" t="s">
        <v>47</v>
      </c>
      <c r="M41" s="8" t="s">
        <v>1937</v>
      </c>
      <c r="N41" s="8" t="s">
        <v>95</v>
      </c>
      <c r="O41" s="23">
        <v>43048.0</v>
      </c>
      <c r="P41" s="7">
        <v>5875.0</v>
      </c>
      <c r="Q41" s="23">
        <v>46068.0</v>
      </c>
      <c r="R41" s="8" t="s">
        <v>115</v>
      </c>
      <c r="S41" s="8" t="s">
        <v>383</v>
      </c>
      <c r="T41" s="8" t="s">
        <v>44</v>
      </c>
      <c r="U41" s="8" t="s">
        <v>116</v>
      </c>
    </row>
    <row r="42">
      <c r="A42" s="8" t="s">
        <v>376</v>
      </c>
      <c r="B42" s="8" t="s">
        <v>379</v>
      </c>
      <c r="C42" s="8" t="s">
        <v>118</v>
      </c>
      <c r="D42" s="8" t="s">
        <v>81</v>
      </c>
      <c r="E42" s="8" t="s">
        <v>380</v>
      </c>
      <c r="F42" s="8" t="s">
        <v>1941</v>
      </c>
      <c r="G42" s="8" t="s">
        <v>1942</v>
      </c>
      <c r="H42" s="8" t="s">
        <v>1943</v>
      </c>
      <c r="I42" s="8" t="s">
        <v>50</v>
      </c>
      <c r="J42" s="8" t="s">
        <v>51</v>
      </c>
      <c r="K42" s="6" t="s">
        <v>1944</v>
      </c>
      <c r="L42" s="8" t="s">
        <v>47</v>
      </c>
      <c r="M42" s="8" t="s">
        <v>1937</v>
      </c>
      <c r="N42" s="8" t="s">
        <v>95</v>
      </c>
      <c r="O42" s="23">
        <v>43048.0</v>
      </c>
      <c r="P42" s="6" t="s">
        <v>1945</v>
      </c>
      <c r="Q42" s="23">
        <v>46068.0</v>
      </c>
      <c r="R42" s="8" t="s">
        <v>125</v>
      </c>
      <c r="S42" s="8" t="s">
        <v>383</v>
      </c>
      <c r="T42" s="8" t="s">
        <v>44</v>
      </c>
      <c r="U42" s="8" t="s">
        <v>48</v>
      </c>
    </row>
    <row r="43">
      <c r="A43" s="8" t="s">
        <v>376</v>
      </c>
      <c r="B43" s="8" t="s">
        <v>379</v>
      </c>
      <c r="C43" s="8" t="s">
        <v>118</v>
      </c>
      <c r="D43" s="8" t="s">
        <v>81</v>
      </c>
      <c r="E43" s="8" t="s">
        <v>380</v>
      </c>
      <c r="F43" s="8" t="s">
        <v>1946</v>
      </c>
      <c r="G43" s="8" t="s">
        <v>1947</v>
      </c>
      <c r="H43" s="8" t="s">
        <v>1948</v>
      </c>
      <c r="I43" s="8" t="s">
        <v>50</v>
      </c>
      <c r="J43" s="8" t="s">
        <v>51</v>
      </c>
      <c r="K43" s="6" t="s">
        <v>1944</v>
      </c>
      <c r="L43" s="8" t="s">
        <v>47</v>
      </c>
      <c r="M43" s="8" t="s">
        <v>1937</v>
      </c>
      <c r="N43" s="8" t="s">
        <v>95</v>
      </c>
      <c r="O43" s="23">
        <v>43048.0</v>
      </c>
      <c r="P43" s="6" t="s">
        <v>1945</v>
      </c>
      <c r="Q43" s="23">
        <v>46068.0</v>
      </c>
      <c r="R43" s="8" t="s">
        <v>115</v>
      </c>
      <c r="S43" s="8" t="s">
        <v>383</v>
      </c>
      <c r="T43" s="8" t="s">
        <v>44</v>
      </c>
      <c r="U43" s="8" t="s">
        <v>48</v>
      </c>
    </row>
    <row r="44">
      <c r="A44" s="8" t="s">
        <v>376</v>
      </c>
      <c r="B44" s="8" t="s">
        <v>379</v>
      </c>
      <c r="C44" s="8" t="s">
        <v>118</v>
      </c>
      <c r="D44" s="7">
        <v>5875.0</v>
      </c>
      <c r="E44" s="8" t="s">
        <v>380</v>
      </c>
      <c r="F44" s="8" t="s">
        <v>1949</v>
      </c>
      <c r="G44" s="8" t="s">
        <v>1950</v>
      </c>
      <c r="H44" s="8" t="s">
        <v>1951</v>
      </c>
      <c r="I44" s="8" t="s">
        <v>50</v>
      </c>
      <c r="J44" s="8" t="s">
        <v>51</v>
      </c>
      <c r="K44" s="24">
        <v>5.0E8</v>
      </c>
      <c r="L44" s="8" t="s">
        <v>47</v>
      </c>
      <c r="M44" s="8" t="s">
        <v>1937</v>
      </c>
      <c r="N44" s="8" t="s">
        <v>95</v>
      </c>
      <c r="O44" s="23">
        <v>43048.0</v>
      </c>
      <c r="P44" s="7">
        <v>5875.0</v>
      </c>
      <c r="Q44" s="23">
        <v>46068.0</v>
      </c>
      <c r="R44" s="8" t="s">
        <v>125</v>
      </c>
      <c r="S44" s="8" t="s">
        <v>383</v>
      </c>
      <c r="T44" s="8" t="s">
        <v>44</v>
      </c>
      <c r="U44" s="8" t="s">
        <v>116</v>
      </c>
    </row>
    <row r="45">
      <c r="A45" s="8" t="s">
        <v>658</v>
      </c>
      <c r="B45" s="8" t="s">
        <v>661</v>
      </c>
      <c r="C45" s="8" t="s">
        <v>52</v>
      </c>
      <c r="D45" s="8" t="s">
        <v>81</v>
      </c>
      <c r="E45" s="8" t="s">
        <v>41</v>
      </c>
      <c r="F45" s="8" t="s">
        <v>1952</v>
      </c>
      <c r="G45" s="8" t="s">
        <v>1953</v>
      </c>
      <c r="H45" s="8" t="s">
        <v>1954</v>
      </c>
      <c r="I45" s="8" t="s">
        <v>50</v>
      </c>
      <c r="J45" s="8" t="s">
        <v>51</v>
      </c>
      <c r="K45" s="6">
        <v>5.86195E7</v>
      </c>
      <c r="L45" s="8" t="s">
        <v>47</v>
      </c>
      <c r="M45" s="8" t="s">
        <v>98</v>
      </c>
      <c r="N45" s="8" t="s">
        <v>41</v>
      </c>
      <c r="O45" s="23">
        <v>43014.0</v>
      </c>
      <c r="P45" s="7">
        <v>2747.0</v>
      </c>
      <c r="Q45" s="23">
        <v>45571.0</v>
      </c>
      <c r="R45" s="8" t="s">
        <v>98</v>
      </c>
      <c r="S45" s="8" t="s">
        <v>81</v>
      </c>
      <c r="T45" s="8" t="s">
        <v>142</v>
      </c>
      <c r="U45" s="8" t="s">
        <v>48</v>
      </c>
    </row>
    <row r="46">
      <c r="A46" s="8" t="s">
        <v>1454</v>
      </c>
      <c r="B46" s="8" t="s">
        <v>1457</v>
      </c>
      <c r="C46" s="8" t="s">
        <v>52</v>
      </c>
      <c r="D46" s="8" t="s">
        <v>81</v>
      </c>
      <c r="E46" s="8" t="s">
        <v>380</v>
      </c>
      <c r="F46" s="8" t="s">
        <v>1955</v>
      </c>
      <c r="G46" s="8" t="s">
        <v>1956</v>
      </c>
      <c r="H46" s="8" t="s">
        <v>1957</v>
      </c>
      <c r="I46" s="8" t="s">
        <v>1029</v>
      </c>
      <c r="J46" s="8" t="s">
        <v>51</v>
      </c>
      <c r="K46" s="6" t="s">
        <v>1958</v>
      </c>
      <c r="L46" s="8" t="s">
        <v>47</v>
      </c>
      <c r="M46" s="8" t="s">
        <v>1777</v>
      </c>
      <c r="N46" s="8" t="s">
        <v>95</v>
      </c>
      <c r="O46" s="23">
        <v>43082.0</v>
      </c>
      <c r="P46" s="7">
        <v>875.0</v>
      </c>
      <c r="Q46" s="23">
        <v>46369.0</v>
      </c>
      <c r="R46" s="8" t="s">
        <v>46</v>
      </c>
      <c r="S46" s="8" t="s">
        <v>178</v>
      </c>
      <c r="T46" s="8" t="s">
        <v>44</v>
      </c>
      <c r="U46" s="8" t="s">
        <v>48</v>
      </c>
    </row>
    <row r="47">
      <c r="A47" s="8" t="s">
        <v>1263</v>
      </c>
      <c r="B47" s="8" t="s">
        <v>1266</v>
      </c>
      <c r="C47" s="8" t="s">
        <v>118</v>
      </c>
      <c r="D47" s="8" t="s">
        <v>81</v>
      </c>
      <c r="E47" s="8" t="s">
        <v>1267</v>
      </c>
      <c r="F47" s="8" t="s">
        <v>1959</v>
      </c>
      <c r="G47" s="8" t="s">
        <v>1960</v>
      </c>
      <c r="H47" s="8" t="s">
        <v>1961</v>
      </c>
      <c r="I47" s="8" t="s">
        <v>49</v>
      </c>
      <c r="J47" s="8" t="s">
        <v>159</v>
      </c>
      <c r="K47" s="6">
        <v>5.6484E7</v>
      </c>
      <c r="L47" s="8" t="s">
        <v>47</v>
      </c>
      <c r="M47" s="8" t="s">
        <v>98</v>
      </c>
      <c r="N47" s="8" t="s">
        <v>1267</v>
      </c>
      <c r="O47" s="23">
        <v>43089.0</v>
      </c>
      <c r="P47" s="6" t="s">
        <v>1962</v>
      </c>
      <c r="Q47" s="23">
        <v>44903.0</v>
      </c>
      <c r="R47" s="8" t="s">
        <v>383</v>
      </c>
      <c r="S47" s="8" t="s">
        <v>81</v>
      </c>
      <c r="T47" s="8" t="s">
        <v>142</v>
      </c>
      <c r="U47" s="8" t="s">
        <v>1271</v>
      </c>
    </row>
    <row r="48">
      <c r="A48" s="8" t="s">
        <v>1161</v>
      </c>
      <c r="B48" s="8" t="s">
        <v>1164</v>
      </c>
      <c r="C48" s="8" t="s">
        <v>118</v>
      </c>
      <c r="D48" s="8" t="s">
        <v>81</v>
      </c>
      <c r="E48" s="8" t="s">
        <v>1165</v>
      </c>
      <c r="F48" s="8" t="s">
        <v>1963</v>
      </c>
      <c r="G48" s="8" t="s">
        <v>1964</v>
      </c>
      <c r="H48" s="8" t="s">
        <v>1965</v>
      </c>
      <c r="I48" s="8" t="s">
        <v>50</v>
      </c>
      <c r="J48" s="8" t="s">
        <v>51</v>
      </c>
      <c r="K48" s="6">
        <v>7.30628E7</v>
      </c>
      <c r="L48" s="8" t="s">
        <v>47</v>
      </c>
      <c r="M48" s="8" t="s">
        <v>98</v>
      </c>
      <c r="N48" s="8" t="s">
        <v>1165</v>
      </c>
      <c r="O48" s="23">
        <v>43104.0</v>
      </c>
      <c r="P48" s="6">
        <v>4.0</v>
      </c>
      <c r="Q48" s="23">
        <v>44930.0</v>
      </c>
      <c r="R48" s="8" t="s">
        <v>98</v>
      </c>
      <c r="S48" s="8" t="s">
        <v>81</v>
      </c>
      <c r="T48" s="8" t="s">
        <v>142</v>
      </c>
      <c r="U48" s="8" t="s">
        <v>48</v>
      </c>
    </row>
    <row r="49">
      <c r="A49" s="8" t="s">
        <v>66</v>
      </c>
      <c r="B49" s="8" t="s">
        <v>69</v>
      </c>
      <c r="C49" s="8" t="s">
        <v>52</v>
      </c>
      <c r="D49" s="8" t="s">
        <v>81</v>
      </c>
      <c r="E49" s="8" t="s">
        <v>41</v>
      </c>
      <c r="F49" s="8" t="s">
        <v>1966</v>
      </c>
      <c r="G49" s="8" t="s">
        <v>1967</v>
      </c>
      <c r="H49" s="8" t="s">
        <v>1968</v>
      </c>
      <c r="I49" s="8" t="s">
        <v>50</v>
      </c>
      <c r="J49" s="8" t="s">
        <v>51</v>
      </c>
      <c r="K49" s="6" t="s">
        <v>1969</v>
      </c>
      <c r="L49" s="8" t="s">
        <v>1970</v>
      </c>
      <c r="M49" s="8" t="s">
        <v>1971</v>
      </c>
      <c r="N49" s="8" t="s">
        <v>41</v>
      </c>
      <c r="O49" s="23">
        <v>43139.0</v>
      </c>
      <c r="P49" s="7">
        <v>1625.0</v>
      </c>
      <c r="Q49" s="23">
        <v>46791.0</v>
      </c>
      <c r="R49" s="8" t="s">
        <v>46</v>
      </c>
      <c r="S49" s="8" t="s">
        <v>72</v>
      </c>
      <c r="T49" s="8" t="s">
        <v>44</v>
      </c>
      <c r="U49" s="8" t="s">
        <v>48</v>
      </c>
    </row>
    <row r="50">
      <c r="A50" s="8" t="s">
        <v>1200</v>
      </c>
      <c r="B50" s="8" t="s">
        <v>1203</v>
      </c>
      <c r="C50" s="8" t="s">
        <v>52</v>
      </c>
      <c r="D50" s="8" t="s">
        <v>81</v>
      </c>
      <c r="E50" s="8" t="s">
        <v>845</v>
      </c>
      <c r="F50" s="8" t="s">
        <v>1972</v>
      </c>
      <c r="G50" s="8" t="s">
        <v>1973</v>
      </c>
      <c r="H50" s="8" t="s">
        <v>1974</v>
      </c>
      <c r="I50" s="8" t="s">
        <v>50</v>
      </c>
      <c r="J50" s="8" t="s">
        <v>51</v>
      </c>
      <c r="K50" s="6" t="s">
        <v>1975</v>
      </c>
      <c r="L50" s="8" t="s">
        <v>47</v>
      </c>
      <c r="M50" s="8" t="s">
        <v>1777</v>
      </c>
      <c r="N50" s="8" t="s">
        <v>111</v>
      </c>
      <c r="O50" s="23">
        <v>43145.0</v>
      </c>
      <c r="P50" s="6" t="s">
        <v>1924</v>
      </c>
      <c r="Q50" s="23">
        <v>45152.0</v>
      </c>
      <c r="R50" s="8" t="s">
        <v>98</v>
      </c>
      <c r="S50" s="8" t="s">
        <v>1206</v>
      </c>
      <c r="T50" s="8" t="s">
        <v>44</v>
      </c>
      <c r="U50" s="8" t="s">
        <v>48</v>
      </c>
    </row>
    <row r="51">
      <c r="A51" s="8" t="s">
        <v>1200</v>
      </c>
      <c r="B51" s="8" t="s">
        <v>1203</v>
      </c>
      <c r="C51" s="8" t="s">
        <v>52</v>
      </c>
      <c r="D51" s="8" t="s">
        <v>81</v>
      </c>
      <c r="E51" s="8" t="s">
        <v>845</v>
      </c>
      <c r="F51" s="8" t="s">
        <v>1976</v>
      </c>
      <c r="G51" s="8" t="s">
        <v>1977</v>
      </c>
      <c r="H51" s="8" t="s">
        <v>1978</v>
      </c>
      <c r="I51" s="8" t="s">
        <v>50</v>
      </c>
      <c r="J51" s="8" t="s">
        <v>51</v>
      </c>
      <c r="K51" s="6" t="s">
        <v>1975</v>
      </c>
      <c r="L51" s="8" t="s">
        <v>47</v>
      </c>
      <c r="M51" s="8" t="s">
        <v>1777</v>
      </c>
      <c r="N51" s="8" t="s">
        <v>111</v>
      </c>
      <c r="O51" s="23">
        <v>43145.0</v>
      </c>
      <c r="P51" s="7">
        <v>1375.0</v>
      </c>
      <c r="Q51" s="23">
        <v>47709.0</v>
      </c>
      <c r="R51" s="8" t="s">
        <v>98</v>
      </c>
      <c r="S51" s="8" t="s">
        <v>1206</v>
      </c>
      <c r="T51" s="8" t="s">
        <v>44</v>
      </c>
      <c r="U51" s="8" t="s">
        <v>48</v>
      </c>
    </row>
    <row r="52">
      <c r="A52" s="8" t="s">
        <v>1200</v>
      </c>
      <c r="B52" s="8" t="s">
        <v>1203</v>
      </c>
      <c r="C52" s="8" t="s">
        <v>52</v>
      </c>
      <c r="D52" s="8" t="s">
        <v>81</v>
      </c>
      <c r="E52" s="8" t="s">
        <v>845</v>
      </c>
      <c r="F52" s="8" t="s">
        <v>1979</v>
      </c>
      <c r="G52" s="8" t="s">
        <v>1980</v>
      </c>
      <c r="H52" s="8" t="s">
        <v>1981</v>
      </c>
      <c r="I52" s="8" t="s">
        <v>50</v>
      </c>
      <c r="J52" s="8" t="s">
        <v>51</v>
      </c>
      <c r="K52" s="6" t="s">
        <v>1975</v>
      </c>
      <c r="L52" s="8" t="s">
        <v>47</v>
      </c>
      <c r="M52" s="8" t="s">
        <v>1777</v>
      </c>
      <c r="N52" s="8" t="s">
        <v>111</v>
      </c>
      <c r="O52" s="23">
        <v>43145.0</v>
      </c>
      <c r="P52" s="6" t="s">
        <v>1982</v>
      </c>
      <c r="Q52" s="23">
        <v>50631.0</v>
      </c>
      <c r="R52" s="8" t="s">
        <v>98</v>
      </c>
      <c r="S52" s="8" t="s">
        <v>1206</v>
      </c>
      <c r="T52" s="8" t="s">
        <v>44</v>
      </c>
      <c r="U52" s="8" t="s">
        <v>48</v>
      </c>
    </row>
    <row r="53">
      <c r="A53" s="8" t="s">
        <v>262</v>
      </c>
      <c r="B53" s="8" t="s">
        <v>265</v>
      </c>
      <c r="C53" s="8" t="s">
        <v>202</v>
      </c>
      <c r="D53" s="8" t="s">
        <v>81</v>
      </c>
      <c r="E53" s="8" t="s">
        <v>212</v>
      </c>
      <c r="F53" s="8" t="s">
        <v>1983</v>
      </c>
      <c r="G53" s="8" t="s">
        <v>1984</v>
      </c>
      <c r="H53" s="8" t="s">
        <v>1985</v>
      </c>
      <c r="I53" s="8" t="s">
        <v>50</v>
      </c>
      <c r="J53" s="8" t="s">
        <v>159</v>
      </c>
      <c r="K53" s="6">
        <v>6.2358E7</v>
      </c>
      <c r="L53" s="8" t="s">
        <v>319</v>
      </c>
      <c r="M53" s="8" t="s">
        <v>1777</v>
      </c>
      <c r="N53" s="8" t="s">
        <v>212</v>
      </c>
      <c r="O53" s="23">
        <v>43146.0</v>
      </c>
      <c r="P53" s="6">
        <v>0.0</v>
      </c>
      <c r="Q53" s="23">
        <v>44972.0</v>
      </c>
      <c r="R53" s="8" t="s">
        <v>46</v>
      </c>
      <c r="S53" s="8" t="s">
        <v>178</v>
      </c>
      <c r="T53" s="8" t="s">
        <v>142</v>
      </c>
      <c r="U53" s="8" t="s">
        <v>48</v>
      </c>
    </row>
    <row r="54">
      <c r="A54" s="8" t="s">
        <v>262</v>
      </c>
      <c r="B54" s="8" t="s">
        <v>265</v>
      </c>
      <c r="C54" s="8" t="s">
        <v>52</v>
      </c>
      <c r="D54" s="8" t="s">
        <v>81</v>
      </c>
      <c r="E54" s="8" t="s">
        <v>212</v>
      </c>
      <c r="F54" s="8" t="s">
        <v>1986</v>
      </c>
      <c r="G54" s="8" t="s">
        <v>1987</v>
      </c>
      <c r="H54" s="8" t="s">
        <v>1988</v>
      </c>
      <c r="I54" s="8" t="s">
        <v>50</v>
      </c>
      <c r="J54" s="8" t="s">
        <v>51</v>
      </c>
      <c r="K54" s="6" t="s">
        <v>1989</v>
      </c>
      <c r="L54" s="8" t="s">
        <v>319</v>
      </c>
      <c r="M54" s="8" t="s">
        <v>98</v>
      </c>
      <c r="N54" s="8" t="s">
        <v>212</v>
      </c>
      <c r="O54" s="23">
        <v>43157.0</v>
      </c>
      <c r="P54" s="6" t="s">
        <v>1874</v>
      </c>
      <c r="Q54" s="23">
        <v>46079.0</v>
      </c>
      <c r="R54" s="8">
        <v>207.0</v>
      </c>
      <c r="S54" s="8" t="s">
        <v>178</v>
      </c>
      <c r="T54" s="8" t="s">
        <v>142</v>
      </c>
      <c r="U54" s="8" t="s">
        <v>48</v>
      </c>
    </row>
    <row r="55">
      <c r="A55" s="8" t="s">
        <v>681</v>
      </c>
      <c r="B55" s="8" t="s">
        <v>684</v>
      </c>
      <c r="C55" s="8" t="s">
        <v>118</v>
      </c>
      <c r="D55" s="8" t="s">
        <v>81</v>
      </c>
      <c r="E55" s="8" t="s">
        <v>95</v>
      </c>
      <c r="F55" s="8" t="s">
        <v>1990</v>
      </c>
      <c r="G55" s="8" t="s">
        <v>1991</v>
      </c>
      <c r="H55" s="8" t="s">
        <v>1992</v>
      </c>
      <c r="I55" s="8" t="s">
        <v>117</v>
      </c>
      <c r="J55" s="8" t="s">
        <v>51</v>
      </c>
      <c r="K55" s="6" t="s">
        <v>1993</v>
      </c>
      <c r="L55" s="8" t="s">
        <v>47</v>
      </c>
      <c r="M55" s="8" t="s">
        <v>1937</v>
      </c>
      <c r="N55" s="8" t="s">
        <v>95</v>
      </c>
      <c r="O55" s="23">
        <v>43167.0</v>
      </c>
      <c r="P55" s="7">
        <v>2625.0</v>
      </c>
      <c r="Q55" s="23">
        <v>45823.0</v>
      </c>
      <c r="R55" s="8" t="s">
        <v>98</v>
      </c>
      <c r="S55" s="8" t="s">
        <v>117</v>
      </c>
      <c r="T55" s="8" t="s">
        <v>44</v>
      </c>
      <c r="U55" s="8" t="s">
        <v>48</v>
      </c>
    </row>
    <row r="56">
      <c r="A56" s="8" t="s">
        <v>1066</v>
      </c>
      <c r="B56" s="8" t="s">
        <v>1069</v>
      </c>
      <c r="C56" s="8" t="s">
        <v>52</v>
      </c>
      <c r="D56" s="7">
        <v>1082.0</v>
      </c>
      <c r="E56" s="8" t="s">
        <v>95</v>
      </c>
      <c r="F56" s="8" t="s">
        <v>1994</v>
      </c>
      <c r="G56" s="8" t="s">
        <v>1995</v>
      </c>
      <c r="H56" s="8" t="s">
        <v>1996</v>
      </c>
      <c r="I56" s="8" t="s">
        <v>299</v>
      </c>
      <c r="J56" s="8" t="s">
        <v>51</v>
      </c>
      <c r="K56" s="6" t="s">
        <v>1997</v>
      </c>
      <c r="L56" s="8" t="s">
        <v>47</v>
      </c>
      <c r="M56" s="8" t="s">
        <v>1777</v>
      </c>
      <c r="N56" s="8" t="s">
        <v>95</v>
      </c>
      <c r="O56" s="23">
        <v>43165.0</v>
      </c>
      <c r="P56" s="6">
        <v>1.0</v>
      </c>
      <c r="Q56" s="23">
        <v>46087.0</v>
      </c>
      <c r="R56" s="8" t="s">
        <v>98</v>
      </c>
      <c r="S56" s="8" t="s">
        <v>178</v>
      </c>
      <c r="T56" s="8" t="s">
        <v>44</v>
      </c>
      <c r="U56" s="8" t="s">
        <v>48</v>
      </c>
    </row>
    <row r="57">
      <c r="A57" s="8" t="s">
        <v>1536</v>
      </c>
      <c r="B57" s="8" t="s">
        <v>1524</v>
      </c>
      <c r="C57" s="8" t="s">
        <v>118</v>
      </c>
      <c r="D57" s="6">
        <v>6.0</v>
      </c>
      <c r="E57" s="8" t="s">
        <v>1525</v>
      </c>
      <c r="F57" s="8" t="s">
        <v>1998</v>
      </c>
      <c r="G57" s="8" t="s">
        <v>1999</v>
      </c>
      <c r="H57" s="8" t="s">
        <v>2000</v>
      </c>
      <c r="I57" s="8" t="s">
        <v>50</v>
      </c>
      <c r="J57" s="8" t="s">
        <v>51</v>
      </c>
      <c r="K57" s="6" t="s">
        <v>1811</v>
      </c>
      <c r="L57" s="8" t="s">
        <v>47</v>
      </c>
      <c r="M57" s="8" t="s">
        <v>1812</v>
      </c>
      <c r="N57" s="8" t="s">
        <v>155</v>
      </c>
      <c r="O57" s="23">
        <v>43173.0</v>
      </c>
      <c r="P57" s="6">
        <v>6.0</v>
      </c>
      <c r="Q57" s="23">
        <v>45397.0</v>
      </c>
      <c r="R57" s="8" t="s">
        <v>115</v>
      </c>
      <c r="S57" s="8" t="s">
        <v>404</v>
      </c>
      <c r="T57" s="8" t="s">
        <v>44</v>
      </c>
      <c r="U57" s="8" t="s">
        <v>116</v>
      </c>
    </row>
    <row r="58">
      <c r="A58" s="8" t="s">
        <v>1536</v>
      </c>
      <c r="B58" s="8" t="s">
        <v>1524</v>
      </c>
      <c r="C58" s="8" t="s">
        <v>118</v>
      </c>
      <c r="D58" s="6" t="s">
        <v>2001</v>
      </c>
      <c r="E58" s="8" t="s">
        <v>1525</v>
      </c>
      <c r="F58" s="8" t="s">
        <v>2002</v>
      </c>
      <c r="G58" s="8" t="s">
        <v>2003</v>
      </c>
      <c r="H58" s="8" t="s">
        <v>2004</v>
      </c>
      <c r="I58" s="8" t="s">
        <v>50</v>
      </c>
      <c r="J58" s="8" t="s">
        <v>51</v>
      </c>
      <c r="K58" s="6" t="s">
        <v>1811</v>
      </c>
      <c r="L58" s="8" t="s">
        <v>47</v>
      </c>
      <c r="M58" s="8" t="s">
        <v>1812</v>
      </c>
      <c r="N58" s="8" t="s">
        <v>155</v>
      </c>
      <c r="O58" s="23">
        <v>43173.0</v>
      </c>
      <c r="P58" s="6" t="s">
        <v>2001</v>
      </c>
      <c r="Q58" s="23">
        <v>46813.0</v>
      </c>
      <c r="R58" s="8" t="s">
        <v>115</v>
      </c>
      <c r="S58" s="8" t="s">
        <v>404</v>
      </c>
      <c r="T58" s="8" t="s">
        <v>44</v>
      </c>
      <c r="U58" s="8" t="s">
        <v>116</v>
      </c>
    </row>
    <row r="59">
      <c r="A59" s="8" t="s">
        <v>1536</v>
      </c>
      <c r="B59" s="8" t="s">
        <v>1524</v>
      </c>
      <c r="C59" s="8" t="s">
        <v>118</v>
      </c>
      <c r="D59" s="6">
        <v>6.0</v>
      </c>
      <c r="E59" s="8" t="s">
        <v>1525</v>
      </c>
      <c r="F59" s="8" t="s">
        <v>2005</v>
      </c>
      <c r="G59" s="8" t="s">
        <v>2006</v>
      </c>
      <c r="H59" s="8" t="s">
        <v>2007</v>
      </c>
      <c r="I59" s="8" t="s">
        <v>50</v>
      </c>
      <c r="J59" s="8" t="s">
        <v>51</v>
      </c>
      <c r="K59" s="6" t="s">
        <v>1811</v>
      </c>
      <c r="L59" s="8" t="s">
        <v>47</v>
      </c>
      <c r="M59" s="8" t="s">
        <v>1812</v>
      </c>
      <c r="N59" s="8" t="s">
        <v>155</v>
      </c>
      <c r="O59" s="23">
        <v>43173.0</v>
      </c>
      <c r="P59" s="6">
        <v>6.0</v>
      </c>
      <c r="Q59" s="23">
        <v>45397.0</v>
      </c>
      <c r="R59" s="8" t="s">
        <v>125</v>
      </c>
      <c r="S59" s="8" t="s">
        <v>404</v>
      </c>
      <c r="T59" s="8" t="s">
        <v>44</v>
      </c>
      <c r="U59" s="8" t="s">
        <v>116</v>
      </c>
    </row>
    <row r="60">
      <c r="A60" s="8" t="s">
        <v>1536</v>
      </c>
      <c r="B60" s="8" t="s">
        <v>1524</v>
      </c>
      <c r="C60" s="8" t="s">
        <v>118</v>
      </c>
      <c r="D60" s="6" t="s">
        <v>2001</v>
      </c>
      <c r="E60" s="8" t="s">
        <v>1525</v>
      </c>
      <c r="F60" s="8" t="s">
        <v>2008</v>
      </c>
      <c r="G60" s="8" t="s">
        <v>2009</v>
      </c>
      <c r="H60" s="8" t="s">
        <v>2010</v>
      </c>
      <c r="I60" s="8" t="s">
        <v>50</v>
      </c>
      <c r="J60" s="8" t="s">
        <v>51</v>
      </c>
      <c r="K60" s="6" t="s">
        <v>1811</v>
      </c>
      <c r="L60" s="8" t="s">
        <v>47</v>
      </c>
      <c r="M60" s="8" t="s">
        <v>1812</v>
      </c>
      <c r="N60" s="8" t="s">
        <v>155</v>
      </c>
      <c r="O60" s="23">
        <v>43173.0</v>
      </c>
      <c r="P60" s="6" t="s">
        <v>2001</v>
      </c>
      <c r="Q60" s="23">
        <v>46813.0</v>
      </c>
      <c r="R60" s="8" t="s">
        <v>125</v>
      </c>
      <c r="S60" s="8" t="s">
        <v>404</v>
      </c>
      <c r="T60" s="8" t="s">
        <v>44</v>
      </c>
      <c r="U60" s="8" t="s">
        <v>116</v>
      </c>
    </row>
    <row r="61">
      <c r="A61" s="8" t="s">
        <v>1521</v>
      </c>
      <c r="B61" s="8" t="s">
        <v>1524</v>
      </c>
      <c r="C61" s="8" t="s">
        <v>118</v>
      </c>
      <c r="D61" s="6" t="s">
        <v>2011</v>
      </c>
      <c r="E61" s="8" t="s">
        <v>1525</v>
      </c>
      <c r="F61" s="8" t="s">
        <v>2012</v>
      </c>
      <c r="G61" s="8" t="s">
        <v>2013</v>
      </c>
      <c r="H61" s="8" t="s">
        <v>2014</v>
      </c>
      <c r="I61" s="8" t="s">
        <v>50</v>
      </c>
      <c r="J61" s="8" t="s">
        <v>51</v>
      </c>
      <c r="K61" s="6" t="s">
        <v>2015</v>
      </c>
      <c r="L61" s="8" t="s">
        <v>47</v>
      </c>
      <c r="M61" s="8" t="s">
        <v>1812</v>
      </c>
      <c r="N61" s="8" t="s">
        <v>155</v>
      </c>
      <c r="O61" s="23">
        <v>43173.0</v>
      </c>
      <c r="P61" s="6" t="s">
        <v>2011</v>
      </c>
      <c r="Q61" s="23">
        <v>45717.0</v>
      </c>
      <c r="R61" s="8" t="s">
        <v>115</v>
      </c>
      <c r="S61" s="8" t="s">
        <v>404</v>
      </c>
      <c r="T61" s="8" t="s">
        <v>44</v>
      </c>
      <c r="U61" s="8" t="s">
        <v>48</v>
      </c>
    </row>
    <row r="62">
      <c r="A62" s="8" t="s">
        <v>1521</v>
      </c>
      <c r="B62" s="8" t="s">
        <v>1524</v>
      </c>
      <c r="C62" s="8" t="s">
        <v>118</v>
      </c>
      <c r="D62" s="6" t="s">
        <v>2011</v>
      </c>
      <c r="E62" s="8" t="s">
        <v>1525</v>
      </c>
      <c r="F62" s="8" t="s">
        <v>2016</v>
      </c>
      <c r="G62" s="8" t="s">
        <v>2017</v>
      </c>
      <c r="H62" s="8" t="s">
        <v>2018</v>
      </c>
      <c r="I62" s="8" t="s">
        <v>50</v>
      </c>
      <c r="J62" s="8" t="s">
        <v>51</v>
      </c>
      <c r="K62" s="6" t="s">
        <v>2015</v>
      </c>
      <c r="L62" s="8" t="s">
        <v>47</v>
      </c>
      <c r="M62" s="8" t="s">
        <v>1812</v>
      </c>
      <c r="N62" s="8" t="s">
        <v>155</v>
      </c>
      <c r="O62" s="23">
        <v>43173.0</v>
      </c>
      <c r="P62" s="6" t="s">
        <v>2011</v>
      </c>
      <c r="Q62" s="23">
        <v>45717.0</v>
      </c>
      <c r="R62" s="8" t="s">
        <v>125</v>
      </c>
      <c r="S62" s="8" t="s">
        <v>404</v>
      </c>
      <c r="T62" s="8" t="s">
        <v>44</v>
      </c>
      <c r="U62" s="8" t="s">
        <v>48</v>
      </c>
    </row>
    <row r="63">
      <c r="A63" s="8" t="s">
        <v>1013</v>
      </c>
      <c r="B63" s="8" t="s">
        <v>1016</v>
      </c>
      <c r="C63" s="8" t="s">
        <v>52</v>
      </c>
      <c r="D63" s="8" t="s">
        <v>81</v>
      </c>
      <c r="E63" s="8" t="s">
        <v>155</v>
      </c>
      <c r="F63" s="8" t="s">
        <v>2019</v>
      </c>
      <c r="G63" s="8" t="s">
        <v>2020</v>
      </c>
      <c r="H63" s="8" t="s">
        <v>2021</v>
      </c>
      <c r="I63" s="8" t="s">
        <v>299</v>
      </c>
      <c r="J63" s="8" t="s">
        <v>51</v>
      </c>
      <c r="K63" s="6" t="s">
        <v>2022</v>
      </c>
      <c r="L63" s="8" t="s">
        <v>47</v>
      </c>
      <c r="M63" s="8" t="s">
        <v>1812</v>
      </c>
      <c r="N63" s="8" t="s">
        <v>155</v>
      </c>
      <c r="O63" s="23">
        <v>43178.0</v>
      </c>
      <c r="P63" s="7">
        <v>1125.0</v>
      </c>
      <c r="Q63" s="23">
        <v>46100.0</v>
      </c>
      <c r="R63" s="8" t="s">
        <v>98</v>
      </c>
      <c r="S63" s="8" t="s">
        <v>49</v>
      </c>
      <c r="T63" s="8" t="s">
        <v>44</v>
      </c>
      <c r="U63" s="8" t="s">
        <v>48</v>
      </c>
    </row>
    <row r="64">
      <c r="A64" s="8" t="s">
        <v>1429</v>
      </c>
      <c r="B64" s="8" t="s">
        <v>1432</v>
      </c>
      <c r="C64" s="8" t="s">
        <v>52</v>
      </c>
      <c r="D64" s="6" t="s">
        <v>2023</v>
      </c>
      <c r="E64" s="8" t="s">
        <v>95</v>
      </c>
      <c r="F64" s="8" t="s">
        <v>2024</v>
      </c>
      <c r="G64" s="8" t="s">
        <v>2025</v>
      </c>
      <c r="H64" s="8" t="s">
        <v>2026</v>
      </c>
      <c r="I64" s="8" t="s">
        <v>100</v>
      </c>
      <c r="J64" s="8" t="s">
        <v>51</v>
      </c>
      <c r="K64" s="6" t="s">
        <v>2027</v>
      </c>
      <c r="L64" s="8" t="s">
        <v>47</v>
      </c>
      <c r="M64" s="8" t="s">
        <v>1812</v>
      </c>
      <c r="N64" s="8" t="s">
        <v>95</v>
      </c>
      <c r="O64" s="23">
        <v>43180.0</v>
      </c>
      <c r="P64" s="6" t="s">
        <v>1924</v>
      </c>
      <c r="Q64" s="23">
        <v>45006.0</v>
      </c>
      <c r="R64" s="8" t="s">
        <v>2028</v>
      </c>
      <c r="S64" s="8" t="s">
        <v>269</v>
      </c>
      <c r="T64" s="8" t="s">
        <v>44</v>
      </c>
      <c r="U64" s="8" t="s">
        <v>48</v>
      </c>
    </row>
    <row r="65">
      <c r="A65" s="8" t="s">
        <v>1429</v>
      </c>
      <c r="B65" s="8" t="s">
        <v>1432</v>
      </c>
      <c r="C65" s="8" t="s">
        <v>52</v>
      </c>
      <c r="D65" s="8" t="s">
        <v>81</v>
      </c>
      <c r="E65" s="8" t="s">
        <v>95</v>
      </c>
      <c r="F65" s="8" t="s">
        <v>2029</v>
      </c>
      <c r="G65" s="8" t="s">
        <v>2030</v>
      </c>
      <c r="H65" s="8" t="s">
        <v>2031</v>
      </c>
      <c r="I65" s="8" t="s">
        <v>100</v>
      </c>
      <c r="J65" s="8" t="s">
        <v>51</v>
      </c>
      <c r="K65" s="6" t="s">
        <v>2032</v>
      </c>
      <c r="L65" s="8" t="s">
        <v>47</v>
      </c>
      <c r="M65" s="8" t="s">
        <v>1870</v>
      </c>
      <c r="N65" s="8" t="s">
        <v>95</v>
      </c>
      <c r="O65" s="23">
        <v>43180.0</v>
      </c>
      <c r="P65" s="7">
        <v>1875.0</v>
      </c>
      <c r="Q65" s="23">
        <v>50485.0</v>
      </c>
      <c r="R65" s="8" t="s">
        <v>2033</v>
      </c>
      <c r="S65" s="8" t="s">
        <v>269</v>
      </c>
      <c r="T65" s="8" t="s">
        <v>44</v>
      </c>
      <c r="U65" s="8" t="s">
        <v>48</v>
      </c>
    </row>
    <row r="66">
      <c r="A66" s="8" t="s">
        <v>1429</v>
      </c>
      <c r="B66" s="8" t="s">
        <v>1432</v>
      </c>
      <c r="C66" s="8" t="s">
        <v>52</v>
      </c>
      <c r="D66" s="8" t="s">
        <v>81</v>
      </c>
      <c r="E66" s="8" t="s">
        <v>95</v>
      </c>
      <c r="F66" s="8" t="s">
        <v>2034</v>
      </c>
      <c r="G66" s="8" t="s">
        <v>2035</v>
      </c>
      <c r="H66" s="8" t="s">
        <v>2036</v>
      </c>
      <c r="I66" s="8" t="s">
        <v>100</v>
      </c>
      <c r="J66" s="8" t="s">
        <v>51</v>
      </c>
      <c r="K66" s="6" t="s">
        <v>2037</v>
      </c>
      <c r="L66" s="8" t="s">
        <v>47</v>
      </c>
      <c r="M66" s="8" t="s">
        <v>1870</v>
      </c>
      <c r="N66" s="8" t="s">
        <v>95</v>
      </c>
      <c r="O66" s="23">
        <v>43180.0</v>
      </c>
      <c r="P66" s="7">
        <v>1375.0</v>
      </c>
      <c r="Q66" s="23">
        <v>47563.0</v>
      </c>
      <c r="R66" s="8" t="s">
        <v>2038</v>
      </c>
      <c r="S66" s="8" t="s">
        <v>269</v>
      </c>
      <c r="T66" s="8" t="s">
        <v>44</v>
      </c>
      <c r="U66" s="8" t="s">
        <v>48</v>
      </c>
    </row>
    <row r="67">
      <c r="A67" s="8" t="s">
        <v>1429</v>
      </c>
      <c r="B67" s="8" t="s">
        <v>1432</v>
      </c>
      <c r="C67" s="8" t="s">
        <v>52</v>
      </c>
      <c r="D67" s="6" t="s">
        <v>2039</v>
      </c>
      <c r="E67" s="8" t="s">
        <v>95</v>
      </c>
      <c r="F67" s="8" t="s">
        <v>2040</v>
      </c>
      <c r="G67" s="8" t="s">
        <v>2041</v>
      </c>
      <c r="H67" s="8" t="s">
        <v>2042</v>
      </c>
      <c r="I67" s="8" t="s">
        <v>100</v>
      </c>
      <c r="J67" s="8" t="s">
        <v>51</v>
      </c>
      <c r="K67" s="6" t="s">
        <v>2043</v>
      </c>
      <c r="L67" s="8" t="s">
        <v>47</v>
      </c>
      <c r="M67" s="8" t="s">
        <v>1812</v>
      </c>
      <c r="N67" s="8" t="s">
        <v>95</v>
      </c>
      <c r="O67" s="23">
        <v>43180.0</v>
      </c>
      <c r="P67" s="6">
        <v>1.0</v>
      </c>
      <c r="Q67" s="23">
        <v>46102.0</v>
      </c>
      <c r="R67" s="8" t="s">
        <v>2044</v>
      </c>
      <c r="S67" s="8" t="s">
        <v>269</v>
      </c>
      <c r="T67" s="8" t="s">
        <v>44</v>
      </c>
      <c r="U67" s="8" t="s">
        <v>48</v>
      </c>
    </row>
    <row r="68">
      <c r="A68" s="8" t="s">
        <v>333</v>
      </c>
      <c r="B68" s="8" t="s">
        <v>336</v>
      </c>
      <c r="C68" s="8" t="s">
        <v>98</v>
      </c>
      <c r="D68" s="8" t="s">
        <v>81</v>
      </c>
      <c r="E68" s="8" t="s">
        <v>95</v>
      </c>
      <c r="F68" s="8" t="s">
        <v>2045</v>
      </c>
      <c r="G68" s="8" t="s">
        <v>2046</v>
      </c>
      <c r="H68" s="8" t="s">
        <v>2047</v>
      </c>
      <c r="I68" s="8" t="s">
        <v>100</v>
      </c>
      <c r="J68" s="8" t="s">
        <v>513</v>
      </c>
      <c r="K68" s="24">
        <v>5.0E8</v>
      </c>
      <c r="L68" s="8" t="s">
        <v>47</v>
      </c>
      <c r="M68" s="8" t="s">
        <v>2048</v>
      </c>
      <c r="N68" s="8" t="s">
        <v>95</v>
      </c>
      <c r="O68" s="23">
        <v>43186.0</v>
      </c>
      <c r="P68" s="6">
        <v>0.0</v>
      </c>
      <c r="Q68" s="23">
        <v>45378.0</v>
      </c>
      <c r="R68" s="8" t="s">
        <v>98</v>
      </c>
      <c r="S68" s="8" t="s">
        <v>81</v>
      </c>
      <c r="T68" s="8" t="s">
        <v>511</v>
      </c>
      <c r="U68" s="8" t="s">
        <v>116</v>
      </c>
    </row>
    <row r="69">
      <c r="A69" s="8" t="s">
        <v>739</v>
      </c>
      <c r="B69" s="8" t="s">
        <v>742</v>
      </c>
      <c r="C69" s="8" t="s">
        <v>118</v>
      </c>
      <c r="D69" s="8" t="s">
        <v>81</v>
      </c>
      <c r="E69" s="8" t="s">
        <v>743</v>
      </c>
      <c r="F69" s="8" t="s">
        <v>2049</v>
      </c>
      <c r="G69" s="8" t="s">
        <v>2050</v>
      </c>
      <c r="H69" s="8" t="s">
        <v>2051</v>
      </c>
      <c r="I69" s="8" t="s">
        <v>50</v>
      </c>
      <c r="J69" s="8" t="s">
        <v>51</v>
      </c>
      <c r="K69" s="6" t="s">
        <v>2052</v>
      </c>
      <c r="L69" s="8" t="s">
        <v>47</v>
      </c>
      <c r="M69" s="8" t="s">
        <v>98</v>
      </c>
      <c r="N69" s="8" t="s">
        <v>743</v>
      </c>
      <c r="O69" s="23">
        <v>43194.0</v>
      </c>
      <c r="P69" s="6" t="s">
        <v>2053</v>
      </c>
      <c r="Q69" s="23">
        <v>45751.0</v>
      </c>
      <c r="R69" s="8" t="s">
        <v>98</v>
      </c>
      <c r="S69" s="8" t="s">
        <v>81</v>
      </c>
      <c r="T69" s="8" t="s">
        <v>142</v>
      </c>
      <c r="U69" s="8" t="s">
        <v>48</v>
      </c>
    </row>
    <row r="70">
      <c r="A70" s="8" t="s">
        <v>1150</v>
      </c>
      <c r="B70" s="8" t="s">
        <v>1153</v>
      </c>
      <c r="C70" s="8" t="s">
        <v>118</v>
      </c>
      <c r="D70" s="7">
        <v>2265.0</v>
      </c>
      <c r="E70" s="8" t="s">
        <v>41</v>
      </c>
      <c r="F70" s="8" t="s">
        <v>2054</v>
      </c>
      <c r="G70" s="8" t="s">
        <v>2055</v>
      </c>
      <c r="H70" s="8" t="s">
        <v>2056</v>
      </c>
      <c r="I70" s="8" t="s">
        <v>50</v>
      </c>
      <c r="J70" s="8" t="s">
        <v>51</v>
      </c>
      <c r="K70" s="6" t="s">
        <v>2057</v>
      </c>
      <c r="L70" s="8" t="s">
        <v>47</v>
      </c>
      <c r="M70" s="8" t="s">
        <v>1937</v>
      </c>
      <c r="N70" s="8" t="s">
        <v>41</v>
      </c>
      <c r="O70" s="23">
        <v>43223.0</v>
      </c>
      <c r="P70" s="7">
        <v>2625.0</v>
      </c>
      <c r="Q70" s="23">
        <v>45412.0</v>
      </c>
      <c r="R70" s="8" t="s">
        <v>98</v>
      </c>
      <c r="S70" s="8" t="s">
        <v>81</v>
      </c>
      <c r="T70" s="8" t="s">
        <v>44</v>
      </c>
      <c r="U70" s="8" t="s">
        <v>48</v>
      </c>
    </row>
    <row r="71">
      <c r="A71" s="8" t="s">
        <v>1536</v>
      </c>
      <c r="B71" s="8" t="s">
        <v>1524</v>
      </c>
      <c r="C71" s="8" t="s">
        <v>118</v>
      </c>
      <c r="D71" s="8" t="s">
        <v>81</v>
      </c>
      <c r="E71" s="8" t="s">
        <v>1525</v>
      </c>
      <c r="F71" s="8" t="s">
        <v>2058</v>
      </c>
      <c r="G71" s="8" t="s">
        <v>2059</v>
      </c>
      <c r="H71" s="8" t="s">
        <v>2060</v>
      </c>
      <c r="I71" s="8" t="s">
        <v>50</v>
      </c>
      <c r="J71" s="8" t="s">
        <v>51</v>
      </c>
      <c r="K71" s="6" t="s">
        <v>1811</v>
      </c>
      <c r="L71" s="8" t="s">
        <v>47</v>
      </c>
      <c r="M71" s="8" t="s">
        <v>1812</v>
      </c>
      <c r="N71" s="8" t="s">
        <v>155</v>
      </c>
      <c r="O71" s="23">
        <v>43237.0</v>
      </c>
      <c r="P71" s="6">
        <v>6.0</v>
      </c>
      <c r="Q71" s="23">
        <v>45397.0</v>
      </c>
      <c r="R71" s="8" t="s">
        <v>98</v>
      </c>
      <c r="S71" s="8" t="s">
        <v>404</v>
      </c>
      <c r="T71" s="8" t="s">
        <v>44</v>
      </c>
      <c r="U71" s="8" t="s">
        <v>116</v>
      </c>
    </row>
    <row r="72">
      <c r="A72" s="8" t="s">
        <v>1536</v>
      </c>
      <c r="B72" s="8" t="s">
        <v>1524</v>
      </c>
      <c r="C72" s="8" t="s">
        <v>118</v>
      </c>
      <c r="D72" s="8" t="s">
        <v>81</v>
      </c>
      <c r="E72" s="8" t="s">
        <v>1525</v>
      </c>
      <c r="F72" s="8" t="s">
        <v>2061</v>
      </c>
      <c r="G72" s="8" t="s">
        <v>2062</v>
      </c>
      <c r="H72" s="8" t="s">
        <v>2063</v>
      </c>
      <c r="I72" s="8" t="s">
        <v>50</v>
      </c>
      <c r="J72" s="8" t="s">
        <v>51</v>
      </c>
      <c r="K72" s="6" t="s">
        <v>1811</v>
      </c>
      <c r="L72" s="8" t="s">
        <v>47</v>
      </c>
      <c r="M72" s="8" t="s">
        <v>1812</v>
      </c>
      <c r="N72" s="8" t="s">
        <v>155</v>
      </c>
      <c r="O72" s="23">
        <v>43237.0</v>
      </c>
      <c r="P72" s="6" t="s">
        <v>2001</v>
      </c>
      <c r="Q72" s="23">
        <v>46813.0</v>
      </c>
      <c r="R72" s="8" t="s">
        <v>98</v>
      </c>
      <c r="S72" s="8" t="s">
        <v>404</v>
      </c>
      <c r="T72" s="8" t="s">
        <v>44</v>
      </c>
      <c r="U72" s="8" t="s">
        <v>116</v>
      </c>
    </row>
    <row r="73">
      <c r="A73" s="8" t="s">
        <v>1521</v>
      </c>
      <c r="B73" s="8" t="s">
        <v>1524</v>
      </c>
      <c r="C73" s="8" t="s">
        <v>118</v>
      </c>
      <c r="D73" s="8" t="s">
        <v>81</v>
      </c>
      <c r="E73" s="8" t="s">
        <v>1525</v>
      </c>
      <c r="F73" s="8" t="s">
        <v>2064</v>
      </c>
      <c r="G73" s="8" t="s">
        <v>2065</v>
      </c>
      <c r="H73" s="8" t="s">
        <v>2066</v>
      </c>
      <c r="I73" s="8" t="s">
        <v>50</v>
      </c>
      <c r="J73" s="8" t="s">
        <v>51</v>
      </c>
      <c r="K73" s="6" t="s">
        <v>2067</v>
      </c>
      <c r="L73" s="8" t="s">
        <v>47</v>
      </c>
      <c r="M73" s="8" t="s">
        <v>1812</v>
      </c>
      <c r="N73" s="8" t="s">
        <v>155</v>
      </c>
      <c r="O73" s="23">
        <v>43237.0</v>
      </c>
      <c r="P73" s="6" t="s">
        <v>2011</v>
      </c>
      <c r="Q73" s="23">
        <v>45717.0</v>
      </c>
      <c r="R73" s="8" t="s">
        <v>98</v>
      </c>
      <c r="S73" s="8" t="s">
        <v>404</v>
      </c>
      <c r="T73" s="8" t="s">
        <v>44</v>
      </c>
      <c r="U73" s="8" t="s">
        <v>48</v>
      </c>
    </row>
    <row r="74">
      <c r="A74" s="8" t="s">
        <v>276</v>
      </c>
      <c r="B74" s="8" t="s">
        <v>279</v>
      </c>
      <c r="C74" s="8" t="s">
        <v>118</v>
      </c>
      <c r="D74" s="8" t="s">
        <v>81</v>
      </c>
      <c r="E74" s="8" t="s">
        <v>212</v>
      </c>
      <c r="F74" s="8" t="s">
        <v>2068</v>
      </c>
      <c r="G74" s="8" t="s">
        <v>98</v>
      </c>
      <c r="H74" s="8" t="s">
        <v>2069</v>
      </c>
      <c r="I74" s="8" t="s">
        <v>50</v>
      </c>
      <c r="J74" s="8" t="s">
        <v>159</v>
      </c>
      <c r="K74" s="6">
        <v>7.18572E7</v>
      </c>
      <c r="L74" s="8" t="s">
        <v>47</v>
      </c>
      <c r="M74" s="8" t="s">
        <v>98</v>
      </c>
      <c r="N74" s="8" t="s">
        <v>212</v>
      </c>
      <c r="O74" s="23">
        <v>43234.0</v>
      </c>
      <c r="P74" s="6">
        <v>0.0</v>
      </c>
      <c r="Q74" s="23">
        <v>45060.0</v>
      </c>
      <c r="R74" s="8" t="s">
        <v>171</v>
      </c>
      <c r="S74" s="8" t="s">
        <v>81</v>
      </c>
      <c r="T74" s="8" t="s">
        <v>142</v>
      </c>
      <c r="U74" s="8" t="s">
        <v>48</v>
      </c>
    </row>
    <row r="75">
      <c r="A75" s="8" t="s">
        <v>276</v>
      </c>
      <c r="B75" s="8" t="s">
        <v>279</v>
      </c>
      <c r="C75" s="8" t="s">
        <v>118</v>
      </c>
      <c r="D75" s="8" t="s">
        <v>81</v>
      </c>
      <c r="E75" s="8" t="s">
        <v>212</v>
      </c>
      <c r="F75" s="8" t="s">
        <v>2070</v>
      </c>
      <c r="G75" s="8" t="s">
        <v>98</v>
      </c>
      <c r="H75" s="8" t="s">
        <v>2071</v>
      </c>
      <c r="I75" s="8" t="s">
        <v>50</v>
      </c>
      <c r="J75" s="8" t="s">
        <v>159</v>
      </c>
      <c r="K75" s="6">
        <v>7.18572E7</v>
      </c>
      <c r="L75" s="8" t="s">
        <v>47</v>
      </c>
      <c r="M75" s="8" t="s">
        <v>98</v>
      </c>
      <c r="N75" s="8" t="s">
        <v>212</v>
      </c>
      <c r="O75" s="23">
        <v>43234.0</v>
      </c>
      <c r="P75" s="6">
        <v>0.0</v>
      </c>
      <c r="Q75" s="23">
        <v>45426.0</v>
      </c>
      <c r="R75" s="8" t="s">
        <v>454</v>
      </c>
      <c r="S75" s="8" t="s">
        <v>81</v>
      </c>
      <c r="T75" s="8" t="s">
        <v>142</v>
      </c>
      <c r="U75" s="8" t="s">
        <v>48</v>
      </c>
    </row>
    <row r="76">
      <c r="A76" s="8" t="s">
        <v>276</v>
      </c>
      <c r="B76" s="8" t="s">
        <v>279</v>
      </c>
      <c r="C76" s="8" t="s">
        <v>118</v>
      </c>
      <c r="D76" s="8" t="s">
        <v>81</v>
      </c>
      <c r="E76" s="8" t="s">
        <v>212</v>
      </c>
      <c r="F76" s="8" t="s">
        <v>2072</v>
      </c>
      <c r="G76" s="8" t="s">
        <v>98</v>
      </c>
      <c r="H76" s="8" t="s">
        <v>2073</v>
      </c>
      <c r="I76" s="8" t="s">
        <v>50</v>
      </c>
      <c r="J76" s="8" t="s">
        <v>159</v>
      </c>
      <c r="K76" s="6">
        <v>7.18572E7</v>
      </c>
      <c r="L76" s="8" t="s">
        <v>47</v>
      </c>
      <c r="M76" s="8" t="s">
        <v>98</v>
      </c>
      <c r="N76" s="8" t="s">
        <v>212</v>
      </c>
      <c r="O76" s="23">
        <v>43234.0</v>
      </c>
      <c r="P76" s="6">
        <v>0.0</v>
      </c>
      <c r="Q76" s="23">
        <v>45791.0</v>
      </c>
      <c r="R76" s="8" t="s">
        <v>167</v>
      </c>
      <c r="S76" s="8" t="s">
        <v>81</v>
      </c>
      <c r="T76" s="8" t="s">
        <v>142</v>
      </c>
      <c r="U76" s="8" t="s">
        <v>48</v>
      </c>
    </row>
    <row r="77">
      <c r="A77" s="8" t="s">
        <v>1436</v>
      </c>
      <c r="B77" s="8" t="s">
        <v>1439</v>
      </c>
      <c r="C77" s="8" t="s">
        <v>118</v>
      </c>
      <c r="D77" s="8" t="s">
        <v>81</v>
      </c>
      <c r="E77" s="8" t="s">
        <v>212</v>
      </c>
      <c r="F77" s="8" t="s">
        <v>2074</v>
      </c>
      <c r="G77" s="8" t="s">
        <v>98</v>
      </c>
      <c r="H77" s="8" t="s">
        <v>2075</v>
      </c>
      <c r="I77" s="8" t="s">
        <v>50</v>
      </c>
      <c r="J77" s="8" t="s">
        <v>159</v>
      </c>
      <c r="K77" s="6" t="s">
        <v>2076</v>
      </c>
      <c r="L77" s="8" t="s">
        <v>47</v>
      </c>
      <c r="M77" s="8" t="s">
        <v>98</v>
      </c>
      <c r="N77" s="8" t="s">
        <v>212</v>
      </c>
      <c r="O77" s="23">
        <v>43112.0</v>
      </c>
      <c r="P77" s="6">
        <v>0.0</v>
      </c>
      <c r="Q77" s="23">
        <v>44938.0</v>
      </c>
      <c r="R77" s="8" t="s">
        <v>171</v>
      </c>
      <c r="S77" s="8" t="s">
        <v>81</v>
      </c>
      <c r="T77" s="8" t="s">
        <v>142</v>
      </c>
      <c r="U77" s="8" t="s">
        <v>48</v>
      </c>
    </row>
    <row r="78">
      <c r="A78" s="8" t="s">
        <v>1436</v>
      </c>
      <c r="B78" s="8" t="s">
        <v>1439</v>
      </c>
      <c r="C78" s="8" t="s">
        <v>118</v>
      </c>
      <c r="D78" s="8" t="s">
        <v>81</v>
      </c>
      <c r="E78" s="8" t="s">
        <v>212</v>
      </c>
      <c r="F78" s="8" t="s">
        <v>2077</v>
      </c>
      <c r="G78" s="8" t="s">
        <v>98</v>
      </c>
      <c r="H78" s="8" t="s">
        <v>2078</v>
      </c>
      <c r="I78" s="8" t="s">
        <v>50</v>
      </c>
      <c r="J78" s="8" t="s">
        <v>159</v>
      </c>
      <c r="K78" s="6" t="s">
        <v>2076</v>
      </c>
      <c r="L78" s="8" t="s">
        <v>47</v>
      </c>
      <c r="M78" s="8" t="s">
        <v>98</v>
      </c>
      <c r="N78" s="8" t="s">
        <v>212</v>
      </c>
      <c r="O78" s="23">
        <v>43112.0</v>
      </c>
      <c r="P78" s="6">
        <v>0.0</v>
      </c>
      <c r="Q78" s="23">
        <v>45669.0</v>
      </c>
      <c r="R78" s="8" t="s">
        <v>167</v>
      </c>
      <c r="S78" s="8" t="s">
        <v>81</v>
      </c>
      <c r="T78" s="8" t="s">
        <v>142</v>
      </c>
      <c r="U78" s="8" t="s">
        <v>48</v>
      </c>
    </row>
    <row r="79">
      <c r="A79" s="8" t="s">
        <v>1436</v>
      </c>
      <c r="B79" s="8" t="s">
        <v>1439</v>
      </c>
      <c r="C79" s="8" t="s">
        <v>118</v>
      </c>
      <c r="D79" s="8" t="s">
        <v>81</v>
      </c>
      <c r="E79" s="8" t="s">
        <v>212</v>
      </c>
      <c r="F79" s="8" t="s">
        <v>2079</v>
      </c>
      <c r="G79" s="8" t="s">
        <v>98</v>
      </c>
      <c r="H79" s="8" t="s">
        <v>2080</v>
      </c>
      <c r="I79" s="8" t="s">
        <v>50</v>
      </c>
      <c r="J79" s="8" t="s">
        <v>159</v>
      </c>
      <c r="K79" s="6" t="s">
        <v>2076</v>
      </c>
      <c r="L79" s="8" t="s">
        <v>47</v>
      </c>
      <c r="M79" s="8" t="s">
        <v>98</v>
      </c>
      <c r="N79" s="8" t="s">
        <v>212</v>
      </c>
      <c r="O79" s="23">
        <v>43112.0</v>
      </c>
      <c r="P79" s="6">
        <v>0.0</v>
      </c>
      <c r="Q79" s="23">
        <v>46764.0</v>
      </c>
      <c r="R79" s="8" t="s">
        <v>257</v>
      </c>
      <c r="S79" s="8" t="s">
        <v>81</v>
      </c>
      <c r="T79" s="8" t="s">
        <v>142</v>
      </c>
      <c r="U79" s="8" t="s">
        <v>48</v>
      </c>
    </row>
    <row r="80">
      <c r="A80" s="8" t="s">
        <v>1043</v>
      </c>
      <c r="B80" s="8" t="s">
        <v>1046</v>
      </c>
      <c r="C80" s="8" t="s">
        <v>52</v>
      </c>
      <c r="D80" s="8" t="s">
        <v>81</v>
      </c>
      <c r="E80" s="8" t="s">
        <v>212</v>
      </c>
      <c r="F80" s="8" t="s">
        <v>2081</v>
      </c>
      <c r="G80" s="8" t="s">
        <v>2082</v>
      </c>
      <c r="H80" s="8" t="s">
        <v>2083</v>
      </c>
      <c r="I80" s="8" t="s">
        <v>299</v>
      </c>
      <c r="J80" s="8" t="s">
        <v>51</v>
      </c>
      <c r="K80" s="6" t="s">
        <v>2084</v>
      </c>
      <c r="L80" s="8" t="s">
        <v>47</v>
      </c>
      <c r="M80" s="8" t="s">
        <v>1812</v>
      </c>
      <c r="N80" s="8" t="s">
        <v>212</v>
      </c>
      <c r="O80" s="23">
        <v>43236.0</v>
      </c>
      <c r="P80" s="7">
        <v>1125.0</v>
      </c>
      <c r="Q80" s="23">
        <v>45793.0</v>
      </c>
      <c r="R80" s="8" t="s">
        <v>46</v>
      </c>
      <c r="S80" s="8" t="s">
        <v>49</v>
      </c>
      <c r="T80" s="8" t="s">
        <v>44</v>
      </c>
      <c r="U80" s="8" t="s">
        <v>48</v>
      </c>
    </row>
    <row r="81">
      <c r="A81" s="8" t="s">
        <v>262</v>
      </c>
      <c r="B81" s="8" t="s">
        <v>265</v>
      </c>
      <c r="C81" s="8" t="s">
        <v>52</v>
      </c>
      <c r="D81" s="8" t="s">
        <v>81</v>
      </c>
      <c r="E81" s="8" t="s">
        <v>212</v>
      </c>
      <c r="F81" s="8" t="s">
        <v>2085</v>
      </c>
      <c r="G81" s="8" t="s">
        <v>2086</v>
      </c>
      <c r="H81" s="8" t="s">
        <v>2087</v>
      </c>
      <c r="I81" s="8" t="s">
        <v>50</v>
      </c>
      <c r="J81" s="8" t="s">
        <v>51</v>
      </c>
      <c r="K81" s="6" t="s">
        <v>2088</v>
      </c>
      <c r="L81" s="8" t="s">
        <v>319</v>
      </c>
      <c r="M81" s="8" t="s">
        <v>1777</v>
      </c>
      <c r="N81" s="8" t="s">
        <v>212</v>
      </c>
      <c r="O81" s="23">
        <v>43250.0</v>
      </c>
      <c r="P81" s="6" t="s">
        <v>2089</v>
      </c>
      <c r="Q81" s="23">
        <v>45076.0</v>
      </c>
      <c r="R81" s="8" t="s">
        <v>46</v>
      </c>
      <c r="S81" s="8" t="s">
        <v>178</v>
      </c>
      <c r="T81" s="8" t="s">
        <v>142</v>
      </c>
      <c r="U81" s="8" t="s">
        <v>48</v>
      </c>
    </row>
    <row r="82">
      <c r="A82" s="8" t="s">
        <v>1263</v>
      </c>
      <c r="B82" s="8" t="s">
        <v>1266</v>
      </c>
      <c r="C82" s="8" t="s">
        <v>118</v>
      </c>
      <c r="D82" s="8" t="s">
        <v>81</v>
      </c>
      <c r="E82" s="8" t="s">
        <v>1267</v>
      </c>
      <c r="F82" s="8" t="s">
        <v>2090</v>
      </c>
      <c r="G82" s="8" t="s">
        <v>2091</v>
      </c>
      <c r="H82" s="8" t="s">
        <v>2092</v>
      </c>
      <c r="I82" s="8" t="s">
        <v>49</v>
      </c>
      <c r="J82" s="8" t="s">
        <v>159</v>
      </c>
      <c r="K82" s="6">
        <v>5.47468E7</v>
      </c>
      <c r="L82" s="8" t="s">
        <v>47</v>
      </c>
      <c r="M82" s="8" t="s">
        <v>98</v>
      </c>
      <c r="N82" s="8" t="s">
        <v>1267</v>
      </c>
      <c r="O82" s="23">
        <v>43256.0</v>
      </c>
      <c r="P82" s="6" t="s">
        <v>2093</v>
      </c>
      <c r="Q82" s="23">
        <v>44717.0</v>
      </c>
      <c r="R82" s="8" t="s">
        <v>1270</v>
      </c>
      <c r="S82" s="8" t="s">
        <v>81</v>
      </c>
      <c r="T82" s="8" t="s">
        <v>142</v>
      </c>
      <c r="U82" s="8" t="s">
        <v>1271</v>
      </c>
    </row>
    <row r="83">
      <c r="A83" s="8" t="s">
        <v>333</v>
      </c>
      <c r="B83" s="8" t="s">
        <v>336</v>
      </c>
      <c r="C83" s="8" t="s">
        <v>52</v>
      </c>
      <c r="D83" s="8" t="s">
        <v>81</v>
      </c>
      <c r="E83" s="8" t="s">
        <v>95</v>
      </c>
      <c r="F83" s="8" t="s">
        <v>2094</v>
      </c>
      <c r="G83" s="8" t="s">
        <v>2095</v>
      </c>
      <c r="H83" s="8" t="s">
        <v>2096</v>
      </c>
      <c r="I83" s="8" t="s">
        <v>100</v>
      </c>
      <c r="J83" s="8" t="s">
        <v>51</v>
      </c>
      <c r="K83" s="6" t="s">
        <v>2097</v>
      </c>
      <c r="L83" s="8" t="s">
        <v>47</v>
      </c>
      <c r="M83" s="8" t="s">
        <v>1777</v>
      </c>
      <c r="N83" s="8" t="s">
        <v>95</v>
      </c>
      <c r="O83" s="23">
        <v>43263.0</v>
      </c>
      <c r="P83" s="7">
        <v>875.0</v>
      </c>
      <c r="Q83" s="23">
        <v>45089.0</v>
      </c>
      <c r="R83" s="8" t="s">
        <v>46</v>
      </c>
      <c r="S83" s="8" t="s">
        <v>178</v>
      </c>
      <c r="T83" s="8" t="s">
        <v>44</v>
      </c>
      <c r="U83" s="8" t="s">
        <v>48</v>
      </c>
    </row>
    <row r="84">
      <c r="A84" s="8" t="s">
        <v>239</v>
      </c>
      <c r="B84" s="8" t="s">
        <v>242</v>
      </c>
      <c r="C84" s="8" t="s">
        <v>118</v>
      </c>
      <c r="D84" s="8" t="s">
        <v>81</v>
      </c>
      <c r="E84" s="8" t="s">
        <v>212</v>
      </c>
      <c r="F84" s="8" t="s">
        <v>2098</v>
      </c>
      <c r="G84" s="8" t="s">
        <v>98</v>
      </c>
      <c r="H84" s="8" t="s">
        <v>2099</v>
      </c>
      <c r="I84" s="8" t="s">
        <v>50</v>
      </c>
      <c r="J84" s="8" t="s">
        <v>159</v>
      </c>
      <c r="K84" s="6">
        <v>6.732234E7</v>
      </c>
      <c r="L84" s="8" t="s">
        <v>47</v>
      </c>
      <c r="M84" s="8" t="s">
        <v>98</v>
      </c>
      <c r="N84" s="8" t="s">
        <v>212</v>
      </c>
      <c r="O84" s="23">
        <v>43300.0</v>
      </c>
      <c r="P84" s="6">
        <v>0.0</v>
      </c>
      <c r="Q84" s="23">
        <v>45126.0</v>
      </c>
      <c r="R84" s="8" t="s">
        <v>171</v>
      </c>
      <c r="S84" s="8" t="s">
        <v>81</v>
      </c>
      <c r="T84" s="8" t="s">
        <v>142</v>
      </c>
      <c r="U84" s="8" t="s">
        <v>48</v>
      </c>
    </row>
    <row r="85">
      <c r="A85" s="8" t="s">
        <v>239</v>
      </c>
      <c r="B85" s="8" t="s">
        <v>242</v>
      </c>
      <c r="C85" s="8" t="s">
        <v>118</v>
      </c>
      <c r="D85" s="8" t="s">
        <v>81</v>
      </c>
      <c r="E85" s="8" t="s">
        <v>212</v>
      </c>
      <c r="F85" s="8" t="s">
        <v>2100</v>
      </c>
      <c r="G85" s="8" t="s">
        <v>98</v>
      </c>
      <c r="H85" s="8" t="s">
        <v>2101</v>
      </c>
      <c r="I85" s="8" t="s">
        <v>50</v>
      </c>
      <c r="J85" s="8" t="s">
        <v>159</v>
      </c>
      <c r="K85" s="6">
        <v>6.732234E7</v>
      </c>
      <c r="L85" s="8" t="s">
        <v>47</v>
      </c>
      <c r="M85" s="8" t="s">
        <v>98</v>
      </c>
      <c r="N85" s="8" t="s">
        <v>212</v>
      </c>
      <c r="O85" s="23">
        <v>43300.0</v>
      </c>
      <c r="P85" s="6">
        <v>0.0</v>
      </c>
      <c r="Q85" s="23">
        <v>45857.0</v>
      </c>
      <c r="R85" s="8" t="s">
        <v>167</v>
      </c>
      <c r="S85" s="8" t="s">
        <v>81</v>
      </c>
      <c r="T85" s="8" t="s">
        <v>142</v>
      </c>
      <c r="U85" s="8" t="s">
        <v>48</v>
      </c>
    </row>
    <row r="86">
      <c r="A86" s="8" t="s">
        <v>911</v>
      </c>
      <c r="B86" s="8" t="s">
        <v>914</v>
      </c>
      <c r="C86" s="8" t="s">
        <v>52</v>
      </c>
      <c r="D86" s="7">
        <v>1855.0</v>
      </c>
      <c r="E86" s="8" t="s">
        <v>362</v>
      </c>
      <c r="F86" s="8" t="s">
        <v>2102</v>
      </c>
      <c r="G86" s="8" t="s">
        <v>2103</v>
      </c>
      <c r="H86" s="8" t="s">
        <v>2104</v>
      </c>
      <c r="I86" s="8" t="s">
        <v>50</v>
      </c>
      <c r="J86" s="8" t="s">
        <v>51</v>
      </c>
      <c r="K86" s="6" t="s">
        <v>2105</v>
      </c>
      <c r="L86" s="8" t="s">
        <v>47</v>
      </c>
      <c r="M86" s="8" t="s">
        <v>1777</v>
      </c>
      <c r="N86" s="8" t="s">
        <v>155</v>
      </c>
      <c r="O86" s="23">
        <v>43276.0</v>
      </c>
      <c r="P86" s="6" t="s">
        <v>1883</v>
      </c>
      <c r="Q86" s="23">
        <v>46198.0</v>
      </c>
      <c r="R86" s="8" t="s">
        <v>98</v>
      </c>
      <c r="S86" s="8" t="s">
        <v>49</v>
      </c>
      <c r="T86" s="8" t="s">
        <v>142</v>
      </c>
      <c r="U86" s="8" t="s">
        <v>48</v>
      </c>
    </row>
    <row r="87">
      <c r="A87" s="8" t="s">
        <v>1601</v>
      </c>
      <c r="B87" s="8" t="s">
        <v>1604</v>
      </c>
      <c r="C87" s="8" t="s">
        <v>52</v>
      </c>
      <c r="D87" s="7">
        <v>1554.0</v>
      </c>
      <c r="E87" s="8" t="s">
        <v>95</v>
      </c>
      <c r="F87" s="8" t="s">
        <v>2106</v>
      </c>
      <c r="G87" s="8" t="s">
        <v>2107</v>
      </c>
      <c r="H87" s="8" t="s">
        <v>2108</v>
      </c>
      <c r="I87" s="8" t="s">
        <v>1029</v>
      </c>
      <c r="J87" s="8" t="s">
        <v>51</v>
      </c>
      <c r="K87" s="6" t="s">
        <v>2109</v>
      </c>
      <c r="L87" s="8" t="s">
        <v>47</v>
      </c>
      <c r="M87" s="8" t="s">
        <v>1777</v>
      </c>
      <c r="N87" s="8" t="s">
        <v>95</v>
      </c>
      <c r="O87" s="23">
        <v>43269.0</v>
      </c>
      <c r="P87" s="6" t="s">
        <v>1782</v>
      </c>
      <c r="Q87" s="23">
        <v>45826.0</v>
      </c>
      <c r="R87" s="8" t="s">
        <v>2110</v>
      </c>
      <c r="S87" s="8" t="s">
        <v>99</v>
      </c>
      <c r="T87" s="8" t="s">
        <v>44</v>
      </c>
      <c r="U87" s="8" t="s">
        <v>48</v>
      </c>
    </row>
    <row r="88">
      <c r="A88" s="8" t="s">
        <v>1429</v>
      </c>
      <c r="B88" s="8" t="s">
        <v>1432</v>
      </c>
      <c r="C88" s="8" t="s">
        <v>118</v>
      </c>
      <c r="D88" s="7">
        <v>3413.0</v>
      </c>
      <c r="E88" s="8" t="s">
        <v>95</v>
      </c>
      <c r="F88" s="8" t="s">
        <v>2111</v>
      </c>
      <c r="G88" s="8" t="s">
        <v>2112</v>
      </c>
      <c r="H88" s="8" t="s">
        <v>2113</v>
      </c>
      <c r="I88" s="8" t="s">
        <v>100</v>
      </c>
      <c r="J88" s="8" t="s">
        <v>51</v>
      </c>
      <c r="K88" s="24">
        <v>1.0E9</v>
      </c>
      <c r="L88" s="8" t="s">
        <v>47</v>
      </c>
      <c r="M88" s="8" t="s">
        <v>1777</v>
      </c>
      <c r="N88" s="8" t="s">
        <v>95</v>
      </c>
      <c r="O88" s="23">
        <v>43270.0</v>
      </c>
      <c r="P88" s="7">
        <v>3375.0</v>
      </c>
      <c r="Q88" s="23">
        <v>45096.0</v>
      </c>
      <c r="R88" s="8" t="s">
        <v>98</v>
      </c>
      <c r="S88" s="8" t="s">
        <v>269</v>
      </c>
      <c r="T88" s="8" t="s">
        <v>44</v>
      </c>
      <c r="U88" s="8" t="s">
        <v>116</v>
      </c>
    </row>
    <row r="89">
      <c r="A89" s="8" t="s">
        <v>1429</v>
      </c>
      <c r="B89" s="8" t="s">
        <v>1432</v>
      </c>
      <c r="C89" s="8" t="s">
        <v>118</v>
      </c>
      <c r="D89" s="7">
        <v>3713.0</v>
      </c>
      <c r="E89" s="8" t="s">
        <v>95</v>
      </c>
      <c r="F89" s="8" t="s">
        <v>2114</v>
      </c>
      <c r="G89" s="8" t="s">
        <v>2115</v>
      </c>
      <c r="H89" s="8" t="s">
        <v>2116</v>
      </c>
      <c r="I89" s="8" t="s">
        <v>100</v>
      </c>
      <c r="J89" s="8" t="s">
        <v>51</v>
      </c>
      <c r="K89" s="24">
        <v>1.0E9</v>
      </c>
      <c r="L89" s="8" t="s">
        <v>47</v>
      </c>
      <c r="M89" s="8" t="s">
        <v>1777</v>
      </c>
      <c r="N89" s="8" t="s">
        <v>95</v>
      </c>
      <c r="O89" s="23">
        <v>43270.0</v>
      </c>
      <c r="P89" s="7">
        <v>3625.0</v>
      </c>
      <c r="Q89" s="23">
        <v>46923.0</v>
      </c>
      <c r="R89" s="8" t="s">
        <v>98</v>
      </c>
      <c r="S89" s="8" t="s">
        <v>269</v>
      </c>
      <c r="T89" s="8" t="s">
        <v>44</v>
      </c>
      <c r="U89" s="8" t="s">
        <v>116</v>
      </c>
    </row>
    <row r="90">
      <c r="A90" s="8" t="s">
        <v>1454</v>
      </c>
      <c r="B90" s="8" t="s">
        <v>1457</v>
      </c>
      <c r="C90" s="8" t="s">
        <v>52</v>
      </c>
      <c r="D90" s="8" t="s">
        <v>81</v>
      </c>
      <c r="E90" s="8" t="s">
        <v>380</v>
      </c>
      <c r="F90" s="8" t="s">
        <v>2117</v>
      </c>
      <c r="G90" s="8" t="s">
        <v>2118</v>
      </c>
      <c r="H90" s="8" t="s">
        <v>2119</v>
      </c>
      <c r="I90" s="8" t="s">
        <v>1029</v>
      </c>
      <c r="J90" s="8" t="s">
        <v>51</v>
      </c>
      <c r="K90" s="6" t="s">
        <v>2120</v>
      </c>
      <c r="L90" s="8" t="s">
        <v>47</v>
      </c>
      <c r="M90" s="8" t="s">
        <v>1777</v>
      </c>
      <c r="N90" s="8" t="s">
        <v>95</v>
      </c>
      <c r="O90" s="23">
        <v>43272.0</v>
      </c>
      <c r="P90" s="7">
        <v>1375.0</v>
      </c>
      <c r="Q90" s="23">
        <v>46559.0</v>
      </c>
      <c r="R90" s="8" t="s">
        <v>46</v>
      </c>
      <c r="S90" s="8" t="s">
        <v>178</v>
      </c>
      <c r="T90" s="8" t="s">
        <v>44</v>
      </c>
      <c r="U90" s="8" t="s">
        <v>48</v>
      </c>
    </row>
    <row r="91">
      <c r="A91" s="8" t="s">
        <v>1296</v>
      </c>
      <c r="B91" s="8" t="s">
        <v>1299</v>
      </c>
      <c r="C91" s="8" t="s">
        <v>118</v>
      </c>
      <c r="D91" s="8" t="s">
        <v>81</v>
      </c>
      <c r="E91" s="8" t="s">
        <v>212</v>
      </c>
      <c r="F91" s="8" t="s">
        <v>2121</v>
      </c>
      <c r="G91" s="8" t="s">
        <v>98</v>
      </c>
      <c r="H91" s="8" t="s">
        <v>2122</v>
      </c>
      <c r="I91" s="8" t="s">
        <v>1029</v>
      </c>
      <c r="J91" s="8" t="s">
        <v>159</v>
      </c>
      <c r="K91" s="6" t="s">
        <v>2123</v>
      </c>
      <c r="L91" s="8" t="s">
        <v>47</v>
      </c>
      <c r="M91" s="8" t="s">
        <v>98</v>
      </c>
      <c r="N91" s="8" t="s">
        <v>212</v>
      </c>
      <c r="O91" s="23">
        <v>43297.0</v>
      </c>
      <c r="P91" s="6">
        <v>0.0</v>
      </c>
      <c r="Q91" s="23">
        <v>45123.0</v>
      </c>
      <c r="R91" s="8" t="s">
        <v>171</v>
      </c>
      <c r="S91" s="8" t="s">
        <v>81</v>
      </c>
      <c r="T91" s="8" t="s">
        <v>142</v>
      </c>
      <c r="U91" s="8" t="s">
        <v>48</v>
      </c>
    </row>
    <row r="92">
      <c r="A92" s="8" t="s">
        <v>911</v>
      </c>
      <c r="B92" s="8" t="s">
        <v>914</v>
      </c>
      <c r="C92" s="8" t="s">
        <v>52</v>
      </c>
      <c r="D92" s="7">
        <v>2514.0</v>
      </c>
      <c r="E92" s="8" t="s">
        <v>362</v>
      </c>
      <c r="F92" s="8" t="s">
        <v>2124</v>
      </c>
      <c r="G92" s="8" t="s">
        <v>2125</v>
      </c>
      <c r="H92" s="8" t="s">
        <v>2126</v>
      </c>
      <c r="I92" s="8" t="s">
        <v>50</v>
      </c>
      <c r="J92" s="8" t="s">
        <v>51</v>
      </c>
      <c r="K92" s="6" t="s">
        <v>2105</v>
      </c>
      <c r="L92" s="8" t="s">
        <v>47</v>
      </c>
      <c r="M92" s="8" t="s">
        <v>1777</v>
      </c>
      <c r="N92" s="8" t="s">
        <v>155</v>
      </c>
      <c r="O92" s="23">
        <v>43276.0</v>
      </c>
      <c r="P92" s="6" t="s">
        <v>1797</v>
      </c>
      <c r="Q92" s="23">
        <v>47294.0</v>
      </c>
      <c r="R92" s="8" t="s">
        <v>2127</v>
      </c>
      <c r="S92" s="8" t="s">
        <v>49</v>
      </c>
      <c r="T92" s="8" t="s">
        <v>142</v>
      </c>
      <c r="U92" s="8" t="s">
        <v>48</v>
      </c>
    </row>
    <row r="93">
      <c r="A93" s="8" t="s">
        <v>1263</v>
      </c>
      <c r="B93" s="8" t="s">
        <v>1266</v>
      </c>
      <c r="C93" s="8" t="s">
        <v>118</v>
      </c>
      <c r="D93" s="8" t="s">
        <v>81</v>
      </c>
      <c r="E93" s="8" t="s">
        <v>1267</v>
      </c>
      <c r="F93" s="8" t="s">
        <v>2128</v>
      </c>
      <c r="G93" s="8" t="s">
        <v>2129</v>
      </c>
      <c r="H93" s="8" t="s">
        <v>2130</v>
      </c>
      <c r="I93" s="8" t="s">
        <v>49</v>
      </c>
      <c r="J93" s="8" t="s">
        <v>159</v>
      </c>
      <c r="K93" s="6">
        <v>5.36142E7</v>
      </c>
      <c r="L93" s="8" t="s">
        <v>47</v>
      </c>
      <c r="M93" s="8" t="s">
        <v>98</v>
      </c>
      <c r="N93" s="8" t="s">
        <v>1267</v>
      </c>
      <c r="O93" s="23">
        <v>43270.0</v>
      </c>
      <c r="P93" s="6" t="s">
        <v>2131</v>
      </c>
      <c r="Q93" s="23">
        <v>44731.0</v>
      </c>
      <c r="R93" s="8" t="s">
        <v>1279</v>
      </c>
      <c r="S93" s="8" t="s">
        <v>81</v>
      </c>
      <c r="T93" s="8" t="s">
        <v>142</v>
      </c>
      <c r="U93" s="8" t="s">
        <v>1271</v>
      </c>
    </row>
    <row r="94">
      <c r="A94" s="8" t="s">
        <v>885</v>
      </c>
      <c r="B94" s="8" t="s">
        <v>888</v>
      </c>
      <c r="C94" s="8" t="s">
        <v>118</v>
      </c>
      <c r="D94" s="8" t="s">
        <v>81</v>
      </c>
      <c r="E94" s="8" t="s">
        <v>212</v>
      </c>
      <c r="F94" s="8" t="s">
        <v>2132</v>
      </c>
      <c r="G94" s="8" t="s">
        <v>98</v>
      </c>
      <c r="H94" s="8" t="s">
        <v>2133</v>
      </c>
      <c r="I94" s="8" t="s">
        <v>50</v>
      </c>
      <c r="J94" s="8" t="s">
        <v>159</v>
      </c>
      <c r="K94" s="6">
        <v>7.11936E7</v>
      </c>
      <c r="L94" s="8" t="s">
        <v>47</v>
      </c>
      <c r="M94" s="8" t="s">
        <v>98</v>
      </c>
      <c r="N94" s="8" t="s">
        <v>212</v>
      </c>
      <c r="O94" s="23">
        <v>43235.0</v>
      </c>
      <c r="P94" s="6">
        <v>0.0</v>
      </c>
      <c r="Q94" s="23">
        <v>45061.0</v>
      </c>
      <c r="R94" s="8" t="s">
        <v>171</v>
      </c>
      <c r="S94" s="8" t="s">
        <v>81</v>
      </c>
      <c r="T94" s="8" t="s">
        <v>142</v>
      </c>
      <c r="U94" s="8" t="s">
        <v>48</v>
      </c>
    </row>
    <row r="95">
      <c r="A95" s="8" t="s">
        <v>885</v>
      </c>
      <c r="B95" s="8" t="s">
        <v>888</v>
      </c>
      <c r="C95" s="8" t="s">
        <v>118</v>
      </c>
      <c r="D95" s="8" t="s">
        <v>81</v>
      </c>
      <c r="E95" s="8" t="s">
        <v>212</v>
      </c>
      <c r="F95" s="8" t="s">
        <v>2134</v>
      </c>
      <c r="G95" s="8" t="s">
        <v>98</v>
      </c>
      <c r="H95" s="8" t="s">
        <v>2135</v>
      </c>
      <c r="I95" s="8" t="s">
        <v>50</v>
      </c>
      <c r="J95" s="8" t="s">
        <v>159</v>
      </c>
      <c r="K95" s="6">
        <v>7.11936E7</v>
      </c>
      <c r="L95" s="8" t="s">
        <v>47</v>
      </c>
      <c r="M95" s="8" t="s">
        <v>98</v>
      </c>
      <c r="N95" s="8" t="s">
        <v>212</v>
      </c>
      <c r="O95" s="23">
        <v>43235.0</v>
      </c>
      <c r="P95" s="6">
        <v>0.0</v>
      </c>
      <c r="Q95" s="23">
        <v>45792.0</v>
      </c>
      <c r="R95" s="8" t="s">
        <v>167</v>
      </c>
      <c r="S95" s="8" t="s">
        <v>81</v>
      </c>
      <c r="T95" s="8" t="s">
        <v>142</v>
      </c>
      <c r="U95" s="8" t="s">
        <v>48</v>
      </c>
    </row>
    <row r="96">
      <c r="A96" s="8" t="s">
        <v>262</v>
      </c>
      <c r="B96" s="8" t="s">
        <v>265</v>
      </c>
      <c r="C96" s="8" t="s">
        <v>52</v>
      </c>
      <c r="D96" s="8" t="s">
        <v>81</v>
      </c>
      <c r="E96" s="8" t="s">
        <v>212</v>
      </c>
      <c r="F96" s="8" t="s">
        <v>2136</v>
      </c>
      <c r="G96" s="8" t="s">
        <v>2137</v>
      </c>
      <c r="H96" s="8" t="s">
        <v>2138</v>
      </c>
      <c r="I96" s="8" t="s">
        <v>50</v>
      </c>
      <c r="J96" s="8" t="s">
        <v>51</v>
      </c>
      <c r="K96" s="6" t="s">
        <v>2139</v>
      </c>
      <c r="L96" s="8" t="s">
        <v>319</v>
      </c>
      <c r="M96" s="8" t="s">
        <v>1777</v>
      </c>
      <c r="N96" s="8" t="s">
        <v>212</v>
      </c>
      <c r="O96" s="23">
        <v>43290.0</v>
      </c>
      <c r="P96" s="6">
        <v>0.0</v>
      </c>
      <c r="Q96" s="23">
        <v>44844.0</v>
      </c>
      <c r="R96" s="8" t="s">
        <v>46</v>
      </c>
      <c r="S96" s="8" t="s">
        <v>178</v>
      </c>
      <c r="T96" s="8" t="s">
        <v>142</v>
      </c>
      <c r="U96" s="8" t="s">
        <v>48</v>
      </c>
    </row>
    <row r="97">
      <c r="A97" s="8" t="s">
        <v>1263</v>
      </c>
      <c r="B97" s="8" t="s">
        <v>1266</v>
      </c>
      <c r="C97" s="8" t="s">
        <v>118</v>
      </c>
      <c r="D97" s="8" t="s">
        <v>81</v>
      </c>
      <c r="E97" s="8" t="s">
        <v>1267</v>
      </c>
      <c r="F97" s="8" t="s">
        <v>2140</v>
      </c>
      <c r="G97" s="8" t="s">
        <v>2141</v>
      </c>
      <c r="H97" s="8" t="s">
        <v>2142</v>
      </c>
      <c r="I97" s="8" t="s">
        <v>49</v>
      </c>
      <c r="J97" s="8" t="s">
        <v>159</v>
      </c>
      <c r="K97" s="6">
        <v>5.41264E7</v>
      </c>
      <c r="L97" s="8" t="s">
        <v>47</v>
      </c>
      <c r="M97" s="8" t="s">
        <v>98</v>
      </c>
      <c r="N97" s="8" t="s">
        <v>1267</v>
      </c>
      <c r="O97" s="23">
        <v>43294.0</v>
      </c>
      <c r="P97" s="6" t="s">
        <v>2143</v>
      </c>
      <c r="Q97" s="23">
        <v>44755.0</v>
      </c>
      <c r="R97" s="8" t="s">
        <v>2144</v>
      </c>
      <c r="S97" s="8" t="s">
        <v>81</v>
      </c>
      <c r="T97" s="8" t="s">
        <v>142</v>
      </c>
      <c r="U97" s="8" t="s">
        <v>1271</v>
      </c>
    </row>
    <row r="98">
      <c r="A98" s="8" t="s">
        <v>1462</v>
      </c>
      <c r="B98" s="8" t="s">
        <v>1465</v>
      </c>
      <c r="C98" s="8" t="s">
        <v>118</v>
      </c>
      <c r="D98" s="8" t="s">
        <v>81</v>
      </c>
      <c r="E98" s="8" t="s">
        <v>95</v>
      </c>
      <c r="F98" s="8" t="s">
        <v>2145</v>
      </c>
      <c r="G98" s="8" t="s">
        <v>2146</v>
      </c>
      <c r="H98" s="8" t="s">
        <v>2147</v>
      </c>
      <c r="I98" s="8" t="s">
        <v>50</v>
      </c>
      <c r="J98" s="8" t="s">
        <v>51</v>
      </c>
      <c r="K98" s="6" t="s">
        <v>2148</v>
      </c>
      <c r="L98" s="8" t="s">
        <v>47</v>
      </c>
      <c r="M98" s="8" t="s">
        <v>98</v>
      </c>
      <c r="N98" s="8" t="s">
        <v>95</v>
      </c>
      <c r="O98" s="23">
        <v>43299.0</v>
      </c>
      <c r="P98" s="6" t="s">
        <v>1904</v>
      </c>
      <c r="Q98" s="23">
        <v>45856.0</v>
      </c>
      <c r="R98" s="8" t="s">
        <v>98</v>
      </c>
      <c r="S98" s="8" t="s">
        <v>81</v>
      </c>
      <c r="T98" s="8" t="s">
        <v>44</v>
      </c>
      <c r="U98" s="8" t="s">
        <v>48</v>
      </c>
    </row>
    <row r="99">
      <c r="A99" s="8" t="s">
        <v>262</v>
      </c>
      <c r="B99" s="8" t="s">
        <v>265</v>
      </c>
      <c r="C99" s="8" t="s">
        <v>52</v>
      </c>
      <c r="D99" s="6" t="s">
        <v>2149</v>
      </c>
      <c r="E99" s="8" t="s">
        <v>212</v>
      </c>
      <c r="F99" s="8" t="s">
        <v>2150</v>
      </c>
      <c r="G99" s="8" t="s">
        <v>2151</v>
      </c>
      <c r="H99" s="8" t="s">
        <v>2152</v>
      </c>
      <c r="I99" s="8" t="s">
        <v>50</v>
      </c>
      <c r="J99" s="8" t="s">
        <v>51</v>
      </c>
      <c r="K99" s="6" t="s">
        <v>1936</v>
      </c>
      <c r="L99" s="8" t="s">
        <v>268</v>
      </c>
      <c r="M99" s="8" t="s">
        <v>98</v>
      </c>
      <c r="N99" s="8" t="s">
        <v>212</v>
      </c>
      <c r="O99" s="23">
        <v>43339.0</v>
      </c>
      <c r="P99" s="7">
        <v>375.0</v>
      </c>
      <c r="Q99" s="23">
        <v>45166.0</v>
      </c>
      <c r="R99" s="8" t="s">
        <v>46</v>
      </c>
      <c r="S99" s="8" t="s">
        <v>269</v>
      </c>
      <c r="T99" s="8" t="s">
        <v>142</v>
      </c>
      <c r="U99" s="8" t="s">
        <v>48</v>
      </c>
    </row>
    <row r="100">
      <c r="A100" s="8" t="s">
        <v>1462</v>
      </c>
      <c r="B100" s="8" t="s">
        <v>1465</v>
      </c>
      <c r="C100" s="8" t="s">
        <v>118</v>
      </c>
      <c r="D100" s="8" t="s">
        <v>81</v>
      </c>
      <c r="E100" s="8" t="s">
        <v>95</v>
      </c>
      <c r="F100" s="8" t="s">
        <v>2153</v>
      </c>
      <c r="G100" s="8" t="s">
        <v>2154</v>
      </c>
      <c r="H100" s="8" t="s">
        <v>2155</v>
      </c>
      <c r="I100" s="8" t="s">
        <v>50</v>
      </c>
      <c r="J100" s="8" t="s">
        <v>51</v>
      </c>
      <c r="K100" s="6">
        <v>2330560.0</v>
      </c>
      <c r="L100" s="8" t="s">
        <v>47</v>
      </c>
      <c r="M100" s="8" t="s">
        <v>98</v>
      </c>
      <c r="N100" s="8" t="s">
        <v>95</v>
      </c>
      <c r="O100" s="23">
        <v>43299.0</v>
      </c>
      <c r="P100" s="6">
        <v>3.0</v>
      </c>
      <c r="Q100" s="23">
        <v>45491.0</v>
      </c>
      <c r="R100" s="8" t="s">
        <v>98</v>
      </c>
      <c r="S100" s="8" t="s">
        <v>81</v>
      </c>
      <c r="T100" s="8" t="s">
        <v>44</v>
      </c>
      <c r="U100" s="8" t="s">
        <v>48</v>
      </c>
    </row>
    <row r="101">
      <c r="A101" s="8" t="s">
        <v>1421</v>
      </c>
      <c r="B101" s="8" t="s">
        <v>1424</v>
      </c>
      <c r="C101" s="8" t="s">
        <v>52</v>
      </c>
      <c r="D101" s="8" t="s">
        <v>81</v>
      </c>
      <c r="E101" s="8" t="s">
        <v>198</v>
      </c>
      <c r="F101" s="8" t="s">
        <v>2156</v>
      </c>
      <c r="G101" s="8" t="s">
        <v>2157</v>
      </c>
      <c r="H101" s="8" t="s">
        <v>2158</v>
      </c>
      <c r="I101" s="8" t="s">
        <v>50</v>
      </c>
      <c r="J101" s="8" t="s">
        <v>51</v>
      </c>
      <c r="K101" s="6" t="s">
        <v>2159</v>
      </c>
      <c r="L101" s="8" t="s">
        <v>47</v>
      </c>
      <c r="M101" s="8" t="s">
        <v>1777</v>
      </c>
      <c r="N101" s="8" t="s">
        <v>198</v>
      </c>
      <c r="O101" s="23">
        <v>43349.0</v>
      </c>
      <c r="P101" s="7">
        <v>2875.0</v>
      </c>
      <c r="Q101" s="23">
        <v>45175.0</v>
      </c>
      <c r="R101" s="8" t="s">
        <v>46</v>
      </c>
      <c r="S101" s="8" t="s">
        <v>81</v>
      </c>
      <c r="T101" s="8" t="s">
        <v>142</v>
      </c>
      <c r="U101" s="8" t="s">
        <v>48</v>
      </c>
    </row>
    <row r="102">
      <c r="A102" s="8" t="s">
        <v>650</v>
      </c>
      <c r="B102" s="8" t="s">
        <v>653</v>
      </c>
      <c r="C102" s="8" t="s">
        <v>118</v>
      </c>
      <c r="D102" s="6" t="s">
        <v>2160</v>
      </c>
      <c r="E102" s="8" t="s">
        <v>41</v>
      </c>
      <c r="F102" s="8" t="s">
        <v>2161</v>
      </c>
      <c r="G102" s="8" t="s">
        <v>2162</v>
      </c>
      <c r="H102" s="8" t="s">
        <v>2163</v>
      </c>
      <c r="I102" s="8" t="s">
        <v>100</v>
      </c>
      <c r="J102" s="8" t="s">
        <v>51</v>
      </c>
      <c r="K102" s="24">
        <v>1.0E9</v>
      </c>
      <c r="L102" s="8" t="s">
        <v>47</v>
      </c>
      <c r="M102" s="8" t="s">
        <v>1812</v>
      </c>
      <c r="N102" s="8" t="s">
        <v>41</v>
      </c>
      <c r="O102" s="23">
        <v>43355.0</v>
      </c>
      <c r="P102" s="6">
        <v>4.0</v>
      </c>
      <c r="Q102" s="23">
        <v>45181.0</v>
      </c>
      <c r="R102" s="8" t="s">
        <v>2164</v>
      </c>
      <c r="S102" s="8" t="s">
        <v>298</v>
      </c>
      <c r="T102" s="8" t="s">
        <v>142</v>
      </c>
      <c r="U102" s="8" t="s">
        <v>116</v>
      </c>
    </row>
    <row r="103">
      <c r="A103" s="8" t="s">
        <v>650</v>
      </c>
      <c r="B103" s="8" t="s">
        <v>653</v>
      </c>
      <c r="C103" s="8" t="s">
        <v>118</v>
      </c>
      <c r="D103" s="6" t="s">
        <v>2160</v>
      </c>
      <c r="E103" s="8" t="s">
        <v>41</v>
      </c>
      <c r="F103" s="8" t="s">
        <v>2165</v>
      </c>
      <c r="G103" s="8" t="s">
        <v>2166</v>
      </c>
      <c r="H103" s="8" t="s">
        <v>2167</v>
      </c>
      <c r="I103" s="8" t="s">
        <v>100</v>
      </c>
      <c r="J103" s="8" t="s">
        <v>51</v>
      </c>
      <c r="K103" s="24">
        <v>1.0E9</v>
      </c>
      <c r="L103" s="8" t="s">
        <v>47</v>
      </c>
      <c r="M103" s="8" t="s">
        <v>1812</v>
      </c>
      <c r="N103" s="8" t="s">
        <v>41</v>
      </c>
      <c r="O103" s="23">
        <v>43355.0</v>
      </c>
      <c r="P103" s="6">
        <v>4.0</v>
      </c>
      <c r="Q103" s="23">
        <v>45181.0</v>
      </c>
      <c r="R103" s="8" t="s">
        <v>125</v>
      </c>
      <c r="S103" s="8" t="s">
        <v>298</v>
      </c>
      <c r="T103" s="8" t="s">
        <v>142</v>
      </c>
      <c r="U103" s="8" t="s">
        <v>116</v>
      </c>
    </row>
    <row r="104">
      <c r="A104" s="8" t="s">
        <v>650</v>
      </c>
      <c r="B104" s="8" t="s">
        <v>653</v>
      </c>
      <c r="C104" s="8" t="s">
        <v>118</v>
      </c>
      <c r="D104" s="7">
        <v>4852.0</v>
      </c>
      <c r="E104" s="8" t="s">
        <v>41</v>
      </c>
      <c r="F104" s="8" t="s">
        <v>2168</v>
      </c>
      <c r="G104" s="8" t="s">
        <v>2169</v>
      </c>
      <c r="H104" s="8" t="s">
        <v>2170</v>
      </c>
      <c r="I104" s="8" t="s">
        <v>100</v>
      </c>
      <c r="J104" s="8" t="s">
        <v>51</v>
      </c>
      <c r="K104" s="24">
        <v>1.0E9</v>
      </c>
      <c r="L104" s="8" t="s">
        <v>47</v>
      </c>
      <c r="M104" s="8" t="s">
        <v>1812</v>
      </c>
      <c r="N104" s="8" t="s">
        <v>41</v>
      </c>
      <c r="O104" s="23">
        <v>43355.0</v>
      </c>
      <c r="P104" s="6" t="s">
        <v>1839</v>
      </c>
      <c r="Q104" s="23">
        <v>47008.0</v>
      </c>
      <c r="R104" s="8" t="s">
        <v>2164</v>
      </c>
      <c r="S104" s="8" t="s">
        <v>298</v>
      </c>
      <c r="T104" s="8" t="s">
        <v>142</v>
      </c>
      <c r="U104" s="8" t="s">
        <v>116</v>
      </c>
    </row>
    <row r="105">
      <c r="A105" s="8" t="s">
        <v>650</v>
      </c>
      <c r="B105" s="8" t="s">
        <v>653</v>
      </c>
      <c r="C105" s="8" t="s">
        <v>118</v>
      </c>
      <c r="D105" s="7">
        <v>4852.0</v>
      </c>
      <c r="E105" s="8" t="s">
        <v>41</v>
      </c>
      <c r="F105" s="8" t="s">
        <v>2171</v>
      </c>
      <c r="G105" s="8" t="s">
        <v>2172</v>
      </c>
      <c r="H105" s="8" t="s">
        <v>2173</v>
      </c>
      <c r="I105" s="8" t="s">
        <v>100</v>
      </c>
      <c r="J105" s="8" t="s">
        <v>51</v>
      </c>
      <c r="K105" s="24">
        <v>1.0E9</v>
      </c>
      <c r="L105" s="8" t="s">
        <v>47</v>
      </c>
      <c r="M105" s="8" t="s">
        <v>1812</v>
      </c>
      <c r="N105" s="8" t="s">
        <v>41</v>
      </c>
      <c r="O105" s="23">
        <v>43355.0</v>
      </c>
      <c r="P105" s="6" t="s">
        <v>1839</v>
      </c>
      <c r="Q105" s="23">
        <v>47008.0</v>
      </c>
      <c r="R105" s="8" t="s">
        <v>125</v>
      </c>
      <c r="S105" s="8" t="s">
        <v>298</v>
      </c>
      <c r="T105" s="8" t="s">
        <v>142</v>
      </c>
      <c r="U105" s="8" t="s">
        <v>116</v>
      </c>
    </row>
    <row r="106">
      <c r="A106" s="8" t="s">
        <v>650</v>
      </c>
      <c r="B106" s="8" t="s">
        <v>653</v>
      </c>
      <c r="C106" s="8" t="s">
        <v>118</v>
      </c>
      <c r="D106" s="7">
        <v>4852.0</v>
      </c>
      <c r="E106" s="8" t="s">
        <v>41</v>
      </c>
      <c r="F106" s="8" t="s">
        <v>2174</v>
      </c>
      <c r="G106" s="8" t="s">
        <v>2175</v>
      </c>
      <c r="H106" s="8" t="s">
        <v>2176</v>
      </c>
      <c r="I106" s="8" t="s">
        <v>100</v>
      </c>
      <c r="J106" s="8" t="s">
        <v>51</v>
      </c>
      <c r="K106" s="24">
        <v>1.0E9</v>
      </c>
      <c r="L106" s="8" t="s">
        <v>47</v>
      </c>
      <c r="M106" s="8" t="s">
        <v>1812</v>
      </c>
      <c r="N106" s="8" t="s">
        <v>41</v>
      </c>
      <c r="O106" s="23">
        <v>43355.0</v>
      </c>
      <c r="P106" s="6" t="s">
        <v>1839</v>
      </c>
      <c r="Q106" s="23">
        <v>47008.0</v>
      </c>
      <c r="R106" s="8" t="s">
        <v>2177</v>
      </c>
      <c r="S106" s="8" t="s">
        <v>298</v>
      </c>
      <c r="T106" s="8" t="s">
        <v>142</v>
      </c>
      <c r="U106" s="8" t="s">
        <v>116</v>
      </c>
    </row>
    <row r="107">
      <c r="A107" s="8" t="s">
        <v>650</v>
      </c>
      <c r="B107" s="8" t="s">
        <v>653</v>
      </c>
      <c r="C107" s="8" t="s">
        <v>118</v>
      </c>
      <c r="D107" s="7">
        <v>4852.0</v>
      </c>
      <c r="E107" s="8" t="s">
        <v>41</v>
      </c>
      <c r="F107" s="8" t="s">
        <v>2178</v>
      </c>
      <c r="G107" s="8" t="s">
        <v>2179</v>
      </c>
      <c r="H107" s="8" t="s">
        <v>2180</v>
      </c>
      <c r="I107" s="8" t="s">
        <v>100</v>
      </c>
      <c r="J107" s="8" t="s">
        <v>51</v>
      </c>
      <c r="K107" s="24">
        <v>1.0E9</v>
      </c>
      <c r="L107" s="8" t="s">
        <v>47</v>
      </c>
      <c r="M107" s="8" t="s">
        <v>1812</v>
      </c>
      <c r="N107" s="8" t="s">
        <v>41</v>
      </c>
      <c r="O107" s="23">
        <v>43355.0</v>
      </c>
      <c r="P107" s="6" t="s">
        <v>1839</v>
      </c>
      <c r="Q107" s="23">
        <v>47008.0</v>
      </c>
      <c r="R107" s="8" t="s">
        <v>2181</v>
      </c>
      <c r="S107" s="8" t="s">
        <v>298</v>
      </c>
      <c r="T107" s="8" t="s">
        <v>142</v>
      </c>
      <c r="U107" s="8" t="s">
        <v>116</v>
      </c>
    </row>
    <row r="108">
      <c r="A108" s="8" t="s">
        <v>650</v>
      </c>
      <c r="B108" s="8" t="s">
        <v>653</v>
      </c>
      <c r="C108" s="8" t="s">
        <v>118</v>
      </c>
      <c r="D108" s="6" t="s">
        <v>2160</v>
      </c>
      <c r="E108" s="8" t="s">
        <v>41</v>
      </c>
      <c r="F108" s="8" t="s">
        <v>2182</v>
      </c>
      <c r="G108" s="8" t="s">
        <v>2183</v>
      </c>
      <c r="H108" s="8" t="s">
        <v>2184</v>
      </c>
      <c r="I108" s="8" t="s">
        <v>100</v>
      </c>
      <c r="J108" s="8" t="s">
        <v>51</v>
      </c>
      <c r="K108" s="24">
        <v>1.0E9</v>
      </c>
      <c r="L108" s="8" t="s">
        <v>47</v>
      </c>
      <c r="M108" s="8" t="s">
        <v>1812</v>
      </c>
      <c r="N108" s="8" t="s">
        <v>41</v>
      </c>
      <c r="O108" s="23">
        <v>43355.0</v>
      </c>
      <c r="P108" s="6">
        <v>4.0</v>
      </c>
      <c r="Q108" s="23">
        <v>45181.0</v>
      </c>
      <c r="R108" s="8" t="s">
        <v>2177</v>
      </c>
      <c r="S108" s="8" t="s">
        <v>298</v>
      </c>
      <c r="T108" s="8" t="s">
        <v>142</v>
      </c>
      <c r="U108" s="8" t="s">
        <v>116</v>
      </c>
    </row>
    <row r="109">
      <c r="A109" s="8" t="s">
        <v>650</v>
      </c>
      <c r="B109" s="8" t="s">
        <v>653</v>
      </c>
      <c r="C109" s="8" t="s">
        <v>118</v>
      </c>
      <c r="D109" s="6" t="s">
        <v>2160</v>
      </c>
      <c r="E109" s="8" t="s">
        <v>41</v>
      </c>
      <c r="F109" s="8" t="s">
        <v>2185</v>
      </c>
      <c r="G109" s="8" t="s">
        <v>2186</v>
      </c>
      <c r="H109" s="8" t="s">
        <v>2187</v>
      </c>
      <c r="I109" s="8" t="s">
        <v>100</v>
      </c>
      <c r="J109" s="8" t="s">
        <v>51</v>
      </c>
      <c r="K109" s="24">
        <v>1.0E9</v>
      </c>
      <c r="L109" s="8" t="s">
        <v>47</v>
      </c>
      <c r="M109" s="8" t="s">
        <v>1812</v>
      </c>
      <c r="N109" s="8" t="s">
        <v>41</v>
      </c>
      <c r="O109" s="23">
        <v>43355.0</v>
      </c>
      <c r="P109" s="6">
        <v>4.0</v>
      </c>
      <c r="Q109" s="23">
        <v>45181.0</v>
      </c>
      <c r="R109" s="8" t="s">
        <v>2181</v>
      </c>
      <c r="S109" s="8" t="s">
        <v>298</v>
      </c>
      <c r="T109" s="8" t="s">
        <v>142</v>
      </c>
      <c r="U109" s="8" t="s">
        <v>116</v>
      </c>
    </row>
    <row r="110">
      <c r="A110" s="8" t="s">
        <v>650</v>
      </c>
      <c r="B110" s="8" t="s">
        <v>653</v>
      </c>
      <c r="C110" s="8" t="s">
        <v>118</v>
      </c>
      <c r="D110" s="7">
        <v>4852.0</v>
      </c>
      <c r="E110" s="8" t="s">
        <v>41</v>
      </c>
      <c r="F110" s="8" t="s">
        <v>2188</v>
      </c>
      <c r="G110" s="8" t="s">
        <v>2189</v>
      </c>
      <c r="H110" s="8" t="s">
        <v>2190</v>
      </c>
      <c r="I110" s="8" t="s">
        <v>100</v>
      </c>
      <c r="J110" s="8" t="s">
        <v>51</v>
      </c>
      <c r="K110" s="24">
        <v>1.0E9</v>
      </c>
      <c r="L110" s="8" t="s">
        <v>47</v>
      </c>
      <c r="M110" s="8" t="s">
        <v>1812</v>
      </c>
      <c r="N110" s="8" t="s">
        <v>41</v>
      </c>
      <c r="O110" s="23">
        <v>43355.0</v>
      </c>
      <c r="P110" s="6" t="s">
        <v>1839</v>
      </c>
      <c r="Q110" s="23">
        <v>47008.0</v>
      </c>
      <c r="R110" s="8" t="s">
        <v>143</v>
      </c>
      <c r="S110" s="8" t="s">
        <v>178</v>
      </c>
      <c r="T110" s="8" t="s">
        <v>142</v>
      </c>
      <c r="U110" s="8" t="s">
        <v>116</v>
      </c>
    </row>
    <row r="111">
      <c r="A111" s="8" t="s">
        <v>650</v>
      </c>
      <c r="B111" s="8" t="s">
        <v>653</v>
      </c>
      <c r="C111" s="8" t="s">
        <v>118</v>
      </c>
      <c r="D111" s="6" t="s">
        <v>2160</v>
      </c>
      <c r="E111" s="8" t="s">
        <v>41</v>
      </c>
      <c r="F111" s="8" t="s">
        <v>2191</v>
      </c>
      <c r="G111" s="8" t="s">
        <v>2192</v>
      </c>
      <c r="H111" s="8" t="s">
        <v>2193</v>
      </c>
      <c r="I111" s="8" t="s">
        <v>100</v>
      </c>
      <c r="J111" s="8" t="s">
        <v>51</v>
      </c>
      <c r="K111" s="24">
        <v>1.0E9</v>
      </c>
      <c r="L111" s="8" t="s">
        <v>47</v>
      </c>
      <c r="M111" s="8" t="s">
        <v>1812</v>
      </c>
      <c r="N111" s="8" t="s">
        <v>41</v>
      </c>
      <c r="O111" s="23">
        <v>43355.0</v>
      </c>
      <c r="P111" s="6">
        <v>4.0</v>
      </c>
      <c r="Q111" s="23">
        <v>45181.0</v>
      </c>
      <c r="R111" s="8" t="s">
        <v>143</v>
      </c>
      <c r="S111" s="8" t="s">
        <v>178</v>
      </c>
      <c r="T111" s="8" t="s">
        <v>142</v>
      </c>
      <c r="U111" s="8" t="s">
        <v>116</v>
      </c>
    </row>
    <row r="112">
      <c r="A112" s="8" t="s">
        <v>239</v>
      </c>
      <c r="B112" s="8" t="s">
        <v>242</v>
      </c>
      <c r="C112" s="8" t="s">
        <v>118</v>
      </c>
      <c r="D112" s="8" t="s">
        <v>81</v>
      </c>
      <c r="E112" s="8" t="s">
        <v>212</v>
      </c>
      <c r="F112" s="8" t="s">
        <v>2194</v>
      </c>
      <c r="G112" s="8" t="s">
        <v>98</v>
      </c>
      <c r="H112" s="8" t="s">
        <v>2195</v>
      </c>
      <c r="I112" s="8" t="s">
        <v>50</v>
      </c>
      <c r="J112" s="8" t="s">
        <v>159</v>
      </c>
      <c r="K112" s="6">
        <v>7.96047E7</v>
      </c>
      <c r="L112" s="8" t="s">
        <v>47</v>
      </c>
      <c r="M112" s="8" t="s">
        <v>1937</v>
      </c>
      <c r="N112" s="8" t="s">
        <v>212</v>
      </c>
      <c r="O112" s="23">
        <v>43398.0</v>
      </c>
      <c r="P112" s="6">
        <v>0.0</v>
      </c>
      <c r="Q112" s="23">
        <v>45224.0</v>
      </c>
      <c r="R112" s="8" t="s">
        <v>171</v>
      </c>
      <c r="S112" s="8" t="s">
        <v>81</v>
      </c>
      <c r="T112" s="8" t="s">
        <v>142</v>
      </c>
      <c r="U112" s="8" t="s">
        <v>48</v>
      </c>
    </row>
    <row r="113">
      <c r="A113" s="8" t="s">
        <v>239</v>
      </c>
      <c r="B113" s="8" t="s">
        <v>242</v>
      </c>
      <c r="C113" s="8" t="s">
        <v>118</v>
      </c>
      <c r="D113" s="8" t="s">
        <v>81</v>
      </c>
      <c r="E113" s="8" t="s">
        <v>212</v>
      </c>
      <c r="F113" s="8" t="s">
        <v>2196</v>
      </c>
      <c r="G113" s="8" t="s">
        <v>98</v>
      </c>
      <c r="H113" s="8" t="s">
        <v>2197</v>
      </c>
      <c r="I113" s="8" t="s">
        <v>50</v>
      </c>
      <c r="J113" s="8" t="s">
        <v>159</v>
      </c>
      <c r="K113" s="6">
        <v>7.96047E7</v>
      </c>
      <c r="L113" s="8" t="s">
        <v>47</v>
      </c>
      <c r="M113" s="8" t="s">
        <v>1937</v>
      </c>
      <c r="N113" s="8" t="s">
        <v>212</v>
      </c>
      <c r="O113" s="23">
        <v>43398.0</v>
      </c>
      <c r="P113" s="6">
        <v>0.0</v>
      </c>
      <c r="Q113" s="23">
        <v>45955.0</v>
      </c>
      <c r="R113" s="8" t="s">
        <v>167</v>
      </c>
      <c r="S113" s="8" t="s">
        <v>81</v>
      </c>
      <c r="T113" s="8" t="s">
        <v>142</v>
      </c>
      <c r="U113" s="8" t="s">
        <v>48</v>
      </c>
    </row>
    <row r="114">
      <c r="A114" s="8" t="s">
        <v>239</v>
      </c>
      <c r="B114" s="8" t="s">
        <v>242</v>
      </c>
      <c r="C114" s="8" t="s">
        <v>118</v>
      </c>
      <c r="D114" s="8" t="s">
        <v>81</v>
      </c>
      <c r="E114" s="8" t="s">
        <v>212</v>
      </c>
      <c r="F114" s="8" t="s">
        <v>2198</v>
      </c>
      <c r="G114" s="8" t="s">
        <v>98</v>
      </c>
      <c r="H114" s="8" t="s">
        <v>2199</v>
      </c>
      <c r="I114" s="8" t="s">
        <v>50</v>
      </c>
      <c r="J114" s="8" t="s">
        <v>159</v>
      </c>
      <c r="K114" s="6">
        <v>7.96047E7</v>
      </c>
      <c r="L114" s="8" t="s">
        <v>47</v>
      </c>
      <c r="M114" s="8" t="s">
        <v>1937</v>
      </c>
      <c r="N114" s="8" t="s">
        <v>212</v>
      </c>
      <c r="O114" s="23">
        <v>43398.0</v>
      </c>
      <c r="P114" s="6">
        <v>0.0</v>
      </c>
      <c r="Q114" s="23">
        <v>47051.0</v>
      </c>
      <c r="R114" s="8" t="s">
        <v>257</v>
      </c>
      <c r="S114" s="8" t="s">
        <v>81</v>
      </c>
      <c r="T114" s="8" t="s">
        <v>142</v>
      </c>
      <c r="U114" s="8" t="s">
        <v>48</v>
      </c>
    </row>
    <row r="115">
      <c r="A115" s="8" t="s">
        <v>1479</v>
      </c>
      <c r="B115" s="8" t="s">
        <v>1482</v>
      </c>
      <c r="C115" s="8" t="s">
        <v>52</v>
      </c>
      <c r="D115" s="8" t="s">
        <v>81</v>
      </c>
      <c r="E115" s="8" t="s">
        <v>41</v>
      </c>
      <c r="F115" s="8" t="s">
        <v>2200</v>
      </c>
      <c r="G115" s="8" t="s">
        <v>2201</v>
      </c>
      <c r="H115" s="8" t="s">
        <v>2202</v>
      </c>
      <c r="I115" s="8" t="s">
        <v>100</v>
      </c>
      <c r="J115" s="8" t="s">
        <v>51</v>
      </c>
      <c r="K115" s="6" t="s">
        <v>2203</v>
      </c>
      <c r="L115" s="8" t="s">
        <v>47</v>
      </c>
      <c r="M115" s="8" t="s">
        <v>1777</v>
      </c>
      <c r="N115" s="8" t="s">
        <v>41</v>
      </c>
      <c r="O115" s="23">
        <v>43361.0</v>
      </c>
      <c r="P115" s="6">
        <v>1.0</v>
      </c>
      <c r="Q115" s="23">
        <v>45187.0</v>
      </c>
      <c r="R115" s="8" t="s">
        <v>46</v>
      </c>
      <c r="S115" s="8" t="s">
        <v>49</v>
      </c>
      <c r="T115" s="8" t="s">
        <v>44</v>
      </c>
      <c r="U115" s="8" t="s">
        <v>48</v>
      </c>
    </row>
    <row r="116">
      <c r="A116" s="8" t="s">
        <v>540</v>
      </c>
      <c r="B116" s="8" t="s">
        <v>543</v>
      </c>
      <c r="C116" s="8" t="s">
        <v>118</v>
      </c>
      <c r="D116" s="7">
        <v>4974.0</v>
      </c>
      <c r="E116" s="8" t="s">
        <v>41</v>
      </c>
      <c r="F116" s="8" t="s">
        <v>2204</v>
      </c>
      <c r="G116" s="8" t="s">
        <v>2205</v>
      </c>
      <c r="H116" s="8" t="s">
        <v>2206</v>
      </c>
      <c r="I116" s="8" t="s">
        <v>50</v>
      </c>
      <c r="J116" s="8" t="s">
        <v>51</v>
      </c>
      <c r="K116" s="6" t="s">
        <v>1811</v>
      </c>
      <c r="L116" s="8" t="s">
        <v>47</v>
      </c>
      <c r="M116" s="8" t="s">
        <v>1812</v>
      </c>
      <c r="N116" s="8" t="s">
        <v>155</v>
      </c>
      <c r="O116" s="23">
        <v>43357.0</v>
      </c>
      <c r="P116" s="7">
        <v>4875.0</v>
      </c>
      <c r="Q116" s="23">
        <v>47283.0</v>
      </c>
      <c r="R116" s="8" t="s">
        <v>115</v>
      </c>
      <c r="S116" s="8" t="s">
        <v>298</v>
      </c>
      <c r="T116" s="8" t="s">
        <v>142</v>
      </c>
      <c r="U116" s="8" t="s">
        <v>116</v>
      </c>
    </row>
    <row r="117">
      <c r="A117" s="8" t="s">
        <v>540</v>
      </c>
      <c r="B117" s="8" t="s">
        <v>543</v>
      </c>
      <c r="C117" s="8" t="s">
        <v>118</v>
      </c>
      <c r="D117" s="7">
        <v>4974.0</v>
      </c>
      <c r="E117" s="8" t="s">
        <v>41</v>
      </c>
      <c r="F117" s="8" t="s">
        <v>2207</v>
      </c>
      <c r="G117" s="8" t="s">
        <v>2208</v>
      </c>
      <c r="H117" s="8" t="s">
        <v>2209</v>
      </c>
      <c r="I117" s="8" t="s">
        <v>50</v>
      </c>
      <c r="J117" s="8" t="s">
        <v>51</v>
      </c>
      <c r="K117" s="6" t="s">
        <v>1811</v>
      </c>
      <c r="L117" s="8" t="s">
        <v>47</v>
      </c>
      <c r="M117" s="8" t="s">
        <v>1812</v>
      </c>
      <c r="N117" s="8" t="s">
        <v>155</v>
      </c>
      <c r="O117" s="23">
        <v>43357.0</v>
      </c>
      <c r="P117" s="7">
        <v>4875.0</v>
      </c>
      <c r="Q117" s="23">
        <v>47283.0</v>
      </c>
      <c r="R117" s="8" t="s">
        <v>125</v>
      </c>
      <c r="S117" s="8" t="s">
        <v>298</v>
      </c>
      <c r="T117" s="8" t="s">
        <v>142</v>
      </c>
      <c r="U117" s="8" t="s">
        <v>116</v>
      </c>
    </row>
    <row r="118">
      <c r="A118" s="8" t="s">
        <v>747</v>
      </c>
      <c r="B118" s="8" t="s">
        <v>750</v>
      </c>
      <c r="C118" s="8" t="s">
        <v>202</v>
      </c>
      <c r="D118" s="8" t="s">
        <v>81</v>
      </c>
      <c r="E118" s="8" t="s">
        <v>198</v>
      </c>
      <c r="F118" s="8" t="s">
        <v>2210</v>
      </c>
      <c r="G118" s="8" t="s">
        <v>2211</v>
      </c>
      <c r="H118" s="8" t="s">
        <v>2212</v>
      </c>
      <c r="I118" s="8" t="s">
        <v>50</v>
      </c>
      <c r="J118" s="8" t="s">
        <v>159</v>
      </c>
      <c r="K118" s="6">
        <v>3.41481E7</v>
      </c>
      <c r="L118" s="8" t="s">
        <v>47</v>
      </c>
      <c r="M118" s="8" t="s">
        <v>98</v>
      </c>
      <c r="N118" s="8" t="s">
        <v>198</v>
      </c>
      <c r="O118" s="23">
        <v>43363.0</v>
      </c>
      <c r="P118" s="7">
        <v>1661.0</v>
      </c>
      <c r="Q118" s="23">
        <v>45189.0</v>
      </c>
      <c r="R118" s="8" t="s">
        <v>533</v>
      </c>
      <c r="S118" s="8" t="s">
        <v>81</v>
      </c>
      <c r="T118" s="8" t="s">
        <v>142</v>
      </c>
      <c r="U118" s="8" t="s">
        <v>201</v>
      </c>
    </row>
    <row r="119">
      <c r="A119" s="8" t="s">
        <v>1493</v>
      </c>
      <c r="B119" s="8" t="s">
        <v>1496</v>
      </c>
      <c r="C119" s="8" t="s">
        <v>118</v>
      </c>
      <c r="D119" s="7">
        <v>6125.0</v>
      </c>
      <c r="E119" s="8" t="s">
        <v>112</v>
      </c>
      <c r="F119" s="8" t="s">
        <v>2213</v>
      </c>
      <c r="G119" s="8" t="s">
        <v>2214</v>
      </c>
      <c r="H119" s="8" t="s">
        <v>2215</v>
      </c>
      <c r="I119" s="8" t="s">
        <v>50</v>
      </c>
      <c r="J119" s="8" t="s">
        <v>51</v>
      </c>
      <c r="K119" s="6" t="s">
        <v>2216</v>
      </c>
      <c r="L119" s="8" t="s">
        <v>47</v>
      </c>
      <c r="M119" s="8" t="s">
        <v>1812</v>
      </c>
      <c r="N119" s="8" t="s">
        <v>362</v>
      </c>
      <c r="O119" s="23">
        <v>43363.0</v>
      </c>
      <c r="P119" s="6">
        <v>6.0</v>
      </c>
      <c r="Q119" s="23">
        <v>47133.0</v>
      </c>
      <c r="R119" s="8" t="s">
        <v>115</v>
      </c>
      <c r="S119" s="8" t="s">
        <v>72</v>
      </c>
      <c r="T119" s="8" t="s">
        <v>44</v>
      </c>
      <c r="U119" s="8" t="s">
        <v>116</v>
      </c>
    </row>
    <row r="120">
      <c r="A120" s="8" t="s">
        <v>1493</v>
      </c>
      <c r="B120" s="8" t="s">
        <v>1496</v>
      </c>
      <c r="C120" s="8" t="s">
        <v>118</v>
      </c>
      <c r="D120" s="7">
        <v>6125.0</v>
      </c>
      <c r="E120" s="8" t="s">
        <v>112</v>
      </c>
      <c r="F120" s="8" t="s">
        <v>2217</v>
      </c>
      <c r="G120" s="8" t="s">
        <v>2218</v>
      </c>
      <c r="H120" s="8" t="s">
        <v>2219</v>
      </c>
      <c r="I120" s="8" t="s">
        <v>50</v>
      </c>
      <c r="J120" s="8" t="s">
        <v>51</v>
      </c>
      <c r="K120" s="6" t="s">
        <v>2216</v>
      </c>
      <c r="L120" s="8" t="s">
        <v>47</v>
      </c>
      <c r="M120" s="8" t="s">
        <v>1812</v>
      </c>
      <c r="N120" s="8" t="s">
        <v>362</v>
      </c>
      <c r="O120" s="23">
        <v>43363.0</v>
      </c>
      <c r="P120" s="6">
        <v>6.0</v>
      </c>
      <c r="Q120" s="23">
        <v>47133.0</v>
      </c>
      <c r="R120" s="8" t="s">
        <v>125</v>
      </c>
      <c r="S120" s="8" t="s">
        <v>72</v>
      </c>
      <c r="T120" s="8" t="s">
        <v>44</v>
      </c>
      <c r="U120" s="8" t="s">
        <v>116</v>
      </c>
    </row>
    <row r="121">
      <c r="A121" s="8" t="s">
        <v>1182</v>
      </c>
      <c r="B121" s="8" t="s">
        <v>1185</v>
      </c>
      <c r="C121" s="8" t="s">
        <v>52</v>
      </c>
      <c r="D121" s="8" t="s">
        <v>81</v>
      </c>
      <c r="E121" s="8" t="s">
        <v>155</v>
      </c>
      <c r="F121" s="8" t="s">
        <v>2220</v>
      </c>
      <c r="G121" s="8" t="s">
        <v>2221</v>
      </c>
      <c r="H121" s="8" t="s">
        <v>2222</v>
      </c>
      <c r="I121" s="8" t="s">
        <v>50</v>
      </c>
      <c r="J121" s="8" t="s">
        <v>51</v>
      </c>
      <c r="K121" s="6" t="s">
        <v>2223</v>
      </c>
      <c r="L121" s="8" t="s">
        <v>47</v>
      </c>
      <c r="M121" s="8" t="s">
        <v>1777</v>
      </c>
      <c r="N121" s="8" t="s">
        <v>155</v>
      </c>
      <c r="O121" s="23">
        <v>43389.0</v>
      </c>
      <c r="P121" s="7">
        <v>1375.0</v>
      </c>
      <c r="Q121" s="23">
        <v>47042.0</v>
      </c>
      <c r="R121" s="8" t="s">
        <v>46</v>
      </c>
      <c r="S121" s="8" t="s">
        <v>1206</v>
      </c>
      <c r="T121" s="8" t="s">
        <v>44</v>
      </c>
      <c r="U121" s="8" t="s">
        <v>48</v>
      </c>
    </row>
    <row r="122">
      <c r="A122" s="8" t="s">
        <v>304</v>
      </c>
      <c r="B122" s="8" t="s">
        <v>307</v>
      </c>
      <c r="C122" s="8" t="s">
        <v>52</v>
      </c>
      <c r="D122" s="8" t="s">
        <v>81</v>
      </c>
      <c r="E122" s="8" t="s">
        <v>295</v>
      </c>
      <c r="F122" s="8" t="s">
        <v>2224</v>
      </c>
      <c r="G122" s="8" t="s">
        <v>2225</v>
      </c>
      <c r="H122" s="8" t="s">
        <v>2226</v>
      </c>
      <c r="I122" s="8" t="s">
        <v>50</v>
      </c>
      <c r="J122" s="8" t="s">
        <v>51</v>
      </c>
      <c r="K122" s="6" t="s">
        <v>2227</v>
      </c>
      <c r="L122" s="8" t="s">
        <v>47</v>
      </c>
      <c r="M122" s="8" t="s">
        <v>98</v>
      </c>
      <c r="N122" s="8" t="s">
        <v>111</v>
      </c>
      <c r="O122" s="23">
        <v>43398.0</v>
      </c>
      <c r="P122" s="6" t="s">
        <v>2228</v>
      </c>
      <c r="Q122" s="23">
        <v>45224.0</v>
      </c>
      <c r="R122" s="8" t="s">
        <v>46</v>
      </c>
      <c r="S122" s="8" t="s">
        <v>49</v>
      </c>
      <c r="T122" s="8" t="s">
        <v>44</v>
      </c>
      <c r="U122" s="8" t="s">
        <v>1807</v>
      </c>
    </row>
    <row r="123">
      <c r="A123" s="8" t="s">
        <v>1566</v>
      </c>
      <c r="B123" s="8" t="s">
        <v>1569</v>
      </c>
      <c r="C123" s="8" t="s">
        <v>52</v>
      </c>
      <c r="D123" s="8" t="s">
        <v>81</v>
      </c>
      <c r="E123" s="8" t="s">
        <v>362</v>
      </c>
      <c r="F123" s="8" t="s">
        <v>2229</v>
      </c>
      <c r="G123" s="8" t="s">
        <v>2230</v>
      </c>
      <c r="H123" s="8" t="s">
        <v>2231</v>
      </c>
      <c r="I123" s="8" t="s">
        <v>50</v>
      </c>
      <c r="J123" s="8" t="s">
        <v>51</v>
      </c>
      <c r="K123" s="6" t="s">
        <v>2232</v>
      </c>
      <c r="L123" s="8" t="s">
        <v>47</v>
      </c>
      <c r="M123" s="8" t="s">
        <v>1937</v>
      </c>
      <c r="N123" s="8" t="s">
        <v>362</v>
      </c>
      <c r="O123" s="23">
        <v>43420.0</v>
      </c>
      <c r="P123" s="7">
        <v>3125.0</v>
      </c>
      <c r="Q123" s="23">
        <v>45246.0</v>
      </c>
      <c r="R123" s="8" t="s">
        <v>98</v>
      </c>
      <c r="S123" s="8" t="s">
        <v>81</v>
      </c>
      <c r="T123" s="8" t="s">
        <v>142</v>
      </c>
      <c r="U123" s="8" t="s">
        <v>48</v>
      </c>
    </row>
    <row r="124">
      <c r="A124" s="8" t="s">
        <v>184</v>
      </c>
      <c r="B124" s="8" t="s">
        <v>187</v>
      </c>
      <c r="C124" s="8" t="s">
        <v>52</v>
      </c>
      <c r="D124" s="8" t="s">
        <v>81</v>
      </c>
      <c r="E124" s="8" t="s">
        <v>95</v>
      </c>
      <c r="F124" s="8" t="s">
        <v>2233</v>
      </c>
      <c r="G124" s="8" t="s">
        <v>2234</v>
      </c>
      <c r="H124" s="8" t="s">
        <v>2235</v>
      </c>
      <c r="I124" s="8" t="s">
        <v>50</v>
      </c>
      <c r="J124" s="8" t="s">
        <v>51</v>
      </c>
      <c r="K124" s="6" t="s">
        <v>2236</v>
      </c>
      <c r="L124" s="8" t="s">
        <v>47</v>
      </c>
      <c r="M124" s="8" t="s">
        <v>1937</v>
      </c>
      <c r="N124" s="8" t="s">
        <v>95</v>
      </c>
      <c r="O124" s="23">
        <v>43411.0</v>
      </c>
      <c r="P124" s="6" t="s">
        <v>1883</v>
      </c>
      <c r="Q124" s="23">
        <v>45784.0</v>
      </c>
      <c r="R124" s="8" t="s">
        <v>98</v>
      </c>
      <c r="S124" s="8" t="s">
        <v>178</v>
      </c>
      <c r="T124" s="8" t="s">
        <v>44</v>
      </c>
      <c r="U124" s="8" t="s">
        <v>48</v>
      </c>
    </row>
    <row r="125">
      <c r="A125" s="8" t="s">
        <v>194</v>
      </c>
      <c r="B125" s="8" t="s">
        <v>197</v>
      </c>
      <c r="C125" s="8" t="s">
        <v>52</v>
      </c>
      <c r="D125" s="8" t="s">
        <v>81</v>
      </c>
      <c r="E125" s="8" t="s">
        <v>198</v>
      </c>
      <c r="F125" s="8" t="s">
        <v>2237</v>
      </c>
      <c r="G125" s="8" t="s">
        <v>2238</v>
      </c>
      <c r="H125" s="8" t="s">
        <v>2239</v>
      </c>
      <c r="I125" s="8" t="s">
        <v>50</v>
      </c>
      <c r="J125" s="8" t="s">
        <v>51</v>
      </c>
      <c r="K125" s="6">
        <v>5.97265E7</v>
      </c>
      <c r="L125" s="8" t="s">
        <v>47</v>
      </c>
      <c r="M125" s="8" t="s">
        <v>98</v>
      </c>
      <c r="N125" s="8" t="s">
        <v>198</v>
      </c>
      <c r="O125" s="23">
        <v>43410.0</v>
      </c>
      <c r="P125" s="7">
        <v>3845.0</v>
      </c>
      <c r="Q125" s="23">
        <v>47063.0</v>
      </c>
      <c r="R125" s="8" t="s">
        <v>98</v>
      </c>
      <c r="S125" s="8" t="s">
        <v>81</v>
      </c>
      <c r="T125" s="8" t="s">
        <v>142</v>
      </c>
      <c r="U125" s="8" t="s">
        <v>1062</v>
      </c>
    </row>
    <row r="126">
      <c r="A126" s="8" t="s">
        <v>184</v>
      </c>
      <c r="B126" s="8" t="s">
        <v>187</v>
      </c>
      <c r="C126" s="8" t="s">
        <v>52</v>
      </c>
      <c r="D126" s="8" t="s">
        <v>81</v>
      </c>
      <c r="E126" s="8" t="s">
        <v>95</v>
      </c>
      <c r="F126" s="8" t="s">
        <v>2240</v>
      </c>
      <c r="G126" s="8" t="s">
        <v>2241</v>
      </c>
      <c r="H126" s="8" t="s">
        <v>2242</v>
      </c>
      <c r="I126" s="8" t="s">
        <v>50</v>
      </c>
      <c r="J126" s="8" t="s">
        <v>51</v>
      </c>
      <c r="K126" s="6" t="s">
        <v>1786</v>
      </c>
      <c r="L126" s="8" t="s">
        <v>47</v>
      </c>
      <c r="M126" s="8" t="s">
        <v>1937</v>
      </c>
      <c r="N126" s="8" t="s">
        <v>95</v>
      </c>
      <c r="O126" s="23">
        <v>43411.0</v>
      </c>
      <c r="P126" s="6" t="s">
        <v>1874</v>
      </c>
      <c r="Q126" s="23">
        <v>44688.0</v>
      </c>
      <c r="R126" s="8" t="s">
        <v>98</v>
      </c>
      <c r="S126" s="8" t="s">
        <v>178</v>
      </c>
      <c r="T126" s="8" t="s">
        <v>44</v>
      </c>
      <c r="U126" s="8" t="s">
        <v>48</v>
      </c>
    </row>
    <row r="127">
      <c r="A127" s="8" t="s">
        <v>184</v>
      </c>
      <c r="B127" s="8" t="s">
        <v>187</v>
      </c>
      <c r="C127" s="8" t="s">
        <v>52</v>
      </c>
      <c r="D127" s="8" t="s">
        <v>81</v>
      </c>
      <c r="E127" s="8" t="s">
        <v>95</v>
      </c>
      <c r="F127" s="8" t="s">
        <v>2243</v>
      </c>
      <c r="G127" s="8" t="s">
        <v>2244</v>
      </c>
      <c r="H127" s="8" t="s">
        <v>2245</v>
      </c>
      <c r="I127" s="8" t="s">
        <v>50</v>
      </c>
      <c r="J127" s="8" t="s">
        <v>51</v>
      </c>
      <c r="K127" s="6" t="s">
        <v>2246</v>
      </c>
      <c r="L127" s="8" t="s">
        <v>47</v>
      </c>
      <c r="M127" s="8" t="s">
        <v>1812</v>
      </c>
      <c r="N127" s="8" t="s">
        <v>95</v>
      </c>
      <c r="O127" s="23">
        <v>43411.0</v>
      </c>
      <c r="P127" s="6" t="s">
        <v>1797</v>
      </c>
      <c r="Q127" s="23">
        <v>47064.0</v>
      </c>
      <c r="R127" s="8" t="s">
        <v>98</v>
      </c>
      <c r="S127" s="8" t="s">
        <v>178</v>
      </c>
      <c r="T127" s="8" t="s">
        <v>44</v>
      </c>
      <c r="U127" s="8" t="s">
        <v>48</v>
      </c>
    </row>
    <row r="128">
      <c r="A128" s="8" t="s">
        <v>1161</v>
      </c>
      <c r="B128" s="8" t="s">
        <v>1164</v>
      </c>
      <c r="C128" s="8" t="s">
        <v>118</v>
      </c>
      <c r="D128" s="8" t="s">
        <v>81</v>
      </c>
      <c r="E128" s="8" t="s">
        <v>1165</v>
      </c>
      <c r="F128" s="8" t="s">
        <v>2247</v>
      </c>
      <c r="G128" s="8" t="s">
        <v>2248</v>
      </c>
      <c r="H128" s="8" t="s">
        <v>2249</v>
      </c>
      <c r="I128" s="8" t="s">
        <v>50</v>
      </c>
      <c r="J128" s="8" t="s">
        <v>51</v>
      </c>
      <c r="K128" s="6" t="s">
        <v>2250</v>
      </c>
      <c r="L128" s="8" t="s">
        <v>47</v>
      </c>
      <c r="M128" s="8" t="s">
        <v>98</v>
      </c>
      <c r="N128" s="8" t="s">
        <v>1165</v>
      </c>
      <c r="O128" s="23">
        <v>43432.0</v>
      </c>
      <c r="P128" s="6" t="s">
        <v>2011</v>
      </c>
      <c r="Q128" s="23">
        <v>44893.0</v>
      </c>
      <c r="R128" s="8" t="s">
        <v>98</v>
      </c>
      <c r="S128" s="8" t="s">
        <v>81</v>
      </c>
      <c r="T128" s="8" t="s">
        <v>142</v>
      </c>
      <c r="U128" s="8" t="s">
        <v>48</v>
      </c>
    </row>
    <row r="129">
      <c r="A129" s="8" t="s">
        <v>681</v>
      </c>
      <c r="B129" s="8" t="s">
        <v>684</v>
      </c>
      <c r="C129" s="8" t="s">
        <v>118</v>
      </c>
      <c r="D129" s="8" t="s">
        <v>81</v>
      </c>
      <c r="E129" s="8" t="s">
        <v>95</v>
      </c>
      <c r="F129" s="8" t="s">
        <v>2251</v>
      </c>
      <c r="G129" s="8" t="s">
        <v>98</v>
      </c>
      <c r="H129" s="8" t="s">
        <v>2252</v>
      </c>
      <c r="I129" s="8" t="s">
        <v>117</v>
      </c>
      <c r="J129" s="8" t="s">
        <v>159</v>
      </c>
      <c r="K129" s="6" t="s">
        <v>2253</v>
      </c>
      <c r="L129" s="8" t="s">
        <v>47</v>
      </c>
      <c r="M129" s="8" t="s">
        <v>2254</v>
      </c>
      <c r="N129" s="8" t="s">
        <v>95</v>
      </c>
      <c r="O129" s="23">
        <v>43454.0</v>
      </c>
      <c r="P129" s="6">
        <v>0.0</v>
      </c>
      <c r="Q129" s="23">
        <v>44915.0</v>
      </c>
      <c r="R129" s="8" t="s">
        <v>458</v>
      </c>
      <c r="S129" s="8" t="s">
        <v>81</v>
      </c>
      <c r="T129" s="8" t="s">
        <v>142</v>
      </c>
      <c r="U129" s="8" t="s">
        <v>48</v>
      </c>
    </row>
    <row r="130">
      <c r="A130" s="8" t="s">
        <v>681</v>
      </c>
      <c r="B130" s="8" t="s">
        <v>684</v>
      </c>
      <c r="C130" s="8" t="s">
        <v>118</v>
      </c>
      <c r="D130" s="8" t="s">
        <v>81</v>
      </c>
      <c r="E130" s="8" t="s">
        <v>95</v>
      </c>
      <c r="F130" s="8" t="s">
        <v>2255</v>
      </c>
      <c r="G130" s="8" t="s">
        <v>98</v>
      </c>
      <c r="H130" s="8" t="s">
        <v>2256</v>
      </c>
      <c r="I130" s="8" t="s">
        <v>117</v>
      </c>
      <c r="J130" s="8" t="s">
        <v>159</v>
      </c>
      <c r="K130" s="6" t="s">
        <v>2257</v>
      </c>
      <c r="L130" s="8" t="s">
        <v>47</v>
      </c>
      <c r="M130" s="8" t="s">
        <v>2254</v>
      </c>
      <c r="N130" s="8" t="s">
        <v>95</v>
      </c>
      <c r="O130" s="23">
        <v>43454.0</v>
      </c>
      <c r="P130" s="6">
        <v>0.0</v>
      </c>
      <c r="Q130" s="23">
        <v>45646.0</v>
      </c>
      <c r="R130" s="8" t="s">
        <v>454</v>
      </c>
      <c r="S130" s="8" t="s">
        <v>81</v>
      </c>
      <c r="T130" s="8" t="s">
        <v>142</v>
      </c>
      <c r="U130" s="8" t="s">
        <v>48</v>
      </c>
    </row>
    <row r="131">
      <c r="A131" s="8" t="s">
        <v>681</v>
      </c>
      <c r="B131" s="8" t="s">
        <v>684</v>
      </c>
      <c r="C131" s="8" t="s">
        <v>202</v>
      </c>
      <c r="D131" s="8" t="s">
        <v>81</v>
      </c>
      <c r="E131" s="8" t="s">
        <v>95</v>
      </c>
      <c r="F131" s="8" t="s">
        <v>2258</v>
      </c>
      <c r="G131" s="8" t="s">
        <v>98</v>
      </c>
      <c r="H131" s="8" t="s">
        <v>2259</v>
      </c>
      <c r="I131" s="8" t="s">
        <v>117</v>
      </c>
      <c r="J131" s="8" t="s">
        <v>159</v>
      </c>
      <c r="K131" s="6" t="s">
        <v>2260</v>
      </c>
      <c r="L131" s="8" t="s">
        <v>47</v>
      </c>
      <c r="M131" s="8" t="s">
        <v>2254</v>
      </c>
      <c r="N131" s="8" t="s">
        <v>95</v>
      </c>
      <c r="O131" s="23">
        <v>43454.0</v>
      </c>
      <c r="P131" s="6">
        <v>0.0</v>
      </c>
      <c r="Q131" s="23">
        <v>45280.0</v>
      </c>
      <c r="R131" s="8" t="s">
        <v>171</v>
      </c>
      <c r="S131" s="8" t="s">
        <v>81</v>
      </c>
      <c r="T131" s="8" t="s">
        <v>142</v>
      </c>
      <c r="U131" s="8" t="s">
        <v>116</v>
      </c>
    </row>
    <row r="132">
      <c r="A132" s="8" t="s">
        <v>333</v>
      </c>
      <c r="B132" s="8" t="s">
        <v>336</v>
      </c>
      <c r="C132" s="8" t="s">
        <v>52</v>
      </c>
      <c r="D132" s="8" t="s">
        <v>81</v>
      </c>
      <c r="E132" s="8" t="s">
        <v>95</v>
      </c>
      <c r="F132" s="8" t="s">
        <v>2261</v>
      </c>
      <c r="G132" s="8" t="s">
        <v>2262</v>
      </c>
      <c r="H132" s="8" t="s">
        <v>2263</v>
      </c>
      <c r="I132" s="8" t="s">
        <v>100</v>
      </c>
      <c r="J132" s="8" t="s">
        <v>51</v>
      </c>
      <c r="K132" s="6" t="s">
        <v>1865</v>
      </c>
      <c r="L132" s="8" t="s">
        <v>47</v>
      </c>
      <c r="M132" s="8" t="s">
        <v>1777</v>
      </c>
      <c r="N132" s="8" t="s">
        <v>95</v>
      </c>
      <c r="O132" s="23">
        <v>43438.0</v>
      </c>
      <c r="P132" s="6" t="s">
        <v>1883</v>
      </c>
      <c r="Q132" s="23">
        <v>46146.0</v>
      </c>
      <c r="R132" s="8" t="s">
        <v>46</v>
      </c>
      <c r="S132" s="8" t="s">
        <v>178</v>
      </c>
      <c r="T132" s="8" t="s">
        <v>44</v>
      </c>
      <c r="U132" s="8" t="s">
        <v>48</v>
      </c>
    </row>
    <row r="133">
      <c r="A133" s="8" t="s">
        <v>505</v>
      </c>
      <c r="B133" s="8" t="s">
        <v>508</v>
      </c>
      <c r="C133" s="8" t="s">
        <v>52</v>
      </c>
      <c r="D133" s="8" t="s">
        <v>81</v>
      </c>
      <c r="E133" s="8" t="s">
        <v>95</v>
      </c>
      <c r="F133" s="8" t="s">
        <v>2264</v>
      </c>
      <c r="G133" s="8" t="s">
        <v>2265</v>
      </c>
      <c r="H133" s="8" t="s">
        <v>2266</v>
      </c>
      <c r="I133" s="8" t="s">
        <v>299</v>
      </c>
      <c r="J133" s="8" t="s">
        <v>51</v>
      </c>
      <c r="K133" s="6" t="s">
        <v>2267</v>
      </c>
      <c r="L133" s="8" t="s">
        <v>47</v>
      </c>
      <c r="M133" s="8" t="s">
        <v>1777</v>
      </c>
      <c r="N133" s="8" t="s">
        <v>95</v>
      </c>
      <c r="O133" s="23">
        <v>43440.0</v>
      </c>
      <c r="P133" s="7">
        <v>1875.0</v>
      </c>
      <c r="Q133" s="23">
        <v>46087.0</v>
      </c>
      <c r="R133" s="8" t="s">
        <v>98</v>
      </c>
      <c r="S133" s="8" t="s">
        <v>178</v>
      </c>
      <c r="T133" s="8" t="s">
        <v>44</v>
      </c>
      <c r="U133" s="8" t="s">
        <v>48</v>
      </c>
    </row>
    <row r="134">
      <c r="A134" s="8" t="s">
        <v>304</v>
      </c>
      <c r="B134" s="8" t="s">
        <v>307</v>
      </c>
      <c r="C134" s="8" t="s">
        <v>118</v>
      </c>
      <c r="D134" s="7">
        <v>1995.0</v>
      </c>
      <c r="E134" s="8" t="s">
        <v>295</v>
      </c>
      <c r="F134" s="8" t="s">
        <v>2268</v>
      </c>
      <c r="G134" s="8" t="s">
        <v>2269</v>
      </c>
      <c r="H134" s="8" t="s">
        <v>2270</v>
      </c>
      <c r="I134" s="8" t="s">
        <v>50</v>
      </c>
      <c r="J134" s="8" t="s">
        <v>51</v>
      </c>
      <c r="K134" s="6">
        <v>2.651991E7</v>
      </c>
      <c r="L134" s="8" t="s">
        <v>47</v>
      </c>
      <c r="M134" s="8" t="s">
        <v>1812</v>
      </c>
      <c r="N134" s="8" t="s">
        <v>111</v>
      </c>
      <c r="O134" s="23">
        <v>43444.0</v>
      </c>
      <c r="P134" s="7">
        <v>1995.0</v>
      </c>
      <c r="Q134" s="23">
        <v>47095.0</v>
      </c>
      <c r="R134" s="8" t="s">
        <v>46</v>
      </c>
      <c r="S134" s="8" t="s">
        <v>49</v>
      </c>
      <c r="T134" s="8" t="s">
        <v>142</v>
      </c>
      <c r="U134" s="8" t="s">
        <v>1121</v>
      </c>
    </row>
    <row r="135">
      <c r="A135" s="8" t="s">
        <v>262</v>
      </c>
      <c r="B135" s="8" t="s">
        <v>265</v>
      </c>
      <c r="C135" s="8" t="s">
        <v>52</v>
      </c>
      <c r="D135" s="8" t="s">
        <v>81</v>
      </c>
      <c r="E135" s="8" t="s">
        <v>212</v>
      </c>
      <c r="F135" s="8" t="s">
        <v>2271</v>
      </c>
      <c r="G135" s="8" t="s">
        <v>2272</v>
      </c>
      <c r="H135" s="8" t="s">
        <v>2273</v>
      </c>
      <c r="I135" s="8" t="s">
        <v>50</v>
      </c>
      <c r="J135" s="8" t="s">
        <v>51</v>
      </c>
      <c r="K135" s="6">
        <v>1.13767E7</v>
      </c>
      <c r="L135" s="8" t="s">
        <v>319</v>
      </c>
      <c r="M135" s="8" t="s">
        <v>98</v>
      </c>
      <c r="N135" s="8" t="s">
        <v>212</v>
      </c>
      <c r="O135" s="23">
        <v>43446.0</v>
      </c>
      <c r="P135" s="6" t="s">
        <v>2274</v>
      </c>
      <c r="Q135" s="23">
        <v>47099.0</v>
      </c>
      <c r="R135" s="8">
        <v>212.0</v>
      </c>
      <c r="S135" s="8" t="s">
        <v>178</v>
      </c>
      <c r="T135" s="8" t="s">
        <v>142</v>
      </c>
      <c r="U135" s="8" t="s">
        <v>48</v>
      </c>
    </row>
    <row r="136">
      <c r="A136" s="8" t="s">
        <v>1454</v>
      </c>
      <c r="B136" s="8" t="s">
        <v>1457</v>
      </c>
      <c r="C136" s="8" t="s">
        <v>52</v>
      </c>
      <c r="D136" s="8" t="s">
        <v>81</v>
      </c>
      <c r="E136" s="8" t="s">
        <v>380</v>
      </c>
      <c r="F136" s="8" t="s">
        <v>2275</v>
      </c>
      <c r="G136" s="8" t="s">
        <v>2276</v>
      </c>
      <c r="H136" s="8" t="s">
        <v>2277</v>
      </c>
      <c r="I136" s="8" t="s">
        <v>1029</v>
      </c>
      <c r="J136" s="8" t="s">
        <v>51</v>
      </c>
      <c r="K136" s="6" t="s">
        <v>2278</v>
      </c>
      <c r="L136" s="8" t="s">
        <v>47</v>
      </c>
      <c r="M136" s="8" t="s">
        <v>1777</v>
      </c>
      <c r="N136" s="8" t="s">
        <v>95</v>
      </c>
      <c r="O136" s="23">
        <v>43480.0</v>
      </c>
      <c r="P136" s="6" t="s">
        <v>1782</v>
      </c>
      <c r="Q136" s="23">
        <v>46767.0</v>
      </c>
      <c r="R136" s="8" t="s">
        <v>46</v>
      </c>
      <c r="S136" s="8" t="s">
        <v>178</v>
      </c>
      <c r="T136" s="8" t="s">
        <v>44</v>
      </c>
      <c r="U136" s="8" t="s">
        <v>48</v>
      </c>
    </row>
    <row r="137">
      <c r="A137" s="8" t="s">
        <v>91</v>
      </c>
      <c r="B137" s="8" t="s">
        <v>94</v>
      </c>
      <c r="C137" s="8" t="s">
        <v>52</v>
      </c>
      <c r="D137" s="8" t="s">
        <v>81</v>
      </c>
      <c r="E137" s="8" t="s">
        <v>95</v>
      </c>
      <c r="F137" s="8" t="s">
        <v>2279</v>
      </c>
      <c r="G137" s="8" t="s">
        <v>2280</v>
      </c>
      <c r="H137" s="8" t="s">
        <v>2281</v>
      </c>
      <c r="I137" s="8" t="s">
        <v>100</v>
      </c>
      <c r="J137" s="8" t="s">
        <v>51</v>
      </c>
      <c r="K137" s="6" t="s">
        <v>2282</v>
      </c>
      <c r="L137" s="8" t="s">
        <v>47</v>
      </c>
      <c r="M137" s="8" t="s">
        <v>1812</v>
      </c>
      <c r="N137" s="8" t="s">
        <v>95</v>
      </c>
      <c r="O137" s="23">
        <v>43500.0</v>
      </c>
      <c r="P137" s="6">
        <v>3.0</v>
      </c>
      <c r="Q137" s="23">
        <v>46057.0</v>
      </c>
      <c r="R137" s="8" t="s">
        <v>98</v>
      </c>
      <c r="S137" s="8" t="s">
        <v>99</v>
      </c>
      <c r="T137" s="8" t="s">
        <v>44</v>
      </c>
      <c r="U137" s="8" t="s">
        <v>48</v>
      </c>
    </row>
    <row r="138">
      <c r="A138" s="8" t="s">
        <v>262</v>
      </c>
      <c r="B138" s="8" t="s">
        <v>265</v>
      </c>
      <c r="C138" s="8" t="s">
        <v>52</v>
      </c>
      <c r="D138" s="8" t="s">
        <v>81</v>
      </c>
      <c r="E138" s="8" t="s">
        <v>212</v>
      </c>
      <c r="F138" s="8" t="s">
        <v>2283</v>
      </c>
      <c r="G138" s="8" t="s">
        <v>2284</v>
      </c>
      <c r="H138" s="8" t="s">
        <v>2285</v>
      </c>
      <c r="I138" s="8" t="s">
        <v>50</v>
      </c>
      <c r="J138" s="8" t="s">
        <v>51</v>
      </c>
      <c r="K138" s="6" t="s">
        <v>2253</v>
      </c>
      <c r="L138" s="8" t="s">
        <v>268</v>
      </c>
      <c r="M138" s="8" t="s">
        <v>98</v>
      </c>
      <c r="N138" s="8" t="s">
        <v>212</v>
      </c>
      <c r="O138" s="23">
        <v>43501.0</v>
      </c>
      <c r="P138" s="6">
        <v>1.0</v>
      </c>
      <c r="Q138" s="23">
        <v>46058.0</v>
      </c>
      <c r="R138" s="8" t="s">
        <v>46</v>
      </c>
      <c r="S138" s="8" t="s">
        <v>269</v>
      </c>
      <c r="T138" s="8" t="s">
        <v>142</v>
      </c>
      <c r="U138" s="8" t="s">
        <v>48</v>
      </c>
    </row>
    <row r="139">
      <c r="A139" s="8" t="s">
        <v>1479</v>
      </c>
      <c r="B139" s="8" t="s">
        <v>1482</v>
      </c>
      <c r="C139" s="8" t="s">
        <v>52</v>
      </c>
      <c r="D139" s="8" t="s">
        <v>81</v>
      </c>
      <c r="E139" s="8" t="s">
        <v>41</v>
      </c>
      <c r="F139" s="8" t="s">
        <v>2286</v>
      </c>
      <c r="G139" s="8" t="s">
        <v>2287</v>
      </c>
      <c r="H139" s="8" t="s">
        <v>2288</v>
      </c>
      <c r="I139" s="8" t="s">
        <v>100</v>
      </c>
      <c r="J139" s="8" t="s">
        <v>51</v>
      </c>
      <c r="K139" s="6" t="s">
        <v>2267</v>
      </c>
      <c r="L139" s="8" t="s">
        <v>47</v>
      </c>
      <c r="M139" s="8" t="s">
        <v>98</v>
      </c>
      <c r="N139" s="8" t="s">
        <v>41</v>
      </c>
      <c r="O139" s="23">
        <v>43524.0</v>
      </c>
      <c r="P139" s="6" t="s">
        <v>1791</v>
      </c>
      <c r="Q139" s="23">
        <v>45897.0</v>
      </c>
      <c r="R139" s="8" t="s">
        <v>46</v>
      </c>
      <c r="S139" s="8" t="s">
        <v>49</v>
      </c>
      <c r="T139" s="8" t="s">
        <v>44</v>
      </c>
      <c r="U139" s="8" t="s">
        <v>48</v>
      </c>
    </row>
    <row r="140">
      <c r="A140" s="8" t="s">
        <v>304</v>
      </c>
      <c r="B140" s="8" t="s">
        <v>307</v>
      </c>
      <c r="C140" s="8" t="s">
        <v>52</v>
      </c>
      <c r="D140" s="6" t="s">
        <v>2289</v>
      </c>
      <c r="E140" s="8" t="s">
        <v>295</v>
      </c>
      <c r="F140" s="8" t="s">
        <v>2290</v>
      </c>
      <c r="G140" s="8" t="s">
        <v>2291</v>
      </c>
      <c r="H140" s="8" t="s">
        <v>2292</v>
      </c>
      <c r="I140" s="8" t="s">
        <v>50</v>
      </c>
      <c r="J140" s="8" t="s">
        <v>51</v>
      </c>
      <c r="K140" s="6">
        <v>5.73354E7</v>
      </c>
      <c r="L140" s="8" t="s">
        <v>47</v>
      </c>
      <c r="M140" s="8" t="s">
        <v>98</v>
      </c>
      <c r="N140" s="8" t="s">
        <v>111</v>
      </c>
      <c r="O140" s="23">
        <v>43508.0</v>
      </c>
      <c r="P140" s="6" t="s">
        <v>2289</v>
      </c>
      <c r="Q140" s="23">
        <v>45334.0</v>
      </c>
      <c r="R140" s="8" t="s">
        <v>46</v>
      </c>
      <c r="S140" s="8" t="s">
        <v>49</v>
      </c>
      <c r="T140" s="8" t="s">
        <v>142</v>
      </c>
      <c r="U140" s="8" t="s">
        <v>2293</v>
      </c>
    </row>
    <row r="141">
      <c r="A141" s="8" t="s">
        <v>304</v>
      </c>
      <c r="B141" s="8" t="s">
        <v>307</v>
      </c>
      <c r="C141" s="8" t="s">
        <v>52</v>
      </c>
      <c r="D141" s="8" t="s">
        <v>81</v>
      </c>
      <c r="E141" s="8" t="s">
        <v>295</v>
      </c>
      <c r="F141" s="8" t="s">
        <v>2294</v>
      </c>
      <c r="G141" s="8" t="s">
        <v>98</v>
      </c>
      <c r="H141" s="8" t="s">
        <v>2295</v>
      </c>
      <c r="I141" s="8" t="s">
        <v>50</v>
      </c>
      <c r="J141" s="8" t="s">
        <v>51</v>
      </c>
      <c r="K141" s="6" t="s">
        <v>2296</v>
      </c>
      <c r="L141" s="8" t="s">
        <v>47</v>
      </c>
      <c r="M141" s="8" t="s">
        <v>1812</v>
      </c>
      <c r="N141" s="8" t="s">
        <v>111</v>
      </c>
      <c r="O141" s="23">
        <v>43545.0</v>
      </c>
      <c r="P141" s="7">
        <v>2696.0</v>
      </c>
      <c r="Q141" s="23">
        <v>46467.0</v>
      </c>
      <c r="R141" s="8" t="s">
        <v>720</v>
      </c>
      <c r="S141" s="8" t="s">
        <v>81</v>
      </c>
      <c r="T141" s="8" t="s">
        <v>142</v>
      </c>
      <c r="U141" s="8" t="s">
        <v>48</v>
      </c>
    </row>
    <row r="142">
      <c r="A142" s="8" t="s">
        <v>194</v>
      </c>
      <c r="B142" s="8" t="s">
        <v>197</v>
      </c>
      <c r="C142" s="8" t="s">
        <v>52</v>
      </c>
      <c r="D142" s="8" t="s">
        <v>81</v>
      </c>
      <c r="E142" s="8" t="s">
        <v>198</v>
      </c>
      <c r="F142" s="8" t="s">
        <v>2297</v>
      </c>
      <c r="G142" s="8" t="s">
        <v>2298</v>
      </c>
      <c r="H142" s="8" t="s">
        <v>2299</v>
      </c>
      <c r="I142" s="8" t="s">
        <v>50</v>
      </c>
      <c r="J142" s="8" t="s">
        <v>51</v>
      </c>
      <c r="K142" s="6">
        <v>5.82935E7</v>
      </c>
      <c r="L142" s="8" t="s">
        <v>47</v>
      </c>
      <c r="M142" s="8" t="s">
        <v>1777</v>
      </c>
      <c r="N142" s="8" t="s">
        <v>198</v>
      </c>
      <c r="O142" s="23">
        <v>43522.0</v>
      </c>
      <c r="P142" s="7">
        <v>3225.0</v>
      </c>
      <c r="Q142" s="23">
        <v>45348.0</v>
      </c>
      <c r="R142" s="8" t="s">
        <v>533</v>
      </c>
      <c r="S142" s="8" t="s">
        <v>81</v>
      </c>
      <c r="T142" s="8" t="s">
        <v>142</v>
      </c>
      <c r="U142" s="8" t="s">
        <v>1062</v>
      </c>
    </row>
    <row r="143">
      <c r="A143" s="8" t="s">
        <v>1601</v>
      </c>
      <c r="B143" s="8" t="s">
        <v>1604</v>
      </c>
      <c r="C143" s="8" t="s">
        <v>118</v>
      </c>
      <c r="D143" s="8" t="s">
        <v>81</v>
      </c>
      <c r="E143" s="8" t="s">
        <v>95</v>
      </c>
      <c r="F143" s="8" t="s">
        <v>2300</v>
      </c>
      <c r="G143" s="8" t="s">
        <v>98</v>
      </c>
      <c r="H143" s="8" t="s">
        <v>2301</v>
      </c>
      <c r="I143" s="8" t="s">
        <v>1029</v>
      </c>
      <c r="J143" s="8" t="s">
        <v>159</v>
      </c>
      <c r="K143" s="6" t="s">
        <v>2302</v>
      </c>
      <c r="L143" s="8" t="s">
        <v>47</v>
      </c>
      <c r="M143" s="8" t="s">
        <v>98</v>
      </c>
      <c r="N143" s="8" t="s">
        <v>95</v>
      </c>
      <c r="O143" s="23">
        <v>43564.0</v>
      </c>
      <c r="P143" s="7">
        <v>795.0</v>
      </c>
      <c r="Q143" s="23">
        <v>45756.0</v>
      </c>
      <c r="R143" s="8" t="s">
        <v>484</v>
      </c>
      <c r="S143" s="8" t="s">
        <v>81</v>
      </c>
      <c r="T143" s="8" t="s">
        <v>142</v>
      </c>
      <c r="U143" s="8" t="s">
        <v>48</v>
      </c>
    </row>
    <row r="144">
      <c r="A144" s="8" t="s">
        <v>1601</v>
      </c>
      <c r="B144" s="8" t="s">
        <v>1604</v>
      </c>
      <c r="C144" s="8" t="s">
        <v>118</v>
      </c>
      <c r="D144" s="8" t="s">
        <v>81</v>
      </c>
      <c r="E144" s="8" t="s">
        <v>95</v>
      </c>
      <c r="F144" s="8" t="s">
        <v>2303</v>
      </c>
      <c r="G144" s="8" t="s">
        <v>98</v>
      </c>
      <c r="H144" s="8" t="s">
        <v>2304</v>
      </c>
      <c r="I144" s="8" t="s">
        <v>1029</v>
      </c>
      <c r="J144" s="8" t="s">
        <v>159</v>
      </c>
      <c r="K144" s="6" t="s">
        <v>2302</v>
      </c>
      <c r="L144" s="8" t="s">
        <v>47</v>
      </c>
      <c r="M144" s="8" t="s">
        <v>98</v>
      </c>
      <c r="N144" s="8" t="s">
        <v>95</v>
      </c>
      <c r="O144" s="23">
        <v>43564.0</v>
      </c>
      <c r="P144" s="7">
        <v>595.0</v>
      </c>
      <c r="Q144" s="23">
        <v>45025.0</v>
      </c>
      <c r="R144" s="8" t="s">
        <v>699</v>
      </c>
      <c r="S144" s="8" t="s">
        <v>81</v>
      </c>
      <c r="T144" s="8" t="s">
        <v>142</v>
      </c>
      <c r="U144" s="8" t="s">
        <v>48</v>
      </c>
    </row>
    <row r="145">
      <c r="A145" s="8" t="s">
        <v>1429</v>
      </c>
      <c r="B145" s="8" t="s">
        <v>1432</v>
      </c>
      <c r="C145" s="8" t="s">
        <v>52</v>
      </c>
      <c r="D145" s="8" t="s">
        <v>81</v>
      </c>
      <c r="E145" s="8" t="s">
        <v>95</v>
      </c>
      <c r="F145" s="8" t="s">
        <v>2305</v>
      </c>
      <c r="G145" s="8" t="s">
        <v>2306</v>
      </c>
      <c r="H145" s="8" t="s">
        <v>2307</v>
      </c>
      <c r="I145" s="8" t="s">
        <v>100</v>
      </c>
      <c r="J145" s="8" t="s">
        <v>51</v>
      </c>
      <c r="K145" s="6" t="s">
        <v>2308</v>
      </c>
      <c r="L145" s="8" t="s">
        <v>47</v>
      </c>
      <c r="M145" s="8" t="s">
        <v>1777</v>
      </c>
      <c r="N145" s="8" t="s">
        <v>95</v>
      </c>
      <c r="O145" s="23">
        <v>43545.0</v>
      </c>
      <c r="P145" s="7">
        <v>875.0</v>
      </c>
      <c r="Q145" s="23">
        <v>47198.0</v>
      </c>
      <c r="R145" s="8" t="s">
        <v>46</v>
      </c>
      <c r="S145" s="8" t="s">
        <v>269</v>
      </c>
      <c r="T145" s="8" t="s">
        <v>44</v>
      </c>
      <c r="U145" s="8" t="s">
        <v>48</v>
      </c>
    </row>
    <row r="146">
      <c r="A146" s="8" t="s">
        <v>1429</v>
      </c>
      <c r="B146" s="8" t="s">
        <v>1432</v>
      </c>
      <c r="C146" s="8" t="s">
        <v>52</v>
      </c>
      <c r="D146" s="8" t="s">
        <v>81</v>
      </c>
      <c r="E146" s="8" t="s">
        <v>95</v>
      </c>
      <c r="F146" s="8" t="s">
        <v>2309</v>
      </c>
      <c r="G146" s="8" t="s">
        <v>2310</v>
      </c>
      <c r="H146" s="8" t="s">
        <v>2311</v>
      </c>
      <c r="I146" s="8" t="s">
        <v>100</v>
      </c>
      <c r="J146" s="8" t="s">
        <v>51</v>
      </c>
      <c r="K146" s="6" t="s">
        <v>2312</v>
      </c>
      <c r="L146" s="8" t="s">
        <v>47</v>
      </c>
      <c r="M146" s="8" t="s">
        <v>1777</v>
      </c>
      <c r="N146" s="8" t="s">
        <v>95</v>
      </c>
      <c r="O146" s="23">
        <v>43545.0</v>
      </c>
      <c r="P146" s="6" t="s">
        <v>1791</v>
      </c>
      <c r="Q146" s="23">
        <v>49024.0</v>
      </c>
      <c r="R146" s="8" t="s">
        <v>46</v>
      </c>
      <c r="S146" s="8" t="s">
        <v>269</v>
      </c>
      <c r="T146" s="8" t="s">
        <v>44</v>
      </c>
      <c r="U146" s="8" t="s">
        <v>48</v>
      </c>
    </row>
    <row r="147">
      <c r="A147" s="8" t="s">
        <v>681</v>
      </c>
      <c r="B147" s="8" t="s">
        <v>684</v>
      </c>
      <c r="C147" s="8" t="s">
        <v>118</v>
      </c>
      <c r="D147" s="25">
        <v>4.2665</v>
      </c>
      <c r="E147" s="8" t="s">
        <v>95</v>
      </c>
      <c r="F147" s="8" t="s">
        <v>2313</v>
      </c>
      <c r="G147" s="8" t="s">
        <v>2314</v>
      </c>
      <c r="H147" s="8" t="s">
        <v>2315</v>
      </c>
      <c r="I147" s="8" t="s">
        <v>117</v>
      </c>
      <c r="J147" s="8" t="s">
        <v>51</v>
      </c>
      <c r="K147" s="6" t="s">
        <v>2316</v>
      </c>
      <c r="L147" s="8" t="s">
        <v>47</v>
      </c>
      <c r="M147" s="8" t="s">
        <v>1937</v>
      </c>
      <c r="N147" s="8" t="s">
        <v>95</v>
      </c>
      <c r="O147" s="23">
        <v>43551.0</v>
      </c>
      <c r="P147" s="7">
        <v>3125.0</v>
      </c>
      <c r="Q147" s="23">
        <v>46188.0</v>
      </c>
      <c r="R147" s="8" t="s">
        <v>98</v>
      </c>
      <c r="S147" s="8" t="s">
        <v>117</v>
      </c>
      <c r="T147" s="8" t="s">
        <v>44</v>
      </c>
      <c r="U147" s="8" t="s">
        <v>48</v>
      </c>
    </row>
    <row r="148">
      <c r="A148" s="8" t="s">
        <v>1001</v>
      </c>
      <c r="B148" s="8" t="s">
        <v>1004</v>
      </c>
      <c r="C148" s="8" t="s">
        <v>118</v>
      </c>
      <c r="D148" s="6" t="s">
        <v>2317</v>
      </c>
      <c r="E148" s="8" t="s">
        <v>112</v>
      </c>
      <c r="F148" s="8" t="s">
        <v>2318</v>
      </c>
      <c r="G148" s="8" t="s">
        <v>2319</v>
      </c>
      <c r="H148" s="8" t="s">
        <v>2320</v>
      </c>
      <c r="I148" s="8" t="s">
        <v>50</v>
      </c>
      <c r="J148" s="8" t="s">
        <v>51</v>
      </c>
      <c r="K148" s="6" t="s">
        <v>2321</v>
      </c>
      <c r="L148" s="8" t="s">
        <v>47</v>
      </c>
      <c r="M148" s="8" t="s">
        <v>1937</v>
      </c>
      <c r="N148" s="8" t="s">
        <v>362</v>
      </c>
      <c r="O148" s="23">
        <v>43558.0</v>
      </c>
      <c r="P148" s="6" t="s">
        <v>1912</v>
      </c>
      <c r="Q148" s="23">
        <v>47211.0</v>
      </c>
      <c r="R148" s="8" t="s">
        <v>115</v>
      </c>
      <c r="S148" s="8" t="s">
        <v>99</v>
      </c>
      <c r="T148" s="8" t="s">
        <v>44</v>
      </c>
      <c r="U148" s="8" t="s">
        <v>116</v>
      </c>
    </row>
    <row r="149">
      <c r="A149" s="8" t="s">
        <v>1001</v>
      </c>
      <c r="B149" s="8" t="s">
        <v>1004</v>
      </c>
      <c r="C149" s="8" t="s">
        <v>118</v>
      </c>
      <c r="D149" s="6" t="s">
        <v>2317</v>
      </c>
      <c r="E149" s="8" t="s">
        <v>112</v>
      </c>
      <c r="F149" s="8" t="s">
        <v>2322</v>
      </c>
      <c r="G149" s="8" t="s">
        <v>2323</v>
      </c>
      <c r="H149" s="8" t="s">
        <v>2324</v>
      </c>
      <c r="I149" s="8" t="s">
        <v>50</v>
      </c>
      <c r="J149" s="8" t="s">
        <v>51</v>
      </c>
      <c r="K149" s="6" t="s">
        <v>2321</v>
      </c>
      <c r="L149" s="8" t="s">
        <v>47</v>
      </c>
      <c r="M149" s="8" t="s">
        <v>1937</v>
      </c>
      <c r="N149" s="8" t="s">
        <v>362</v>
      </c>
      <c r="O149" s="23">
        <v>43558.0</v>
      </c>
      <c r="P149" s="6" t="s">
        <v>1912</v>
      </c>
      <c r="Q149" s="23">
        <v>47211.0</v>
      </c>
      <c r="R149" s="8" t="s">
        <v>125</v>
      </c>
      <c r="S149" s="8" t="s">
        <v>99</v>
      </c>
      <c r="T149" s="8" t="s">
        <v>44</v>
      </c>
      <c r="U149" s="8" t="s">
        <v>116</v>
      </c>
    </row>
    <row r="150">
      <c r="A150" s="8" t="s">
        <v>1066</v>
      </c>
      <c r="B150" s="8" t="s">
        <v>1069</v>
      </c>
      <c r="C150" s="8" t="s">
        <v>52</v>
      </c>
      <c r="D150" s="8" t="s">
        <v>81</v>
      </c>
      <c r="E150" s="8" t="s">
        <v>95</v>
      </c>
      <c r="F150" s="8" t="s">
        <v>2325</v>
      </c>
      <c r="G150" s="8" t="s">
        <v>2326</v>
      </c>
      <c r="H150" s="8" t="s">
        <v>2327</v>
      </c>
      <c r="I150" s="8" t="s">
        <v>299</v>
      </c>
      <c r="J150" s="8" t="s">
        <v>51</v>
      </c>
      <c r="K150" s="6" t="s">
        <v>2328</v>
      </c>
      <c r="L150" s="8" t="s">
        <v>47</v>
      </c>
      <c r="M150" s="8" t="s">
        <v>1777</v>
      </c>
      <c r="N150" s="8" t="s">
        <v>95</v>
      </c>
      <c r="O150" s="23">
        <v>43640.0</v>
      </c>
      <c r="P150" s="7">
        <v>625.0</v>
      </c>
      <c r="Q150" s="23">
        <v>46928.0</v>
      </c>
      <c r="R150" s="8" t="s">
        <v>98</v>
      </c>
      <c r="S150" s="8" t="s">
        <v>178</v>
      </c>
      <c r="T150" s="8" t="s">
        <v>44</v>
      </c>
      <c r="U150" s="8" t="s">
        <v>48</v>
      </c>
    </row>
    <row r="151">
      <c r="A151" s="8" t="s">
        <v>1421</v>
      </c>
      <c r="B151" s="8" t="s">
        <v>1424</v>
      </c>
      <c r="C151" s="8" t="s">
        <v>52</v>
      </c>
      <c r="D151" s="8" t="s">
        <v>81</v>
      </c>
      <c r="E151" s="8" t="s">
        <v>198</v>
      </c>
      <c r="F151" s="8" t="s">
        <v>2329</v>
      </c>
      <c r="G151" s="8" t="s">
        <v>2330</v>
      </c>
      <c r="H151" s="8" t="s">
        <v>2331</v>
      </c>
      <c r="I151" s="8" t="s">
        <v>50</v>
      </c>
      <c r="J151" s="8" t="s">
        <v>51</v>
      </c>
      <c r="K151" s="6">
        <v>6.4815E7</v>
      </c>
      <c r="L151" s="8" t="s">
        <v>47</v>
      </c>
      <c r="M151" s="8" t="s">
        <v>98</v>
      </c>
      <c r="N151" s="8" t="s">
        <v>198</v>
      </c>
      <c r="O151" s="23">
        <v>43642.0</v>
      </c>
      <c r="P151" s="6" t="s">
        <v>2332</v>
      </c>
      <c r="Q151" s="23">
        <v>45469.0</v>
      </c>
      <c r="R151" s="8" t="s">
        <v>46</v>
      </c>
      <c r="S151" s="8" t="s">
        <v>81</v>
      </c>
      <c r="T151" s="8" t="s">
        <v>142</v>
      </c>
      <c r="U151" s="8" t="s">
        <v>201</v>
      </c>
    </row>
    <row r="152">
      <c r="A152" s="8" t="s">
        <v>1421</v>
      </c>
      <c r="B152" s="8" t="s">
        <v>1424</v>
      </c>
      <c r="C152" s="8" t="s">
        <v>202</v>
      </c>
      <c r="D152" s="8" t="s">
        <v>81</v>
      </c>
      <c r="E152" s="8" t="s">
        <v>198</v>
      </c>
      <c r="F152" s="8" t="s">
        <v>2333</v>
      </c>
      <c r="G152" s="8" t="s">
        <v>2334</v>
      </c>
      <c r="H152" s="8" t="s">
        <v>2335</v>
      </c>
      <c r="I152" s="8" t="s">
        <v>50</v>
      </c>
      <c r="J152" s="8" t="s">
        <v>159</v>
      </c>
      <c r="K152" s="6" t="s">
        <v>2336</v>
      </c>
      <c r="L152" s="8" t="s">
        <v>47</v>
      </c>
      <c r="M152" s="8" t="s">
        <v>98</v>
      </c>
      <c r="N152" s="8" t="s">
        <v>198</v>
      </c>
      <c r="O152" s="23">
        <v>43642.0</v>
      </c>
      <c r="P152" s="7">
        <v>2763.0</v>
      </c>
      <c r="Q152" s="23">
        <v>45469.0</v>
      </c>
      <c r="R152" s="8" t="s">
        <v>46</v>
      </c>
      <c r="S152" s="8" t="s">
        <v>81</v>
      </c>
      <c r="T152" s="8" t="s">
        <v>142</v>
      </c>
      <c r="U152" s="8" t="s">
        <v>201</v>
      </c>
    </row>
    <row r="153">
      <c r="A153" s="8" t="s">
        <v>527</v>
      </c>
      <c r="B153" s="8" t="s">
        <v>530</v>
      </c>
      <c r="C153" s="8" t="s">
        <v>118</v>
      </c>
      <c r="D153" s="8" t="s">
        <v>81</v>
      </c>
      <c r="E153" s="8" t="s">
        <v>198</v>
      </c>
      <c r="F153" s="8" t="s">
        <v>2337</v>
      </c>
      <c r="G153" s="8" t="s">
        <v>98</v>
      </c>
      <c r="H153" s="8" t="s">
        <v>2338</v>
      </c>
      <c r="I153" s="8" t="s">
        <v>50</v>
      </c>
      <c r="J153" s="8" t="s">
        <v>51</v>
      </c>
      <c r="K153" s="26"/>
      <c r="L153" s="8" t="s">
        <v>744</v>
      </c>
      <c r="M153" s="8" t="s">
        <v>98</v>
      </c>
      <c r="N153" s="8" t="s">
        <v>198</v>
      </c>
      <c r="O153" s="23">
        <v>43589.0</v>
      </c>
      <c r="P153" s="6" t="s">
        <v>2339</v>
      </c>
      <c r="Q153" s="23">
        <v>45050.0</v>
      </c>
      <c r="R153" s="8" t="s">
        <v>98</v>
      </c>
      <c r="S153" s="8" t="s">
        <v>81</v>
      </c>
      <c r="T153" s="8" t="s">
        <v>142</v>
      </c>
      <c r="U153" s="8" t="s">
        <v>116</v>
      </c>
    </row>
    <row r="154">
      <c r="A154" s="8" t="s">
        <v>722</v>
      </c>
      <c r="B154" s="8" t="s">
        <v>725</v>
      </c>
      <c r="C154" s="8" t="s">
        <v>118</v>
      </c>
      <c r="D154" s="8" t="s">
        <v>81</v>
      </c>
      <c r="E154" s="8" t="s">
        <v>212</v>
      </c>
      <c r="F154" s="8" t="s">
        <v>2340</v>
      </c>
      <c r="G154" s="8" t="s">
        <v>98</v>
      </c>
      <c r="H154" s="8" t="s">
        <v>2341</v>
      </c>
      <c r="I154" s="8" t="s">
        <v>50</v>
      </c>
      <c r="J154" s="8" t="s">
        <v>51</v>
      </c>
      <c r="K154" s="26"/>
      <c r="L154" s="8" t="s">
        <v>744</v>
      </c>
      <c r="M154" s="8" t="s">
        <v>98</v>
      </c>
      <c r="N154" s="8" t="s">
        <v>212</v>
      </c>
      <c r="O154" s="23">
        <v>43557.0</v>
      </c>
      <c r="P154" s="6">
        <v>5.0</v>
      </c>
      <c r="Q154" s="23">
        <v>45384.0</v>
      </c>
      <c r="R154" s="8" t="s">
        <v>98</v>
      </c>
      <c r="S154" s="8" t="s">
        <v>81</v>
      </c>
      <c r="T154" s="8" t="s">
        <v>142</v>
      </c>
      <c r="U154" s="8" t="s">
        <v>116</v>
      </c>
    </row>
    <row r="155">
      <c r="A155" s="8" t="s">
        <v>981</v>
      </c>
      <c r="B155" s="8" t="s">
        <v>984</v>
      </c>
      <c r="C155" s="8" t="s">
        <v>118</v>
      </c>
      <c r="D155" s="8" t="s">
        <v>81</v>
      </c>
      <c r="E155" s="8" t="s">
        <v>782</v>
      </c>
      <c r="F155" s="8" t="s">
        <v>2342</v>
      </c>
      <c r="G155" s="8" t="s">
        <v>98</v>
      </c>
      <c r="H155" s="8" t="s">
        <v>2343</v>
      </c>
      <c r="I155" s="8" t="s">
        <v>50</v>
      </c>
      <c r="J155" s="8" t="s">
        <v>51</v>
      </c>
      <c r="K155" s="26"/>
      <c r="L155" s="8" t="s">
        <v>744</v>
      </c>
      <c r="M155" s="8" t="s">
        <v>98</v>
      </c>
      <c r="N155" s="8" t="s">
        <v>782</v>
      </c>
      <c r="O155" s="23">
        <v>43485.0</v>
      </c>
      <c r="P155" s="6" t="s">
        <v>2344</v>
      </c>
      <c r="Q155" s="23">
        <v>45677.0</v>
      </c>
      <c r="R155" s="8" t="s">
        <v>98</v>
      </c>
      <c r="S155" s="8" t="s">
        <v>81</v>
      </c>
      <c r="T155" s="8" t="s">
        <v>142</v>
      </c>
      <c r="U155" s="8" t="s">
        <v>116</v>
      </c>
    </row>
    <row r="156">
      <c r="A156" s="8" t="s">
        <v>1493</v>
      </c>
      <c r="B156" s="8" t="s">
        <v>1496</v>
      </c>
      <c r="C156" s="8" t="s">
        <v>118</v>
      </c>
      <c r="D156" s="8" t="s">
        <v>81</v>
      </c>
      <c r="E156" s="8" t="s">
        <v>112</v>
      </c>
      <c r="F156" s="8" t="s">
        <v>2345</v>
      </c>
      <c r="G156" s="8" t="s">
        <v>2346</v>
      </c>
      <c r="H156" s="8" t="s">
        <v>2347</v>
      </c>
      <c r="I156" s="8" t="s">
        <v>50</v>
      </c>
      <c r="J156" s="8" t="s">
        <v>51</v>
      </c>
      <c r="K156" s="6" t="s">
        <v>2216</v>
      </c>
      <c r="L156" s="8" t="s">
        <v>47</v>
      </c>
      <c r="M156" s="8" t="s">
        <v>1812</v>
      </c>
      <c r="N156" s="8" t="s">
        <v>362</v>
      </c>
      <c r="O156" s="23">
        <v>43691.0</v>
      </c>
      <c r="P156" s="6">
        <v>6.0</v>
      </c>
      <c r="Q156" s="23">
        <v>47133.0</v>
      </c>
      <c r="R156" s="8" t="s">
        <v>98</v>
      </c>
      <c r="S156" s="8" t="s">
        <v>72</v>
      </c>
      <c r="T156" s="8" t="s">
        <v>44</v>
      </c>
      <c r="U156" s="8" t="s">
        <v>116</v>
      </c>
    </row>
    <row r="157">
      <c r="A157" s="8" t="s">
        <v>1493</v>
      </c>
      <c r="B157" s="8" t="s">
        <v>1496</v>
      </c>
      <c r="C157" s="8" t="s">
        <v>118</v>
      </c>
      <c r="D157" s="8" t="s">
        <v>81</v>
      </c>
      <c r="E157" s="8" t="s">
        <v>112</v>
      </c>
      <c r="F157" s="8" t="s">
        <v>2348</v>
      </c>
      <c r="G157" s="8" t="s">
        <v>2349</v>
      </c>
      <c r="H157" s="8" t="s">
        <v>2350</v>
      </c>
      <c r="I157" s="8" t="s">
        <v>50</v>
      </c>
      <c r="J157" s="8" t="s">
        <v>51</v>
      </c>
      <c r="K157" s="24">
        <v>1.0E9</v>
      </c>
      <c r="L157" s="8" t="s">
        <v>47</v>
      </c>
      <c r="M157" s="8" t="s">
        <v>98</v>
      </c>
      <c r="N157" s="8" t="s">
        <v>362</v>
      </c>
      <c r="O157" s="23">
        <v>43691.0</v>
      </c>
      <c r="P157" s="6">
        <v>5.0</v>
      </c>
      <c r="Q157" s="23">
        <v>47498.0</v>
      </c>
      <c r="R157" s="8" t="s">
        <v>98</v>
      </c>
      <c r="S157" s="8" t="s">
        <v>72</v>
      </c>
      <c r="T157" s="8" t="s">
        <v>44</v>
      </c>
      <c r="U157" s="8" t="s">
        <v>116</v>
      </c>
    </row>
    <row r="158">
      <c r="A158" s="8" t="s">
        <v>262</v>
      </c>
      <c r="B158" s="8" t="s">
        <v>265</v>
      </c>
      <c r="C158" s="8" t="s">
        <v>52</v>
      </c>
      <c r="D158" s="8" t="s">
        <v>81</v>
      </c>
      <c r="E158" s="8" t="s">
        <v>212</v>
      </c>
      <c r="F158" s="8" t="s">
        <v>2351</v>
      </c>
      <c r="G158" s="8" t="s">
        <v>2352</v>
      </c>
      <c r="H158" s="8" t="s">
        <v>2353</v>
      </c>
      <c r="I158" s="8" t="s">
        <v>50</v>
      </c>
      <c r="J158" s="8" t="s">
        <v>51</v>
      </c>
      <c r="K158" s="6" t="s">
        <v>2354</v>
      </c>
      <c r="L158" s="8" t="s">
        <v>268</v>
      </c>
      <c r="M158" s="8" t="s">
        <v>98</v>
      </c>
      <c r="N158" s="8" t="s">
        <v>212</v>
      </c>
      <c r="O158" s="23">
        <v>43686.0</v>
      </c>
      <c r="P158" s="6" t="s">
        <v>2355</v>
      </c>
      <c r="Q158" s="23">
        <v>44782.0</v>
      </c>
      <c r="R158" s="8" t="s">
        <v>46</v>
      </c>
      <c r="S158" s="8" t="s">
        <v>269</v>
      </c>
      <c r="T158" s="8" t="s">
        <v>142</v>
      </c>
      <c r="U158" s="8" t="s">
        <v>48</v>
      </c>
    </row>
    <row r="159">
      <c r="A159" s="8" t="s">
        <v>989</v>
      </c>
      <c r="B159" s="8" t="s">
        <v>992</v>
      </c>
      <c r="C159" s="8" t="s">
        <v>202</v>
      </c>
      <c r="D159" s="8" t="s">
        <v>81</v>
      </c>
      <c r="E159" s="8" t="s">
        <v>198</v>
      </c>
      <c r="F159" s="8" t="s">
        <v>2356</v>
      </c>
      <c r="G159" s="8" t="s">
        <v>2357</v>
      </c>
      <c r="H159" s="8" t="s">
        <v>2358</v>
      </c>
      <c r="I159" s="8" t="s">
        <v>299</v>
      </c>
      <c r="J159" s="8" t="s">
        <v>159</v>
      </c>
      <c r="K159" s="6" t="s">
        <v>2359</v>
      </c>
      <c r="L159" s="8" t="s">
        <v>47</v>
      </c>
      <c r="M159" s="8" t="s">
        <v>1812</v>
      </c>
      <c r="N159" s="8" t="s">
        <v>198</v>
      </c>
      <c r="O159" s="23">
        <v>43880.0</v>
      </c>
      <c r="P159" s="7">
        <v>756.0</v>
      </c>
      <c r="Q159" s="23">
        <v>45707.0</v>
      </c>
      <c r="R159" s="8" t="s">
        <v>533</v>
      </c>
      <c r="S159" s="8" t="s">
        <v>81</v>
      </c>
      <c r="T159" s="8" t="s">
        <v>142</v>
      </c>
      <c r="U159" s="8" t="s">
        <v>201</v>
      </c>
    </row>
    <row r="160">
      <c r="A160" s="8" t="s">
        <v>989</v>
      </c>
      <c r="B160" s="8" t="s">
        <v>992</v>
      </c>
      <c r="C160" s="8" t="s">
        <v>52</v>
      </c>
      <c r="D160" s="8" t="s">
        <v>81</v>
      </c>
      <c r="E160" s="8" t="s">
        <v>198</v>
      </c>
      <c r="F160" s="8" t="s">
        <v>2360</v>
      </c>
      <c r="G160" s="8" t="s">
        <v>2361</v>
      </c>
      <c r="H160" s="8" t="s">
        <v>2362</v>
      </c>
      <c r="I160" s="8" t="s">
        <v>299</v>
      </c>
      <c r="J160" s="8" t="s">
        <v>51</v>
      </c>
      <c r="K160" s="6">
        <v>2.54905E7</v>
      </c>
      <c r="L160" s="8" t="s">
        <v>47</v>
      </c>
      <c r="M160" s="8" t="s">
        <v>1812</v>
      </c>
      <c r="N160" s="8" t="s">
        <v>198</v>
      </c>
      <c r="O160" s="23">
        <v>43880.0</v>
      </c>
      <c r="P160" s="7">
        <v>1058.0</v>
      </c>
      <c r="Q160" s="23">
        <v>45707.0</v>
      </c>
      <c r="R160" s="8" t="s">
        <v>533</v>
      </c>
      <c r="S160" s="8" t="s">
        <v>81</v>
      </c>
      <c r="T160" s="8" t="s">
        <v>142</v>
      </c>
      <c r="U160" s="8" t="s">
        <v>201</v>
      </c>
    </row>
    <row r="161">
      <c r="A161" s="8" t="s">
        <v>194</v>
      </c>
      <c r="B161" s="8" t="s">
        <v>197</v>
      </c>
      <c r="C161" s="8" t="s">
        <v>202</v>
      </c>
      <c r="D161" s="8" t="s">
        <v>81</v>
      </c>
      <c r="E161" s="8" t="s">
        <v>198</v>
      </c>
      <c r="F161" s="8" t="s">
        <v>2363</v>
      </c>
      <c r="G161" s="8" t="s">
        <v>2364</v>
      </c>
      <c r="H161" s="8" t="s">
        <v>2365</v>
      </c>
      <c r="I161" s="8" t="s">
        <v>50</v>
      </c>
      <c r="J161" s="8" t="s">
        <v>159</v>
      </c>
      <c r="K161" s="6">
        <v>5.3677E7</v>
      </c>
      <c r="L161" s="8" t="s">
        <v>47</v>
      </c>
      <c r="M161" s="8" t="s">
        <v>98</v>
      </c>
      <c r="N161" s="8" t="s">
        <v>198</v>
      </c>
      <c r="O161" s="23">
        <v>43879.0</v>
      </c>
      <c r="P161" s="6" t="s">
        <v>2366</v>
      </c>
      <c r="Q161" s="23">
        <v>46071.0</v>
      </c>
      <c r="R161" s="8" t="s">
        <v>98</v>
      </c>
      <c r="S161" s="8" t="s">
        <v>81</v>
      </c>
      <c r="T161" s="8" t="s">
        <v>142</v>
      </c>
      <c r="U161" s="8" t="s">
        <v>1062</v>
      </c>
    </row>
    <row r="162">
      <c r="A162" s="8" t="s">
        <v>262</v>
      </c>
      <c r="B162" s="8" t="s">
        <v>265</v>
      </c>
      <c r="C162" s="8" t="s">
        <v>52</v>
      </c>
      <c r="D162" s="8" t="s">
        <v>81</v>
      </c>
      <c r="E162" s="8" t="s">
        <v>212</v>
      </c>
      <c r="F162" s="8" t="s">
        <v>2367</v>
      </c>
      <c r="G162" s="8" t="s">
        <v>2368</v>
      </c>
      <c r="H162" s="8" t="s">
        <v>2369</v>
      </c>
      <c r="I162" s="8" t="s">
        <v>50</v>
      </c>
      <c r="J162" s="8" t="s">
        <v>51</v>
      </c>
      <c r="K162" s="6">
        <v>1.668555E7</v>
      </c>
      <c r="L162" s="8" t="s">
        <v>319</v>
      </c>
      <c r="M162" s="8" t="s">
        <v>98</v>
      </c>
      <c r="N162" s="8" t="s">
        <v>212</v>
      </c>
      <c r="O162" s="23">
        <v>43894.0</v>
      </c>
      <c r="P162" s="6" t="s">
        <v>1874</v>
      </c>
      <c r="Q162" s="23">
        <v>54851.0</v>
      </c>
      <c r="R162" s="8" t="s">
        <v>46</v>
      </c>
      <c r="S162" s="8" t="s">
        <v>178</v>
      </c>
      <c r="T162" s="8" t="s">
        <v>44</v>
      </c>
      <c r="U162" s="8" t="s">
        <v>48</v>
      </c>
    </row>
    <row r="163">
      <c r="A163" s="8" t="s">
        <v>1454</v>
      </c>
      <c r="B163" s="8" t="s">
        <v>1457</v>
      </c>
      <c r="C163" s="8" t="s">
        <v>52</v>
      </c>
      <c r="D163" s="8" t="s">
        <v>81</v>
      </c>
      <c r="E163" s="8" t="s">
        <v>380</v>
      </c>
      <c r="F163" s="8" t="s">
        <v>2370</v>
      </c>
      <c r="G163" s="8" t="s">
        <v>2371</v>
      </c>
      <c r="H163" s="8" t="s">
        <v>2372</v>
      </c>
      <c r="I163" s="8" t="s">
        <v>1029</v>
      </c>
      <c r="J163" s="8" t="s">
        <v>51</v>
      </c>
      <c r="K163" s="6" t="s">
        <v>2373</v>
      </c>
      <c r="L163" s="8" t="s">
        <v>47</v>
      </c>
      <c r="M163" s="8" t="s">
        <v>1777</v>
      </c>
      <c r="N163" s="8" t="s">
        <v>95</v>
      </c>
      <c r="O163" s="23">
        <v>43901.0</v>
      </c>
      <c r="P163" s="6" t="s">
        <v>2089</v>
      </c>
      <c r="Q163" s="23">
        <v>47188.0</v>
      </c>
      <c r="R163" s="8" t="s">
        <v>46</v>
      </c>
      <c r="S163" s="8" t="s">
        <v>178</v>
      </c>
      <c r="T163" s="8" t="s">
        <v>44</v>
      </c>
      <c r="U163" s="8" t="s">
        <v>48</v>
      </c>
    </row>
    <row r="164">
      <c r="A164" s="8" t="s">
        <v>527</v>
      </c>
      <c r="B164" s="8" t="s">
        <v>530</v>
      </c>
      <c r="C164" s="8" t="s">
        <v>202</v>
      </c>
      <c r="D164" s="8" t="s">
        <v>81</v>
      </c>
      <c r="E164" s="8" t="s">
        <v>198</v>
      </c>
      <c r="F164" s="8" t="s">
        <v>2374</v>
      </c>
      <c r="G164" s="8" t="s">
        <v>2375</v>
      </c>
      <c r="H164" s="8" t="s">
        <v>2376</v>
      </c>
      <c r="I164" s="8" t="s">
        <v>50</v>
      </c>
      <c r="J164" s="8" t="s">
        <v>159</v>
      </c>
      <c r="K164" s="6">
        <v>5.13025E7</v>
      </c>
      <c r="L164" s="8" t="s">
        <v>47</v>
      </c>
      <c r="M164" s="8" t="s">
        <v>98</v>
      </c>
      <c r="N164" s="8" t="s">
        <v>198</v>
      </c>
      <c r="O164" s="23">
        <v>43903.0</v>
      </c>
      <c r="P164" s="7">
        <v>921.0</v>
      </c>
      <c r="Q164" s="23">
        <v>44998.0</v>
      </c>
      <c r="R164" s="8" t="s">
        <v>533</v>
      </c>
      <c r="S164" s="8" t="s">
        <v>178</v>
      </c>
      <c r="T164" s="8" t="s">
        <v>142</v>
      </c>
      <c r="U164" s="8" t="s">
        <v>201</v>
      </c>
    </row>
    <row r="165">
      <c r="A165" s="8" t="s">
        <v>527</v>
      </c>
      <c r="B165" s="8" t="s">
        <v>530</v>
      </c>
      <c r="C165" s="8" t="s">
        <v>202</v>
      </c>
      <c r="D165" s="8" t="s">
        <v>81</v>
      </c>
      <c r="E165" s="8" t="s">
        <v>198</v>
      </c>
      <c r="F165" s="8" t="s">
        <v>2377</v>
      </c>
      <c r="G165" s="8" t="s">
        <v>2378</v>
      </c>
      <c r="H165" s="8" t="s">
        <v>2379</v>
      </c>
      <c r="I165" s="8" t="s">
        <v>50</v>
      </c>
      <c r="J165" s="8" t="s">
        <v>159</v>
      </c>
      <c r="K165" s="6" t="s">
        <v>2380</v>
      </c>
      <c r="L165" s="8" t="s">
        <v>47</v>
      </c>
      <c r="M165" s="8" t="s">
        <v>98</v>
      </c>
      <c r="N165" s="8" t="s">
        <v>198</v>
      </c>
      <c r="O165" s="23">
        <v>43903.0</v>
      </c>
      <c r="P165" s="7">
        <v>1371.0</v>
      </c>
      <c r="Q165" s="23">
        <v>45729.0</v>
      </c>
      <c r="R165" s="8" t="s">
        <v>533</v>
      </c>
      <c r="S165" s="8" t="s">
        <v>178</v>
      </c>
      <c r="T165" s="8" t="s">
        <v>142</v>
      </c>
      <c r="U165" s="8" t="s">
        <v>201</v>
      </c>
    </row>
    <row r="166">
      <c r="A166" s="8" t="s">
        <v>1429</v>
      </c>
      <c r="B166" s="8" t="s">
        <v>1432</v>
      </c>
      <c r="C166" s="8" t="s">
        <v>52</v>
      </c>
      <c r="D166" s="8" t="s">
        <v>81</v>
      </c>
      <c r="E166" s="8" t="s">
        <v>95</v>
      </c>
      <c r="F166" s="8" t="s">
        <v>2381</v>
      </c>
      <c r="G166" s="8" t="s">
        <v>2382</v>
      </c>
      <c r="H166" s="8" t="s">
        <v>2383</v>
      </c>
      <c r="I166" s="8" t="s">
        <v>100</v>
      </c>
      <c r="J166" s="8" t="s">
        <v>51</v>
      </c>
      <c r="K166" s="6" t="s">
        <v>2384</v>
      </c>
      <c r="L166" s="8" t="s">
        <v>47</v>
      </c>
      <c r="M166" s="8" t="s">
        <v>1777</v>
      </c>
      <c r="N166" s="8" t="s">
        <v>95</v>
      </c>
      <c r="O166" s="23">
        <v>43920.0</v>
      </c>
      <c r="P166" s="6">
        <v>1.0</v>
      </c>
      <c r="Q166" s="23">
        <v>45748.0</v>
      </c>
      <c r="R166" s="8" t="s">
        <v>46</v>
      </c>
      <c r="S166" s="8" t="s">
        <v>269</v>
      </c>
      <c r="T166" s="8" t="s">
        <v>44</v>
      </c>
      <c r="U166" s="8" t="s">
        <v>48</v>
      </c>
    </row>
    <row r="167">
      <c r="A167" s="8" t="s">
        <v>1429</v>
      </c>
      <c r="B167" s="8" t="s">
        <v>1432</v>
      </c>
      <c r="C167" s="8" t="s">
        <v>52</v>
      </c>
      <c r="D167" s="8" t="s">
        <v>81</v>
      </c>
      <c r="E167" s="8" t="s">
        <v>95</v>
      </c>
      <c r="F167" s="8" t="s">
        <v>2385</v>
      </c>
      <c r="G167" s="8" t="s">
        <v>2386</v>
      </c>
      <c r="H167" s="8" t="s">
        <v>2387</v>
      </c>
      <c r="I167" s="8" t="s">
        <v>100</v>
      </c>
      <c r="J167" s="8" t="s">
        <v>51</v>
      </c>
      <c r="K167" s="6" t="s">
        <v>2384</v>
      </c>
      <c r="L167" s="8" t="s">
        <v>47</v>
      </c>
      <c r="M167" s="8" t="s">
        <v>1777</v>
      </c>
      <c r="N167" s="8" t="s">
        <v>95</v>
      </c>
      <c r="O167" s="23">
        <v>43920.0</v>
      </c>
      <c r="P167" s="6" t="s">
        <v>1782</v>
      </c>
      <c r="Q167" s="23">
        <v>47574.0</v>
      </c>
      <c r="R167" s="8" t="s">
        <v>46</v>
      </c>
      <c r="S167" s="8" t="s">
        <v>269</v>
      </c>
      <c r="T167" s="8" t="s">
        <v>44</v>
      </c>
      <c r="U167" s="8" t="s">
        <v>48</v>
      </c>
    </row>
    <row r="168">
      <c r="A168" s="8" t="s">
        <v>333</v>
      </c>
      <c r="B168" s="8" t="s">
        <v>336</v>
      </c>
      <c r="C168" s="8" t="s">
        <v>52</v>
      </c>
      <c r="D168" s="8" t="s">
        <v>81</v>
      </c>
      <c r="E168" s="8" t="s">
        <v>95</v>
      </c>
      <c r="F168" s="8" t="s">
        <v>2388</v>
      </c>
      <c r="G168" s="8" t="s">
        <v>2389</v>
      </c>
      <c r="H168" s="8" t="s">
        <v>2390</v>
      </c>
      <c r="I168" s="8" t="s">
        <v>100</v>
      </c>
      <c r="J168" s="8" t="s">
        <v>51</v>
      </c>
      <c r="K168" s="6" t="s">
        <v>2391</v>
      </c>
      <c r="L168" s="8" t="s">
        <v>47</v>
      </c>
      <c r="M168" s="8" t="s">
        <v>1777</v>
      </c>
      <c r="N168" s="8" t="s">
        <v>95</v>
      </c>
      <c r="O168" s="23">
        <v>43922.0</v>
      </c>
      <c r="P168" s="7">
        <v>2625.0</v>
      </c>
      <c r="Q168" s="23">
        <v>46736.0</v>
      </c>
      <c r="R168" s="8" t="s">
        <v>2110</v>
      </c>
      <c r="S168" s="8" t="s">
        <v>178</v>
      </c>
      <c r="T168" s="8" t="s">
        <v>44</v>
      </c>
      <c r="U168" s="8" t="s">
        <v>48</v>
      </c>
    </row>
    <row r="169">
      <c r="A169" s="8" t="s">
        <v>1013</v>
      </c>
      <c r="B169" s="8" t="s">
        <v>1016</v>
      </c>
      <c r="C169" s="8" t="s">
        <v>52</v>
      </c>
      <c r="D169" s="8" t="s">
        <v>81</v>
      </c>
      <c r="E169" s="8" t="s">
        <v>155</v>
      </c>
      <c r="F169" s="8" t="s">
        <v>2392</v>
      </c>
      <c r="G169" s="8" t="s">
        <v>2393</v>
      </c>
      <c r="H169" s="8" t="s">
        <v>2394</v>
      </c>
      <c r="I169" s="8" t="s">
        <v>299</v>
      </c>
      <c r="J169" s="8" t="s">
        <v>51</v>
      </c>
      <c r="K169" s="6" t="s">
        <v>2395</v>
      </c>
      <c r="L169" s="8" t="s">
        <v>47</v>
      </c>
      <c r="M169" s="8" t="s">
        <v>1812</v>
      </c>
      <c r="N169" s="8" t="s">
        <v>155</v>
      </c>
      <c r="O169" s="23">
        <v>43923.0</v>
      </c>
      <c r="P169" s="6" t="s">
        <v>1883</v>
      </c>
      <c r="Q169" s="23">
        <v>46479.0</v>
      </c>
      <c r="R169" s="8" t="s">
        <v>98</v>
      </c>
      <c r="S169" s="8" t="s">
        <v>49</v>
      </c>
      <c r="T169" s="8" t="s">
        <v>44</v>
      </c>
      <c r="U169" s="8" t="s">
        <v>48</v>
      </c>
    </row>
    <row r="170">
      <c r="A170" s="8" t="s">
        <v>1233</v>
      </c>
      <c r="B170" s="8" t="s">
        <v>1236</v>
      </c>
      <c r="C170" s="8" t="s">
        <v>52</v>
      </c>
      <c r="D170" s="8" t="s">
        <v>81</v>
      </c>
      <c r="E170" s="8" t="s">
        <v>95</v>
      </c>
      <c r="F170" s="8" t="s">
        <v>2396</v>
      </c>
      <c r="G170" s="8" t="s">
        <v>2397</v>
      </c>
      <c r="H170" s="8" t="s">
        <v>2398</v>
      </c>
      <c r="I170" s="8" t="s">
        <v>299</v>
      </c>
      <c r="J170" s="8" t="s">
        <v>51</v>
      </c>
      <c r="K170" s="6" t="s">
        <v>2399</v>
      </c>
      <c r="L170" s="8" t="s">
        <v>47</v>
      </c>
      <c r="M170" s="8" t="s">
        <v>1777</v>
      </c>
      <c r="N170" s="8" t="s">
        <v>95</v>
      </c>
      <c r="O170" s="23">
        <v>43927.0</v>
      </c>
      <c r="P170" s="7">
        <v>1125.0</v>
      </c>
      <c r="Q170" s="23">
        <v>45754.0</v>
      </c>
      <c r="R170" s="8" t="s">
        <v>98</v>
      </c>
      <c r="S170" s="8" t="s">
        <v>298</v>
      </c>
      <c r="T170" s="8" t="s">
        <v>44</v>
      </c>
      <c r="U170" s="8" t="s">
        <v>48</v>
      </c>
    </row>
    <row r="171">
      <c r="A171" s="8" t="s">
        <v>1233</v>
      </c>
      <c r="B171" s="8" t="s">
        <v>1236</v>
      </c>
      <c r="C171" s="8" t="s">
        <v>52</v>
      </c>
      <c r="D171" s="8" t="s">
        <v>81</v>
      </c>
      <c r="E171" s="8" t="s">
        <v>95</v>
      </c>
      <c r="F171" s="8" t="s">
        <v>2400</v>
      </c>
      <c r="G171" s="8" t="s">
        <v>2401</v>
      </c>
      <c r="H171" s="8" t="s">
        <v>2402</v>
      </c>
      <c r="I171" s="8" t="s">
        <v>299</v>
      </c>
      <c r="J171" s="8" t="s">
        <v>51</v>
      </c>
      <c r="K171" s="6" t="s">
        <v>2399</v>
      </c>
      <c r="L171" s="8" t="s">
        <v>47</v>
      </c>
      <c r="M171" s="8" t="s">
        <v>1777</v>
      </c>
      <c r="N171" s="8" t="s">
        <v>95</v>
      </c>
      <c r="O171" s="23">
        <v>43927.0</v>
      </c>
      <c r="P171" s="6" t="s">
        <v>1883</v>
      </c>
      <c r="Q171" s="23">
        <v>47581.0</v>
      </c>
      <c r="R171" s="8" t="s">
        <v>98</v>
      </c>
      <c r="S171" s="8" t="s">
        <v>298</v>
      </c>
      <c r="T171" s="8" t="s">
        <v>44</v>
      </c>
      <c r="U171" s="8" t="s">
        <v>48</v>
      </c>
    </row>
    <row r="172">
      <c r="A172" s="8" t="s">
        <v>1454</v>
      </c>
      <c r="B172" s="8" t="s">
        <v>1457</v>
      </c>
      <c r="C172" s="8" t="s">
        <v>52</v>
      </c>
      <c r="D172" s="8" t="s">
        <v>81</v>
      </c>
      <c r="E172" s="8" t="s">
        <v>380</v>
      </c>
      <c r="F172" s="8" t="s">
        <v>2403</v>
      </c>
      <c r="G172" s="8" t="s">
        <v>2404</v>
      </c>
      <c r="H172" s="8" t="s">
        <v>2405</v>
      </c>
      <c r="I172" s="8" t="s">
        <v>1029</v>
      </c>
      <c r="J172" s="8" t="s">
        <v>51</v>
      </c>
      <c r="K172" s="6" t="s">
        <v>2406</v>
      </c>
      <c r="L172" s="8" t="s">
        <v>47</v>
      </c>
      <c r="M172" s="8" t="s">
        <v>1777</v>
      </c>
      <c r="N172" s="8" t="s">
        <v>95</v>
      </c>
      <c r="O172" s="23">
        <v>43930.0</v>
      </c>
      <c r="P172" s="6">
        <v>1.0</v>
      </c>
      <c r="Q172" s="23">
        <v>46486.0</v>
      </c>
      <c r="R172" s="8" t="s">
        <v>46</v>
      </c>
      <c r="S172" s="8" t="s">
        <v>178</v>
      </c>
      <c r="T172" s="8" t="s">
        <v>44</v>
      </c>
      <c r="U172" s="8" t="s">
        <v>48</v>
      </c>
    </row>
    <row r="173">
      <c r="A173" s="8" t="s">
        <v>841</v>
      </c>
      <c r="B173" s="8" t="s">
        <v>844</v>
      </c>
      <c r="C173" s="8" t="s">
        <v>52</v>
      </c>
      <c r="D173" s="8" t="s">
        <v>81</v>
      </c>
      <c r="E173" s="8" t="s">
        <v>845</v>
      </c>
      <c r="F173" s="8" t="s">
        <v>2407</v>
      </c>
      <c r="G173" s="8" t="s">
        <v>2408</v>
      </c>
      <c r="H173" s="8" t="s">
        <v>2409</v>
      </c>
      <c r="I173" s="8" t="s">
        <v>50</v>
      </c>
      <c r="J173" s="8" t="s">
        <v>51</v>
      </c>
      <c r="K173" s="6" t="s">
        <v>2406</v>
      </c>
      <c r="L173" s="8" t="s">
        <v>47</v>
      </c>
      <c r="M173" s="8" t="s">
        <v>1777</v>
      </c>
      <c r="N173" s="8" t="s">
        <v>111</v>
      </c>
      <c r="O173" s="23">
        <v>43930.0</v>
      </c>
      <c r="P173" s="7">
        <v>2375.0</v>
      </c>
      <c r="Q173" s="23">
        <v>45756.0</v>
      </c>
      <c r="R173" s="8" t="s">
        <v>46</v>
      </c>
      <c r="S173" s="8" t="s">
        <v>49</v>
      </c>
      <c r="T173" s="8" t="s">
        <v>44</v>
      </c>
      <c r="U173" s="8" t="s">
        <v>48</v>
      </c>
    </row>
    <row r="174">
      <c r="A174" s="8" t="s">
        <v>911</v>
      </c>
      <c r="B174" s="8" t="s">
        <v>914</v>
      </c>
      <c r="C174" s="8" t="s">
        <v>52</v>
      </c>
      <c r="D174" s="8" t="s">
        <v>81</v>
      </c>
      <c r="E174" s="8" t="s">
        <v>362</v>
      </c>
      <c r="F174" s="8" t="s">
        <v>2410</v>
      </c>
      <c r="G174" s="8" t="s">
        <v>2411</v>
      </c>
      <c r="H174" s="8" t="s">
        <v>2412</v>
      </c>
      <c r="I174" s="8" t="s">
        <v>50</v>
      </c>
      <c r="J174" s="8" t="s">
        <v>51</v>
      </c>
      <c r="K174" s="6" t="s">
        <v>2413</v>
      </c>
      <c r="L174" s="8" t="s">
        <v>47</v>
      </c>
      <c r="M174" s="8" t="s">
        <v>1777</v>
      </c>
      <c r="N174" s="8" t="s">
        <v>155</v>
      </c>
      <c r="O174" s="23">
        <v>43938.0</v>
      </c>
      <c r="P174" s="6" t="s">
        <v>1797</v>
      </c>
      <c r="Q174" s="23">
        <v>46494.0</v>
      </c>
      <c r="R174" s="8" t="s">
        <v>98</v>
      </c>
      <c r="S174" s="8" t="s">
        <v>49</v>
      </c>
      <c r="T174" s="8" t="s">
        <v>142</v>
      </c>
      <c r="U174" s="8" t="s">
        <v>48</v>
      </c>
    </row>
    <row r="175">
      <c r="A175" s="8" t="s">
        <v>911</v>
      </c>
      <c r="B175" s="8" t="s">
        <v>914</v>
      </c>
      <c r="C175" s="8" t="s">
        <v>52</v>
      </c>
      <c r="D175" s="8" t="s">
        <v>81</v>
      </c>
      <c r="E175" s="8" t="s">
        <v>362</v>
      </c>
      <c r="F175" s="8" t="s">
        <v>2414</v>
      </c>
      <c r="G175" s="8" t="s">
        <v>2415</v>
      </c>
      <c r="H175" s="8" t="s">
        <v>2416</v>
      </c>
      <c r="I175" s="8" t="s">
        <v>50</v>
      </c>
      <c r="J175" s="8" t="s">
        <v>51</v>
      </c>
      <c r="K175" s="6" t="s">
        <v>2413</v>
      </c>
      <c r="L175" s="8" t="s">
        <v>47</v>
      </c>
      <c r="M175" s="8" t="s">
        <v>1777</v>
      </c>
      <c r="N175" s="8" t="s">
        <v>155</v>
      </c>
      <c r="O175" s="23">
        <v>43938.0</v>
      </c>
      <c r="P175" s="7">
        <v>3375.0</v>
      </c>
      <c r="Q175" s="23">
        <v>49416.0</v>
      </c>
      <c r="R175" s="8" t="s">
        <v>98</v>
      </c>
      <c r="S175" s="8" t="s">
        <v>49</v>
      </c>
      <c r="T175" s="8" t="s">
        <v>142</v>
      </c>
      <c r="U175" s="8" t="s">
        <v>48</v>
      </c>
    </row>
    <row r="176">
      <c r="A176" s="8" t="s">
        <v>800</v>
      </c>
      <c r="B176" s="8" t="s">
        <v>803</v>
      </c>
      <c r="C176" s="8" t="s">
        <v>52</v>
      </c>
      <c r="D176" s="8" t="s">
        <v>81</v>
      </c>
      <c r="E176" s="8" t="s">
        <v>212</v>
      </c>
      <c r="F176" s="8" t="s">
        <v>2417</v>
      </c>
      <c r="G176" s="8" t="s">
        <v>2418</v>
      </c>
      <c r="H176" s="8" t="s">
        <v>2419</v>
      </c>
      <c r="I176" s="8" t="s">
        <v>299</v>
      </c>
      <c r="J176" s="8" t="s">
        <v>51</v>
      </c>
      <c r="K176" s="6" t="s">
        <v>2420</v>
      </c>
      <c r="L176" s="8" t="s">
        <v>47</v>
      </c>
      <c r="M176" s="8" t="s">
        <v>98</v>
      </c>
      <c r="N176" s="8" t="s">
        <v>212</v>
      </c>
      <c r="O176" s="23">
        <v>43949.0</v>
      </c>
      <c r="P176" s="7">
        <v>2725.0</v>
      </c>
      <c r="Q176" s="23">
        <v>45044.0</v>
      </c>
      <c r="R176" s="8" t="s">
        <v>46</v>
      </c>
      <c r="S176" s="8" t="s">
        <v>100</v>
      </c>
      <c r="T176" s="8" t="s">
        <v>142</v>
      </c>
      <c r="U176" s="8" t="s">
        <v>1807</v>
      </c>
    </row>
    <row r="177">
      <c r="A177" s="8" t="s">
        <v>262</v>
      </c>
      <c r="B177" s="8" t="s">
        <v>265</v>
      </c>
      <c r="C177" s="8" t="s">
        <v>52</v>
      </c>
      <c r="D177" s="8" t="s">
        <v>81</v>
      </c>
      <c r="E177" s="8" t="s">
        <v>212</v>
      </c>
      <c r="F177" s="8" t="s">
        <v>2421</v>
      </c>
      <c r="G177" s="8" t="s">
        <v>2422</v>
      </c>
      <c r="H177" s="8" t="s">
        <v>2423</v>
      </c>
      <c r="I177" s="8" t="s">
        <v>50</v>
      </c>
      <c r="J177" s="8" t="s">
        <v>51</v>
      </c>
      <c r="K177" s="6">
        <v>8.111775E7</v>
      </c>
      <c r="L177" s="8" t="s">
        <v>268</v>
      </c>
      <c r="M177" s="8" t="s">
        <v>98</v>
      </c>
      <c r="N177" s="8" t="s">
        <v>212</v>
      </c>
      <c r="O177" s="23">
        <v>43943.0</v>
      </c>
      <c r="P177" s="6" t="s">
        <v>2424</v>
      </c>
      <c r="Q177" s="23">
        <v>45404.0</v>
      </c>
      <c r="R177" s="8" t="s">
        <v>46</v>
      </c>
      <c r="S177" s="8" t="s">
        <v>269</v>
      </c>
      <c r="T177" s="8" t="s">
        <v>142</v>
      </c>
      <c r="U177" s="8" t="s">
        <v>48</v>
      </c>
    </row>
    <row r="178">
      <c r="A178" s="8" t="s">
        <v>262</v>
      </c>
      <c r="B178" s="8" t="s">
        <v>265</v>
      </c>
      <c r="C178" s="8" t="s">
        <v>52</v>
      </c>
      <c r="D178" s="8" t="s">
        <v>81</v>
      </c>
      <c r="E178" s="8" t="s">
        <v>212</v>
      </c>
      <c r="F178" s="8" t="s">
        <v>2425</v>
      </c>
      <c r="G178" s="8" t="s">
        <v>2426</v>
      </c>
      <c r="H178" s="8" t="s">
        <v>2427</v>
      </c>
      <c r="I178" s="8" t="s">
        <v>50</v>
      </c>
      <c r="J178" s="8" t="s">
        <v>51</v>
      </c>
      <c r="K178" s="6">
        <v>5.45015E7</v>
      </c>
      <c r="L178" s="8" t="s">
        <v>268</v>
      </c>
      <c r="M178" s="8" t="s">
        <v>98</v>
      </c>
      <c r="N178" s="8" t="s">
        <v>212</v>
      </c>
      <c r="O178" s="23">
        <v>43955.0</v>
      </c>
      <c r="P178" s="6" t="s">
        <v>2428</v>
      </c>
      <c r="Q178" s="23">
        <v>45105.0</v>
      </c>
      <c r="R178" s="8" t="s">
        <v>46</v>
      </c>
      <c r="S178" s="8" t="s">
        <v>269</v>
      </c>
      <c r="T178" s="8" t="s">
        <v>142</v>
      </c>
      <c r="U178" s="8" t="s">
        <v>48</v>
      </c>
    </row>
    <row r="179">
      <c r="A179" s="8" t="s">
        <v>262</v>
      </c>
      <c r="B179" s="8" t="s">
        <v>265</v>
      </c>
      <c r="C179" s="8" t="s">
        <v>52</v>
      </c>
      <c r="D179" s="8" t="s">
        <v>81</v>
      </c>
      <c r="E179" s="8" t="s">
        <v>212</v>
      </c>
      <c r="F179" s="8" t="s">
        <v>2429</v>
      </c>
      <c r="G179" s="8" t="s">
        <v>2430</v>
      </c>
      <c r="H179" s="8" t="s">
        <v>2431</v>
      </c>
      <c r="I179" s="8" t="s">
        <v>50</v>
      </c>
      <c r="J179" s="8" t="s">
        <v>51</v>
      </c>
      <c r="K179" s="6">
        <v>2.734325E7</v>
      </c>
      <c r="L179" s="8" t="s">
        <v>268</v>
      </c>
      <c r="M179" s="8" t="s">
        <v>98</v>
      </c>
      <c r="N179" s="8" t="s">
        <v>212</v>
      </c>
      <c r="O179" s="23">
        <v>43951.0</v>
      </c>
      <c r="P179" s="6" t="s">
        <v>2424</v>
      </c>
      <c r="Q179" s="23">
        <v>45105.0</v>
      </c>
      <c r="R179" s="8" t="s">
        <v>46</v>
      </c>
      <c r="S179" s="8" t="s">
        <v>269</v>
      </c>
      <c r="T179" s="8" t="s">
        <v>142</v>
      </c>
      <c r="U179" s="8" t="s">
        <v>48</v>
      </c>
    </row>
    <row r="180">
      <c r="A180" s="8" t="s">
        <v>262</v>
      </c>
      <c r="B180" s="8" t="s">
        <v>265</v>
      </c>
      <c r="C180" s="8" t="s">
        <v>52</v>
      </c>
      <c r="D180" s="8" t="s">
        <v>81</v>
      </c>
      <c r="E180" s="8" t="s">
        <v>212</v>
      </c>
      <c r="F180" s="8" t="s">
        <v>2432</v>
      </c>
      <c r="G180" s="8" t="s">
        <v>2433</v>
      </c>
      <c r="H180" s="8" t="s">
        <v>2434</v>
      </c>
      <c r="I180" s="8" t="s">
        <v>50</v>
      </c>
      <c r="J180" s="8" t="s">
        <v>51</v>
      </c>
      <c r="K180" s="6">
        <v>1.09373E7</v>
      </c>
      <c r="L180" s="8" t="s">
        <v>268</v>
      </c>
      <c r="M180" s="8" t="s">
        <v>98</v>
      </c>
      <c r="N180" s="8" t="s">
        <v>212</v>
      </c>
      <c r="O180" s="23">
        <v>43951.0</v>
      </c>
      <c r="P180" s="6" t="s">
        <v>2435</v>
      </c>
      <c r="Q180" s="23">
        <v>45412.0</v>
      </c>
      <c r="R180" s="8" t="s">
        <v>46</v>
      </c>
      <c r="S180" s="8" t="s">
        <v>269</v>
      </c>
      <c r="T180" s="8" t="s">
        <v>142</v>
      </c>
      <c r="U180" s="8" t="s">
        <v>48</v>
      </c>
    </row>
    <row r="181">
      <c r="A181" s="8" t="s">
        <v>650</v>
      </c>
      <c r="B181" s="8" t="s">
        <v>653</v>
      </c>
      <c r="C181" s="8" t="s">
        <v>52</v>
      </c>
      <c r="D181" s="8" t="s">
        <v>81</v>
      </c>
      <c r="E181" s="8" t="s">
        <v>41</v>
      </c>
      <c r="F181" s="8" t="s">
        <v>2436</v>
      </c>
      <c r="G181" s="8" t="s">
        <v>2437</v>
      </c>
      <c r="H181" s="8" t="s">
        <v>2438</v>
      </c>
      <c r="I181" s="8" t="s">
        <v>100</v>
      </c>
      <c r="J181" s="8" t="s">
        <v>51</v>
      </c>
      <c r="K181" s="6" t="s">
        <v>2391</v>
      </c>
      <c r="L181" s="8" t="s">
        <v>47</v>
      </c>
      <c r="M181" s="8" t="s">
        <v>1777</v>
      </c>
      <c r="N181" s="8" t="s">
        <v>41</v>
      </c>
      <c r="O181" s="23">
        <v>43969.0</v>
      </c>
      <c r="P181" s="6" t="s">
        <v>1791</v>
      </c>
      <c r="Q181" s="23">
        <v>46160.0</v>
      </c>
      <c r="R181" s="8" t="s">
        <v>46</v>
      </c>
      <c r="S181" s="8" t="s">
        <v>298</v>
      </c>
      <c r="T181" s="8" t="s">
        <v>142</v>
      </c>
      <c r="U181" s="8" t="s">
        <v>48</v>
      </c>
    </row>
    <row r="182">
      <c r="A182" s="8" t="s">
        <v>650</v>
      </c>
      <c r="B182" s="8" t="s">
        <v>653</v>
      </c>
      <c r="C182" s="8" t="s">
        <v>52</v>
      </c>
      <c r="D182" s="8" t="s">
        <v>81</v>
      </c>
      <c r="E182" s="8" t="s">
        <v>41</v>
      </c>
      <c r="F182" s="8" t="s">
        <v>2439</v>
      </c>
      <c r="G182" s="8" t="s">
        <v>2440</v>
      </c>
      <c r="H182" s="8" t="s">
        <v>2441</v>
      </c>
      <c r="I182" s="8" t="s">
        <v>100</v>
      </c>
      <c r="J182" s="8" t="s">
        <v>51</v>
      </c>
      <c r="K182" s="6" t="s">
        <v>2391</v>
      </c>
      <c r="L182" s="8" t="s">
        <v>47</v>
      </c>
      <c r="M182" s="8" t="s">
        <v>1777</v>
      </c>
      <c r="N182" s="8" t="s">
        <v>41</v>
      </c>
      <c r="O182" s="23">
        <v>43969.0</v>
      </c>
      <c r="P182" s="6">
        <v>2.0</v>
      </c>
      <c r="Q182" s="23">
        <v>47986.0</v>
      </c>
      <c r="R182" s="8" t="s">
        <v>46</v>
      </c>
      <c r="S182" s="8" t="s">
        <v>298</v>
      </c>
      <c r="T182" s="8" t="s">
        <v>142</v>
      </c>
      <c r="U182" s="8" t="s">
        <v>48</v>
      </c>
    </row>
    <row r="183">
      <c r="A183" s="8" t="s">
        <v>262</v>
      </c>
      <c r="B183" s="8" t="s">
        <v>265</v>
      </c>
      <c r="C183" s="8" t="s">
        <v>202</v>
      </c>
      <c r="D183" s="8" t="s">
        <v>81</v>
      </c>
      <c r="E183" s="8" t="s">
        <v>212</v>
      </c>
      <c r="F183" s="8" t="s">
        <v>2442</v>
      </c>
      <c r="G183" s="8" t="s">
        <v>2443</v>
      </c>
      <c r="H183" s="8" t="s">
        <v>2444</v>
      </c>
      <c r="I183" s="8" t="s">
        <v>50</v>
      </c>
      <c r="J183" s="8" t="s">
        <v>159</v>
      </c>
      <c r="K183" s="6" t="s">
        <v>2445</v>
      </c>
      <c r="L183" s="8" t="s">
        <v>319</v>
      </c>
      <c r="M183" s="8" t="s">
        <v>1777</v>
      </c>
      <c r="N183" s="8" t="s">
        <v>212</v>
      </c>
      <c r="O183" s="23">
        <v>43969.0</v>
      </c>
      <c r="P183" s="6">
        <v>0.0</v>
      </c>
      <c r="Q183" s="23">
        <v>45793.0</v>
      </c>
      <c r="R183" s="8" t="s">
        <v>46</v>
      </c>
      <c r="S183" s="8" t="s">
        <v>178</v>
      </c>
      <c r="T183" s="8" t="s">
        <v>142</v>
      </c>
      <c r="U183" s="8" t="s">
        <v>48</v>
      </c>
    </row>
    <row r="184">
      <c r="A184" s="8" t="s">
        <v>1066</v>
      </c>
      <c r="B184" s="8" t="s">
        <v>1069</v>
      </c>
      <c r="C184" s="8" t="s">
        <v>52</v>
      </c>
      <c r="D184" s="8" t="s">
        <v>81</v>
      </c>
      <c r="E184" s="8" t="s">
        <v>95</v>
      </c>
      <c r="F184" s="8" t="s">
        <v>2446</v>
      </c>
      <c r="G184" s="8" t="s">
        <v>2447</v>
      </c>
      <c r="H184" s="8" t="s">
        <v>2448</v>
      </c>
      <c r="I184" s="8" t="s">
        <v>299</v>
      </c>
      <c r="J184" s="8" t="s">
        <v>51</v>
      </c>
      <c r="K184" s="6" t="s">
        <v>2449</v>
      </c>
      <c r="L184" s="8" t="s">
        <v>47</v>
      </c>
      <c r="M184" s="8" t="s">
        <v>1777</v>
      </c>
      <c r="N184" s="8" t="s">
        <v>95</v>
      </c>
      <c r="O184" s="23">
        <v>43971.0</v>
      </c>
      <c r="P184" s="6" t="s">
        <v>1874</v>
      </c>
      <c r="Q184" s="23">
        <v>47623.0</v>
      </c>
      <c r="R184" s="8" t="s">
        <v>98</v>
      </c>
      <c r="S184" s="8" t="s">
        <v>178</v>
      </c>
      <c r="T184" s="8" t="s">
        <v>44</v>
      </c>
      <c r="U184" s="8" t="s">
        <v>48</v>
      </c>
    </row>
    <row r="185">
      <c r="A185" s="8" t="s">
        <v>262</v>
      </c>
      <c r="B185" s="8" t="s">
        <v>265</v>
      </c>
      <c r="C185" s="8" t="s">
        <v>52</v>
      </c>
      <c r="D185" s="7">
        <v>-286.0</v>
      </c>
      <c r="E185" s="8" t="s">
        <v>212</v>
      </c>
      <c r="F185" s="8" t="s">
        <v>2450</v>
      </c>
      <c r="G185" s="8" t="s">
        <v>2451</v>
      </c>
      <c r="H185" s="8" t="s">
        <v>2452</v>
      </c>
      <c r="I185" s="8" t="s">
        <v>50</v>
      </c>
      <c r="J185" s="8" t="s">
        <v>51</v>
      </c>
      <c r="K185" s="6">
        <v>1.693575E7</v>
      </c>
      <c r="L185" s="8" t="s">
        <v>319</v>
      </c>
      <c r="M185" s="8" t="s">
        <v>98</v>
      </c>
      <c r="N185" s="8" t="s">
        <v>212</v>
      </c>
      <c r="O185" s="23">
        <v>43987.0</v>
      </c>
      <c r="P185" s="6" t="s">
        <v>2355</v>
      </c>
      <c r="Q185" s="23">
        <v>45082.0</v>
      </c>
      <c r="R185" s="8" t="s">
        <v>46</v>
      </c>
      <c r="S185" s="8" t="s">
        <v>178</v>
      </c>
      <c r="T185" s="8" t="s">
        <v>142</v>
      </c>
      <c r="U185" s="8" t="s">
        <v>48</v>
      </c>
    </row>
    <row r="186">
      <c r="A186" s="8" t="s">
        <v>1454</v>
      </c>
      <c r="B186" s="8" t="s">
        <v>1457</v>
      </c>
      <c r="C186" s="8" t="s">
        <v>52</v>
      </c>
      <c r="D186" s="6" t="s">
        <v>2453</v>
      </c>
      <c r="E186" s="8" t="s">
        <v>380</v>
      </c>
      <c r="F186" s="8" t="s">
        <v>2454</v>
      </c>
      <c r="G186" s="8" t="s">
        <v>2455</v>
      </c>
      <c r="H186" s="8" t="s">
        <v>2456</v>
      </c>
      <c r="I186" s="8" t="s">
        <v>1029</v>
      </c>
      <c r="J186" s="8" t="s">
        <v>51</v>
      </c>
      <c r="K186" s="6" t="s">
        <v>2457</v>
      </c>
      <c r="L186" s="8" t="s">
        <v>47</v>
      </c>
      <c r="M186" s="8" t="s">
        <v>1777</v>
      </c>
      <c r="N186" s="8" t="s">
        <v>95</v>
      </c>
      <c r="O186" s="23">
        <v>43994.0</v>
      </c>
      <c r="P186" s="6">
        <v>0.0</v>
      </c>
      <c r="Q186" s="23">
        <v>45089.0</v>
      </c>
      <c r="R186" s="8" t="s">
        <v>46</v>
      </c>
      <c r="S186" s="8" t="s">
        <v>178</v>
      </c>
      <c r="T186" s="8" t="s">
        <v>44</v>
      </c>
      <c r="U186" s="8" t="s">
        <v>48</v>
      </c>
    </row>
    <row r="187">
      <c r="A187" s="8" t="s">
        <v>262</v>
      </c>
      <c r="B187" s="8" t="s">
        <v>265</v>
      </c>
      <c r="C187" s="8" t="s">
        <v>202</v>
      </c>
      <c r="D187" s="8" t="s">
        <v>81</v>
      </c>
      <c r="E187" s="8" t="s">
        <v>212</v>
      </c>
      <c r="F187" s="8" t="s">
        <v>2458</v>
      </c>
      <c r="G187" s="8" t="s">
        <v>2459</v>
      </c>
      <c r="H187" s="8" t="s">
        <v>2460</v>
      </c>
      <c r="I187" s="8" t="s">
        <v>50</v>
      </c>
      <c r="J187" s="8" t="s">
        <v>159</v>
      </c>
      <c r="K187" s="6" t="s">
        <v>2461</v>
      </c>
      <c r="L187" s="8" t="s">
        <v>319</v>
      </c>
      <c r="M187" s="8" t="s">
        <v>98</v>
      </c>
      <c r="N187" s="8" t="s">
        <v>212</v>
      </c>
      <c r="O187" s="23">
        <v>43997.0</v>
      </c>
      <c r="P187" s="6">
        <v>0.0</v>
      </c>
      <c r="Q187" s="23">
        <v>45821.0</v>
      </c>
      <c r="R187" s="8" t="s">
        <v>46</v>
      </c>
      <c r="S187" s="8" t="s">
        <v>178</v>
      </c>
      <c r="T187" s="8" t="s">
        <v>142</v>
      </c>
      <c r="U187" s="8" t="s">
        <v>48</v>
      </c>
    </row>
    <row r="188">
      <c r="A188" s="8" t="s">
        <v>1479</v>
      </c>
      <c r="B188" s="8" t="s">
        <v>1482</v>
      </c>
      <c r="C188" s="8" t="s">
        <v>52</v>
      </c>
      <c r="D188" s="7">
        <v>765.0</v>
      </c>
      <c r="E188" s="8" t="s">
        <v>41</v>
      </c>
      <c r="F188" s="8" t="s">
        <v>2462</v>
      </c>
      <c r="G188" s="8" t="s">
        <v>2463</v>
      </c>
      <c r="H188" s="8" t="s">
        <v>2464</v>
      </c>
      <c r="I188" s="8" t="s">
        <v>100</v>
      </c>
      <c r="J188" s="8" t="s">
        <v>51</v>
      </c>
      <c r="K188" s="6" t="s">
        <v>2465</v>
      </c>
      <c r="L188" s="8" t="s">
        <v>47</v>
      </c>
      <c r="M188" s="8" t="s">
        <v>2466</v>
      </c>
      <c r="N188" s="8" t="s">
        <v>41</v>
      </c>
      <c r="O188" s="23">
        <v>43999.0</v>
      </c>
      <c r="P188" s="6" t="s">
        <v>1874</v>
      </c>
      <c r="Q188" s="23">
        <v>47651.0</v>
      </c>
      <c r="R188" s="8" t="s">
        <v>46</v>
      </c>
      <c r="S188" s="8" t="s">
        <v>49</v>
      </c>
      <c r="T188" s="8" t="s">
        <v>44</v>
      </c>
      <c r="U188" s="8" t="s">
        <v>48</v>
      </c>
    </row>
    <row r="189">
      <c r="A189" s="8" t="s">
        <v>505</v>
      </c>
      <c r="B189" s="8" t="s">
        <v>508</v>
      </c>
      <c r="C189" s="8" t="s">
        <v>52</v>
      </c>
      <c r="D189" s="6" t="s">
        <v>2467</v>
      </c>
      <c r="E189" s="8" t="s">
        <v>95</v>
      </c>
      <c r="F189" s="8" t="s">
        <v>2468</v>
      </c>
      <c r="G189" s="8" t="s">
        <v>2469</v>
      </c>
      <c r="H189" s="8" t="s">
        <v>2470</v>
      </c>
      <c r="I189" s="8" t="s">
        <v>299</v>
      </c>
      <c r="J189" s="8" t="s">
        <v>51</v>
      </c>
      <c r="K189" s="6" t="s">
        <v>2471</v>
      </c>
      <c r="L189" s="8" t="s">
        <v>47</v>
      </c>
      <c r="M189" s="8" t="s">
        <v>1777</v>
      </c>
      <c r="N189" s="8" t="s">
        <v>95</v>
      </c>
      <c r="O189" s="23">
        <v>44000.0</v>
      </c>
      <c r="P189" s="7">
        <v>1375.0</v>
      </c>
      <c r="Q189" s="23">
        <v>47287.0</v>
      </c>
      <c r="R189" s="8" t="s">
        <v>98</v>
      </c>
      <c r="S189" s="8" t="s">
        <v>178</v>
      </c>
      <c r="T189" s="8" t="s">
        <v>44</v>
      </c>
      <c r="U189" s="8" t="s">
        <v>48</v>
      </c>
    </row>
    <row r="190">
      <c r="A190" s="8" t="s">
        <v>376</v>
      </c>
      <c r="B190" s="8" t="s">
        <v>379</v>
      </c>
      <c r="C190" s="8" t="s">
        <v>118</v>
      </c>
      <c r="D190" s="7">
        <v>5625.0</v>
      </c>
      <c r="E190" s="8" t="s">
        <v>380</v>
      </c>
      <c r="F190" s="8" t="s">
        <v>2472</v>
      </c>
      <c r="G190" s="8" t="s">
        <v>2473</v>
      </c>
      <c r="H190" s="8" t="s">
        <v>2474</v>
      </c>
      <c r="I190" s="8" t="s">
        <v>50</v>
      </c>
      <c r="J190" s="8" t="s">
        <v>51</v>
      </c>
      <c r="K190" s="6" t="s">
        <v>2475</v>
      </c>
      <c r="L190" s="8" t="s">
        <v>47</v>
      </c>
      <c r="M190" s="8" t="s">
        <v>1812</v>
      </c>
      <c r="N190" s="8" t="s">
        <v>95</v>
      </c>
      <c r="O190" s="23">
        <v>44012.0</v>
      </c>
      <c r="P190" s="7">
        <v>5625.0</v>
      </c>
      <c r="Q190" s="23">
        <v>46919.0</v>
      </c>
      <c r="R190" s="8" t="s">
        <v>115</v>
      </c>
      <c r="S190" s="8" t="s">
        <v>383</v>
      </c>
      <c r="T190" s="8" t="s">
        <v>44</v>
      </c>
      <c r="U190" s="8" t="s">
        <v>116</v>
      </c>
    </row>
    <row r="191">
      <c r="A191" s="8" t="s">
        <v>376</v>
      </c>
      <c r="B191" s="8" t="s">
        <v>379</v>
      </c>
      <c r="C191" s="8" t="s">
        <v>118</v>
      </c>
      <c r="D191" s="7">
        <v>5625.0</v>
      </c>
      <c r="E191" s="8" t="s">
        <v>380</v>
      </c>
      <c r="F191" s="8" t="s">
        <v>2476</v>
      </c>
      <c r="G191" s="8" t="s">
        <v>2477</v>
      </c>
      <c r="H191" s="8" t="s">
        <v>2478</v>
      </c>
      <c r="I191" s="8" t="s">
        <v>50</v>
      </c>
      <c r="J191" s="8" t="s">
        <v>51</v>
      </c>
      <c r="K191" s="6" t="s">
        <v>2475</v>
      </c>
      <c r="L191" s="8" t="s">
        <v>47</v>
      </c>
      <c r="M191" s="8" t="s">
        <v>1812</v>
      </c>
      <c r="N191" s="8" t="s">
        <v>95</v>
      </c>
      <c r="O191" s="23">
        <v>44012.0</v>
      </c>
      <c r="P191" s="7">
        <v>5625.0</v>
      </c>
      <c r="Q191" s="23">
        <v>46919.0</v>
      </c>
      <c r="R191" s="8" t="s">
        <v>125</v>
      </c>
      <c r="S191" s="8" t="s">
        <v>383</v>
      </c>
      <c r="T191" s="8" t="s">
        <v>44</v>
      </c>
      <c r="U191" s="8" t="s">
        <v>116</v>
      </c>
    </row>
    <row r="192">
      <c r="A192" s="8" t="s">
        <v>739</v>
      </c>
      <c r="B192" s="8" t="s">
        <v>742</v>
      </c>
      <c r="C192" s="8" t="s">
        <v>118</v>
      </c>
      <c r="D192" s="8" t="s">
        <v>81</v>
      </c>
      <c r="E192" s="8" t="s">
        <v>743</v>
      </c>
      <c r="F192" s="8" t="s">
        <v>2479</v>
      </c>
      <c r="G192" s="8" t="s">
        <v>2480</v>
      </c>
      <c r="H192" s="8" t="s">
        <v>2481</v>
      </c>
      <c r="I192" s="8" t="s">
        <v>50</v>
      </c>
      <c r="J192" s="8" t="s">
        <v>51</v>
      </c>
      <c r="K192" s="6" t="s">
        <v>2457</v>
      </c>
      <c r="L192" s="8" t="s">
        <v>744</v>
      </c>
      <c r="M192" s="8" t="s">
        <v>98</v>
      </c>
      <c r="N192" s="8" t="s">
        <v>743</v>
      </c>
      <c r="O192" s="23">
        <v>44015.0</v>
      </c>
      <c r="P192" s="6" t="s">
        <v>2332</v>
      </c>
      <c r="Q192" s="23">
        <v>46571.0</v>
      </c>
      <c r="R192" s="8" t="s">
        <v>98</v>
      </c>
      <c r="S192" s="8" t="s">
        <v>81</v>
      </c>
      <c r="T192" s="8" t="s">
        <v>142</v>
      </c>
      <c r="U192" s="8" t="s">
        <v>48</v>
      </c>
    </row>
    <row r="193">
      <c r="A193" s="8" t="s">
        <v>262</v>
      </c>
      <c r="B193" s="8" t="s">
        <v>265</v>
      </c>
      <c r="C193" s="8" t="s">
        <v>52</v>
      </c>
      <c r="D193" s="8" t="s">
        <v>81</v>
      </c>
      <c r="E193" s="8" t="s">
        <v>212</v>
      </c>
      <c r="F193" s="8" t="s">
        <v>2482</v>
      </c>
      <c r="G193" s="8" t="s">
        <v>2483</v>
      </c>
      <c r="H193" s="8" t="s">
        <v>2484</v>
      </c>
      <c r="I193" s="8" t="s">
        <v>50</v>
      </c>
      <c r="J193" s="8" t="s">
        <v>51</v>
      </c>
      <c r="K193" s="6">
        <v>1.14386E7</v>
      </c>
      <c r="L193" s="8" t="s">
        <v>319</v>
      </c>
      <c r="M193" s="8" t="s">
        <v>1777</v>
      </c>
      <c r="N193" s="8" t="s">
        <v>212</v>
      </c>
      <c r="O193" s="23">
        <v>44032.0</v>
      </c>
      <c r="P193" s="7">
        <v>895.0</v>
      </c>
      <c r="Q193" s="23">
        <v>54989.0</v>
      </c>
      <c r="R193" s="8" t="s">
        <v>46</v>
      </c>
      <c r="S193" s="8" t="s">
        <v>178</v>
      </c>
      <c r="T193" s="8" t="s">
        <v>44</v>
      </c>
      <c r="U193" s="8" t="s">
        <v>48</v>
      </c>
    </row>
    <row r="194">
      <c r="A194" s="8" t="s">
        <v>681</v>
      </c>
      <c r="B194" s="8" t="s">
        <v>684</v>
      </c>
      <c r="C194" s="8" t="s">
        <v>118</v>
      </c>
      <c r="D194" s="6" t="s">
        <v>2485</v>
      </c>
      <c r="E194" s="8" t="s">
        <v>95</v>
      </c>
      <c r="F194" s="8" t="s">
        <v>2486</v>
      </c>
      <c r="G194" s="8" t="s">
        <v>2487</v>
      </c>
      <c r="H194" s="8" t="s">
        <v>2488</v>
      </c>
      <c r="I194" s="8" t="s">
        <v>117</v>
      </c>
      <c r="J194" s="8" t="s">
        <v>51</v>
      </c>
      <c r="K194" s="6" t="s">
        <v>2489</v>
      </c>
      <c r="L194" s="8" t="s">
        <v>47</v>
      </c>
      <c r="M194" s="8" t="s">
        <v>1812</v>
      </c>
      <c r="N194" s="8" t="s">
        <v>95</v>
      </c>
      <c r="O194" s="23">
        <v>44043.0</v>
      </c>
      <c r="P194" s="6" t="s">
        <v>2485</v>
      </c>
      <c r="Q194" s="23">
        <v>46919.0</v>
      </c>
      <c r="R194" s="8" t="s">
        <v>98</v>
      </c>
      <c r="S194" s="8" t="s">
        <v>117</v>
      </c>
      <c r="T194" s="8" t="s">
        <v>44</v>
      </c>
      <c r="U194" s="8" t="s">
        <v>48</v>
      </c>
    </row>
    <row r="195">
      <c r="A195" s="8" t="s">
        <v>37</v>
      </c>
      <c r="B195" s="8" t="s">
        <v>40</v>
      </c>
      <c r="C195" s="8" t="s">
        <v>52</v>
      </c>
      <c r="D195" s="8" t="s">
        <v>81</v>
      </c>
      <c r="E195" s="8" t="s">
        <v>41</v>
      </c>
      <c r="F195" s="8" t="s">
        <v>2490</v>
      </c>
      <c r="G195" s="8" t="s">
        <v>2491</v>
      </c>
      <c r="H195" s="8" t="s">
        <v>2492</v>
      </c>
      <c r="I195" s="8" t="s">
        <v>50</v>
      </c>
      <c r="J195" s="8" t="s">
        <v>51</v>
      </c>
      <c r="K195" s="6" t="s">
        <v>2493</v>
      </c>
      <c r="L195" s="8" t="s">
        <v>47</v>
      </c>
      <c r="M195" s="8" t="s">
        <v>1812</v>
      </c>
      <c r="N195" s="8" t="s">
        <v>41</v>
      </c>
      <c r="O195" s="23">
        <v>44132.0</v>
      </c>
      <c r="P195" s="7">
        <v>625.0</v>
      </c>
      <c r="Q195" s="23">
        <v>48515.0</v>
      </c>
      <c r="R195" s="8" t="s">
        <v>46</v>
      </c>
      <c r="S195" s="8" t="s">
        <v>49</v>
      </c>
      <c r="T195" s="8" t="s">
        <v>44</v>
      </c>
      <c r="U195" s="8" t="s">
        <v>48</v>
      </c>
    </row>
    <row r="196">
      <c r="A196" s="8" t="s">
        <v>262</v>
      </c>
      <c r="B196" s="8" t="s">
        <v>265</v>
      </c>
      <c r="C196" s="8" t="s">
        <v>52</v>
      </c>
      <c r="D196" s="8" t="s">
        <v>81</v>
      </c>
      <c r="E196" s="8" t="s">
        <v>212</v>
      </c>
      <c r="F196" s="8" t="s">
        <v>2494</v>
      </c>
      <c r="G196" s="8" t="s">
        <v>2495</v>
      </c>
      <c r="H196" s="8" t="s">
        <v>2496</v>
      </c>
      <c r="I196" s="8" t="s">
        <v>50</v>
      </c>
      <c r="J196" s="8" t="s">
        <v>51</v>
      </c>
      <c r="K196" s="6">
        <v>7577635.0</v>
      </c>
      <c r="L196" s="8" t="s">
        <v>268</v>
      </c>
      <c r="M196" s="8" t="s">
        <v>98</v>
      </c>
      <c r="N196" s="8" t="s">
        <v>212</v>
      </c>
      <c r="O196" s="23">
        <v>44133.0</v>
      </c>
      <c r="P196" s="6" t="s">
        <v>2497</v>
      </c>
      <c r="Q196" s="23">
        <v>49611.0</v>
      </c>
      <c r="R196" s="8" t="s">
        <v>46</v>
      </c>
      <c r="S196" s="8" t="s">
        <v>269</v>
      </c>
      <c r="T196" s="8" t="s">
        <v>44</v>
      </c>
      <c r="U196" s="8" t="s">
        <v>48</v>
      </c>
    </row>
    <row r="197">
      <c r="A197" s="8" t="s">
        <v>911</v>
      </c>
      <c r="B197" s="8" t="s">
        <v>914</v>
      </c>
      <c r="C197" s="8" t="s">
        <v>118</v>
      </c>
      <c r="D197" s="7">
        <v>2235.0</v>
      </c>
      <c r="E197" s="8" t="s">
        <v>362</v>
      </c>
      <c r="F197" s="8" t="s">
        <v>2498</v>
      </c>
      <c r="G197" s="8" t="s">
        <v>2499</v>
      </c>
      <c r="H197" s="8" t="s">
        <v>2500</v>
      </c>
      <c r="I197" s="8" t="s">
        <v>50</v>
      </c>
      <c r="J197" s="8" t="s">
        <v>51</v>
      </c>
      <c r="K197" s="24">
        <v>5.0E8</v>
      </c>
      <c r="L197" s="8" t="s">
        <v>47</v>
      </c>
      <c r="M197" s="8" t="s">
        <v>1812</v>
      </c>
      <c r="N197" s="8" t="s">
        <v>155</v>
      </c>
      <c r="O197" s="23">
        <v>44158.0</v>
      </c>
      <c r="P197" s="6" t="s">
        <v>2501</v>
      </c>
      <c r="Q197" s="23">
        <v>47810.0</v>
      </c>
      <c r="R197" s="8" t="s">
        <v>115</v>
      </c>
      <c r="S197" s="8" t="s">
        <v>49</v>
      </c>
      <c r="T197" s="8" t="s">
        <v>44</v>
      </c>
      <c r="U197" s="8" t="s">
        <v>116</v>
      </c>
    </row>
    <row r="198">
      <c r="A198" s="8" t="s">
        <v>911</v>
      </c>
      <c r="B198" s="8" t="s">
        <v>914</v>
      </c>
      <c r="C198" s="8" t="s">
        <v>118</v>
      </c>
      <c r="D198" s="7">
        <v>2235.0</v>
      </c>
      <c r="E198" s="8" t="s">
        <v>362</v>
      </c>
      <c r="F198" s="8" t="s">
        <v>2502</v>
      </c>
      <c r="G198" s="8" t="s">
        <v>2503</v>
      </c>
      <c r="H198" s="8" t="s">
        <v>2504</v>
      </c>
      <c r="I198" s="8" t="s">
        <v>50</v>
      </c>
      <c r="J198" s="8" t="s">
        <v>51</v>
      </c>
      <c r="K198" s="24">
        <v>5.0E8</v>
      </c>
      <c r="L198" s="8" t="s">
        <v>47</v>
      </c>
      <c r="M198" s="8" t="s">
        <v>1812</v>
      </c>
      <c r="N198" s="8" t="s">
        <v>155</v>
      </c>
      <c r="O198" s="23">
        <v>44158.0</v>
      </c>
      <c r="P198" s="6" t="s">
        <v>2501</v>
      </c>
      <c r="Q198" s="23">
        <v>47810.0</v>
      </c>
      <c r="R198" s="8" t="s">
        <v>125</v>
      </c>
      <c r="S198" s="8" t="s">
        <v>49</v>
      </c>
      <c r="T198" s="8" t="s">
        <v>44</v>
      </c>
      <c r="U198" s="8" t="s">
        <v>116</v>
      </c>
    </row>
    <row r="199">
      <c r="A199" s="8" t="s">
        <v>814</v>
      </c>
      <c r="B199" s="8" t="s">
        <v>817</v>
      </c>
      <c r="C199" s="8" t="s">
        <v>52</v>
      </c>
      <c r="D199" s="8" t="s">
        <v>81</v>
      </c>
      <c r="E199" s="8" t="s">
        <v>41</v>
      </c>
      <c r="F199" s="8" t="s">
        <v>2505</v>
      </c>
      <c r="G199" s="8" t="s">
        <v>2506</v>
      </c>
      <c r="H199" s="8" t="s">
        <v>2507</v>
      </c>
      <c r="I199" s="8" t="s">
        <v>50</v>
      </c>
      <c r="J199" s="8" t="s">
        <v>51</v>
      </c>
      <c r="K199" s="6" t="s">
        <v>2508</v>
      </c>
      <c r="L199" s="8" t="s">
        <v>47</v>
      </c>
      <c r="M199" s="8" t="s">
        <v>1777</v>
      </c>
      <c r="N199" s="8" t="s">
        <v>41</v>
      </c>
      <c r="O199" s="23">
        <v>44168.0</v>
      </c>
      <c r="P199" s="6" t="s">
        <v>2089</v>
      </c>
      <c r="Q199" s="23">
        <v>47820.0</v>
      </c>
      <c r="R199" s="8" t="s">
        <v>46</v>
      </c>
      <c r="S199" s="8" t="s">
        <v>49</v>
      </c>
      <c r="T199" s="8" t="s">
        <v>44</v>
      </c>
      <c r="U199" s="8" t="s">
        <v>48</v>
      </c>
    </row>
    <row r="200">
      <c r="A200" s="8" t="s">
        <v>91</v>
      </c>
      <c r="B200" s="8" t="s">
        <v>94</v>
      </c>
      <c r="C200" s="8" t="s">
        <v>52</v>
      </c>
      <c r="D200" s="8" t="s">
        <v>81</v>
      </c>
      <c r="E200" s="8" t="s">
        <v>95</v>
      </c>
      <c r="F200" s="8" t="s">
        <v>2509</v>
      </c>
      <c r="G200" s="8" t="s">
        <v>2510</v>
      </c>
      <c r="H200" s="8" t="s">
        <v>2511</v>
      </c>
      <c r="I200" s="8" t="s">
        <v>100</v>
      </c>
      <c r="J200" s="8" t="s">
        <v>51</v>
      </c>
      <c r="K200" s="6" t="s">
        <v>2508</v>
      </c>
      <c r="L200" s="8" t="s">
        <v>47</v>
      </c>
      <c r="M200" s="8" t="s">
        <v>1777</v>
      </c>
      <c r="N200" s="8" t="s">
        <v>95</v>
      </c>
      <c r="O200" s="23">
        <v>44172.0</v>
      </c>
      <c r="P200" s="6" t="s">
        <v>2512</v>
      </c>
      <c r="Q200" s="23">
        <v>46728.0</v>
      </c>
      <c r="R200" s="8" t="s">
        <v>98</v>
      </c>
      <c r="S200" s="8" t="s">
        <v>81</v>
      </c>
      <c r="T200" s="8" t="s">
        <v>511</v>
      </c>
      <c r="U200" s="8" t="s">
        <v>48</v>
      </c>
    </row>
    <row r="201">
      <c r="A201" s="8" t="s">
        <v>1479</v>
      </c>
      <c r="B201" s="8" t="s">
        <v>1482</v>
      </c>
      <c r="C201" s="8" t="s">
        <v>52</v>
      </c>
      <c r="D201" s="8" t="s">
        <v>81</v>
      </c>
      <c r="E201" s="8" t="s">
        <v>41</v>
      </c>
      <c r="F201" s="8" t="s">
        <v>2513</v>
      </c>
      <c r="G201" s="8" t="s">
        <v>2514</v>
      </c>
      <c r="H201" s="8" t="s">
        <v>2515</v>
      </c>
      <c r="I201" s="8" t="s">
        <v>100</v>
      </c>
      <c r="J201" s="8" t="s">
        <v>51</v>
      </c>
      <c r="K201" s="6" t="s">
        <v>2516</v>
      </c>
      <c r="L201" s="8" t="s">
        <v>47</v>
      </c>
      <c r="M201" s="8" t="s">
        <v>1812</v>
      </c>
      <c r="N201" s="8" t="s">
        <v>41</v>
      </c>
      <c r="O201" s="23">
        <v>44172.0</v>
      </c>
      <c r="P201" s="6">
        <v>0.0</v>
      </c>
      <c r="Q201" s="23">
        <v>47094.0</v>
      </c>
      <c r="R201" s="8" t="s">
        <v>46</v>
      </c>
      <c r="S201" s="8" t="s">
        <v>49</v>
      </c>
      <c r="T201" s="8" t="s">
        <v>44</v>
      </c>
      <c r="U201" s="8" t="s">
        <v>48</v>
      </c>
    </row>
    <row r="202">
      <c r="A202" s="8" t="s">
        <v>322</v>
      </c>
      <c r="B202" s="8" t="s">
        <v>325</v>
      </c>
      <c r="C202" s="8" t="s">
        <v>52</v>
      </c>
      <c r="D202" s="8" t="s">
        <v>81</v>
      </c>
      <c r="E202" s="8" t="s">
        <v>326</v>
      </c>
      <c r="F202" s="8" t="s">
        <v>2517</v>
      </c>
      <c r="G202" s="8" t="s">
        <v>2518</v>
      </c>
      <c r="H202" s="8" t="s">
        <v>2519</v>
      </c>
      <c r="I202" s="8" t="s">
        <v>50</v>
      </c>
      <c r="J202" s="8" t="s">
        <v>51</v>
      </c>
      <c r="K202" s="6">
        <v>6.0362E7</v>
      </c>
      <c r="L202" s="8" t="s">
        <v>47</v>
      </c>
      <c r="M202" s="8" t="s">
        <v>1812</v>
      </c>
      <c r="N202" s="8" t="s">
        <v>326</v>
      </c>
      <c r="O202" s="23">
        <v>44174.0</v>
      </c>
      <c r="P202" s="6">
        <v>4.0</v>
      </c>
      <c r="Q202" s="23">
        <v>46000.0</v>
      </c>
      <c r="R202" s="8" t="s">
        <v>98</v>
      </c>
      <c r="S202" s="8" t="s">
        <v>81</v>
      </c>
      <c r="T202" s="8" t="s">
        <v>44</v>
      </c>
      <c r="U202" s="8" t="s">
        <v>48</v>
      </c>
    </row>
    <row r="203">
      <c r="A203" s="8" t="s">
        <v>1689</v>
      </c>
      <c r="B203" s="8" t="s">
        <v>1692</v>
      </c>
      <c r="C203" s="8" t="s">
        <v>52</v>
      </c>
      <c r="D203" s="27">
        <v>5.481</v>
      </c>
      <c r="E203" s="8" t="s">
        <v>41</v>
      </c>
      <c r="F203" s="8" t="s">
        <v>2520</v>
      </c>
      <c r="G203" s="8" t="s">
        <v>2521</v>
      </c>
      <c r="H203" s="8" t="s">
        <v>2522</v>
      </c>
      <c r="I203" s="8" t="s">
        <v>50</v>
      </c>
      <c r="J203" s="8" t="s">
        <v>51</v>
      </c>
      <c r="K203" s="6" t="s">
        <v>2523</v>
      </c>
      <c r="L203" s="8" t="s">
        <v>47</v>
      </c>
      <c r="M203" s="8" t="s">
        <v>1812</v>
      </c>
      <c r="N203" s="8" t="s">
        <v>41</v>
      </c>
      <c r="O203" s="23">
        <v>44180.0</v>
      </c>
      <c r="P203" s="7">
        <v>5875.0</v>
      </c>
      <c r="Q203" s="23">
        <v>46006.0</v>
      </c>
      <c r="R203" s="8" t="s">
        <v>98</v>
      </c>
      <c r="S203" s="8" t="s">
        <v>404</v>
      </c>
      <c r="T203" s="8" t="s">
        <v>44</v>
      </c>
      <c r="U203" s="8" t="s">
        <v>48</v>
      </c>
    </row>
    <row r="204">
      <c r="A204" s="8" t="s">
        <v>1566</v>
      </c>
      <c r="B204" s="8" t="s">
        <v>1569</v>
      </c>
      <c r="C204" s="8" t="s">
        <v>52</v>
      </c>
      <c r="D204" s="8" t="s">
        <v>81</v>
      </c>
      <c r="E204" s="8" t="s">
        <v>362</v>
      </c>
      <c r="F204" s="8" t="s">
        <v>2524</v>
      </c>
      <c r="G204" s="8" t="s">
        <v>2525</v>
      </c>
      <c r="H204" s="8" t="s">
        <v>2526</v>
      </c>
      <c r="I204" s="8" t="s">
        <v>50</v>
      </c>
      <c r="J204" s="8" t="s">
        <v>51</v>
      </c>
      <c r="K204" s="6">
        <v>2.697266E7</v>
      </c>
      <c r="L204" s="8" t="s">
        <v>47</v>
      </c>
      <c r="M204" s="8" t="s">
        <v>1777</v>
      </c>
      <c r="N204" s="8" t="s">
        <v>362</v>
      </c>
      <c r="O204" s="23">
        <v>44182.0</v>
      </c>
      <c r="P204" s="6">
        <v>3.0</v>
      </c>
      <c r="Q204" s="23">
        <v>46008.0</v>
      </c>
      <c r="R204" s="8" t="s">
        <v>98</v>
      </c>
      <c r="S204" s="8" t="s">
        <v>81</v>
      </c>
      <c r="T204" s="8" t="s">
        <v>142</v>
      </c>
      <c r="U204" s="8" t="s">
        <v>48</v>
      </c>
    </row>
    <row r="205">
      <c r="A205" s="8" t="s">
        <v>262</v>
      </c>
      <c r="B205" s="8" t="s">
        <v>265</v>
      </c>
      <c r="C205" s="8" t="s">
        <v>202</v>
      </c>
      <c r="D205" s="8" t="s">
        <v>81</v>
      </c>
      <c r="E205" s="8" t="s">
        <v>212</v>
      </c>
      <c r="F205" s="8" t="s">
        <v>2527</v>
      </c>
      <c r="G205" s="8" t="s">
        <v>2528</v>
      </c>
      <c r="H205" s="8" t="s">
        <v>2529</v>
      </c>
      <c r="I205" s="8" t="s">
        <v>50</v>
      </c>
      <c r="J205" s="8" t="s">
        <v>159</v>
      </c>
      <c r="K205" s="24">
        <v>7.0E8</v>
      </c>
      <c r="L205" s="8" t="s">
        <v>319</v>
      </c>
      <c r="M205" s="8" t="s">
        <v>1777</v>
      </c>
      <c r="N205" s="8" t="s">
        <v>212</v>
      </c>
      <c r="O205" s="23">
        <v>44214.0</v>
      </c>
      <c r="P205" s="7">
        <v>-409.0</v>
      </c>
      <c r="Q205" s="23">
        <v>46038.0</v>
      </c>
      <c r="R205" s="8" t="s">
        <v>46</v>
      </c>
      <c r="S205" s="8" t="s">
        <v>178</v>
      </c>
      <c r="T205" s="8" t="s">
        <v>142</v>
      </c>
      <c r="U205" s="8" t="s">
        <v>48</v>
      </c>
    </row>
    <row r="206">
      <c r="A206" s="8" t="s">
        <v>841</v>
      </c>
      <c r="B206" s="8" t="s">
        <v>844</v>
      </c>
      <c r="C206" s="8" t="s">
        <v>52</v>
      </c>
      <c r="D206" s="8" t="s">
        <v>81</v>
      </c>
      <c r="E206" s="8" t="s">
        <v>845</v>
      </c>
      <c r="F206" s="8" t="s">
        <v>2530</v>
      </c>
      <c r="G206" s="8" t="s">
        <v>2531</v>
      </c>
      <c r="H206" s="8" t="s">
        <v>2532</v>
      </c>
      <c r="I206" s="8" t="s">
        <v>50</v>
      </c>
      <c r="J206" s="8" t="s">
        <v>51</v>
      </c>
      <c r="K206" s="6" t="s">
        <v>2533</v>
      </c>
      <c r="L206" s="8" t="s">
        <v>47</v>
      </c>
      <c r="M206" s="8" t="s">
        <v>1777</v>
      </c>
      <c r="N206" s="8" t="s">
        <v>111</v>
      </c>
      <c r="O206" s="23">
        <v>44215.0</v>
      </c>
      <c r="P206" s="7">
        <v>125.0</v>
      </c>
      <c r="Q206" s="23">
        <v>46587.0</v>
      </c>
      <c r="R206" s="8" t="s">
        <v>46</v>
      </c>
      <c r="S206" s="8" t="s">
        <v>49</v>
      </c>
      <c r="T206" s="8" t="s">
        <v>44</v>
      </c>
      <c r="U206" s="8" t="s">
        <v>48</v>
      </c>
    </row>
    <row r="207">
      <c r="A207" s="8" t="s">
        <v>841</v>
      </c>
      <c r="B207" s="8" t="s">
        <v>844</v>
      </c>
      <c r="C207" s="8" t="s">
        <v>52</v>
      </c>
      <c r="D207" s="8" t="s">
        <v>81</v>
      </c>
      <c r="E207" s="8" t="s">
        <v>845</v>
      </c>
      <c r="F207" s="8" t="s">
        <v>2534</v>
      </c>
      <c r="G207" s="8" t="s">
        <v>2535</v>
      </c>
      <c r="H207" s="8" t="s">
        <v>2536</v>
      </c>
      <c r="I207" s="8" t="s">
        <v>50</v>
      </c>
      <c r="J207" s="8" t="s">
        <v>51</v>
      </c>
      <c r="K207" s="6" t="s">
        <v>2537</v>
      </c>
      <c r="L207" s="8" t="s">
        <v>47</v>
      </c>
      <c r="M207" s="8" t="s">
        <v>1777</v>
      </c>
      <c r="N207" s="8" t="s">
        <v>111</v>
      </c>
      <c r="O207" s="23">
        <v>44215.0</v>
      </c>
      <c r="P207" s="7">
        <v>625.0</v>
      </c>
      <c r="Q207" s="23">
        <v>48598.0</v>
      </c>
      <c r="R207" s="8" t="s">
        <v>46</v>
      </c>
      <c r="S207" s="8" t="s">
        <v>49</v>
      </c>
      <c r="T207" s="8" t="s">
        <v>44</v>
      </c>
      <c r="U207" s="8" t="s">
        <v>48</v>
      </c>
    </row>
    <row r="208">
      <c r="A208" s="8" t="s">
        <v>262</v>
      </c>
      <c r="B208" s="8" t="s">
        <v>265</v>
      </c>
      <c r="C208" s="8" t="s">
        <v>52</v>
      </c>
      <c r="D208" s="8" t="s">
        <v>81</v>
      </c>
      <c r="E208" s="8" t="s">
        <v>212</v>
      </c>
      <c r="F208" s="8" t="s">
        <v>2538</v>
      </c>
      <c r="G208" s="8" t="s">
        <v>2539</v>
      </c>
      <c r="H208" s="8" t="s">
        <v>2540</v>
      </c>
      <c r="I208" s="8" t="s">
        <v>50</v>
      </c>
      <c r="J208" s="8" t="s">
        <v>51</v>
      </c>
      <c r="K208" s="6">
        <v>3.63204E7</v>
      </c>
      <c r="L208" s="8" t="s">
        <v>268</v>
      </c>
      <c r="M208" s="8" t="s">
        <v>1777</v>
      </c>
      <c r="N208" s="8" t="s">
        <v>212</v>
      </c>
      <c r="O208" s="23">
        <v>44216.0</v>
      </c>
      <c r="P208" s="6" t="s">
        <v>2541</v>
      </c>
      <c r="Q208" s="23">
        <v>47868.0</v>
      </c>
      <c r="R208" s="8" t="s">
        <v>46</v>
      </c>
      <c r="S208" s="8" t="s">
        <v>269</v>
      </c>
      <c r="T208" s="8" t="s">
        <v>142</v>
      </c>
      <c r="U208" s="8" t="s">
        <v>48</v>
      </c>
    </row>
    <row r="209">
      <c r="A209" s="8" t="s">
        <v>262</v>
      </c>
      <c r="B209" s="8" t="s">
        <v>265</v>
      </c>
      <c r="C209" s="8" t="s">
        <v>52</v>
      </c>
      <c r="D209" s="8" t="s">
        <v>81</v>
      </c>
      <c r="E209" s="8" t="s">
        <v>212</v>
      </c>
      <c r="F209" s="8" t="s">
        <v>2542</v>
      </c>
      <c r="G209" s="8" t="s">
        <v>2543</v>
      </c>
      <c r="H209" s="8" t="s">
        <v>2544</v>
      </c>
      <c r="I209" s="8" t="s">
        <v>50</v>
      </c>
      <c r="J209" s="8" t="s">
        <v>51</v>
      </c>
      <c r="K209" s="6">
        <v>3.64461E7</v>
      </c>
      <c r="L209" s="8" t="s">
        <v>268</v>
      </c>
      <c r="M209" s="8" t="s">
        <v>1777</v>
      </c>
      <c r="N209" s="8" t="s">
        <v>212</v>
      </c>
      <c r="O209" s="23">
        <v>44217.0</v>
      </c>
      <c r="P209" s="6" t="s">
        <v>2545</v>
      </c>
      <c r="Q209" s="23">
        <v>47504.0</v>
      </c>
      <c r="R209" s="8" t="s">
        <v>46</v>
      </c>
      <c r="S209" s="8" t="s">
        <v>269</v>
      </c>
      <c r="T209" s="8" t="s">
        <v>142</v>
      </c>
      <c r="U209" s="8" t="s">
        <v>48</v>
      </c>
    </row>
    <row r="210">
      <c r="A210" s="8" t="s">
        <v>262</v>
      </c>
      <c r="B210" s="8" t="s">
        <v>265</v>
      </c>
      <c r="C210" s="8" t="s">
        <v>52</v>
      </c>
      <c r="D210" s="8" t="s">
        <v>81</v>
      </c>
      <c r="E210" s="8" t="s">
        <v>212</v>
      </c>
      <c r="F210" s="8" t="s">
        <v>2546</v>
      </c>
      <c r="G210" s="8" t="s">
        <v>2547</v>
      </c>
      <c r="H210" s="8" t="s">
        <v>2548</v>
      </c>
      <c r="I210" s="8" t="s">
        <v>50</v>
      </c>
      <c r="J210" s="8" t="s">
        <v>51</v>
      </c>
      <c r="K210" s="6" t="s">
        <v>2533</v>
      </c>
      <c r="L210" s="8" t="s">
        <v>319</v>
      </c>
      <c r="M210" s="8" t="s">
        <v>1777</v>
      </c>
      <c r="N210" s="8" t="s">
        <v>212</v>
      </c>
      <c r="O210" s="23">
        <v>44223.0</v>
      </c>
      <c r="P210" s="6" t="s">
        <v>2355</v>
      </c>
      <c r="Q210" s="23">
        <v>47875.0</v>
      </c>
      <c r="R210" s="8" t="s">
        <v>46</v>
      </c>
      <c r="S210" s="8" t="s">
        <v>178</v>
      </c>
      <c r="T210" s="8" t="s">
        <v>142</v>
      </c>
      <c r="U210" s="8" t="s">
        <v>48</v>
      </c>
    </row>
    <row r="211">
      <c r="A211" s="8" t="s">
        <v>304</v>
      </c>
      <c r="B211" s="8" t="s">
        <v>307</v>
      </c>
      <c r="C211" s="8" t="s">
        <v>52</v>
      </c>
      <c r="D211" s="8" t="s">
        <v>81</v>
      </c>
      <c r="E211" s="8" t="s">
        <v>295</v>
      </c>
      <c r="F211" s="8" t="s">
        <v>2549</v>
      </c>
      <c r="G211" s="8" t="s">
        <v>2550</v>
      </c>
      <c r="H211" s="8" t="s">
        <v>2551</v>
      </c>
      <c r="I211" s="8" t="s">
        <v>50</v>
      </c>
      <c r="J211" s="8" t="s">
        <v>51</v>
      </c>
      <c r="K211" s="6" t="s">
        <v>2552</v>
      </c>
      <c r="L211" s="8" t="s">
        <v>47</v>
      </c>
      <c r="M211" s="8" t="s">
        <v>1777</v>
      </c>
      <c r="N211" s="8" t="s">
        <v>111</v>
      </c>
      <c r="O211" s="23">
        <v>44223.0</v>
      </c>
      <c r="P211" s="6" t="s">
        <v>1782</v>
      </c>
      <c r="Q211" s="23">
        <v>47875.0</v>
      </c>
      <c r="R211" s="8" t="s">
        <v>46</v>
      </c>
      <c r="S211" s="8" t="s">
        <v>49</v>
      </c>
      <c r="T211" s="8" t="s">
        <v>44</v>
      </c>
      <c r="U211" s="8" t="s">
        <v>48</v>
      </c>
    </row>
    <row r="212">
      <c r="A212" s="8" t="s">
        <v>262</v>
      </c>
      <c r="B212" s="8" t="s">
        <v>265</v>
      </c>
      <c r="C212" s="8" t="s">
        <v>52</v>
      </c>
      <c r="D212" s="8" t="s">
        <v>81</v>
      </c>
      <c r="E212" s="8" t="s">
        <v>212</v>
      </c>
      <c r="F212" s="8" t="s">
        <v>2553</v>
      </c>
      <c r="G212" s="8" t="s">
        <v>2554</v>
      </c>
      <c r="H212" s="8" t="s">
        <v>2555</v>
      </c>
      <c r="I212" s="8" t="s">
        <v>50</v>
      </c>
      <c r="J212" s="8" t="s">
        <v>51</v>
      </c>
      <c r="K212" s="6">
        <v>7.881315E7</v>
      </c>
      <c r="L212" s="8" t="s">
        <v>268</v>
      </c>
      <c r="M212" s="8" t="s">
        <v>1777</v>
      </c>
      <c r="N212" s="8" t="s">
        <v>212</v>
      </c>
      <c r="O212" s="23">
        <v>44224.0</v>
      </c>
      <c r="P212" s="6" t="s">
        <v>2355</v>
      </c>
      <c r="Q212" s="23">
        <v>45317.0</v>
      </c>
      <c r="R212" s="8" t="s">
        <v>46</v>
      </c>
      <c r="S212" s="8" t="s">
        <v>269</v>
      </c>
      <c r="T212" s="8" t="s">
        <v>142</v>
      </c>
      <c r="U212" s="8" t="s">
        <v>48</v>
      </c>
    </row>
    <row r="213">
      <c r="A213" s="8" t="s">
        <v>262</v>
      </c>
      <c r="B213" s="8" t="s">
        <v>265</v>
      </c>
      <c r="C213" s="8" t="s">
        <v>52</v>
      </c>
      <c r="D213" s="8" t="s">
        <v>81</v>
      </c>
      <c r="E213" s="8" t="s">
        <v>212</v>
      </c>
      <c r="F213" s="8" t="s">
        <v>2556</v>
      </c>
      <c r="G213" s="8" t="s">
        <v>2557</v>
      </c>
      <c r="H213" s="8" t="s">
        <v>2558</v>
      </c>
      <c r="I213" s="8" t="s">
        <v>50</v>
      </c>
      <c r="J213" s="8" t="s">
        <v>51</v>
      </c>
      <c r="K213" s="6">
        <v>6.06915E7</v>
      </c>
      <c r="L213" s="8" t="s">
        <v>268</v>
      </c>
      <c r="M213" s="8" t="s">
        <v>98</v>
      </c>
      <c r="N213" s="8" t="s">
        <v>212</v>
      </c>
      <c r="O213" s="23">
        <v>44237.0</v>
      </c>
      <c r="P213" s="6" t="s">
        <v>2355</v>
      </c>
      <c r="Q213" s="23">
        <v>45334.0</v>
      </c>
      <c r="R213" s="8" t="s">
        <v>46</v>
      </c>
      <c r="S213" s="8" t="s">
        <v>269</v>
      </c>
      <c r="T213" s="8" t="s">
        <v>142</v>
      </c>
      <c r="U213" s="8" t="s">
        <v>48</v>
      </c>
    </row>
    <row r="214">
      <c r="A214" s="8" t="s">
        <v>1479</v>
      </c>
      <c r="B214" s="8" t="s">
        <v>1482</v>
      </c>
      <c r="C214" s="8" t="s">
        <v>52</v>
      </c>
      <c r="D214" s="8" t="s">
        <v>81</v>
      </c>
      <c r="E214" s="8" t="s">
        <v>41</v>
      </c>
      <c r="F214" s="8" t="s">
        <v>2559</v>
      </c>
      <c r="G214" s="8" t="s">
        <v>2560</v>
      </c>
      <c r="H214" s="8" t="s">
        <v>2561</v>
      </c>
      <c r="I214" s="8" t="s">
        <v>100</v>
      </c>
      <c r="J214" s="8" t="s">
        <v>51</v>
      </c>
      <c r="K214" s="6" t="s">
        <v>2508</v>
      </c>
      <c r="L214" s="8" t="s">
        <v>47</v>
      </c>
      <c r="M214" s="8" t="s">
        <v>1937</v>
      </c>
      <c r="N214" s="8" t="s">
        <v>41</v>
      </c>
      <c r="O214" s="23">
        <v>44242.0</v>
      </c>
      <c r="P214" s="6">
        <v>0.0</v>
      </c>
      <c r="Q214" s="23">
        <v>45884.0</v>
      </c>
      <c r="R214" s="8" t="s">
        <v>46</v>
      </c>
      <c r="S214" s="8" t="s">
        <v>49</v>
      </c>
      <c r="T214" s="8" t="s">
        <v>44</v>
      </c>
      <c r="U214" s="8" t="s">
        <v>48</v>
      </c>
    </row>
    <row r="215">
      <c r="A215" s="8" t="s">
        <v>304</v>
      </c>
      <c r="B215" s="8" t="s">
        <v>307</v>
      </c>
      <c r="C215" s="8" t="s">
        <v>118</v>
      </c>
      <c r="D215" s="6" t="s">
        <v>2562</v>
      </c>
      <c r="E215" s="8" t="s">
        <v>295</v>
      </c>
      <c r="F215" s="8" t="s">
        <v>2563</v>
      </c>
      <c r="G215" s="8" t="s">
        <v>2564</v>
      </c>
      <c r="H215" s="8" t="s">
        <v>2565</v>
      </c>
      <c r="I215" s="8" t="s">
        <v>50</v>
      </c>
      <c r="J215" s="8" t="s">
        <v>51</v>
      </c>
      <c r="K215" s="6">
        <v>2.821578E7</v>
      </c>
      <c r="L215" s="8" t="s">
        <v>47</v>
      </c>
      <c r="M215" s="8" t="s">
        <v>1777</v>
      </c>
      <c r="N215" s="8" t="s">
        <v>111</v>
      </c>
      <c r="O215" s="23">
        <v>44252.0</v>
      </c>
      <c r="P215" s="6" t="s">
        <v>2562</v>
      </c>
      <c r="Q215" s="23">
        <v>45713.0</v>
      </c>
      <c r="R215" s="8" t="s">
        <v>46</v>
      </c>
      <c r="S215" s="8" t="s">
        <v>81</v>
      </c>
      <c r="T215" s="8" t="s">
        <v>142</v>
      </c>
      <c r="U215" s="8" t="s">
        <v>1121</v>
      </c>
    </row>
    <row r="216">
      <c r="A216" s="8" t="s">
        <v>262</v>
      </c>
      <c r="B216" s="8" t="s">
        <v>265</v>
      </c>
      <c r="C216" s="8" t="s">
        <v>52</v>
      </c>
      <c r="D216" s="8" t="s">
        <v>81</v>
      </c>
      <c r="E216" s="8" t="s">
        <v>212</v>
      </c>
      <c r="F216" s="8" t="s">
        <v>2566</v>
      </c>
      <c r="G216" s="8" t="s">
        <v>2567</v>
      </c>
      <c r="H216" s="8" t="s">
        <v>2568</v>
      </c>
      <c r="I216" s="8" t="s">
        <v>50</v>
      </c>
      <c r="J216" s="8" t="s">
        <v>51</v>
      </c>
      <c r="K216" s="6" t="s">
        <v>2569</v>
      </c>
      <c r="L216" s="8" t="s">
        <v>319</v>
      </c>
      <c r="M216" s="8" t="s">
        <v>1777</v>
      </c>
      <c r="N216" s="8" t="s">
        <v>212</v>
      </c>
      <c r="O216" s="23">
        <v>44252.0</v>
      </c>
      <c r="P216" s="6" t="s">
        <v>2355</v>
      </c>
      <c r="Q216" s="23">
        <v>48180.0</v>
      </c>
      <c r="R216" s="8" t="s">
        <v>46</v>
      </c>
      <c r="S216" s="8" t="s">
        <v>178</v>
      </c>
      <c r="T216" s="8" t="s">
        <v>142</v>
      </c>
      <c r="U216" s="8" t="s">
        <v>48</v>
      </c>
    </row>
    <row r="217">
      <c r="A217" s="8" t="s">
        <v>262</v>
      </c>
      <c r="B217" s="8" t="s">
        <v>265</v>
      </c>
      <c r="C217" s="8" t="s">
        <v>52</v>
      </c>
      <c r="D217" s="6" t="s">
        <v>2570</v>
      </c>
      <c r="E217" s="8" t="s">
        <v>212</v>
      </c>
      <c r="F217" s="8" t="s">
        <v>2571</v>
      </c>
      <c r="G217" s="8" t="s">
        <v>2572</v>
      </c>
      <c r="H217" s="8" t="s">
        <v>2573</v>
      </c>
      <c r="I217" s="8" t="s">
        <v>50</v>
      </c>
      <c r="J217" s="8" t="s">
        <v>51</v>
      </c>
      <c r="K217" s="6">
        <v>1.20703E7</v>
      </c>
      <c r="L217" s="8" t="s">
        <v>268</v>
      </c>
      <c r="M217" s="8" t="s">
        <v>98</v>
      </c>
      <c r="N217" s="8" t="s">
        <v>212</v>
      </c>
      <c r="O217" s="23">
        <v>44258.0</v>
      </c>
      <c r="P217" s="6" t="s">
        <v>2355</v>
      </c>
      <c r="Q217" s="23">
        <v>45379.0</v>
      </c>
      <c r="R217" s="8" t="s">
        <v>46</v>
      </c>
      <c r="S217" s="8" t="s">
        <v>269</v>
      </c>
      <c r="T217" s="8" t="s">
        <v>142</v>
      </c>
      <c r="U217" s="8" t="s">
        <v>48</v>
      </c>
    </row>
    <row r="218">
      <c r="A218" s="8" t="s">
        <v>262</v>
      </c>
      <c r="B218" s="8" t="s">
        <v>265</v>
      </c>
      <c r="C218" s="8" t="s">
        <v>52</v>
      </c>
      <c r="D218" s="7">
        <v>158.0</v>
      </c>
      <c r="E218" s="8" t="s">
        <v>212</v>
      </c>
      <c r="F218" s="8" t="s">
        <v>2574</v>
      </c>
      <c r="G218" s="8" t="s">
        <v>2575</v>
      </c>
      <c r="H218" s="8" t="s">
        <v>2576</v>
      </c>
      <c r="I218" s="8" t="s">
        <v>50</v>
      </c>
      <c r="J218" s="8" t="s">
        <v>51</v>
      </c>
      <c r="K218" s="6">
        <v>8.9955E7</v>
      </c>
      <c r="L218" s="8" t="s">
        <v>2577</v>
      </c>
      <c r="M218" s="8" t="s">
        <v>2578</v>
      </c>
      <c r="N218" s="8" t="s">
        <v>212</v>
      </c>
      <c r="O218" s="23">
        <v>44259.0</v>
      </c>
      <c r="P218" s="6" t="s">
        <v>1924</v>
      </c>
      <c r="Q218" s="23">
        <v>47546.0</v>
      </c>
      <c r="R218" s="8" t="s">
        <v>46</v>
      </c>
      <c r="S218" s="8" t="s">
        <v>269</v>
      </c>
      <c r="T218" s="8" t="s">
        <v>142</v>
      </c>
      <c r="U218" s="8" t="s">
        <v>48</v>
      </c>
    </row>
    <row r="219">
      <c r="A219" s="8" t="s">
        <v>262</v>
      </c>
      <c r="B219" s="8" t="s">
        <v>265</v>
      </c>
      <c r="C219" s="8" t="s">
        <v>52</v>
      </c>
      <c r="D219" s="8" t="s">
        <v>81</v>
      </c>
      <c r="E219" s="8" t="s">
        <v>212</v>
      </c>
      <c r="F219" s="8" t="s">
        <v>2579</v>
      </c>
      <c r="G219" s="8" t="s">
        <v>2580</v>
      </c>
      <c r="H219" s="8" t="s">
        <v>2581</v>
      </c>
      <c r="I219" s="8" t="s">
        <v>50</v>
      </c>
      <c r="J219" s="8" t="s">
        <v>51</v>
      </c>
      <c r="K219" s="6">
        <v>1.1948E7</v>
      </c>
      <c r="L219" s="8" t="s">
        <v>268</v>
      </c>
      <c r="M219" s="8" t="s">
        <v>1777</v>
      </c>
      <c r="N219" s="8" t="s">
        <v>212</v>
      </c>
      <c r="O219" s="23">
        <v>44267.0</v>
      </c>
      <c r="P219" s="6" t="s">
        <v>2355</v>
      </c>
      <c r="Q219" s="23">
        <v>47189.0</v>
      </c>
      <c r="R219" s="8" t="s">
        <v>46</v>
      </c>
      <c r="S219" s="8" t="s">
        <v>269</v>
      </c>
      <c r="T219" s="8" t="s">
        <v>142</v>
      </c>
      <c r="U219" s="8" t="s">
        <v>48</v>
      </c>
    </row>
    <row r="220">
      <c r="A220" s="8" t="s">
        <v>262</v>
      </c>
      <c r="B220" s="8" t="s">
        <v>265</v>
      </c>
      <c r="C220" s="8" t="s">
        <v>52</v>
      </c>
      <c r="D220" s="8" t="s">
        <v>81</v>
      </c>
      <c r="E220" s="8" t="s">
        <v>212</v>
      </c>
      <c r="F220" s="8" t="s">
        <v>2582</v>
      </c>
      <c r="G220" s="8" t="s">
        <v>2583</v>
      </c>
      <c r="H220" s="8" t="s">
        <v>2584</v>
      </c>
      <c r="I220" s="8" t="s">
        <v>50</v>
      </c>
      <c r="J220" s="8" t="s">
        <v>51</v>
      </c>
      <c r="K220" s="6">
        <v>1.19293E7</v>
      </c>
      <c r="L220" s="8" t="s">
        <v>268</v>
      </c>
      <c r="M220" s="8" t="s">
        <v>1777</v>
      </c>
      <c r="N220" s="8" t="s">
        <v>212</v>
      </c>
      <c r="O220" s="23">
        <v>44273.0</v>
      </c>
      <c r="P220" s="7">
        <v>118.0</v>
      </c>
      <c r="Q220" s="23">
        <v>47560.0</v>
      </c>
      <c r="R220" s="8" t="s">
        <v>46</v>
      </c>
      <c r="S220" s="8" t="s">
        <v>269</v>
      </c>
      <c r="T220" s="8" t="s">
        <v>142</v>
      </c>
      <c r="U220" s="8" t="s">
        <v>48</v>
      </c>
    </row>
    <row r="221">
      <c r="A221" s="8" t="s">
        <v>194</v>
      </c>
      <c r="B221" s="8" t="s">
        <v>197</v>
      </c>
      <c r="C221" s="8" t="s">
        <v>202</v>
      </c>
      <c r="D221" s="8" t="s">
        <v>81</v>
      </c>
      <c r="E221" s="8" t="s">
        <v>198</v>
      </c>
      <c r="F221" s="8" t="s">
        <v>2585</v>
      </c>
      <c r="G221" s="8" t="s">
        <v>2586</v>
      </c>
      <c r="H221" s="8" t="s">
        <v>2587</v>
      </c>
      <c r="I221" s="8" t="s">
        <v>50</v>
      </c>
      <c r="J221" s="8" t="s">
        <v>159</v>
      </c>
      <c r="K221" s="6">
        <v>2.30074E7</v>
      </c>
      <c r="L221" s="8" t="s">
        <v>47</v>
      </c>
      <c r="M221" s="8" t="s">
        <v>1777</v>
      </c>
      <c r="N221" s="8" t="s">
        <v>198</v>
      </c>
      <c r="O221" s="23">
        <v>44284.0</v>
      </c>
      <c r="P221" s="7">
        <v>646.0</v>
      </c>
      <c r="Q221" s="23">
        <v>45014.0</v>
      </c>
      <c r="R221" s="8" t="s">
        <v>533</v>
      </c>
      <c r="S221" s="8" t="s">
        <v>81</v>
      </c>
      <c r="T221" s="8" t="s">
        <v>142</v>
      </c>
      <c r="U221" s="8" t="s">
        <v>201</v>
      </c>
    </row>
    <row r="222">
      <c r="A222" s="8" t="s">
        <v>358</v>
      </c>
      <c r="B222" s="8" t="s">
        <v>361</v>
      </c>
      <c r="C222" s="8" t="s">
        <v>52</v>
      </c>
      <c r="D222" s="8" t="s">
        <v>81</v>
      </c>
      <c r="E222" s="8" t="s">
        <v>362</v>
      </c>
      <c r="F222" s="8" t="s">
        <v>2588</v>
      </c>
      <c r="G222" s="8" t="s">
        <v>98</v>
      </c>
      <c r="H222" s="8" t="s">
        <v>2589</v>
      </c>
      <c r="I222" s="8" t="s">
        <v>50</v>
      </c>
      <c r="J222" s="8" t="s">
        <v>51</v>
      </c>
      <c r="K222" s="6" t="s">
        <v>2590</v>
      </c>
      <c r="L222" s="8" t="s">
        <v>47</v>
      </c>
      <c r="M222" s="8" t="s">
        <v>98</v>
      </c>
      <c r="N222" s="8" t="s">
        <v>362</v>
      </c>
      <c r="O222" s="23">
        <v>44286.0</v>
      </c>
      <c r="P222" s="6">
        <v>0.0</v>
      </c>
      <c r="Q222" s="23">
        <v>45016.0</v>
      </c>
      <c r="R222" s="8" t="s">
        <v>2591</v>
      </c>
      <c r="S222" s="8" t="s">
        <v>81</v>
      </c>
      <c r="T222" s="8" t="s">
        <v>142</v>
      </c>
      <c r="U222" s="8" t="s">
        <v>48</v>
      </c>
    </row>
    <row r="223">
      <c r="A223" s="8" t="s">
        <v>841</v>
      </c>
      <c r="B223" s="8" t="s">
        <v>844</v>
      </c>
      <c r="C223" s="8" t="s">
        <v>52</v>
      </c>
      <c r="D223" s="8" t="s">
        <v>81</v>
      </c>
      <c r="E223" s="8" t="s">
        <v>845</v>
      </c>
      <c r="F223" s="8" t="s">
        <v>2592</v>
      </c>
      <c r="G223" s="8" t="s">
        <v>2593</v>
      </c>
      <c r="H223" s="8" t="s">
        <v>2594</v>
      </c>
      <c r="I223" s="8" t="s">
        <v>50</v>
      </c>
      <c r="J223" s="8" t="s">
        <v>51</v>
      </c>
      <c r="K223" s="6" t="s">
        <v>2595</v>
      </c>
      <c r="L223" s="8" t="s">
        <v>47</v>
      </c>
      <c r="M223" s="8" t="s">
        <v>1777</v>
      </c>
      <c r="N223" s="8" t="s">
        <v>111</v>
      </c>
      <c r="O223" s="23">
        <v>44292.0</v>
      </c>
      <c r="P223" s="7">
        <v>625.0</v>
      </c>
      <c r="Q223" s="23">
        <v>47579.0</v>
      </c>
      <c r="R223" s="8" t="s">
        <v>46</v>
      </c>
      <c r="S223" s="8" t="s">
        <v>49</v>
      </c>
      <c r="T223" s="8" t="s">
        <v>44</v>
      </c>
      <c r="U223" s="8" t="s">
        <v>48</v>
      </c>
    </row>
    <row r="224">
      <c r="A224" s="8" t="s">
        <v>262</v>
      </c>
      <c r="B224" s="8" t="s">
        <v>265</v>
      </c>
      <c r="C224" s="8" t="s">
        <v>202</v>
      </c>
      <c r="D224" s="8" t="s">
        <v>81</v>
      </c>
      <c r="E224" s="8" t="s">
        <v>212</v>
      </c>
      <c r="F224" s="8" t="s">
        <v>2596</v>
      </c>
      <c r="G224" s="8" t="s">
        <v>2597</v>
      </c>
      <c r="H224" s="8" t="s">
        <v>2598</v>
      </c>
      <c r="I224" s="8" t="s">
        <v>50</v>
      </c>
      <c r="J224" s="8" t="s">
        <v>159</v>
      </c>
      <c r="K224" s="6" t="s">
        <v>2282</v>
      </c>
      <c r="L224" s="8" t="s">
        <v>319</v>
      </c>
      <c r="M224" s="8" t="s">
        <v>1777</v>
      </c>
      <c r="N224" s="8" t="s">
        <v>212</v>
      </c>
      <c r="O224" s="23">
        <v>44305.0</v>
      </c>
      <c r="P224" s="6">
        <v>0.0</v>
      </c>
      <c r="Q224" s="23">
        <v>46129.0</v>
      </c>
      <c r="R224" s="8" t="s">
        <v>46</v>
      </c>
      <c r="S224" s="8" t="s">
        <v>178</v>
      </c>
      <c r="T224" s="8" t="s">
        <v>142</v>
      </c>
      <c r="U224" s="8" t="s">
        <v>48</v>
      </c>
    </row>
    <row r="225">
      <c r="A225" s="8" t="s">
        <v>262</v>
      </c>
      <c r="B225" s="8" t="s">
        <v>265</v>
      </c>
      <c r="C225" s="8" t="s">
        <v>52</v>
      </c>
      <c r="D225" s="8" t="s">
        <v>81</v>
      </c>
      <c r="E225" s="8" t="s">
        <v>212</v>
      </c>
      <c r="F225" s="8" t="s">
        <v>2599</v>
      </c>
      <c r="G225" s="8" t="s">
        <v>2600</v>
      </c>
      <c r="H225" s="8" t="s">
        <v>2601</v>
      </c>
      <c r="I225" s="8" t="s">
        <v>50</v>
      </c>
      <c r="J225" s="8" t="s">
        <v>51</v>
      </c>
      <c r="K225" s="6" t="s">
        <v>2602</v>
      </c>
      <c r="L225" s="8" t="s">
        <v>319</v>
      </c>
      <c r="M225" s="8" t="s">
        <v>1777</v>
      </c>
      <c r="N225" s="8" t="s">
        <v>212</v>
      </c>
      <c r="O225" s="23">
        <v>44335.0</v>
      </c>
      <c r="P225" s="6" t="s">
        <v>2089</v>
      </c>
      <c r="Q225" s="23">
        <v>48718.0</v>
      </c>
      <c r="R225" s="8" t="s">
        <v>46</v>
      </c>
      <c r="S225" s="8" t="s">
        <v>178</v>
      </c>
      <c r="T225" s="8" t="s">
        <v>142</v>
      </c>
      <c r="U225" s="8" t="s">
        <v>48</v>
      </c>
    </row>
    <row r="226">
      <c r="A226" s="8" t="s">
        <v>1066</v>
      </c>
      <c r="B226" s="8" t="s">
        <v>1069</v>
      </c>
      <c r="C226" s="8" t="s">
        <v>52</v>
      </c>
      <c r="D226" s="8" t="s">
        <v>81</v>
      </c>
      <c r="E226" s="8" t="s">
        <v>95</v>
      </c>
      <c r="F226" s="8" t="s">
        <v>2603</v>
      </c>
      <c r="G226" s="8" t="s">
        <v>2604</v>
      </c>
      <c r="H226" s="8" t="s">
        <v>2605</v>
      </c>
      <c r="I226" s="8" t="s">
        <v>299</v>
      </c>
      <c r="J226" s="8" t="s">
        <v>51</v>
      </c>
      <c r="K226" s="6">
        <v>3.282093E7</v>
      </c>
      <c r="L226" s="8" t="s">
        <v>744</v>
      </c>
      <c r="M226" s="8" t="s">
        <v>98</v>
      </c>
      <c r="N226" s="8" t="s">
        <v>95</v>
      </c>
      <c r="O226" s="23">
        <v>44333.0</v>
      </c>
      <c r="P226" s="6">
        <v>0.0</v>
      </c>
      <c r="Q226" s="23">
        <v>45063.0</v>
      </c>
      <c r="R226" s="8" t="s">
        <v>46</v>
      </c>
      <c r="S226" s="8" t="s">
        <v>81</v>
      </c>
      <c r="T226" s="8" t="s">
        <v>142</v>
      </c>
      <c r="U226" s="8" t="s">
        <v>48</v>
      </c>
    </row>
    <row r="227">
      <c r="A227" s="8" t="s">
        <v>911</v>
      </c>
      <c r="B227" s="8" t="s">
        <v>914</v>
      </c>
      <c r="C227" s="8" t="s">
        <v>118</v>
      </c>
      <c r="D227" s="7">
        <v>3781.0</v>
      </c>
      <c r="E227" s="8" t="s">
        <v>362</v>
      </c>
      <c r="F227" s="8" t="s">
        <v>2606</v>
      </c>
      <c r="G227" s="8" t="s">
        <v>2607</v>
      </c>
      <c r="H227" s="8" t="s">
        <v>2608</v>
      </c>
      <c r="I227" s="8" t="s">
        <v>50</v>
      </c>
      <c r="J227" s="8" t="s">
        <v>51</v>
      </c>
      <c r="K227" s="24">
        <v>5.0E8</v>
      </c>
      <c r="L227" s="8" t="s">
        <v>47</v>
      </c>
      <c r="M227" s="8" t="s">
        <v>1812</v>
      </c>
      <c r="N227" s="8" t="s">
        <v>155</v>
      </c>
      <c r="O227" s="23">
        <v>44344.0</v>
      </c>
      <c r="P227" s="6" t="s">
        <v>2485</v>
      </c>
      <c r="Q227" s="23">
        <v>55301.0</v>
      </c>
      <c r="R227" s="8" t="s">
        <v>115</v>
      </c>
      <c r="S227" s="8" t="s">
        <v>49</v>
      </c>
      <c r="T227" s="8" t="s">
        <v>44</v>
      </c>
      <c r="U227" s="8" t="s">
        <v>116</v>
      </c>
    </row>
    <row r="228">
      <c r="A228" s="8" t="s">
        <v>911</v>
      </c>
      <c r="B228" s="8" t="s">
        <v>914</v>
      </c>
      <c r="C228" s="8" t="s">
        <v>118</v>
      </c>
      <c r="D228" s="7">
        <v>3781.0</v>
      </c>
      <c r="E228" s="8" t="s">
        <v>362</v>
      </c>
      <c r="F228" s="8" t="s">
        <v>2609</v>
      </c>
      <c r="G228" s="8" t="s">
        <v>2610</v>
      </c>
      <c r="H228" s="8" t="s">
        <v>2611</v>
      </c>
      <c r="I228" s="8" t="s">
        <v>50</v>
      </c>
      <c r="J228" s="8" t="s">
        <v>51</v>
      </c>
      <c r="K228" s="24">
        <v>5.0E8</v>
      </c>
      <c r="L228" s="8" t="s">
        <v>47</v>
      </c>
      <c r="M228" s="8" t="s">
        <v>1812</v>
      </c>
      <c r="N228" s="8" t="s">
        <v>155</v>
      </c>
      <c r="O228" s="23">
        <v>44344.0</v>
      </c>
      <c r="P228" s="6" t="s">
        <v>2485</v>
      </c>
      <c r="Q228" s="23">
        <v>55301.0</v>
      </c>
      <c r="R228" s="8" t="s">
        <v>125</v>
      </c>
      <c r="S228" s="8" t="s">
        <v>49</v>
      </c>
      <c r="T228" s="8" t="s">
        <v>44</v>
      </c>
      <c r="U228" s="8" t="s">
        <v>116</v>
      </c>
    </row>
    <row r="229">
      <c r="A229" s="8" t="s">
        <v>262</v>
      </c>
      <c r="B229" s="8" t="s">
        <v>265</v>
      </c>
      <c r="C229" s="8" t="s">
        <v>52</v>
      </c>
      <c r="D229" s="8" t="s">
        <v>81</v>
      </c>
      <c r="E229" s="8" t="s">
        <v>212</v>
      </c>
      <c r="F229" s="8" t="s">
        <v>2612</v>
      </c>
      <c r="G229" s="8" t="s">
        <v>2613</v>
      </c>
      <c r="H229" s="8" t="s">
        <v>2614</v>
      </c>
      <c r="I229" s="8" t="s">
        <v>50</v>
      </c>
      <c r="J229" s="8" t="s">
        <v>51</v>
      </c>
      <c r="K229" s="6" t="s">
        <v>2615</v>
      </c>
      <c r="L229" s="8" t="s">
        <v>2577</v>
      </c>
      <c r="M229" s="8" t="s">
        <v>2578</v>
      </c>
      <c r="N229" s="8" t="s">
        <v>212</v>
      </c>
      <c r="O229" s="23">
        <v>44376.0</v>
      </c>
      <c r="P229" s="7">
        <v>625.0</v>
      </c>
      <c r="Q229" s="23">
        <v>48029.0</v>
      </c>
      <c r="R229" s="8" t="s">
        <v>46</v>
      </c>
      <c r="S229" s="8" t="s">
        <v>100</v>
      </c>
      <c r="T229" s="8" t="s">
        <v>142</v>
      </c>
      <c r="U229" s="8" t="s">
        <v>48</v>
      </c>
    </row>
    <row r="230">
      <c r="A230" s="8" t="s">
        <v>1479</v>
      </c>
      <c r="B230" s="8" t="s">
        <v>1482</v>
      </c>
      <c r="C230" s="8" t="s">
        <v>52</v>
      </c>
      <c r="D230" s="8" t="s">
        <v>81</v>
      </c>
      <c r="E230" s="8" t="s">
        <v>41</v>
      </c>
      <c r="F230" s="8" t="s">
        <v>2616</v>
      </c>
      <c r="G230" s="8" t="s">
        <v>2617</v>
      </c>
      <c r="H230" s="8" t="s">
        <v>2618</v>
      </c>
      <c r="I230" s="8" t="s">
        <v>100</v>
      </c>
      <c r="J230" s="8" t="s">
        <v>51</v>
      </c>
      <c r="K230" s="6" t="s">
        <v>2619</v>
      </c>
      <c r="L230" s="8" t="s">
        <v>47</v>
      </c>
      <c r="M230" s="8" t="s">
        <v>1937</v>
      </c>
      <c r="N230" s="8" t="s">
        <v>41</v>
      </c>
      <c r="O230" s="23">
        <v>44377.0</v>
      </c>
      <c r="P230" s="7">
        <v>625.0</v>
      </c>
      <c r="Q230" s="23">
        <v>48029.0</v>
      </c>
      <c r="R230" s="8" t="s">
        <v>46</v>
      </c>
      <c r="S230" s="8" t="s">
        <v>49</v>
      </c>
      <c r="T230" s="8" t="s">
        <v>44</v>
      </c>
      <c r="U230" s="8" t="s">
        <v>48</v>
      </c>
    </row>
    <row r="231">
      <c r="A231" s="8" t="s">
        <v>885</v>
      </c>
      <c r="B231" s="8" t="s">
        <v>888</v>
      </c>
      <c r="C231" s="8" t="s">
        <v>52</v>
      </c>
      <c r="D231" s="8" t="s">
        <v>81</v>
      </c>
      <c r="E231" s="8" t="s">
        <v>212</v>
      </c>
      <c r="F231" s="8" t="s">
        <v>2620</v>
      </c>
      <c r="G231" s="8" t="s">
        <v>98</v>
      </c>
      <c r="H231" s="8" t="s">
        <v>2621</v>
      </c>
      <c r="I231" s="8" t="s">
        <v>50</v>
      </c>
      <c r="J231" s="8" t="s">
        <v>51</v>
      </c>
      <c r="K231" s="6">
        <v>2.3437E7</v>
      </c>
      <c r="L231" s="8" t="s">
        <v>47</v>
      </c>
      <c r="M231" s="8" t="s">
        <v>98</v>
      </c>
      <c r="N231" s="8" t="s">
        <v>212</v>
      </c>
      <c r="O231" s="23">
        <v>44285.0</v>
      </c>
      <c r="P231" s="6">
        <v>0.0</v>
      </c>
      <c r="Q231" s="23">
        <v>46842.0</v>
      </c>
      <c r="R231" s="8" t="s">
        <v>167</v>
      </c>
      <c r="S231" s="8" t="s">
        <v>81</v>
      </c>
      <c r="T231" s="8" t="s">
        <v>142</v>
      </c>
      <c r="U231" s="8" t="s">
        <v>48</v>
      </c>
    </row>
    <row r="232">
      <c r="A232" s="8" t="s">
        <v>911</v>
      </c>
      <c r="B232" s="8" t="s">
        <v>914</v>
      </c>
      <c r="C232" s="8" t="s">
        <v>52</v>
      </c>
      <c r="D232" s="7">
        <v>1032.0</v>
      </c>
      <c r="E232" s="8" t="s">
        <v>362</v>
      </c>
      <c r="F232" s="8" t="s">
        <v>2622</v>
      </c>
      <c r="G232" s="8" t="s">
        <v>2623</v>
      </c>
      <c r="H232" s="8" t="s">
        <v>2624</v>
      </c>
      <c r="I232" s="8" t="s">
        <v>50</v>
      </c>
      <c r="J232" s="8" t="s">
        <v>51</v>
      </c>
      <c r="K232" s="6" t="s">
        <v>2619</v>
      </c>
      <c r="L232" s="8" t="s">
        <v>47</v>
      </c>
      <c r="M232" s="8" t="s">
        <v>1812</v>
      </c>
      <c r="N232" s="8" t="s">
        <v>155</v>
      </c>
      <c r="O232" s="23">
        <v>44391.0</v>
      </c>
      <c r="P232" s="6">
        <v>1.0</v>
      </c>
      <c r="Q232" s="23">
        <v>48043.0</v>
      </c>
      <c r="R232" s="8" t="s">
        <v>98</v>
      </c>
      <c r="S232" s="8" t="s">
        <v>49</v>
      </c>
      <c r="T232" s="8" t="s">
        <v>142</v>
      </c>
      <c r="U232" s="8" t="s">
        <v>48</v>
      </c>
    </row>
    <row r="233">
      <c r="A233" s="8" t="s">
        <v>262</v>
      </c>
      <c r="B233" s="8" t="s">
        <v>265</v>
      </c>
      <c r="C233" s="8" t="s">
        <v>52</v>
      </c>
      <c r="D233" s="8" t="s">
        <v>81</v>
      </c>
      <c r="E233" s="8" t="s">
        <v>212</v>
      </c>
      <c r="F233" s="8" t="s">
        <v>2625</v>
      </c>
      <c r="G233" s="8" t="s">
        <v>2626</v>
      </c>
      <c r="H233" s="8" t="s">
        <v>2627</v>
      </c>
      <c r="I233" s="8" t="s">
        <v>50</v>
      </c>
      <c r="J233" s="8" t="s">
        <v>51</v>
      </c>
      <c r="K233" s="6">
        <v>1.17628E7</v>
      </c>
      <c r="L233" s="8" t="s">
        <v>268</v>
      </c>
      <c r="M233" s="8" t="s">
        <v>98</v>
      </c>
      <c r="N233" s="8" t="s">
        <v>212</v>
      </c>
      <c r="O233" s="23">
        <v>44399.0</v>
      </c>
      <c r="P233" s="6" t="s">
        <v>2628</v>
      </c>
      <c r="Q233" s="23">
        <v>47686.0</v>
      </c>
      <c r="R233" s="8" t="s">
        <v>46</v>
      </c>
      <c r="S233" s="8" t="s">
        <v>269</v>
      </c>
      <c r="T233" s="8" t="s">
        <v>142</v>
      </c>
      <c r="U233" s="8" t="s">
        <v>48</v>
      </c>
    </row>
    <row r="234">
      <c r="A234" s="8" t="s">
        <v>262</v>
      </c>
      <c r="B234" s="8" t="s">
        <v>265</v>
      </c>
      <c r="C234" s="8" t="s">
        <v>52</v>
      </c>
      <c r="D234" s="6" t="s">
        <v>2629</v>
      </c>
      <c r="E234" s="8" t="s">
        <v>212</v>
      </c>
      <c r="F234" s="8" t="s">
        <v>2630</v>
      </c>
      <c r="G234" s="8" t="s">
        <v>2631</v>
      </c>
      <c r="H234" s="8" t="s">
        <v>2632</v>
      </c>
      <c r="I234" s="8" t="s">
        <v>50</v>
      </c>
      <c r="J234" s="8" t="s">
        <v>51</v>
      </c>
      <c r="K234" s="6" t="s">
        <v>2139</v>
      </c>
      <c r="L234" s="8" t="s">
        <v>319</v>
      </c>
      <c r="M234" s="8" t="s">
        <v>1777</v>
      </c>
      <c r="N234" s="8" t="s">
        <v>212</v>
      </c>
      <c r="O234" s="23">
        <v>44432.0</v>
      </c>
      <c r="P234" s="6" t="s">
        <v>2355</v>
      </c>
      <c r="Q234" s="23">
        <v>46258.0</v>
      </c>
      <c r="R234" s="8" t="s">
        <v>46</v>
      </c>
      <c r="S234" s="8" t="s">
        <v>178</v>
      </c>
      <c r="T234" s="8" t="s">
        <v>142</v>
      </c>
      <c r="U234" s="8" t="s">
        <v>48</v>
      </c>
    </row>
    <row r="235">
      <c r="A235" s="8" t="s">
        <v>841</v>
      </c>
      <c r="B235" s="8" t="s">
        <v>844</v>
      </c>
      <c r="C235" s="8" t="s">
        <v>52</v>
      </c>
      <c r="D235" s="7">
        <v>604.0</v>
      </c>
      <c r="E235" s="8" t="s">
        <v>845</v>
      </c>
      <c r="F235" s="8" t="s">
        <v>2633</v>
      </c>
      <c r="G235" s="8" t="s">
        <v>2634</v>
      </c>
      <c r="H235" s="8" t="s">
        <v>2635</v>
      </c>
      <c r="I235" s="8" t="s">
        <v>50</v>
      </c>
      <c r="J235" s="8" t="s">
        <v>51</v>
      </c>
      <c r="K235" s="6" t="s">
        <v>2636</v>
      </c>
      <c r="L235" s="8" t="s">
        <v>47</v>
      </c>
      <c r="M235" s="8" t="s">
        <v>1777</v>
      </c>
      <c r="N235" s="8" t="s">
        <v>111</v>
      </c>
      <c r="O235" s="23">
        <v>44442.0</v>
      </c>
      <c r="P235" s="6" t="s">
        <v>1924</v>
      </c>
      <c r="Q235" s="23">
        <v>47729.0</v>
      </c>
      <c r="R235" s="8" t="s">
        <v>46</v>
      </c>
      <c r="S235" s="8" t="s">
        <v>49</v>
      </c>
      <c r="T235" s="8" t="s">
        <v>44</v>
      </c>
      <c r="U235" s="8" t="s">
        <v>48</v>
      </c>
    </row>
    <row r="236">
      <c r="A236" s="8" t="s">
        <v>1043</v>
      </c>
      <c r="B236" s="8" t="s">
        <v>1046</v>
      </c>
      <c r="C236" s="8" t="s">
        <v>52</v>
      </c>
      <c r="D236" s="8" t="s">
        <v>81</v>
      </c>
      <c r="E236" s="8" t="s">
        <v>212</v>
      </c>
      <c r="F236" s="8" t="s">
        <v>2637</v>
      </c>
      <c r="G236" s="8" t="s">
        <v>2638</v>
      </c>
      <c r="H236" s="8" t="s">
        <v>2639</v>
      </c>
      <c r="I236" s="8" t="s">
        <v>299</v>
      </c>
      <c r="J236" s="8" t="s">
        <v>51</v>
      </c>
      <c r="K236" s="6" t="s">
        <v>2084</v>
      </c>
      <c r="L236" s="8" t="s">
        <v>47</v>
      </c>
      <c r="M236" s="8" t="s">
        <v>1777</v>
      </c>
      <c r="N236" s="8" t="s">
        <v>212</v>
      </c>
      <c r="O236" s="23">
        <v>44447.0</v>
      </c>
      <c r="P236" s="6">
        <v>0.0</v>
      </c>
      <c r="Q236" s="23">
        <v>46638.0</v>
      </c>
      <c r="R236" s="8" t="s">
        <v>46</v>
      </c>
      <c r="S236" s="8" t="s">
        <v>49</v>
      </c>
      <c r="T236" s="8" t="s">
        <v>44</v>
      </c>
      <c r="U236" s="8" t="s">
        <v>48</v>
      </c>
    </row>
    <row r="237">
      <c r="A237" s="8" t="s">
        <v>262</v>
      </c>
      <c r="B237" s="8" t="s">
        <v>265</v>
      </c>
      <c r="C237" s="8" t="s">
        <v>52</v>
      </c>
      <c r="D237" s="8" t="s">
        <v>81</v>
      </c>
      <c r="E237" s="8" t="s">
        <v>212</v>
      </c>
      <c r="F237" s="8" t="s">
        <v>2640</v>
      </c>
      <c r="G237" s="8" t="s">
        <v>2641</v>
      </c>
      <c r="H237" s="8" t="s">
        <v>2642</v>
      </c>
      <c r="I237" s="8" t="s">
        <v>50</v>
      </c>
      <c r="J237" s="8" t="s">
        <v>51</v>
      </c>
      <c r="K237" s="6">
        <v>1.16014E7</v>
      </c>
      <c r="L237" s="8" t="s">
        <v>47</v>
      </c>
      <c r="M237" s="8" t="s">
        <v>1777</v>
      </c>
      <c r="N237" s="8" t="s">
        <v>212</v>
      </c>
      <c r="O237" s="23">
        <v>44468.0</v>
      </c>
      <c r="P237" s="7">
        <v>375.0</v>
      </c>
      <c r="Q237" s="23">
        <v>48120.0</v>
      </c>
      <c r="R237" s="8" t="s">
        <v>46</v>
      </c>
      <c r="S237" s="8" t="s">
        <v>269</v>
      </c>
      <c r="T237" s="8" t="s">
        <v>44</v>
      </c>
      <c r="U237" s="8" t="s">
        <v>48</v>
      </c>
    </row>
    <row r="238">
      <c r="A238" s="8" t="s">
        <v>1233</v>
      </c>
      <c r="B238" s="8" t="s">
        <v>1236</v>
      </c>
      <c r="C238" s="8" t="s">
        <v>52</v>
      </c>
      <c r="D238" s="8" t="s">
        <v>81</v>
      </c>
      <c r="E238" s="8" t="s">
        <v>95</v>
      </c>
      <c r="F238" s="8" t="s">
        <v>2643</v>
      </c>
      <c r="G238" s="8" t="s">
        <v>2644</v>
      </c>
      <c r="H238" s="8" t="s">
        <v>2645</v>
      </c>
      <c r="I238" s="8" t="s">
        <v>299</v>
      </c>
      <c r="J238" s="8" t="s">
        <v>51</v>
      </c>
      <c r="K238" s="6" t="s">
        <v>2646</v>
      </c>
      <c r="L238" s="8" t="s">
        <v>47</v>
      </c>
      <c r="M238" s="8" t="s">
        <v>1812</v>
      </c>
      <c r="N238" s="8" t="s">
        <v>95</v>
      </c>
      <c r="O238" s="23">
        <v>44473.0</v>
      </c>
      <c r="P238" s="7">
        <v>125.0</v>
      </c>
      <c r="Q238" s="23">
        <v>47395.0</v>
      </c>
      <c r="R238" s="8" t="s">
        <v>2647</v>
      </c>
      <c r="S238" s="8" t="s">
        <v>298</v>
      </c>
      <c r="T238" s="8" t="s">
        <v>44</v>
      </c>
      <c r="U238" s="8" t="s">
        <v>48</v>
      </c>
    </row>
    <row r="239">
      <c r="A239" s="8" t="s">
        <v>304</v>
      </c>
      <c r="B239" s="8" t="s">
        <v>307</v>
      </c>
      <c r="C239" s="8" t="s">
        <v>118</v>
      </c>
      <c r="D239" s="8" t="s">
        <v>81</v>
      </c>
      <c r="E239" s="8" t="s">
        <v>295</v>
      </c>
      <c r="F239" s="8" t="s">
        <v>2648</v>
      </c>
      <c r="G239" s="8" t="s">
        <v>2649</v>
      </c>
      <c r="H239" s="8" t="s">
        <v>2650</v>
      </c>
      <c r="I239" s="8" t="s">
        <v>50</v>
      </c>
      <c r="J239" s="8" t="s">
        <v>51</v>
      </c>
      <c r="K239" s="6">
        <v>2.3292282E7</v>
      </c>
      <c r="L239" s="8" t="s">
        <v>47</v>
      </c>
      <c r="M239" s="8" t="s">
        <v>1777</v>
      </c>
      <c r="N239" s="8" t="s">
        <v>111</v>
      </c>
      <c r="O239" s="23">
        <v>44476.0</v>
      </c>
      <c r="P239" s="6" t="s">
        <v>2651</v>
      </c>
      <c r="Q239" s="23">
        <v>45754.0</v>
      </c>
      <c r="R239" s="8" t="s">
        <v>46</v>
      </c>
      <c r="S239" s="8" t="s">
        <v>81</v>
      </c>
      <c r="T239" s="8" t="s">
        <v>142</v>
      </c>
      <c r="U239" s="8" t="s">
        <v>1121</v>
      </c>
    </row>
    <row r="240">
      <c r="A240" s="8" t="s">
        <v>262</v>
      </c>
      <c r="B240" s="8" t="s">
        <v>265</v>
      </c>
      <c r="C240" s="8" t="s">
        <v>52</v>
      </c>
      <c r="D240" s="8" t="s">
        <v>81</v>
      </c>
      <c r="E240" s="8" t="s">
        <v>212</v>
      </c>
      <c r="F240" s="8" t="s">
        <v>2652</v>
      </c>
      <c r="G240" s="8" t="s">
        <v>2653</v>
      </c>
      <c r="H240" s="8" t="s">
        <v>2654</v>
      </c>
      <c r="I240" s="8" t="s">
        <v>50</v>
      </c>
      <c r="J240" s="8" t="s">
        <v>51</v>
      </c>
      <c r="K240" s="6">
        <v>9244480.0</v>
      </c>
      <c r="L240" s="8" t="s">
        <v>268</v>
      </c>
      <c r="M240" s="8" t="s">
        <v>98</v>
      </c>
      <c r="N240" s="8" t="s">
        <v>212</v>
      </c>
      <c r="O240" s="23">
        <v>44476.0</v>
      </c>
      <c r="P240" s="6" t="s">
        <v>2655</v>
      </c>
      <c r="Q240" s="23">
        <v>48128.0</v>
      </c>
      <c r="R240" s="8" t="s">
        <v>46</v>
      </c>
      <c r="S240" s="8" t="s">
        <v>269</v>
      </c>
      <c r="T240" s="8" t="s">
        <v>44</v>
      </c>
      <c r="U240" s="8" t="s">
        <v>48</v>
      </c>
    </row>
    <row r="241">
      <c r="A241" s="8" t="s">
        <v>262</v>
      </c>
      <c r="B241" s="8" t="s">
        <v>265</v>
      </c>
      <c r="C241" s="8" t="s">
        <v>52</v>
      </c>
      <c r="D241" s="8" t="s">
        <v>81</v>
      </c>
      <c r="E241" s="8" t="s">
        <v>212</v>
      </c>
      <c r="F241" s="8" t="s">
        <v>2656</v>
      </c>
      <c r="G241" s="8" t="s">
        <v>2657</v>
      </c>
      <c r="H241" s="8" t="s">
        <v>2658</v>
      </c>
      <c r="I241" s="8" t="s">
        <v>50</v>
      </c>
      <c r="J241" s="8" t="s">
        <v>51</v>
      </c>
      <c r="K241" s="6">
        <v>2.31112E7</v>
      </c>
      <c r="L241" s="8" t="s">
        <v>268</v>
      </c>
      <c r="M241" s="8" t="s">
        <v>98</v>
      </c>
      <c r="N241" s="8" t="s">
        <v>212</v>
      </c>
      <c r="O241" s="23">
        <v>44476.0</v>
      </c>
      <c r="P241" s="6" t="s">
        <v>2428</v>
      </c>
      <c r="Q241" s="23">
        <v>48128.0</v>
      </c>
      <c r="R241" s="8" t="s">
        <v>46</v>
      </c>
      <c r="S241" s="8" t="s">
        <v>269</v>
      </c>
      <c r="T241" s="8" t="s">
        <v>44</v>
      </c>
      <c r="U241" s="8" t="s">
        <v>48</v>
      </c>
    </row>
    <row r="242">
      <c r="A242" s="8" t="s">
        <v>841</v>
      </c>
      <c r="B242" s="8" t="s">
        <v>844</v>
      </c>
      <c r="C242" s="8" t="s">
        <v>52</v>
      </c>
      <c r="D242" s="8" t="s">
        <v>81</v>
      </c>
      <c r="E242" s="8" t="s">
        <v>845</v>
      </c>
      <c r="F242" s="8" t="s">
        <v>2659</v>
      </c>
      <c r="G242" s="8" t="s">
        <v>2660</v>
      </c>
      <c r="H242" s="8" t="s">
        <v>2661</v>
      </c>
      <c r="I242" s="8" t="s">
        <v>50</v>
      </c>
      <c r="J242" s="8" t="s">
        <v>51</v>
      </c>
      <c r="K242" s="6" t="s">
        <v>2662</v>
      </c>
      <c r="L242" s="8" t="s">
        <v>47</v>
      </c>
      <c r="M242" s="8" t="s">
        <v>1777</v>
      </c>
      <c r="N242" s="8" t="s">
        <v>111</v>
      </c>
      <c r="O242" s="23">
        <v>44477.0</v>
      </c>
      <c r="P242" s="7">
        <v>1375.0</v>
      </c>
      <c r="Q242" s="23">
        <v>49956.0</v>
      </c>
      <c r="R242" s="8" t="s">
        <v>46</v>
      </c>
      <c r="S242" s="8" t="s">
        <v>49</v>
      </c>
      <c r="T242" s="8" t="s">
        <v>142</v>
      </c>
      <c r="U242" s="8" t="s">
        <v>48</v>
      </c>
    </row>
    <row r="243">
      <c r="A243" s="8" t="s">
        <v>262</v>
      </c>
      <c r="B243" s="8" t="s">
        <v>265</v>
      </c>
      <c r="C243" s="8" t="s">
        <v>52</v>
      </c>
      <c r="D243" s="8" t="s">
        <v>81</v>
      </c>
      <c r="E243" s="8" t="s">
        <v>212</v>
      </c>
      <c r="F243" s="8" t="s">
        <v>2663</v>
      </c>
      <c r="G243" s="8" t="s">
        <v>2664</v>
      </c>
      <c r="H243" s="8" t="s">
        <v>2665</v>
      </c>
      <c r="I243" s="8" t="s">
        <v>50</v>
      </c>
      <c r="J243" s="8" t="s">
        <v>51</v>
      </c>
      <c r="K243" s="6" t="s">
        <v>2666</v>
      </c>
      <c r="L243" s="8" t="s">
        <v>319</v>
      </c>
      <c r="M243" s="8" t="s">
        <v>1777</v>
      </c>
      <c r="N243" s="8" t="s">
        <v>212</v>
      </c>
      <c r="O243" s="23">
        <v>44487.0</v>
      </c>
      <c r="P243" s="7">
        <v>125.0</v>
      </c>
      <c r="Q243" s="23">
        <v>47501.0</v>
      </c>
      <c r="R243" s="8" t="s">
        <v>46</v>
      </c>
      <c r="S243" s="8" t="s">
        <v>178</v>
      </c>
      <c r="T243" s="8" t="s">
        <v>142</v>
      </c>
      <c r="U243" s="8" t="s">
        <v>48</v>
      </c>
    </row>
    <row r="244">
      <c r="A244" s="8" t="s">
        <v>262</v>
      </c>
      <c r="B244" s="8" t="s">
        <v>265</v>
      </c>
      <c r="C244" s="8" t="s">
        <v>52</v>
      </c>
      <c r="D244" s="8" t="s">
        <v>81</v>
      </c>
      <c r="E244" s="8" t="s">
        <v>212</v>
      </c>
      <c r="F244" s="8" t="s">
        <v>2667</v>
      </c>
      <c r="G244" s="8" t="s">
        <v>2668</v>
      </c>
      <c r="H244" s="8" t="s">
        <v>2669</v>
      </c>
      <c r="I244" s="8" t="s">
        <v>50</v>
      </c>
      <c r="J244" s="8" t="s">
        <v>51</v>
      </c>
      <c r="K244" s="6">
        <v>1.745415E7</v>
      </c>
      <c r="L244" s="8" t="s">
        <v>268</v>
      </c>
      <c r="M244" s="8" t="s">
        <v>98</v>
      </c>
      <c r="N244" s="8" t="s">
        <v>212</v>
      </c>
      <c r="O244" s="23">
        <v>44488.0</v>
      </c>
      <c r="P244" s="6" t="s">
        <v>2355</v>
      </c>
      <c r="Q244" s="23">
        <v>46314.0</v>
      </c>
      <c r="R244" s="8" t="s">
        <v>46</v>
      </c>
      <c r="S244" s="8" t="s">
        <v>269</v>
      </c>
      <c r="T244" s="8" t="s">
        <v>142</v>
      </c>
      <c r="U244" s="8" t="s">
        <v>48</v>
      </c>
    </row>
    <row r="245">
      <c r="A245" s="8" t="s">
        <v>262</v>
      </c>
      <c r="B245" s="8" t="s">
        <v>265</v>
      </c>
      <c r="C245" s="8" t="s">
        <v>52</v>
      </c>
      <c r="D245" s="8" t="s">
        <v>81</v>
      </c>
      <c r="E245" s="8" t="s">
        <v>212</v>
      </c>
      <c r="F245" s="8" t="s">
        <v>2670</v>
      </c>
      <c r="G245" s="8" t="s">
        <v>2671</v>
      </c>
      <c r="H245" s="8" t="s">
        <v>2672</v>
      </c>
      <c r="I245" s="8" t="s">
        <v>50</v>
      </c>
      <c r="J245" s="8" t="s">
        <v>51</v>
      </c>
      <c r="K245" s="6">
        <v>2.30246E7</v>
      </c>
      <c r="L245" s="8" t="s">
        <v>268</v>
      </c>
      <c r="M245" s="8" t="s">
        <v>1937</v>
      </c>
      <c r="N245" s="8" t="s">
        <v>212</v>
      </c>
      <c r="O245" s="23">
        <v>44510.0</v>
      </c>
      <c r="P245" s="6" t="s">
        <v>2673</v>
      </c>
      <c r="Q245" s="23">
        <v>46336.0</v>
      </c>
      <c r="R245" s="8" t="s">
        <v>46</v>
      </c>
      <c r="S245" s="8" t="s">
        <v>269</v>
      </c>
      <c r="T245" s="8" t="s">
        <v>142</v>
      </c>
      <c r="U245" s="8" t="s">
        <v>48</v>
      </c>
    </row>
    <row r="246">
      <c r="A246" s="8" t="s">
        <v>262</v>
      </c>
      <c r="B246" s="8" t="s">
        <v>265</v>
      </c>
      <c r="C246" s="8" t="s">
        <v>52</v>
      </c>
      <c r="D246" s="8" t="s">
        <v>81</v>
      </c>
      <c r="E246" s="8" t="s">
        <v>212</v>
      </c>
      <c r="F246" s="8" t="s">
        <v>2674</v>
      </c>
      <c r="G246" s="8" t="s">
        <v>2675</v>
      </c>
      <c r="H246" s="8" t="s">
        <v>2676</v>
      </c>
      <c r="I246" s="8" t="s">
        <v>50</v>
      </c>
      <c r="J246" s="8" t="s">
        <v>51</v>
      </c>
      <c r="K246" s="6">
        <v>1.13698E7</v>
      </c>
      <c r="L246" s="8" t="s">
        <v>268</v>
      </c>
      <c r="M246" s="8" t="s">
        <v>98</v>
      </c>
      <c r="N246" s="8" t="s">
        <v>212</v>
      </c>
      <c r="O246" s="23">
        <v>44518.0</v>
      </c>
      <c r="P246" s="7">
        <v>15.0</v>
      </c>
      <c r="Q246" s="23">
        <v>45979.0</v>
      </c>
      <c r="R246" s="8" t="s">
        <v>46</v>
      </c>
      <c r="S246" s="8" t="s">
        <v>269</v>
      </c>
      <c r="T246" s="8" t="s">
        <v>142</v>
      </c>
      <c r="U246" s="8" t="s">
        <v>48</v>
      </c>
    </row>
    <row r="247">
      <c r="A247" s="8" t="s">
        <v>921</v>
      </c>
      <c r="B247" s="8" t="s">
        <v>924</v>
      </c>
      <c r="C247" s="8" t="s">
        <v>118</v>
      </c>
      <c r="D247" s="6" t="s">
        <v>2677</v>
      </c>
      <c r="E247" s="8" t="s">
        <v>380</v>
      </c>
      <c r="F247" s="8" t="s">
        <v>2678</v>
      </c>
      <c r="G247" s="8" t="s">
        <v>2679</v>
      </c>
      <c r="H247" s="8" t="s">
        <v>2680</v>
      </c>
      <c r="I247" s="8" t="s">
        <v>50</v>
      </c>
      <c r="J247" s="8" t="s">
        <v>51</v>
      </c>
      <c r="K247" s="24">
        <v>1.0E9</v>
      </c>
      <c r="L247" s="8" t="s">
        <v>47</v>
      </c>
      <c r="M247" s="8" t="s">
        <v>1812</v>
      </c>
      <c r="N247" s="8" t="s">
        <v>111</v>
      </c>
      <c r="O247" s="23">
        <v>44523.0</v>
      </c>
      <c r="P247" s="6" t="s">
        <v>1797</v>
      </c>
      <c r="Q247" s="23">
        <v>46402.0</v>
      </c>
      <c r="R247" s="8" t="s">
        <v>115</v>
      </c>
      <c r="S247" s="8" t="s">
        <v>99</v>
      </c>
      <c r="T247" s="8" t="s">
        <v>44</v>
      </c>
      <c r="U247" s="8" t="s">
        <v>116</v>
      </c>
    </row>
    <row r="248">
      <c r="A248" s="8" t="s">
        <v>921</v>
      </c>
      <c r="B248" s="8" t="s">
        <v>924</v>
      </c>
      <c r="C248" s="8" t="s">
        <v>118</v>
      </c>
      <c r="D248" s="6" t="s">
        <v>2677</v>
      </c>
      <c r="E248" s="8" t="s">
        <v>380</v>
      </c>
      <c r="F248" s="8" t="s">
        <v>2681</v>
      </c>
      <c r="G248" s="8" t="s">
        <v>2682</v>
      </c>
      <c r="H248" s="8" t="s">
        <v>2683</v>
      </c>
      <c r="I248" s="8" t="s">
        <v>50</v>
      </c>
      <c r="J248" s="8" t="s">
        <v>51</v>
      </c>
      <c r="K248" s="24">
        <v>1.0E9</v>
      </c>
      <c r="L248" s="8" t="s">
        <v>47</v>
      </c>
      <c r="M248" s="8" t="s">
        <v>1812</v>
      </c>
      <c r="N248" s="8" t="s">
        <v>111</v>
      </c>
      <c r="O248" s="23">
        <v>44523.0</v>
      </c>
      <c r="P248" s="6" t="s">
        <v>1797</v>
      </c>
      <c r="Q248" s="23">
        <v>46402.0</v>
      </c>
      <c r="R248" s="8" t="s">
        <v>125</v>
      </c>
      <c r="S248" s="8" t="s">
        <v>99</v>
      </c>
      <c r="T248" s="8" t="s">
        <v>44</v>
      </c>
      <c r="U248" s="8" t="s">
        <v>116</v>
      </c>
    </row>
    <row r="249">
      <c r="A249" s="8" t="s">
        <v>262</v>
      </c>
      <c r="B249" s="8" t="s">
        <v>265</v>
      </c>
      <c r="C249" s="8" t="s">
        <v>52</v>
      </c>
      <c r="D249" s="8" t="s">
        <v>81</v>
      </c>
      <c r="E249" s="8" t="s">
        <v>212</v>
      </c>
      <c r="F249" s="8" t="s">
        <v>2684</v>
      </c>
      <c r="G249" s="8" t="s">
        <v>2685</v>
      </c>
      <c r="H249" s="8" t="s">
        <v>2686</v>
      </c>
      <c r="I249" s="8" t="s">
        <v>50</v>
      </c>
      <c r="J249" s="8" t="s">
        <v>51</v>
      </c>
      <c r="K249" s="6">
        <v>2.0939965E7</v>
      </c>
      <c r="L249" s="8" t="s">
        <v>268</v>
      </c>
      <c r="M249" s="8" t="s">
        <v>1777</v>
      </c>
      <c r="N249" s="8" t="s">
        <v>212</v>
      </c>
      <c r="O249" s="23">
        <v>44540.0</v>
      </c>
      <c r="P249" s="7">
        <v>349.0</v>
      </c>
      <c r="Q249" s="23">
        <v>48192.0</v>
      </c>
      <c r="R249" s="8" t="s">
        <v>46</v>
      </c>
      <c r="S249" s="8" t="s">
        <v>269</v>
      </c>
      <c r="T249" s="8" t="s">
        <v>142</v>
      </c>
      <c r="U249" s="8" t="s">
        <v>48</v>
      </c>
    </row>
    <row r="250">
      <c r="A250" s="8" t="s">
        <v>1682</v>
      </c>
      <c r="B250" s="8" t="s">
        <v>1685</v>
      </c>
      <c r="C250" s="8" t="s">
        <v>52</v>
      </c>
      <c r="D250" s="8" t="s">
        <v>81</v>
      </c>
      <c r="E250" s="8" t="s">
        <v>212</v>
      </c>
      <c r="F250" s="8" t="s">
        <v>2687</v>
      </c>
      <c r="G250" s="8" t="s">
        <v>98</v>
      </c>
      <c r="H250" s="8" t="s">
        <v>2688</v>
      </c>
      <c r="I250" s="8" t="s">
        <v>50</v>
      </c>
      <c r="J250" s="8" t="s">
        <v>51</v>
      </c>
      <c r="K250" s="6">
        <v>2.82765E7</v>
      </c>
      <c r="L250" s="8" t="s">
        <v>47</v>
      </c>
      <c r="M250" s="8" t="s">
        <v>98</v>
      </c>
      <c r="N250" s="8" t="s">
        <v>212</v>
      </c>
      <c r="O250" s="23">
        <v>44558.0</v>
      </c>
      <c r="P250" s="6" t="s">
        <v>2274</v>
      </c>
      <c r="Q250" s="23">
        <v>47115.0</v>
      </c>
      <c r="R250" s="8" t="s">
        <v>167</v>
      </c>
      <c r="S250" s="8" t="s">
        <v>81</v>
      </c>
      <c r="T250" s="8" t="s">
        <v>142</v>
      </c>
      <c r="U250" s="8" t="s">
        <v>48</v>
      </c>
    </row>
    <row r="251">
      <c r="A251" s="8" t="s">
        <v>262</v>
      </c>
      <c r="B251" s="8" t="s">
        <v>265</v>
      </c>
      <c r="C251" s="8" t="s">
        <v>52</v>
      </c>
      <c r="D251" s="7">
        <v>292.0</v>
      </c>
      <c r="E251" s="8" t="s">
        <v>212</v>
      </c>
      <c r="F251" s="8" t="s">
        <v>2689</v>
      </c>
      <c r="G251" s="8" t="s">
        <v>2690</v>
      </c>
      <c r="H251" s="8" t="s">
        <v>2691</v>
      </c>
      <c r="I251" s="8" t="s">
        <v>50</v>
      </c>
      <c r="J251" s="8" t="s">
        <v>51</v>
      </c>
      <c r="K251" s="6">
        <v>1.14613E7</v>
      </c>
      <c r="L251" s="8" t="s">
        <v>268</v>
      </c>
      <c r="M251" s="8" t="s">
        <v>1777</v>
      </c>
      <c r="N251" s="8" t="s">
        <v>212</v>
      </c>
      <c r="O251" s="23">
        <v>44574.0</v>
      </c>
      <c r="P251" s="7">
        <v>292.0</v>
      </c>
      <c r="Q251" s="23">
        <v>46765.0</v>
      </c>
      <c r="R251" s="8" t="s">
        <v>46</v>
      </c>
      <c r="S251" s="8" t="s">
        <v>269</v>
      </c>
      <c r="T251" s="8" t="s">
        <v>142</v>
      </c>
      <c r="U251" s="8" t="s">
        <v>48</v>
      </c>
    </row>
    <row r="252">
      <c r="A252" s="8" t="s">
        <v>262</v>
      </c>
      <c r="B252" s="8" t="s">
        <v>265</v>
      </c>
      <c r="C252" s="8" t="s">
        <v>52</v>
      </c>
      <c r="D252" s="8" t="s">
        <v>81</v>
      </c>
      <c r="E252" s="8" t="s">
        <v>212</v>
      </c>
      <c r="F252" s="8" t="s">
        <v>2692</v>
      </c>
      <c r="G252" s="8" t="s">
        <v>2693</v>
      </c>
      <c r="H252" s="8" t="s">
        <v>2694</v>
      </c>
      <c r="I252" s="8" t="s">
        <v>50</v>
      </c>
      <c r="J252" s="8" t="s">
        <v>51</v>
      </c>
      <c r="K252" s="6">
        <v>1.701615E7</v>
      </c>
      <c r="L252" s="8" t="s">
        <v>268</v>
      </c>
      <c r="M252" s="8" t="s">
        <v>98</v>
      </c>
      <c r="N252" s="8" t="s">
        <v>212</v>
      </c>
      <c r="O252" s="23">
        <v>44580.0</v>
      </c>
      <c r="P252" s="6" t="s">
        <v>2695</v>
      </c>
      <c r="Q252" s="23">
        <v>46041.0</v>
      </c>
      <c r="R252" s="8" t="s">
        <v>46</v>
      </c>
      <c r="S252" s="8" t="s">
        <v>269</v>
      </c>
      <c r="T252" s="8" t="s">
        <v>142</v>
      </c>
      <c r="U252" s="8" t="s">
        <v>48</v>
      </c>
    </row>
    <row r="253">
      <c r="A253" s="8" t="s">
        <v>262</v>
      </c>
      <c r="B253" s="8" t="s">
        <v>265</v>
      </c>
      <c r="C253" s="8" t="s">
        <v>52</v>
      </c>
      <c r="D253" s="8" t="s">
        <v>81</v>
      </c>
      <c r="E253" s="8" t="s">
        <v>212</v>
      </c>
      <c r="F253" s="8" t="s">
        <v>2696</v>
      </c>
      <c r="G253" s="8" t="s">
        <v>2697</v>
      </c>
      <c r="H253" s="8" t="s">
        <v>2698</v>
      </c>
      <c r="I253" s="8" t="s">
        <v>50</v>
      </c>
      <c r="J253" s="8" t="s">
        <v>51</v>
      </c>
      <c r="K253" s="6">
        <v>2.26454E7</v>
      </c>
      <c r="L253" s="8" t="s">
        <v>268</v>
      </c>
      <c r="M253" s="8" t="s">
        <v>98</v>
      </c>
      <c r="N253" s="8" t="s">
        <v>212</v>
      </c>
      <c r="O253" s="23">
        <v>44579.0</v>
      </c>
      <c r="P253" s="7">
        <v>448.0</v>
      </c>
      <c r="Q253" s="23">
        <v>47501.0</v>
      </c>
      <c r="R253" s="8" t="s">
        <v>46</v>
      </c>
      <c r="S253" s="8" t="s">
        <v>269</v>
      </c>
      <c r="T253" s="8" t="s">
        <v>142</v>
      </c>
      <c r="U253" s="8" t="s">
        <v>48</v>
      </c>
    </row>
    <row r="254">
      <c r="A254" s="8" t="s">
        <v>1066</v>
      </c>
      <c r="B254" s="8" t="s">
        <v>1069</v>
      </c>
      <c r="C254" s="8" t="s">
        <v>202</v>
      </c>
      <c r="D254" s="8" t="s">
        <v>81</v>
      </c>
      <c r="E254" s="8" t="s">
        <v>95</v>
      </c>
      <c r="F254" s="8" t="s">
        <v>2699</v>
      </c>
      <c r="G254" s="8" t="s">
        <v>2700</v>
      </c>
      <c r="H254" s="8" t="s">
        <v>2701</v>
      </c>
      <c r="I254" s="8" t="s">
        <v>299</v>
      </c>
      <c r="J254" s="8" t="s">
        <v>51</v>
      </c>
      <c r="K254" s="6">
        <v>5.6771E7</v>
      </c>
      <c r="L254" s="8" t="s">
        <v>319</v>
      </c>
      <c r="M254" s="8" t="s">
        <v>98</v>
      </c>
      <c r="N254" s="8" t="s">
        <v>95</v>
      </c>
      <c r="O254" s="23">
        <v>44572.0</v>
      </c>
      <c r="P254" s="6" t="s">
        <v>2702</v>
      </c>
      <c r="Q254" s="23">
        <v>45302.0</v>
      </c>
      <c r="R254" s="8" t="s">
        <v>2703</v>
      </c>
      <c r="S254" s="8" t="s">
        <v>81</v>
      </c>
      <c r="T254" s="8" t="s">
        <v>142</v>
      </c>
      <c r="U254" s="8" t="s">
        <v>48</v>
      </c>
    </row>
    <row r="255">
      <c r="A255" s="8" t="s">
        <v>262</v>
      </c>
      <c r="B255" s="8" t="s">
        <v>265</v>
      </c>
      <c r="C255" s="8" t="s">
        <v>52</v>
      </c>
      <c r="D255" s="8" t="s">
        <v>81</v>
      </c>
      <c r="E255" s="8" t="s">
        <v>212</v>
      </c>
      <c r="F255" s="8" t="s">
        <v>2704</v>
      </c>
      <c r="G255" s="8" t="s">
        <v>2705</v>
      </c>
      <c r="H255" s="8" t="s">
        <v>2706</v>
      </c>
      <c r="I255" s="8" t="s">
        <v>50</v>
      </c>
      <c r="J255" s="8" t="s">
        <v>51</v>
      </c>
      <c r="K255" s="6">
        <v>2.26882E7</v>
      </c>
      <c r="L255" s="8" t="s">
        <v>319</v>
      </c>
      <c r="M255" s="8" t="s">
        <v>98</v>
      </c>
      <c r="N255" s="8" t="s">
        <v>212</v>
      </c>
      <c r="O255" s="23">
        <v>44580.0</v>
      </c>
      <c r="P255" s="7">
        <v>335.0</v>
      </c>
      <c r="Q255" s="23">
        <v>48232.0</v>
      </c>
      <c r="R255" s="8" t="s">
        <v>46</v>
      </c>
      <c r="S255" s="8" t="s">
        <v>178</v>
      </c>
      <c r="T255" s="8" t="s">
        <v>142</v>
      </c>
      <c r="U255" s="8" t="s">
        <v>48</v>
      </c>
    </row>
    <row r="256">
      <c r="A256" s="8" t="s">
        <v>262</v>
      </c>
      <c r="B256" s="8" t="s">
        <v>265</v>
      </c>
      <c r="C256" s="8" t="s">
        <v>52</v>
      </c>
      <c r="D256" s="25">
        <v>0.8691</v>
      </c>
      <c r="E256" s="8" t="s">
        <v>212</v>
      </c>
      <c r="F256" s="8" t="s">
        <v>2707</v>
      </c>
      <c r="G256" s="8" t="s">
        <v>2708</v>
      </c>
      <c r="H256" s="8" t="s">
        <v>2709</v>
      </c>
      <c r="I256" s="8" t="s">
        <v>50</v>
      </c>
      <c r="J256" s="8" t="s">
        <v>51</v>
      </c>
      <c r="K256" s="6">
        <v>2.839825E7</v>
      </c>
      <c r="L256" s="8" t="s">
        <v>319</v>
      </c>
      <c r="M256" s="8" t="s">
        <v>98</v>
      </c>
      <c r="N256" s="8" t="s">
        <v>212</v>
      </c>
      <c r="O256" s="23">
        <v>44609.0</v>
      </c>
      <c r="P256" s="6" t="s">
        <v>1854</v>
      </c>
      <c r="Q256" s="23">
        <v>45705.0</v>
      </c>
      <c r="R256" s="8" t="s">
        <v>46</v>
      </c>
      <c r="S256" s="8" t="s">
        <v>178</v>
      </c>
      <c r="T256" s="8" t="s">
        <v>142</v>
      </c>
      <c r="U256" s="8" t="s">
        <v>48</v>
      </c>
    </row>
    <row r="257">
      <c r="A257" s="8" t="s">
        <v>262</v>
      </c>
      <c r="B257" s="8" t="s">
        <v>265</v>
      </c>
      <c r="C257" s="8" t="s">
        <v>52</v>
      </c>
      <c r="D257" s="7">
        <v>674.0</v>
      </c>
      <c r="E257" s="8" t="s">
        <v>212</v>
      </c>
      <c r="F257" s="8" t="s">
        <v>2710</v>
      </c>
      <c r="G257" s="8" t="s">
        <v>2711</v>
      </c>
      <c r="H257" s="8" t="s">
        <v>2712</v>
      </c>
      <c r="I257" s="8" t="s">
        <v>50</v>
      </c>
      <c r="J257" s="8" t="s">
        <v>51</v>
      </c>
      <c r="K257" s="6" t="s">
        <v>2713</v>
      </c>
      <c r="L257" s="8" t="s">
        <v>319</v>
      </c>
      <c r="M257" s="8" t="s">
        <v>98</v>
      </c>
      <c r="N257" s="8" t="s">
        <v>212</v>
      </c>
      <c r="O257" s="23">
        <v>44616.0</v>
      </c>
      <c r="P257" s="7">
        <v>625.0</v>
      </c>
      <c r="Q257" s="23">
        <v>47172.0</v>
      </c>
      <c r="R257" s="8" t="s">
        <v>46</v>
      </c>
      <c r="S257" s="8" t="s">
        <v>178</v>
      </c>
      <c r="T257" s="8" t="s">
        <v>142</v>
      </c>
      <c r="U257" s="8" t="s">
        <v>48</v>
      </c>
    </row>
    <row r="258">
      <c r="A258" s="8" t="s">
        <v>262</v>
      </c>
      <c r="B258" s="8" t="s">
        <v>265</v>
      </c>
      <c r="C258" s="8" t="s">
        <v>52</v>
      </c>
      <c r="D258" s="27">
        <v>0.42</v>
      </c>
      <c r="E258" s="8" t="s">
        <v>212</v>
      </c>
      <c r="F258" s="8" t="s">
        <v>2714</v>
      </c>
      <c r="G258" s="8" t="s">
        <v>2715</v>
      </c>
      <c r="H258" s="8" t="s">
        <v>2716</v>
      </c>
      <c r="I258" s="8" t="s">
        <v>50</v>
      </c>
      <c r="J258" s="8" t="s">
        <v>51</v>
      </c>
      <c r="K258" s="6">
        <v>1.10512E7</v>
      </c>
      <c r="L258" s="8" t="s">
        <v>268</v>
      </c>
      <c r="M258" s="8" t="s">
        <v>98</v>
      </c>
      <c r="N258" s="8" t="s">
        <v>212</v>
      </c>
      <c r="O258" s="23">
        <v>44623.0</v>
      </c>
      <c r="P258" s="6" t="s">
        <v>2717</v>
      </c>
      <c r="Q258" s="23">
        <v>45719.0</v>
      </c>
      <c r="R258" s="8" t="s">
        <v>46</v>
      </c>
      <c r="S258" s="8" t="s">
        <v>269</v>
      </c>
      <c r="T258" s="8" t="s">
        <v>142</v>
      </c>
      <c r="U258" s="8" t="s">
        <v>48</v>
      </c>
    </row>
    <row r="259">
      <c r="A259" s="8" t="s">
        <v>262</v>
      </c>
      <c r="B259" s="8" t="s">
        <v>265</v>
      </c>
      <c r="C259" s="8" t="s">
        <v>52</v>
      </c>
      <c r="D259" s="25">
        <v>0.77</v>
      </c>
      <c r="E259" s="8" t="s">
        <v>212</v>
      </c>
      <c r="F259" s="8" t="s">
        <v>2718</v>
      </c>
      <c r="G259" s="8" t="s">
        <v>2719</v>
      </c>
      <c r="H259" s="8" t="s">
        <v>2720</v>
      </c>
      <c r="I259" s="8" t="s">
        <v>50</v>
      </c>
      <c r="J259" s="8" t="s">
        <v>51</v>
      </c>
      <c r="K259" s="6">
        <v>5.5256E7</v>
      </c>
      <c r="L259" s="8" t="s">
        <v>268</v>
      </c>
      <c r="M259" s="8" t="s">
        <v>1777</v>
      </c>
      <c r="N259" s="8" t="s">
        <v>212</v>
      </c>
      <c r="O259" s="23">
        <v>44623.0</v>
      </c>
      <c r="P259" s="6" t="s">
        <v>2424</v>
      </c>
      <c r="Q259" s="23">
        <v>45719.0</v>
      </c>
      <c r="R259" s="8" t="s">
        <v>46</v>
      </c>
      <c r="S259" s="8" t="s">
        <v>269</v>
      </c>
      <c r="T259" s="8" t="s">
        <v>142</v>
      </c>
      <c r="U259" s="8" t="s">
        <v>48</v>
      </c>
    </row>
    <row r="260">
      <c r="A260" s="8" t="s">
        <v>304</v>
      </c>
      <c r="B260" s="8" t="s">
        <v>307</v>
      </c>
      <c r="C260" s="8" t="s">
        <v>118</v>
      </c>
      <c r="D260" s="28" t="s">
        <v>121</v>
      </c>
      <c r="E260" s="8" t="s">
        <v>295</v>
      </c>
      <c r="F260" s="8" t="s">
        <v>2721</v>
      </c>
      <c r="G260" s="8" t="s">
        <v>98</v>
      </c>
      <c r="H260" s="8" t="s">
        <v>2722</v>
      </c>
      <c r="I260" s="8" t="s">
        <v>50</v>
      </c>
      <c r="J260" s="8" t="s">
        <v>159</v>
      </c>
      <c r="K260" s="6" t="s">
        <v>2723</v>
      </c>
      <c r="L260" s="8" t="s">
        <v>47</v>
      </c>
      <c r="M260" s="8" t="s">
        <v>1777</v>
      </c>
      <c r="N260" s="8" t="s">
        <v>111</v>
      </c>
      <c r="O260" s="23">
        <v>44664.0</v>
      </c>
      <c r="P260" s="6">
        <v>0.0</v>
      </c>
      <c r="Q260" s="23">
        <v>46856.0</v>
      </c>
      <c r="R260" s="8" t="s">
        <v>454</v>
      </c>
      <c r="S260" s="8" t="s">
        <v>81</v>
      </c>
      <c r="T260" s="8" t="s">
        <v>142</v>
      </c>
      <c r="U260" s="8" t="s">
        <v>48</v>
      </c>
    </row>
    <row r="261">
      <c r="A261" s="8" t="s">
        <v>304</v>
      </c>
      <c r="B261" s="8" t="s">
        <v>307</v>
      </c>
      <c r="C261" s="8" t="s">
        <v>118</v>
      </c>
      <c r="D261" s="28" t="s">
        <v>121</v>
      </c>
      <c r="E261" s="8" t="s">
        <v>295</v>
      </c>
      <c r="F261" s="8" t="s">
        <v>2724</v>
      </c>
      <c r="G261" s="8" t="s">
        <v>98</v>
      </c>
      <c r="H261" s="8" t="s">
        <v>2725</v>
      </c>
      <c r="I261" s="8" t="s">
        <v>50</v>
      </c>
      <c r="J261" s="8" t="s">
        <v>159</v>
      </c>
      <c r="K261" s="6" t="s">
        <v>2723</v>
      </c>
      <c r="L261" s="8" t="s">
        <v>47</v>
      </c>
      <c r="M261" s="8" t="s">
        <v>1777</v>
      </c>
      <c r="N261" s="8" t="s">
        <v>111</v>
      </c>
      <c r="O261" s="23">
        <v>44664.0</v>
      </c>
      <c r="P261" s="6">
        <v>0.0</v>
      </c>
      <c r="Q261" s="23">
        <v>46125.0</v>
      </c>
      <c r="R261" s="8" t="s">
        <v>458</v>
      </c>
      <c r="S261" s="8" t="s">
        <v>81</v>
      </c>
      <c r="T261" s="8" t="s">
        <v>142</v>
      </c>
      <c r="U261" s="8" t="s">
        <v>48</v>
      </c>
    </row>
    <row r="262">
      <c r="A262" s="8" t="s">
        <v>262</v>
      </c>
      <c r="B262" s="8" t="s">
        <v>265</v>
      </c>
      <c r="C262" s="8" t="s">
        <v>52</v>
      </c>
      <c r="D262" s="27">
        <v>1.3105</v>
      </c>
      <c r="E262" s="8" t="s">
        <v>212</v>
      </c>
      <c r="F262" s="8" t="s">
        <v>2726</v>
      </c>
      <c r="G262" s="8" t="s">
        <v>2727</v>
      </c>
      <c r="H262" s="8" t="s">
        <v>2728</v>
      </c>
      <c r="I262" s="8" t="s">
        <v>50</v>
      </c>
      <c r="J262" s="8" t="s">
        <v>51</v>
      </c>
      <c r="K262" s="6">
        <v>1.09384E7</v>
      </c>
      <c r="L262" s="8" t="s">
        <v>268</v>
      </c>
      <c r="M262" s="8" t="s">
        <v>98</v>
      </c>
      <c r="N262" s="8" t="s">
        <v>212</v>
      </c>
      <c r="O262" s="23">
        <v>44635.0</v>
      </c>
      <c r="P262" s="7">
        <v>1125.0</v>
      </c>
      <c r="Q262" s="23">
        <v>48288.0</v>
      </c>
      <c r="R262" s="8" t="s">
        <v>46</v>
      </c>
      <c r="S262" s="8" t="s">
        <v>269</v>
      </c>
      <c r="T262" s="8" t="s">
        <v>142</v>
      </c>
      <c r="U262" s="8" t="s">
        <v>48</v>
      </c>
    </row>
    <row r="263">
      <c r="A263" s="8" t="s">
        <v>262</v>
      </c>
      <c r="B263" s="8" t="s">
        <v>265</v>
      </c>
      <c r="C263" s="8" t="s">
        <v>52</v>
      </c>
      <c r="D263" s="27">
        <v>0.55</v>
      </c>
      <c r="E263" s="8" t="s">
        <v>212</v>
      </c>
      <c r="F263" s="8" t="s">
        <v>2729</v>
      </c>
      <c r="G263" s="8" t="s">
        <v>2730</v>
      </c>
      <c r="H263" s="8" t="s">
        <v>2731</v>
      </c>
      <c r="I263" s="8" t="s">
        <v>50</v>
      </c>
      <c r="J263" s="8" t="s">
        <v>51</v>
      </c>
      <c r="K263" s="6">
        <v>2.764675E7</v>
      </c>
      <c r="L263" s="8" t="s">
        <v>268</v>
      </c>
      <c r="M263" s="8" t="s">
        <v>1777</v>
      </c>
      <c r="N263" s="8" t="s">
        <v>212</v>
      </c>
      <c r="O263" s="23">
        <v>44638.0</v>
      </c>
      <c r="P263" s="6" t="s">
        <v>1806</v>
      </c>
      <c r="Q263" s="23">
        <v>45734.0</v>
      </c>
      <c r="R263" s="8" t="s">
        <v>46</v>
      </c>
      <c r="S263" s="8" t="s">
        <v>269</v>
      </c>
      <c r="T263" s="8" t="s">
        <v>142</v>
      </c>
      <c r="U263" s="8" t="s">
        <v>48</v>
      </c>
    </row>
    <row r="264">
      <c r="A264" s="8" t="s">
        <v>1035</v>
      </c>
      <c r="B264" s="8" t="s">
        <v>1038</v>
      </c>
      <c r="C264" s="8" t="s">
        <v>52</v>
      </c>
      <c r="D264" s="7">
        <v>454.0</v>
      </c>
      <c r="E264" s="8" t="s">
        <v>95</v>
      </c>
      <c r="F264" s="8" t="s">
        <v>2732</v>
      </c>
      <c r="G264" s="8" t="s">
        <v>2733</v>
      </c>
      <c r="H264" s="8" t="s">
        <v>2734</v>
      </c>
      <c r="I264" s="8" t="s">
        <v>1029</v>
      </c>
      <c r="J264" s="8" t="s">
        <v>51</v>
      </c>
      <c r="K264" s="6" t="s">
        <v>2015</v>
      </c>
      <c r="L264" s="8" t="s">
        <v>47</v>
      </c>
      <c r="M264" s="8" t="s">
        <v>2735</v>
      </c>
      <c r="N264" s="8" t="s">
        <v>95</v>
      </c>
      <c r="O264" s="23">
        <v>44649.0</v>
      </c>
      <c r="P264" s="7">
        <v>375.0</v>
      </c>
      <c r="Q264" s="23">
        <v>45380.0</v>
      </c>
      <c r="R264" s="8" t="s">
        <v>98</v>
      </c>
      <c r="S264" s="8" t="s">
        <v>299</v>
      </c>
      <c r="T264" s="8" t="s">
        <v>44</v>
      </c>
      <c r="U264" s="8" t="s">
        <v>48</v>
      </c>
    </row>
    <row r="265">
      <c r="A265" s="8" t="s">
        <v>1035</v>
      </c>
      <c r="B265" s="8" t="s">
        <v>1038</v>
      </c>
      <c r="C265" s="8" t="s">
        <v>202</v>
      </c>
      <c r="D265" s="27">
        <v>-0.4534</v>
      </c>
      <c r="E265" s="8" t="s">
        <v>95</v>
      </c>
      <c r="F265" s="8" t="s">
        <v>2736</v>
      </c>
      <c r="G265" s="8" t="s">
        <v>2737</v>
      </c>
      <c r="H265" s="8" t="s">
        <v>2738</v>
      </c>
      <c r="I265" s="8" t="s">
        <v>1029</v>
      </c>
      <c r="J265" s="8" t="s">
        <v>159</v>
      </c>
      <c r="K265" s="6" t="s">
        <v>2739</v>
      </c>
      <c r="L265" s="8" t="s">
        <v>47</v>
      </c>
      <c r="M265" s="8" t="s">
        <v>1777</v>
      </c>
      <c r="N265" s="8" t="s">
        <v>95</v>
      </c>
      <c r="O265" s="23">
        <v>44649.0</v>
      </c>
      <c r="P265" s="7">
        <v>223.0</v>
      </c>
      <c r="Q265" s="23">
        <v>45380.0</v>
      </c>
      <c r="R265" s="8" t="s">
        <v>98</v>
      </c>
      <c r="S265" s="8" t="s">
        <v>299</v>
      </c>
      <c r="T265" s="8" t="s">
        <v>44</v>
      </c>
      <c r="U265" s="8" t="s">
        <v>48</v>
      </c>
    </row>
    <row r="266">
      <c r="A266" s="8" t="s">
        <v>262</v>
      </c>
      <c r="B266" s="8" t="s">
        <v>265</v>
      </c>
      <c r="C266" s="8" t="s">
        <v>52</v>
      </c>
      <c r="D266" s="27">
        <v>0.9877</v>
      </c>
      <c r="E266" s="8" t="s">
        <v>212</v>
      </c>
      <c r="F266" s="8" t="s">
        <v>2740</v>
      </c>
      <c r="G266" s="8" t="s">
        <v>2741</v>
      </c>
      <c r="H266" s="8" t="s">
        <v>2742</v>
      </c>
      <c r="I266" s="8" t="s">
        <v>50</v>
      </c>
      <c r="J266" s="8" t="s">
        <v>51</v>
      </c>
      <c r="K266" s="6">
        <v>2.19496E7</v>
      </c>
      <c r="L266" s="8" t="s">
        <v>319</v>
      </c>
      <c r="M266" s="8" t="s">
        <v>98</v>
      </c>
      <c r="N266" s="8" t="s">
        <v>212</v>
      </c>
      <c r="O266" s="23">
        <v>44655.0</v>
      </c>
      <c r="P266" s="6" t="s">
        <v>1874</v>
      </c>
      <c r="Q266" s="23">
        <v>45751.0</v>
      </c>
      <c r="R266" s="8" t="s">
        <v>46</v>
      </c>
      <c r="S266" s="8" t="s">
        <v>178</v>
      </c>
      <c r="T266" s="8" t="s">
        <v>142</v>
      </c>
      <c r="U266" s="8" t="s">
        <v>48</v>
      </c>
    </row>
    <row r="267">
      <c r="A267" s="8" t="s">
        <v>1429</v>
      </c>
      <c r="B267" s="8" t="s">
        <v>1432</v>
      </c>
      <c r="C267" s="8" t="s">
        <v>52</v>
      </c>
      <c r="D267" s="7">
        <v>903.0</v>
      </c>
      <c r="E267" s="8" t="s">
        <v>95</v>
      </c>
      <c r="F267" s="8" t="s">
        <v>2743</v>
      </c>
      <c r="G267" s="8" t="s">
        <v>2744</v>
      </c>
      <c r="H267" s="8" t="s">
        <v>2745</v>
      </c>
      <c r="I267" s="8" t="s">
        <v>100</v>
      </c>
      <c r="J267" s="8" t="s">
        <v>51</v>
      </c>
      <c r="K267" s="6" t="s">
        <v>2746</v>
      </c>
      <c r="L267" s="8" t="s">
        <v>47</v>
      </c>
      <c r="M267" s="8" t="s">
        <v>1777</v>
      </c>
      <c r="N267" s="8" t="s">
        <v>95</v>
      </c>
      <c r="O267" s="23">
        <v>44657.0</v>
      </c>
      <c r="P267" s="7">
        <v>875.0</v>
      </c>
      <c r="Q267" s="23">
        <v>45753.0</v>
      </c>
      <c r="R267" s="8" t="s">
        <v>98</v>
      </c>
      <c r="S267" s="8" t="s">
        <v>269</v>
      </c>
      <c r="T267" s="8" t="s">
        <v>44</v>
      </c>
      <c r="U267" s="8" t="s">
        <v>48</v>
      </c>
    </row>
    <row r="268">
      <c r="A268" s="8" t="s">
        <v>885</v>
      </c>
      <c r="B268" s="8" t="s">
        <v>888</v>
      </c>
      <c r="C268" s="8" t="s">
        <v>118</v>
      </c>
      <c r="D268" s="8" t="s">
        <v>81</v>
      </c>
      <c r="E268" s="8" t="s">
        <v>212</v>
      </c>
      <c r="F268" s="8" t="s">
        <v>2747</v>
      </c>
      <c r="G268" s="8" t="s">
        <v>98</v>
      </c>
      <c r="H268" s="8" t="s">
        <v>2748</v>
      </c>
      <c r="I268" s="8" t="s">
        <v>50</v>
      </c>
      <c r="J268" s="8" t="s">
        <v>159</v>
      </c>
      <c r="K268" s="6">
        <v>6.40864E7</v>
      </c>
      <c r="L268" s="8" t="s">
        <v>47</v>
      </c>
      <c r="M268" s="8" t="s">
        <v>98</v>
      </c>
      <c r="N268" s="8" t="s">
        <v>212</v>
      </c>
      <c r="O268" s="23">
        <v>44573.0</v>
      </c>
      <c r="P268" s="6">
        <v>0.0</v>
      </c>
      <c r="Q268" s="23">
        <v>48225.0</v>
      </c>
      <c r="R268" s="8" t="s">
        <v>257</v>
      </c>
      <c r="S268" s="8" t="s">
        <v>81</v>
      </c>
      <c r="T268" s="8" t="s">
        <v>142</v>
      </c>
      <c r="U268" s="8" t="s">
        <v>48</v>
      </c>
    </row>
    <row r="269">
      <c r="A269" s="8" t="s">
        <v>885</v>
      </c>
      <c r="B269" s="8" t="s">
        <v>888</v>
      </c>
      <c r="C269" s="8" t="s">
        <v>118</v>
      </c>
      <c r="D269" s="8" t="s">
        <v>81</v>
      </c>
      <c r="E269" s="8" t="s">
        <v>212</v>
      </c>
      <c r="F269" s="8" t="s">
        <v>2749</v>
      </c>
      <c r="G269" s="8" t="s">
        <v>98</v>
      </c>
      <c r="H269" s="8" t="s">
        <v>2750</v>
      </c>
      <c r="I269" s="8" t="s">
        <v>50</v>
      </c>
      <c r="J269" s="8" t="s">
        <v>159</v>
      </c>
      <c r="K269" s="6">
        <v>6.40864E7</v>
      </c>
      <c r="L269" s="8" t="s">
        <v>47</v>
      </c>
      <c r="M269" s="8" t="s">
        <v>98</v>
      </c>
      <c r="N269" s="8" t="s">
        <v>212</v>
      </c>
      <c r="O269" s="23">
        <v>44573.0</v>
      </c>
      <c r="P269" s="6">
        <v>0.0</v>
      </c>
      <c r="Q269" s="23">
        <v>47130.0</v>
      </c>
      <c r="R269" s="8" t="s">
        <v>167</v>
      </c>
      <c r="S269" s="8" t="s">
        <v>81</v>
      </c>
      <c r="T269" s="8" t="s">
        <v>142</v>
      </c>
      <c r="U269" s="8" t="s">
        <v>48</v>
      </c>
    </row>
    <row r="270">
      <c r="A270" s="8" t="s">
        <v>885</v>
      </c>
      <c r="B270" s="8" t="s">
        <v>888</v>
      </c>
      <c r="C270" s="8" t="s">
        <v>118</v>
      </c>
      <c r="D270" s="8" t="s">
        <v>81</v>
      </c>
      <c r="E270" s="8" t="s">
        <v>212</v>
      </c>
      <c r="F270" s="8" t="s">
        <v>2751</v>
      </c>
      <c r="G270" s="8" t="s">
        <v>98</v>
      </c>
      <c r="H270" s="8" t="s">
        <v>2752</v>
      </c>
      <c r="I270" s="8" t="s">
        <v>50</v>
      </c>
      <c r="J270" s="8" t="s">
        <v>159</v>
      </c>
      <c r="K270" s="6">
        <v>6.40864E7</v>
      </c>
      <c r="L270" s="8" t="s">
        <v>47</v>
      </c>
      <c r="M270" s="8" t="s">
        <v>98</v>
      </c>
      <c r="N270" s="8" t="s">
        <v>212</v>
      </c>
      <c r="O270" s="23">
        <v>44573.0</v>
      </c>
      <c r="P270" s="6">
        <v>0.0</v>
      </c>
      <c r="Q270" s="23">
        <v>46399.0</v>
      </c>
      <c r="R270" s="8" t="s">
        <v>171</v>
      </c>
      <c r="S270" s="8" t="s">
        <v>81</v>
      </c>
      <c r="T270" s="8" t="s">
        <v>142</v>
      </c>
      <c r="U270" s="8" t="s">
        <v>48</v>
      </c>
    </row>
    <row r="271">
      <c r="A271" s="8" t="s">
        <v>841</v>
      </c>
      <c r="B271" s="8" t="s">
        <v>844</v>
      </c>
      <c r="C271" s="8" t="s">
        <v>52</v>
      </c>
      <c r="D271" s="27">
        <v>1.4388</v>
      </c>
      <c r="E271" s="8" t="s">
        <v>845</v>
      </c>
      <c r="F271" s="8" t="s">
        <v>2753</v>
      </c>
      <c r="G271" s="8" t="s">
        <v>2754</v>
      </c>
      <c r="H271" s="8" t="s">
        <v>2755</v>
      </c>
      <c r="I271" s="8" t="s">
        <v>50</v>
      </c>
      <c r="J271" s="8" t="s">
        <v>51</v>
      </c>
      <c r="K271" s="6" t="s">
        <v>2756</v>
      </c>
      <c r="L271" s="8" t="s">
        <v>47</v>
      </c>
      <c r="M271" s="8" t="s">
        <v>1777</v>
      </c>
      <c r="N271" s="8" t="s">
        <v>111</v>
      </c>
      <c r="O271" s="23">
        <v>44657.0</v>
      </c>
      <c r="P271" s="6" t="s">
        <v>1782</v>
      </c>
      <c r="Q271" s="23">
        <v>45753.0</v>
      </c>
      <c r="R271" s="8" t="s">
        <v>98</v>
      </c>
      <c r="S271" s="8" t="s">
        <v>49</v>
      </c>
      <c r="T271" s="8" t="s">
        <v>142</v>
      </c>
      <c r="U271" s="8" t="s">
        <v>48</v>
      </c>
    </row>
    <row r="272">
      <c r="A272" s="8" t="s">
        <v>262</v>
      </c>
      <c r="B272" s="8" t="s">
        <v>265</v>
      </c>
      <c r="C272" s="8" t="s">
        <v>52</v>
      </c>
      <c r="D272" s="27">
        <v>1.1715</v>
      </c>
      <c r="E272" s="8" t="s">
        <v>212</v>
      </c>
      <c r="F272" s="8" t="s">
        <v>2757</v>
      </c>
      <c r="G272" s="8" t="s">
        <v>2758</v>
      </c>
      <c r="H272" s="8" t="s">
        <v>2759</v>
      </c>
      <c r="I272" s="8" t="s">
        <v>50</v>
      </c>
      <c r="J272" s="8" t="s">
        <v>51</v>
      </c>
      <c r="K272" s="6">
        <v>8653040.0</v>
      </c>
      <c r="L272" s="8" t="s">
        <v>268</v>
      </c>
      <c r="M272" s="8" t="s">
        <v>98</v>
      </c>
      <c r="N272" s="8" t="s">
        <v>212</v>
      </c>
      <c r="O272" s="23">
        <v>44665.0</v>
      </c>
      <c r="P272" s="6">
        <v>1.0</v>
      </c>
      <c r="Q272" s="23">
        <v>45761.0</v>
      </c>
      <c r="R272" s="8" t="s">
        <v>46</v>
      </c>
      <c r="S272" s="8" t="s">
        <v>269</v>
      </c>
      <c r="T272" s="8" t="s">
        <v>142</v>
      </c>
      <c r="U272" s="8" t="s">
        <v>48</v>
      </c>
    </row>
    <row r="273">
      <c r="A273" s="8" t="s">
        <v>262</v>
      </c>
      <c r="B273" s="8" t="s">
        <v>265</v>
      </c>
      <c r="C273" s="8" t="s">
        <v>52</v>
      </c>
      <c r="D273" s="27">
        <v>1.1</v>
      </c>
      <c r="E273" s="8" t="s">
        <v>212</v>
      </c>
      <c r="F273" s="8" t="s">
        <v>2760</v>
      </c>
      <c r="G273" s="8" t="s">
        <v>2761</v>
      </c>
      <c r="H273" s="8" t="s">
        <v>2762</v>
      </c>
      <c r="I273" s="8" t="s">
        <v>50</v>
      </c>
      <c r="J273" s="8" t="s">
        <v>51</v>
      </c>
      <c r="K273" s="6">
        <v>2.15588E7</v>
      </c>
      <c r="L273" s="8" t="s">
        <v>268</v>
      </c>
      <c r="M273" s="8" t="s">
        <v>98</v>
      </c>
      <c r="N273" s="8" t="s">
        <v>212</v>
      </c>
      <c r="O273" s="23">
        <v>44673.0</v>
      </c>
      <c r="P273" s="6" t="s">
        <v>2763</v>
      </c>
      <c r="Q273" s="23">
        <v>45769.0</v>
      </c>
      <c r="R273" s="8" t="s">
        <v>46</v>
      </c>
      <c r="S273" s="8" t="s">
        <v>269</v>
      </c>
      <c r="T273" s="8" t="s">
        <v>142</v>
      </c>
      <c r="U273" s="8" t="s">
        <v>48</v>
      </c>
    </row>
    <row r="274">
      <c r="A274" s="8" t="s">
        <v>814</v>
      </c>
      <c r="B274" s="8" t="s">
        <v>817</v>
      </c>
      <c r="C274" s="8" t="s">
        <v>52</v>
      </c>
      <c r="D274" s="8" t="s">
        <v>81</v>
      </c>
      <c r="E274" s="8" t="s">
        <v>41</v>
      </c>
      <c r="F274" s="8" t="s">
        <v>2764</v>
      </c>
      <c r="G274" s="8" t="s">
        <v>2765</v>
      </c>
      <c r="H274" s="8" t="s">
        <v>2766</v>
      </c>
      <c r="I274" s="8" t="s">
        <v>50</v>
      </c>
      <c r="J274" s="8" t="s">
        <v>51</v>
      </c>
      <c r="K274" s="6">
        <v>8.749492E7</v>
      </c>
      <c r="L274" s="8" t="s">
        <v>47</v>
      </c>
      <c r="M274" s="8" t="s">
        <v>1812</v>
      </c>
      <c r="N274" s="8" t="s">
        <v>41</v>
      </c>
      <c r="O274" s="23">
        <v>41416.0</v>
      </c>
      <c r="P274" s="7">
        <v>3375.0</v>
      </c>
      <c r="Q274" s="23">
        <v>45068.0</v>
      </c>
      <c r="R274" s="8" t="s">
        <v>46</v>
      </c>
      <c r="S274" s="8" t="s">
        <v>49</v>
      </c>
      <c r="T274" s="8" t="s">
        <v>142</v>
      </c>
      <c r="U274" s="8" t="s">
        <v>48</v>
      </c>
    </row>
    <row r="275">
      <c r="A275" s="8" t="s">
        <v>858</v>
      </c>
      <c r="B275" s="8" t="s">
        <v>844</v>
      </c>
      <c r="C275" s="8" t="s">
        <v>52</v>
      </c>
      <c r="D275" s="8" t="s">
        <v>81</v>
      </c>
      <c r="E275" s="8" t="s">
        <v>845</v>
      </c>
      <c r="F275" s="8" t="s">
        <v>2767</v>
      </c>
      <c r="G275" s="8" t="s">
        <v>2768</v>
      </c>
      <c r="H275" s="8" t="s">
        <v>2769</v>
      </c>
      <c r="I275" s="8" t="s">
        <v>50</v>
      </c>
      <c r="J275" s="8" t="s">
        <v>51</v>
      </c>
      <c r="K275" s="6">
        <v>5.0E7</v>
      </c>
      <c r="L275" s="8" t="s">
        <v>47</v>
      </c>
      <c r="M275" s="8" t="s">
        <v>1777</v>
      </c>
      <c r="N275" s="8" t="s">
        <v>111</v>
      </c>
      <c r="O275" s="23">
        <v>41428.0</v>
      </c>
      <c r="P275" s="6" t="s">
        <v>1225</v>
      </c>
      <c r="Q275" s="23">
        <v>48733.0</v>
      </c>
      <c r="R275" s="8" t="s">
        <v>46</v>
      </c>
      <c r="S275" s="8" t="s">
        <v>49</v>
      </c>
      <c r="T275" s="8" t="s">
        <v>142</v>
      </c>
      <c r="U275" s="8" t="s">
        <v>116</v>
      </c>
    </row>
    <row r="276">
      <c r="A276" s="8" t="s">
        <v>814</v>
      </c>
      <c r="B276" s="8" t="s">
        <v>817</v>
      </c>
      <c r="C276" s="8" t="s">
        <v>52</v>
      </c>
      <c r="D276" s="8" t="s">
        <v>81</v>
      </c>
      <c r="E276" s="8" t="s">
        <v>41</v>
      </c>
      <c r="F276" s="8" t="s">
        <v>2770</v>
      </c>
      <c r="G276" s="8" t="s">
        <v>2771</v>
      </c>
      <c r="H276" s="8" t="s">
        <v>2772</v>
      </c>
      <c r="I276" s="8" t="s">
        <v>50</v>
      </c>
      <c r="J276" s="8" t="s">
        <v>51</v>
      </c>
      <c r="K276" s="6">
        <v>4.117408E7</v>
      </c>
      <c r="L276" s="8" t="s">
        <v>47</v>
      </c>
      <c r="M276" s="8" t="s">
        <v>1812</v>
      </c>
      <c r="N276" s="8" t="s">
        <v>41</v>
      </c>
      <c r="O276" s="23">
        <v>41416.0</v>
      </c>
      <c r="P276" s="6" t="s">
        <v>1908</v>
      </c>
      <c r="Q276" s="23">
        <v>45799.0</v>
      </c>
      <c r="R276" s="8" t="s">
        <v>46</v>
      </c>
      <c r="S276" s="8" t="s">
        <v>49</v>
      </c>
      <c r="T276" s="8" t="s">
        <v>142</v>
      </c>
      <c r="U276" s="8" t="s">
        <v>48</v>
      </c>
    </row>
    <row r="277">
      <c r="A277" s="8" t="s">
        <v>650</v>
      </c>
      <c r="B277" s="8" t="s">
        <v>653</v>
      </c>
      <c r="C277" s="8" t="s">
        <v>52</v>
      </c>
      <c r="D277" s="8" t="s">
        <v>81</v>
      </c>
      <c r="E277" s="8" t="s">
        <v>41</v>
      </c>
      <c r="F277" s="8" t="s">
        <v>2773</v>
      </c>
      <c r="G277" s="8" t="s">
        <v>2774</v>
      </c>
      <c r="H277" s="8" t="s">
        <v>2775</v>
      </c>
      <c r="I277" s="8" t="s">
        <v>100</v>
      </c>
      <c r="J277" s="8" t="s">
        <v>51</v>
      </c>
      <c r="K277" s="6" t="s">
        <v>2776</v>
      </c>
      <c r="L277" s="8" t="s">
        <v>47</v>
      </c>
      <c r="M277" s="8" t="s">
        <v>1777</v>
      </c>
      <c r="N277" s="8" t="s">
        <v>41</v>
      </c>
      <c r="O277" s="23">
        <v>41464.0</v>
      </c>
      <c r="P277" s="6" t="s">
        <v>1904</v>
      </c>
      <c r="Q277" s="23">
        <v>45117.0</v>
      </c>
      <c r="R277" s="8" t="s">
        <v>46</v>
      </c>
      <c r="S277" s="8" t="s">
        <v>298</v>
      </c>
      <c r="T277" s="8" t="s">
        <v>142</v>
      </c>
      <c r="U277" s="8" t="s">
        <v>48</v>
      </c>
    </row>
    <row r="278">
      <c r="A278" s="8" t="s">
        <v>262</v>
      </c>
      <c r="B278" s="8" t="s">
        <v>265</v>
      </c>
      <c r="C278" s="8" t="s">
        <v>52</v>
      </c>
      <c r="D278" s="8" t="s">
        <v>81</v>
      </c>
      <c r="E278" s="8" t="s">
        <v>212</v>
      </c>
      <c r="F278" s="8" t="s">
        <v>2777</v>
      </c>
      <c r="G278" s="8" t="s">
        <v>2778</v>
      </c>
      <c r="H278" s="8" t="s">
        <v>2779</v>
      </c>
      <c r="I278" s="8" t="s">
        <v>50</v>
      </c>
      <c r="J278" s="8" t="s">
        <v>51</v>
      </c>
      <c r="K278" s="6">
        <v>2.66212E7</v>
      </c>
      <c r="L278" s="8" t="s">
        <v>2577</v>
      </c>
      <c r="M278" s="8" t="s">
        <v>2780</v>
      </c>
      <c r="N278" s="8" t="s">
        <v>212</v>
      </c>
      <c r="O278" s="23">
        <v>41529.0</v>
      </c>
      <c r="P278" s="6" t="s">
        <v>2781</v>
      </c>
      <c r="Q278" s="23">
        <v>44816.0</v>
      </c>
      <c r="R278" s="8">
        <v>78.0</v>
      </c>
      <c r="S278" s="8" t="s">
        <v>178</v>
      </c>
      <c r="T278" s="8" t="s">
        <v>142</v>
      </c>
      <c r="U278" s="8" t="s">
        <v>48</v>
      </c>
    </row>
    <row r="279">
      <c r="A279" s="8" t="s">
        <v>650</v>
      </c>
      <c r="B279" s="8" t="s">
        <v>653</v>
      </c>
      <c r="C279" s="8" t="s">
        <v>52</v>
      </c>
      <c r="D279" s="8" t="s">
        <v>81</v>
      </c>
      <c r="E279" s="8" t="s">
        <v>41</v>
      </c>
      <c r="F279" s="8" t="s">
        <v>2782</v>
      </c>
      <c r="G279" s="8" t="s">
        <v>2783</v>
      </c>
      <c r="H279" s="8" t="s">
        <v>2784</v>
      </c>
      <c r="I279" s="8" t="s">
        <v>100</v>
      </c>
      <c r="J279" s="8" t="s">
        <v>51</v>
      </c>
      <c r="K279" s="6" t="s">
        <v>2785</v>
      </c>
      <c r="L279" s="8" t="s">
        <v>47</v>
      </c>
      <c r="M279" s="8" t="s">
        <v>1777</v>
      </c>
      <c r="N279" s="8" t="s">
        <v>41</v>
      </c>
      <c r="O279" s="23">
        <v>41529.0</v>
      </c>
      <c r="P279" s="6" t="s">
        <v>2485</v>
      </c>
      <c r="Q279" s="23">
        <v>45912.0</v>
      </c>
      <c r="R279" s="8" t="s">
        <v>46</v>
      </c>
      <c r="S279" s="8" t="s">
        <v>298</v>
      </c>
      <c r="T279" s="8" t="s">
        <v>142</v>
      </c>
      <c r="U279" s="8" t="s">
        <v>48</v>
      </c>
    </row>
    <row r="280">
      <c r="A280" s="8" t="s">
        <v>1429</v>
      </c>
      <c r="B280" s="8" t="s">
        <v>1432</v>
      </c>
      <c r="C280" s="8" t="s">
        <v>52</v>
      </c>
      <c r="D280" s="8" t="s">
        <v>81</v>
      </c>
      <c r="E280" s="8" t="s">
        <v>95</v>
      </c>
      <c r="F280" s="8" t="s">
        <v>2786</v>
      </c>
      <c r="G280" s="8" t="s">
        <v>2787</v>
      </c>
      <c r="H280" s="8" t="s">
        <v>2788</v>
      </c>
      <c r="I280" s="8" t="s">
        <v>100</v>
      </c>
      <c r="J280" s="8" t="s">
        <v>51</v>
      </c>
      <c r="K280" s="6" t="s">
        <v>2789</v>
      </c>
      <c r="L280" s="8" t="s">
        <v>47</v>
      </c>
      <c r="M280" s="8" t="s">
        <v>1777</v>
      </c>
      <c r="N280" s="8" t="s">
        <v>95</v>
      </c>
      <c r="O280" s="23">
        <v>41592.0</v>
      </c>
      <c r="P280" s="6" t="s">
        <v>1797</v>
      </c>
      <c r="Q280" s="23">
        <v>45244.0</v>
      </c>
      <c r="R280" s="8" t="s">
        <v>46</v>
      </c>
      <c r="S280" s="8" t="s">
        <v>269</v>
      </c>
      <c r="T280" s="8" t="s">
        <v>44</v>
      </c>
      <c r="U280" s="8" t="s">
        <v>48</v>
      </c>
    </row>
    <row r="281">
      <c r="A281" s="8" t="s">
        <v>37</v>
      </c>
      <c r="B281" s="8" t="s">
        <v>40</v>
      </c>
      <c r="C281" s="8" t="s">
        <v>52</v>
      </c>
      <c r="D281" s="8" t="s">
        <v>81</v>
      </c>
      <c r="E281" s="8" t="s">
        <v>41</v>
      </c>
      <c r="F281" s="8" t="s">
        <v>2790</v>
      </c>
      <c r="G281" s="8" t="s">
        <v>2791</v>
      </c>
      <c r="H281" s="8" t="s">
        <v>2792</v>
      </c>
      <c r="I281" s="8" t="s">
        <v>50</v>
      </c>
      <c r="J281" s="8" t="s">
        <v>51</v>
      </c>
      <c r="K281" s="6" t="s">
        <v>2793</v>
      </c>
      <c r="L281" s="8" t="s">
        <v>47</v>
      </c>
      <c r="M281" s="8" t="s">
        <v>1777</v>
      </c>
      <c r="N281" s="8" t="s">
        <v>41</v>
      </c>
      <c r="O281" s="23">
        <v>41612.0</v>
      </c>
      <c r="P281" s="6">
        <v>4.0</v>
      </c>
      <c r="Q281" s="23">
        <v>45264.0</v>
      </c>
      <c r="R281" s="8" t="s">
        <v>46</v>
      </c>
      <c r="S281" s="8" t="s">
        <v>178</v>
      </c>
      <c r="T281" s="8" t="s">
        <v>142</v>
      </c>
      <c r="U281" s="8" t="s">
        <v>48</v>
      </c>
    </row>
    <row r="282">
      <c r="A282" s="8" t="s">
        <v>1601</v>
      </c>
      <c r="B282" s="8" t="s">
        <v>1604</v>
      </c>
      <c r="C282" s="8" t="s">
        <v>52</v>
      </c>
      <c r="D282" s="8" t="s">
        <v>81</v>
      </c>
      <c r="E282" s="8" t="s">
        <v>95</v>
      </c>
      <c r="F282" s="8" t="s">
        <v>2794</v>
      </c>
      <c r="G282" s="8" t="s">
        <v>2795</v>
      </c>
      <c r="H282" s="8" t="s">
        <v>2796</v>
      </c>
      <c r="I282" s="8" t="s">
        <v>1029</v>
      </c>
      <c r="J282" s="8" t="s">
        <v>51</v>
      </c>
      <c r="K282" s="6" t="s">
        <v>2797</v>
      </c>
      <c r="L282" s="8" t="s">
        <v>47</v>
      </c>
      <c r="M282" s="8" t="s">
        <v>1777</v>
      </c>
      <c r="N282" s="8" t="s">
        <v>95</v>
      </c>
      <c r="O282" s="23">
        <v>41661.0</v>
      </c>
      <c r="P282" s="6" t="s">
        <v>1904</v>
      </c>
      <c r="Q282" s="23">
        <v>45313.0</v>
      </c>
      <c r="R282" s="8" t="s">
        <v>46</v>
      </c>
      <c r="S282" s="8" t="s">
        <v>99</v>
      </c>
      <c r="T282" s="8" t="s">
        <v>142</v>
      </c>
      <c r="U282" s="8" t="s">
        <v>48</v>
      </c>
    </row>
    <row r="283">
      <c r="A283" s="8" t="s">
        <v>1479</v>
      </c>
      <c r="B283" s="8" t="s">
        <v>1482</v>
      </c>
      <c r="C283" s="8" t="s">
        <v>52</v>
      </c>
      <c r="D283" s="7">
        <v>3367.0</v>
      </c>
      <c r="E283" s="8" t="s">
        <v>41</v>
      </c>
      <c r="F283" s="8" t="s">
        <v>2798</v>
      </c>
      <c r="G283" s="8" t="s">
        <v>2799</v>
      </c>
      <c r="H283" s="8" t="s">
        <v>2800</v>
      </c>
      <c r="I283" s="8" t="s">
        <v>100</v>
      </c>
      <c r="J283" s="8" t="s">
        <v>51</v>
      </c>
      <c r="K283" s="6" t="s">
        <v>2801</v>
      </c>
      <c r="L283" s="8" t="s">
        <v>47</v>
      </c>
      <c r="M283" s="8" t="s">
        <v>1777</v>
      </c>
      <c r="N283" s="8" t="s">
        <v>41</v>
      </c>
      <c r="O283" s="23">
        <v>41661.0</v>
      </c>
      <c r="P283" s="6" t="s">
        <v>1904</v>
      </c>
      <c r="Q283" s="23">
        <v>45313.0</v>
      </c>
      <c r="R283" s="8" t="s">
        <v>46</v>
      </c>
      <c r="S283" s="8" t="s">
        <v>49</v>
      </c>
      <c r="T283" s="8" t="s">
        <v>142</v>
      </c>
      <c r="U283" s="8" t="s">
        <v>48</v>
      </c>
    </row>
    <row r="284">
      <c r="A284" s="8" t="s">
        <v>841</v>
      </c>
      <c r="B284" s="8" t="s">
        <v>844</v>
      </c>
      <c r="C284" s="8" t="s">
        <v>52</v>
      </c>
      <c r="D284" s="7">
        <v>3068.0</v>
      </c>
      <c r="E284" s="8" t="s">
        <v>845</v>
      </c>
      <c r="F284" s="8" t="s">
        <v>2802</v>
      </c>
      <c r="G284" s="8" t="s">
        <v>2803</v>
      </c>
      <c r="H284" s="8" t="s">
        <v>2804</v>
      </c>
      <c r="I284" s="8" t="s">
        <v>50</v>
      </c>
      <c r="J284" s="8" t="s">
        <v>51</v>
      </c>
      <c r="K284" s="6" t="s">
        <v>2805</v>
      </c>
      <c r="L284" s="8" t="s">
        <v>47</v>
      </c>
      <c r="M284" s="8" t="s">
        <v>1777</v>
      </c>
      <c r="N284" s="8" t="s">
        <v>111</v>
      </c>
      <c r="O284" s="23">
        <v>41661.0</v>
      </c>
      <c r="P284" s="6">
        <v>3.0</v>
      </c>
      <c r="Q284" s="23">
        <v>45313.0</v>
      </c>
      <c r="R284" s="8" t="s">
        <v>2110</v>
      </c>
      <c r="S284" s="8" t="s">
        <v>49</v>
      </c>
      <c r="T284" s="8" t="s">
        <v>142</v>
      </c>
      <c r="U284" s="8" t="s">
        <v>48</v>
      </c>
    </row>
    <row r="285">
      <c r="A285" s="8" t="s">
        <v>650</v>
      </c>
      <c r="B285" s="8" t="s">
        <v>653</v>
      </c>
      <c r="C285" s="8" t="s">
        <v>52</v>
      </c>
      <c r="D285" s="6" t="s">
        <v>2806</v>
      </c>
      <c r="E285" s="8" t="s">
        <v>41</v>
      </c>
      <c r="F285" s="8" t="s">
        <v>2807</v>
      </c>
      <c r="G285" s="8" t="s">
        <v>2808</v>
      </c>
      <c r="H285" s="8" t="s">
        <v>2809</v>
      </c>
      <c r="I285" s="8" t="s">
        <v>100</v>
      </c>
      <c r="J285" s="8" t="s">
        <v>51</v>
      </c>
      <c r="K285" s="6" t="s">
        <v>2810</v>
      </c>
      <c r="L285" s="8" t="s">
        <v>47</v>
      </c>
      <c r="M285" s="8" t="s">
        <v>1777</v>
      </c>
      <c r="N285" s="8" t="s">
        <v>41</v>
      </c>
      <c r="O285" s="23">
        <v>41667.0</v>
      </c>
      <c r="P285" s="7">
        <v>3625.0</v>
      </c>
      <c r="Q285" s="23">
        <v>47147.0</v>
      </c>
      <c r="R285" s="8" t="s">
        <v>46</v>
      </c>
      <c r="S285" s="8" t="s">
        <v>298</v>
      </c>
      <c r="T285" s="8" t="s">
        <v>142</v>
      </c>
      <c r="U285" s="8" t="s">
        <v>48</v>
      </c>
    </row>
    <row r="286">
      <c r="A286" s="8" t="s">
        <v>66</v>
      </c>
      <c r="B286" s="8" t="s">
        <v>69</v>
      </c>
      <c r="C286" s="8" t="s">
        <v>52</v>
      </c>
      <c r="D286" s="7">
        <v>3439.0</v>
      </c>
      <c r="E286" s="8" t="s">
        <v>41</v>
      </c>
      <c r="F286" s="8" t="s">
        <v>2811</v>
      </c>
      <c r="G286" s="8" t="s">
        <v>2812</v>
      </c>
      <c r="H286" s="8" t="s">
        <v>2813</v>
      </c>
      <c r="I286" s="8" t="s">
        <v>50</v>
      </c>
      <c r="J286" s="8" t="s">
        <v>51</v>
      </c>
      <c r="K286" s="6" t="s">
        <v>2814</v>
      </c>
      <c r="L286" s="8" t="s">
        <v>1970</v>
      </c>
      <c r="M286" s="8" t="s">
        <v>1971</v>
      </c>
      <c r="N286" s="8" t="s">
        <v>41</v>
      </c>
      <c r="O286" s="23">
        <v>41683.0</v>
      </c>
      <c r="P286" s="7">
        <v>3375.0</v>
      </c>
      <c r="Q286" s="23">
        <v>45335.0</v>
      </c>
      <c r="R286" s="8" t="s">
        <v>46</v>
      </c>
      <c r="S286" s="8" t="s">
        <v>72</v>
      </c>
      <c r="T286" s="8" t="s">
        <v>142</v>
      </c>
      <c r="U286" s="8" t="s">
        <v>48</v>
      </c>
    </row>
    <row r="287">
      <c r="A287" s="8" t="s">
        <v>262</v>
      </c>
      <c r="B287" s="8" t="s">
        <v>265</v>
      </c>
      <c r="C287" s="8" t="s">
        <v>52</v>
      </c>
      <c r="D287" s="8" t="s">
        <v>81</v>
      </c>
      <c r="E287" s="8" t="s">
        <v>212</v>
      </c>
      <c r="F287" s="8" t="s">
        <v>2815</v>
      </c>
      <c r="G287" s="8" t="s">
        <v>2816</v>
      </c>
      <c r="H287" s="8" t="s">
        <v>2817</v>
      </c>
      <c r="I287" s="8" t="s">
        <v>50</v>
      </c>
      <c r="J287" s="8" t="s">
        <v>51</v>
      </c>
      <c r="K287" s="6">
        <v>3.417425E7</v>
      </c>
      <c r="L287" s="8" t="s">
        <v>2577</v>
      </c>
      <c r="M287" s="8" t="s">
        <v>2780</v>
      </c>
      <c r="N287" s="8" t="s">
        <v>212</v>
      </c>
      <c r="O287" s="23">
        <v>41683.0</v>
      </c>
      <c r="P287" s="6" t="s">
        <v>1797</v>
      </c>
      <c r="Q287" s="23">
        <v>46066.0</v>
      </c>
      <c r="R287" s="8" t="s">
        <v>2110</v>
      </c>
      <c r="S287" s="8" t="s">
        <v>178</v>
      </c>
      <c r="T287" s="8" t="s">
        <v>142</v>
      </c>
      <c r="U287" s="8" t="s">
        <v>48</v>
      </c>
    </row>
    <row r="288">
      <c r="A288" s="8" t="s">
        <v>262</v>
      </c>
      <c r="B288" s="8" t="s">
        <v>265</v>
      </c>
      <c r="C288" s="8" t="s">
        <v>52</v>
      </c>
      <c r="D288" s="8" t="s">
        <v>81</v>
      </c>
      <c r="E288" s="8" t="s">
        <v>212</v>
      </c>
      <c r="F288" s="8" t="s">
        <v>2818</v>
      </c>
      <c r="G288" s="8" t="s">
        <v>2819</v>
      </c>
      <c r="H288" s="8" t="s">
        <v>2820</v>
      </c>
      <c r="I288" s="8" t="s">
        <v>50</v>
      </c>
      <c r="J288" s="8" t="s">
        <v>51</v>
      </c>
      <c r="K288" s="6">
        <v>6876950.0</v>
      </c>
      <c r="L288" s="8" t="s">
        <v>2577</v>
      </c>
      <c r="M288" s="8" t="s">
        <v>2780</v>
      </c>
      <c r="N288" s="8" t="s">
        <v>212</v>
      </c>
      <c r="O288" s="23">
        <v>41688.0</v>
      </c>
      <c r="P288" s="7">
        <v>2125.0</v>
      </c>
      <c r="Q288" s="23">
        <v>44974.0</v>
      </c>
      <c r="R288" s="8" t="s">
        <v>46</v>
      </c>
      <c r="S288" s="8" t="s">
        <v>178</v>
      </c>
      <c r="T288" s="8" t="s">
        <v>142</v>
      </c>
      <c r="U288" s="8" t="s">
        <v>48</v>
      </c>
    </row>
    <row r="289">
      <c r="A289" s="8" t="s">
        <v>1421</v>
      </c>
      <c r="B289" s="8" t="s">
        <v>1424</v>
      </c>
      <c r="C289" s="8" t="s">
        <v>202</v>
      </c>
      <c r="D289" s="8" t="s">
        <v>81</v>
      </c>
      <c r="E289" s="8" t="s">
        <v>198</v>
      </c>
      <c r="F289" s="8" t="s">
        <v>2821</v>
      </c>
      <c r="G289" s="8" t="s">
        <v>2822</v>
      </c>
      <c r="H289" s="8" t="s">
        <v>2823</v>
      </c>
      <c r="I289" s="8" t="s">
        <v>50</v>
      </c>
      <c r="J289" s="8" t="s">
        <v>1573</v>
      </c>
      <c r="K289" s="6">
        <v>5.0E7</v>
      </c>
      <c r="L289" s="8" t="s">
        <v>319</v>
      </c>
      <c r="M289" s="8" t="s">
        <v>1777</v>
      </c>
      <c r="N289" s="8" t="s">
        <v>198</v>
      </c>
      <c r="O289" s="23">
        <v>41724.0</v>
      </c>
      <c r="P289" s="6" t="s">
        <v>2824</v>
      </c>
      <c r="Q289" s="23">
        <v>49035.0</v>
      </c>
      <c r="R289" s="8" t="s">
        <v>98</v>
      </c>
      <c r="S289" s="8" t="s">
        <v>178</v>
      </c>
      <c r="T289" s="8" t="s">
        <v>142</v>
      </c>
      <c r="U289" s="8" t="s">
        <v>116</v>
      </c>
    </row>
    <row r="290">
      <c r="A290" s="8" t="s">
        <v>972</v>
      </c>
      <c r="B290" s="8" t="s">
        <v>975</v>
      </c>
      <c r="C290" s="8" t="s">
        <v>52</v>
      </c>
      <c r="D290" s="6" t="s">
        <v>2825</v>
      </c>
      <c r="E290" s="8" t="s">
        <v>362</v>
      </c>
      <c r="F290" s="8" t="s">
        <v>2826</v>
      </c>
      <c r="G290" s="8" t="s">
        <v>2827</v>
      </c>
      <c r="H290" s="8" t="s">
        <v>2828</v>
      </c>
      <c r="I290" s="8" t="s">
        <v>50</v>
      </c>
      <c r="J290" s="8" t="s">
        <v>51</v>
      </c>
      <c r="K290" s="6" t="s">
        <v>2829</v>
      </c>
      <c r="L290" s="8" t="s">
        <v>47</v>
      </c>
      <c r="M290" s="8" t="s">
        <v>98</v>
      </c>
      <c r="N290" s="8" t="s">
        <v>362</v>
      </c>
      <c r="O290" s="23">
        <v>41815.0</v>
      </c>
      <c r="P290" s="6">
        <v>3.0</v>
      </c>
      <c r="Q290" s="23">
        <v>46198.0</v>
      </c>
      <c r="R290" s="8" t="s">
        <v>46</v>
      </c>
      <c r="S290" s="8" t="s">
        <v>178</v>
      </c>
      <c r="T290" s="8" t="s">
        <v>142</v>
      </c>
      <c r="U290" s="8" t="s">
        <v>48</v>
      </c>
    </row>
    <row r="291">
      <c r="A291" s="8" t="s">
        <v>91</v>
      </c>
      <c r="B291" s="8" t="s">
        <v>94</v>
      </c>
      <c r="C291" s="8" t="s">
        <v>52</v>
      </c>
      <c r="D291" s="8" t="s">
        <v>81</v>
      </c>
      <c r="E291" s="8" t="s">
        <v>95</v>
      </c>
      <c r="F291" s="8" t="s">
        <v>2830</v>
      </c>
      <c r="G291" s="8" t="s">
        <v>2831</v>
      </c>
      <c r="H291" s="8" t="s">
        <v>2832</v>
      </c>
      <c r="I291" s="8" t="s">
        <v>100</v>
      </c>
      <c r="J291" s="8" t="s">
        <v>2833</v>
      </c>
      <c r="K291" s="6" t="s">
        <v>2834</v>
      </c>
      <c r="L291" s="8" t="s">
        <v>47</v>
      </c>
      <c r="M291" s="8" t="s">
        <v>98</v>
      </c>
      <c r="N291" s="8" t="s">
        <v>95</v>
      </c>
      <c r="O291" s="23">
        <v>41817.0</v>
      </c>
      <c r="P291" s="6">
        <v>3.0</v>
      </c>
      <c r="Q291" s="23">
        <v>44739.0</v>
      </c>
      <c r="R291" s="8" t="s">
        <v>46</v>
      </c>
      <c r="S291" s="8" t="s">
        <v>99</v>
      </c>
      <c r="T291" s="8" t="s">
        <v>142</v>
      </c>
      <c r="U291" s="8" t="s">
        <v>1807</v>
      </c>
    </row>
    <row r="292">
      <c r="A292" s="8" t="s">
        <v>333</v>
      </c>
      <c r="B292" s="8" t="s">
        <v>336</v>
      </c>
      <c r="C292" s="8" t="s">
        <v>52</v>
      </c>
      <c r="D292" s="7">
        <v>1846.0</v>
      </c>
      <c r="E292" s="8" t="s">
        <v>95</v>
      </c>
      <c r="F292" s="8" t="s">
        <v>2835</v>
      </c>
      <c r="G292" s="8" t="s">
        <v>2836</v>
      </c>
      <c r="H292" s="8" t="s">
        <v>2837</v>
      </c>
      <c r="I292" s="8" t="s">
        <v>100</v>
      </c>
      <c r="J292" s="8" t="s">
        <v>51</v>
      </c>
      <c r="K292" s="6" t="s">
        <v>2838</v>
      </c>
      <c r="L292" s="8" t="s">
        <v>47</v>
      </c>
      <c r="M292" s="8" t="s">
        <v>1777</v>
      </c>
      <c r="N292" s="8" t="s">
        <v>95</v>
      </c>
      <c r="O292" s="23">
        <v>41835.0</v>
      </c>
      <c r="P292" s="6" t="s">
        <v>1883</v>
      </c>
      <c r="Q292" s="23">
        <v>44757.0</v>
      </c>
      <c r="R292" s="8" t="s">
        <v>46</v>
      </c>
      <c r="S292" s="8" t="s">
        <v>178</v>
      </c>
      <c r="T292" s="8" t="s">
        <v>44</v>
      </c>
      <c r="U292" s="8" t="s">
        <v>48</v>
      </c>
    </row>
    <row r="293">
      <c r="A293" s="8" t="s">
        <v>262</v>
      </c>
      <c r="B293" s="8" t="s">
        <v>265</v>
      </c>
      <c r="C293" s="8" t="s">
        <v>52</v>
      </c>
      <c r="D293" s="8" t="s">
        <v>81</v>
      </c>
      <c r="E293" s="8" t="s">
        <v>212</v>
      </c>
      <c r="F293" s="8" t="s">
        <v>2839</v>
      </c>
      <c r="G293" s="8" t="s">
        <v>2840</v>
      </c>
      <c r="H293" s="8" t="s">
        <v>2841</v>
      </c>
      <c r="I293" s="8" t="s">
        <v>50</v>
      </c>
      <c r="J293" s="8" t="s">
        <v>51</v>
      </c>
      <c r="K293" s="6">
        <v>6.8058E7</v>
      </c>
      <c r="L293" s="8" t="s">
        <v>319</v>
      </c>
      <c r="M293" s="8" t="s">
        <v>1777</v>
      </c>
      <c r="N293" s="8" t="s">
        <v>212</v>
      </c>
      <c r="O293" s="23">
        <v>41834.0</v>
      </c>
      <c r="P293" s="6" t="s">
        <v>2842</v>
      </c>
      <c r="Q293" s="23">
        <v>44756.0</v>
      </c>
      <c r="R293" s="8" t="s">
        <v>2110</v>
      </c>
      <c r="S293" s="8" t="s">
        <v>178</v>
      </c>
      <c r="T293" s="8" t="s">
        <v>142</v>
      </c>
      <c r="U293" s="8" t="s">
        <v>48</v>
      </c>
    </row>
    <row r="294">
      <c r="A294" s="8" t="s">
        <v>262</v>
      </c>
      <c r="B294" s="8" t="s">
        <v>265</v>
      </c>
      <c r="C294" s="8" t="s">
        <v>52</v>
      </c>
      <c r="D294" s="7">
        <v>1526.0</v>
      </c>
      <c r="E294" s="8" t="s">
        <v>212</v>
      </c>
      <c r="F294" s="8" t="s">
        <v>2843</v>
      </c>
      <c r="G294" s="8" t="s">
        <v>2844</v>
      </c>
      <c r="H294" s="8" t="s">
        <v>2845</v>
      </c>
      <c r="I294" s="8" t="s">
        <v>50</v>
      </c>
      <c r="J294" s="8" t="s">
        <v>51</v>
      </c>
      <c r="K294" s="6" t="s">
        <v>2846</v>
      </c>
      <c r="L294" s="8" t="s">
        <v>319</v>
      </c>
      <c r="M294" s="8" t="s">
        <v>1777</v>
      </c>
      <c r="N294" s="8" t="s">
        <v>212</v>
      </c>
      <c r="O294" s="23">
        <v>41834.0</v>
      </c>
      <c r="P294" s="6" t="s">
        <v>2847</v>
      </c>
      <c r="Q294" s="23">
        <v>45488.0</v>
      </c>
      <c r="R294" s="8" t="s">
        <v>2110</v>
      </c>
      <c r="S294" s="8" t="s">
        <v>178</v>
      </c>
      <c r="T294" s="8" t="s">
        <v>142</v>
      </c>
      <c r="U294" s="8" t="s">
        <v>48</v>
      </c>
    </row>
    <row r="295">
      <c r="A295" s="8" t="s">
        <v>1001</v>
      </c>
      <c r="B295" s="8" t="s">
        <v>1004</v>
      </c>
      <c r="C295" s="8" t="s">
        <v>118</v>
      </c>
      <c r="D295" s="6" t="s">
        <v>2848</v>
      </c>
      <c r="E295" s="8" t="s">
        <v>112</v>
      </c>
      <c r="F295" s="8" t="s">
        <v>2849</v>
      </c>
      <c r="G295" s="8" t="s">
        <v>2850</v>
      </c>
      <c r="H295" s="8" t="s">
        <v>2851</v>
      </c>
      <c r="I295" s="8" t="s">
        <v>50</v>
      </c>
      <c r="J295" s="8" t="s">
        <v>51</v>
      </c>
      <c r="K295" s="24">
        <v>5.0E8</v>
      </c>
      <c r="L295" s="8" t="s">
        <v>47</v>
      </c>
      <c r="M295" s="8" t="s">
        <v>1777</v>
      </c>
      <c r="N295" s="8" t="s">
        <v>362</v>
      </c>
      <c r="O295" s="23">
        <v>41836.0</v>
      </c>
      <c r="P295" s="6" t="s">
        <v>2848</v>
      </c>
      <c r="Q295" s="23">
        <v>45489.0</v>
      </c>
      <c r="R295" s="8" t="s">
        <v>115</v>
      </c>
      <c r="S295" s="8" t="s">
        <v>99</v>
      </c>
      <c r="T295" s="8" t="s">
        <v>142</v>
      </c>
      <c r="U295" s="8" t="s">
        <v>116</v>
      </c>
    </row>
    <row r="296">
      <c r="A296" s="8" t="s">
        <v>1001</v>
      </c>
      <c r="B296" s="8" t="s">
        <v>1004</v>
      </c>
      <c r="C296" s="8" t="s">
        <v>118</v>
      </c>
      <c r="D296" s="6" t="s">
        <v>2848</v>
      </c>
      <c r="E296" s="8" t="s">
        <v>112</v>
      </c>
      <c r="F296" s="8" t="s">
        <v>2852</v>
      </c>
      <c r="G296" s="8" t="s">
        <v>2853</v>
      </c>
      <c r="H296" s="8" t="s">
        <v>2854</v>
      </c>
      <c r="I296" s="8" t="s">
        <v>50</v>
      </c>
      <c r="J296" s="8" t="s">
        <v>51</v>
      </c>
      <c r="K296" s="24">
        <v>5.0E8</v>
      </c>
      <c r="L296" s="8" t="s">
        <v>47</v>
      </c>
      <c r="M296" s="8" t="s">
        <v>1777</v>
      </c>
      <c r="N296" s="8" t="s">
        <v>362</v>
      </c>
      <c r="O296" s="23">
        <v>41836.0</v>
      </c>
      <c r="P296" s="6" t="s">
        <v>2848</v>
      </c>
      <c r="Q296" s="23">
        <v>45489.0</v>
      </c>
      <c r="R296" s="8" t="s">
        <v>125</v>
      </c>
      <c r="S296" s="8" t="s">
        <v>99</v>
      </c>
      <c r="T296" s="8" t="s">
        <v>142</v>
      </c>
      <c r="U296" s="8" t="s">
        <v>116</v>
      </c>
    </row>
    <row r="297">
      <c r="A297" s="8" t="s">
        <v>262</v>
      </c>
      <c r="B297" s="8" t="s">
        <v>265</v>
      </c>
      <c r="C297" s="8" t="s">
        <v>52</v>
      </c>
      <c r="D297" s="8" t="s">
        <v>81</v>
      </c>
      <c r="E297" s="8" t="s">
        <v>212</v>
      </c>
      <c r="F297" s="8" t="s">
        <v>2855</v>
      </c>
      <c r="G297" s="8" t="s">
        <v>2856</v>
      </c>
      <c r="H297" s="8" t="s">
        <v>2857</v>
      </c>
      <c r="I297" s="8" t="s">
        <v>50</v>
      </c>
      <c r="J297" s="8" t="s">
        <v>51</v>
      </c>
      <c r="K297" s="6">
        <v>1.33689E7</v>
      </c>
      <c r="L297" s="8" t="s">
        <v>2577</v>
      </c>
      <c r="M297" s="8" t="s">
        <v>2780</v>
      </c>
      <c r="N297" s="8" t="s">
        <v>212</v>
      </c>
      <c r="O297" s="23">
        <v>41857.0</v>
      </c>
      <c r="P297" s="7">
        <v>1625.0</v>
      </c>
      <c r="Q297" s="23">
        <v>45510.0</v>
      </c>
      <c r="R297" s="8" t="s">
        <v>2110</v>
      </c>
      <c r="S297" s="8" t="s">
        <v>178</v>
      </c>
      <c r="T297" s="8" t="s">
        <v>142</v>
      </c>
      <c r="U297" s="8" t="s">
        <v>48</v>
      </c>
    </row>
    <row r="298">
      <c r="A298" s="8" t="s">
        <v>1429</v>
      </c>
      <c r="B298" s="8" t="s">
        <v>1432</v>
      </c>
      <c r="C298" s="8" t="s">
        <v>52</v>
      </c>
      <c r="D298" s="7">
        <v>1872.0</v>
      </c>
      <c r="E298" s="8" t="s">
        <v>95</v>
      </c>
      <c r="F298" s="8" t="s">
        <v>2858</v>
      </c>
      <c r="G298" s="8" t="s">
        <v>2859</v>
      </c>
      <c r="H298" s="8" t="s">
        <v>2860</v>
      </c>
      <c r="I298" s="8" t="s">
        <v>100</v>
      </c>
      <c r="J298" s="8" t="s">
        <v>51</v>
      </c>
      <c r="K298" s="6" t="s">
        <v>2861</v>
      </c>
      <c r="L298" s="8" t="s">
        <v>47</v>
      </c>
      <c r="M298" s="8" t="s">
        <v>1777</v>
      </c>
      <c r="N298" s="8" t="s">
        <v>95</v>
      </c>
      <c r="O298" s="23">
        <v>41892.0</v>
      </c>
      <c r="P298" s="6" t="s">
        <v>1883</v>
      </c>
      <c r="Q298" s="23">
        <v>46275.0</v>
      </c>
      <c r="R298" s="8" t="s">
        <v>46</v>
      </c>
      <c r="S298" s="8" t="s">
        <v>269</v>
      </c>
      <c r="T298" s="8" t="s">
        <v>44</v>
      </c>
      <c r="U298" s="8" t="s">
        <v>48</v>
      </c>
    </row>
    <row r="299">
      <c r="A299" s="8" t="s">
        <v>1233</v>
      </c>
      <c r="B299" s="8" t="s">
        <v>1236</v>
      </c>
      <c r="C299" s="8" t="s">
        <v>52</v>
      </c>
      <c r="D299" s="8" t="s">
        <v>81</v>
      </c>
      <c r="E299" s="8" t="s">
        <v>95</v>
      </c>
      <c r="F299" s="8" t="s">
        <v>2862</v>
      </c>
      <c r="G299" s="8" t="s">
        <v>2863</v>
      </c>
      <c r="H299" s="8" t="s">
        <v>2864</v>
      </c>
      <c r="I299" s="8" t="s">
        <v>299</v>
      </c>
      <c r="J299" s="8" t="s">
        <v>51</v>
      </c>
      <c r="K299" s="6" t="s">
        <v>2489</v>
      </c>
      <c r="L299" s="8" t="s">
        <v>47</v>
      </c>
      <c r="M299" s="8" t="s">
        <v>1777</v>
      </c>
      <c r="N299" s="8" t="s">
        <v>95</v>
      </c>
      <c r="O299" s="23">
        <v>41911.0</v>
      </c>
      <c r="P299" s="7">
        <v>2125.0</v>
      </c>
      <c r="Q299" s="23">
        <v>45562.0</v>
      </c>
      <c r="R299" s="8" t="s">
        <v>98</v>
      </c>
      <c r="S299" s="8" t="s">
        <v>298</v>
      </c>
      <c r="T299" s="8" t="s">
        <v>44</v>
      </c>
      <c r="U299" s="8" t="s">
        <v>48</v>
      </c>
    </row>
    <row r="300">
      <c r="A300" s="8" t="s">
        <v>262</v>
      </c>
      <c r="B300" s="8" t="s">
        <v>265</v>
      </c>
      <c r="C300" s="8" t="s">
        <v>202</v>
      </c>
      <c r="D300" s="8" t="s">
        <v>81</v>
      </c>
      <c r="E300" s="8" t="s">
        <v>212</v>
      </c>
      <c r="F300" s="8" t="s">
        <v>2865</v>
      </c>
      <c r="G300" s="8" t="s">
        <v>2866</v>
      </c>
      <c r="H300" s="8" t="s">
        <v>2867</v>
      </c>
      <c r="I300" s="8" t="s">
        <v>50</v>
      </c>
      <c r="J300" s="8" t="s">
        <v>159</v>
      </c>
      <c r="K300" s="6">
        <v>6344650.0</v>
      </c>
      <c r="L300" s="8" t="s">
        <v>2577</v>
      </c>
      <c r="M300" s="8" t="s">
        <v>2780</v>
      </c>
      <c r="N300" s="8" t="s">
        <v>212</v>
      </c>
      <c r="O300" s="23">
        <v>41908.0</v>
      </c>
      <c r="P300" s="6" t="s">
        <v>2868</v>
      </c>
      <c r="Q300" s="23">
        <v>44830.0</v>
      </c>
      <c r="R300" s="8" t="s">
        <v>46</v>
      </c>
      <c r="S300" s="8" t="s">
        <v>178</v>
      </c>
      <c r="T300" s="8" t="s">
        <v>142</v>
      </c>
      <c r="U300" s="8" t="s">
        <v>48</v>
      </c>
    </row>
    <row r="301">
      <c r="A301" s="8" t="s">
        <v>1479</v>
      </c>
      <c r="B301" s="8" t="s">
        <v>1482</v>
      </c>
      <c r="C301" s="8" t="s">
        <v>52</v>
      </c>
      <c r="D301" s="7">
        <v>1591.0</v>
      </c>
      <c r="E301" s="8" t="s">
        <v>41</v>
      </c>
      <c r="F301" s="8" t="s">
        <v>2869</v>
      </c>
      <c r="G301" s="8" t="s">
        <v>2870</v>
      </c>
      <c r="H301" s="8" t="s">
        <v>2871</v>
      </c>
      <c r="I301" s="8" t="s">
        <v>100</v>
      </c>
      <c r="J301" s="8" t="s">
        <v>51</v>
      </c>
      <c r="K301" s="6" t="s">
        <v>2872</v>
      </c>
      <c r="L301" s="8" t="s">
        <v>47</v>
      </c>
      <c r="M301" s="8" t="s">
        <v>1777</v>
      </c>
      <c r="N301" s="8" t="s">
        <v>41</v>
      </c>
      <c r="O301" s="23">
        <v>41934.0</v>
      </c>
      <c r="P301" s="6" t="s">
        <v>1782</v>
      </c>
      <c r="Q301" s="23">
        <v>45037.0</v>
      </c>
      <c r="R301" s="8" t="s">
        <v>46</v>
      </c>
      <c r="S301" s="8" t="s">
        <v>49</v>
      </c>
      <c r="T301" s="8" t="s">
        <v>142</v>
      </c>
      <c r="U301" s="8" t="s">
        <v>48</v>
      </c>
    </row>
    <row r="302">
      <c r="A302" s="8" t="s">
        <v>1200</v>
      </c>
      <c r="B302" s="8" t="s">
        <v>1203</v>
      </c>
      <c r="C302" s="8" t="s">
        <v>52</v>
      </c>
      <c r="D302" s="7">
        <v>1653.0</v>
      </c>
      <c r="E302" s="8" t="s">
        <v>845</v>
      </c>
      <c r="F302" s="8" t="s">
        <v>2873</v>
      </c>
      <c r="G302" s="8" t="s">
        <v>2874</v>
      </c>
      <c r="H302" s="8" t="s">
        <v>2875</v>
      </c>
      <c r="I302" s="8" t="s">
        <v>50</v>
      </c>
      <c r="J302" s="8" t="s">
        <v>51</v>
      </c>
      <c r="K302" s="6" t="s">
        <v>2876</v>
      </c>
      <c r="L302" s="8" t="s">
        <v>47</v>
      </c>
      <c r="M302" s="8" t="s">
        <v>1777</v>
      </c>
      <c r="N302" s="8" t="s">
        <v>111</v>
      </c>
      <c r="O302" s="23">
        <v>41950.0</v>
      </c>
      <c r="P302" s="7">
        <v>1625.0</v>
      </c>
      <c r="Q302" s="23">
        <v>46335.0</v>
      </c>
      <c r="R302" s="8" t="s">
        <v>98</v>
      </c>
      <c r="S302" s="8" t="s">
        <v>1206</v>
      </c>
      <c r="T302" s="8" t="s">
        <v>142</v>
      </c>
      <c r="U302" s="8" t="s">
        <v>48</v>
      </c>
    </row>
    <row r="303">
      <c r="A303" s="8" t="s">
        <v>262</v>
      </c>
      <c r="B303" s="8" t="s">
        <v>265</v>
      </c>
      <c r="C303" s="8" t="s">
        <v>52</v>
      </c>
      <c r="D303" s="8" t="s">
        <v>81</v>
      </c>
      <c r="E303" s="8" t="s">
        <v>212</v>
      </c>
      <c r="F303" s="8" t="s">
        <v>2877</v>
      </c>
      <c r="G303" s="8" t="s">
        <v>2878</v>
      </c>
      <c r="H303" s="8" t="s">
        <v>2879</v>
      </c>
      <c r="I303" s="8" t="s">
        <v>50</v>
      </c>
      <c r="J303" s="8" t="s">
        <v>51</v>
      </c>
      <c r="K303" s="6">
        <v>1.25316E7</v>
      </c>
      <c r="L303" s="8" t="s">
        <v>2577</v>
      </c>
      <c r="M303" s="8" t="s">
        <v>2780</v>
      </c>
      <c r="N303" s="8" t="s">
        <v>212</v>
      </c>
      <c r="O303" s="23">
        <v>41961.0</v>
      </c>
      <c r="P303" s="6" t="s">
        <v>2880</v>
      </c>
      <c r="Q303" s="23">
        <v>45614.0</v>
      </c>
      <c r="R303" s="8" t="s">
        <v>46</v>
      </c>
      <c r="S303" s="8" t="s">
        <v>178</v>
      </c>
      <c r="T303" s="8" t="s">
        <v>142</v>
      </c>
      <c r="U303" s="8" t="s">
        <v>48</v>
      </c>
    </row>
    <row r="304">
      <c r="A304" s="8" t="s">
        <v>879</v>
      </c>
      <c r="B304" s="8" t="s">
        <v>882</v>
      </c>
      <c r="C304" s="8" t="s">
        <v>52</v>
      </c>
      <c r="D304" s="7">
        <v>2127.0</v>
      </c>
      <c r="E304" s="8" t="s">
        <v>95</v>
      </c>
      <c r="F304" s="8" t="s">
        <v>2881</v>
      </c>
      <c r="G304" s="8" t="s">
        <v>2882</v>
      </c>
      <c r="H304" s="8" t="s">
        <v>2883</v>
      </c>
      <c r="I304" s="8" t="s">
        <v>50</v>
      </c>
      <c r="J304" s="8" t="s">
        <v>51</v>
      </c>
      <c r="K304" s="6" t="s">
        <v>2884</v>
      </c>
      <c r="L304" s="8" t="s">
        <v>47</v>
      </c>
      <c r="M304" s="8" t="s">
        <v>1777</v>
      </c>
      <c r="N304" s="8" t="s">
        <v>95</v>
      </c>
      <c r="O304" s="23">
        <v>41983.0</v>
      </c>
      <c r="P304" s="6">
        <v>2.0</v>
      </c>
      <c r="Q304" s="23">
        <v>45636.0</v>
      </c>
      <c r="R304" s="8" t="s">
        <v>46</v>
      </c>
      <c r="S304" s="8" t="s">
        <v>72</v>
      </c>
      <c r="T304" s="8" t="s">
        <v>44</v>
      </c>
      <c r="U304" s="8" t="s">
        <v>48</v>
      </c>
    </row>
    <row r="305">
      <c r="A305" s="8" t="s">
        <v>262</v>
      </c>
      <c r="B305" s="8" t="s">
        <v>265</v>
      </c>
      <c r="C305" s="8" t="s">
        <v>52</v>
      </c>
      <c r="D305" s="8" t="s">
        <v>81</v>
      </c>
      <c r="E305" s="8" t="s">
        <v>212</v>
      </c>
      <c r="F305" s="8" t="s">
        <v>2885</v>
      </c>
      <c r="G305" s="8" t="s">
        <v>2886</v>
      </c>
      <c r="H305" s="8" t="s">
        <v>2887</v>
      </c>
      <c r="I305" s="8" t="s">
        <v>50</v>
      </c>
      <c r="J305" s="8" t="s">
        <v>51</v>
      </c>
      <c r="K305" s="6">
        <v>1.21757E7</v>
      </c>
      <c r="L305" s="8" t="s">
        <v>2577</v>
      </c>
      <c r="M305" s="8" t="s">
        <v>2780</v>
      </c>
      <c r="N305" s="8" t="s">
        <v>212</v>
      </c>
      <c r="O305" s="23">
        <v>41996.0</v>
      </c>
      <c r="P305" s="6">
        <v>1.0</v>
      </c>
      <c r="Q305" s="23">
        <v>45287.0</v>
      </c>
      <c r="R305" s="8" t="s">
        <v>46</v>
      </c>
      <c r="S305" s="8" t="s">
        <v>178</v>
      </c>
      <c r="T305" s="8" t="s">
        <v>142</v>
      </c>
      <c r="U305" s="8" t="s">
        <v>48</v>
      </c>
    </row>
    <row r="306">
      <c r="A306" s="8" t="s">
        <v>262</v>
      </c>
      <c r="B306" s="8" t="s">
        <v>265</v>
      </c>
      <c r="C306" s="8" t="s">
        <v>202</v>
      </c>
      <c r="D306" s="8" t="s">
        <v>81</v>
      </c>
      <c r="E306" s="8" t="s">
        <v>212</v>
      </c>
      <c r="F306" s="8" t="s">
        <v>2888</v>
      </c>
      <c r="G306" s="8" t="s">
        <v>2889</v>
      </c>
      <c r="H306" s="8" t="s">
        <v>2890</v>
      </c>
      <c r="I306" s="8" t="s">
        <v>50</v>
      </c>
      <c r="J306" s="8" t="s">
        <v>159</v>
      </c>
      <c r="K306" s="6">
        <v>2.4315E7</v>
      </c>
      <c r="L306" s="8" t="s">
        <v>2577</v>
      </c>
      <c r="M306" s="8" t="s">
        <v>2780</v>
      </c>
      <c r="N306" s="8" t="s">
        <v>212</v>
      </c>
      <c r="O306" s="23">
        <v>42003.0</v>
      </c>
      <c r="P306" s="6" t="s">
        <v>2655</v>
      </c>
      <c r="Q306" s="23">
        <v>45656.0</v>
      </c>
      <c r="R306" s="8" t="s">
        <v>2110</v>
      </c>
      <c r="S306" s="8" t="s">
        <v>178</v>
      </c>
      <c r="T306" s="8" t="s">
        <v>142</v>
      </c>
      <c r="U306" s="8" t="s">
        <v>48</v>
      </c>
    </row>
    <row r="307">
      <c r="A307" s="8" t="s">
        <v>262</v>
      </c>
      <c r="B307" s="8" t="s">
        <v>265</v>
      </c>
      <c r="C307" s="8" t="s">
        <v>202</v>
      </c>
      <c r="D307" s="8" t="s">
        <v>81</v>
      </c>
      <c r="E307" s="8" t="s">
        <v>212</v>
      </c>
      <c r="F307" s="8" t="s">
        <v>2891</v>
      </c>
      <c r="G307" s="8" t="s">
        <v>2892</v>
      </c>
      <c r="H307" s="8" t="s">
        <v>2893</v>
      </c>
      <c r="I307" s="8" t="s">
        <v>50</v>
      </c>
      <c r="J307" s="8" t="s">
        <v>159</v>
      </c>
      <c r="K307" s="6">
        <v>3.64725E7</v>
      </c>
      <c r="L307" s="8" t="s">
        <v>268</v>
      </c>
      <c r="M307" s="8" t="s">
        <v>1777</v>
      </c>
      <c r="N307" s="8" t="s">
        <v>212</v>
      </c>
      <c r="O307" s="23">
        <v>42003.0</v>
      </c>
      <c r="P307" s="6" t="s">
        <v>2655</v>
      </c>
      <c r="Q307" s="23">
        <v>45656.0</v>
      </c>
      <c r="R307" s="8" t="s">
        <v>2894</v>
      </c>
      <c r="S307" s="8" t="s">
        <v>269</v>
      </c>
      <c r="T307" s="8" t="s">
        <v>142</v>
      </c>
      <c r="U307" s="8" t="s">
        <v>48</v>
      </c>
    </row>
    <row r="308">
      <c r="A308" s="8" t="s">
        <v>262</v>
      </c>
      <c r="B308" s="8" t="s">
        <v>265</v>
      </c>
      <c r="C308" s="8" t="s">
        <v>52</v>
      </c>
      <c r="D308" s="8" t="s">
        <v>81</v>
      </c>
      <c r="E308" s="8" t="s">
        <v>212</v>
      </c>
      <c r="F308" s="8" t="s">
        <v>2895</v>
      </c>
      <c r="G308" s="8" t="s">
        <v>2896</v>
      </c>
      <c r="H308" s="8" t="s">
        <v>2897</v>
      </c>
      <c r="I308" s="8" t="s">
        <v>50</v>
      </c>
      <c r="J308" s="8" t="s">
        <v>51</v>
      </c>
      <c r="K308" s="6" t="s">
        <v>2278</v>
      </c>
      <c r="L308" s="8" t="s">
        <v>2577</v>
      </c>
      <c r="M308" s="8" t="s">
        <v>2780</v>
      </c>
      <c r="N308" s="8" t="s">
        <v>212</v>
      </c>
      <c r="O308" s="23">
        <v>42026.0</v>
      </c>
      <c r="P308" s="6" t="s">
        <v>1791</v>
      </c>
      <c r="Q308" s="23">
        <v>45679.0</v>
      </c>
      <c r="R308" s="8" t="s">
        <v>46</v>
      </c>
      <c r="S308" s="8" t="s">
        <v>178</v>
      </c>
      <c r="T308" s="8" t="s">
        <v>142</v>
      </c>
      <c r="U308" s="8" t="s">
        <v>48</v>
      </c>
    </row>
    <row r="309">
      <c r="A309" s="8" t="s">
        <v>540</v>
      </c>
      <c r="B309" s="8" t="s">
        <v>543</v>
      </c>
      <c r="C309" s="8" t="s">
        <v>52</v>
      </c>
      <c r="D309" s="7">
        <v>1966.0</v>
      </c>
      <c r="E309" s="8" t="s">
        <v>41</v>
      </c>
      <c r="F309" s="8" t="s">
        <v>2898</v>
      </c>
      <c r="G309" s="8" t="s">
        <v>2899</v>
      </c>
      <c r="H309" s="8" t="s">
        <v>2900</v>
      </c>
      <c r="I309" s="8" t="s">
        <v>50</v>
      </c>
      <c r="J309" s="8" t="s">
        <v>51</v>
      </c>
      <c r="K309" s="6" t="s">
        <v>2901</v>
      </c>
      <c r="L309" s="8" t="s">
        <v>47</v>
      </c>
      <c r="M309" s="8" t="s">
        <v>1777</v>
      </c>
      <c r="N309" s="8" t="s">
        <v>155</v>
      </c>
      <c r="O309" s="23">
        <v>42031.0</v>
      </c>
      <c r="P309" s="7">
        <v>1966.0</v>
      </c>
      <c r="Q309" s="23">
        <v>45684.0</v>
      </c>
      <c r="R309" s="8" t="s">
        <v>46</v>
      </c>
      <c r="S309" s="8" t="s">
        <v>298</v>
      </c>
      <c r="T309" s="8" t="s">
        <v>142</v>
      </c>
      <c r="U309" s="8" t="s">
        <v>48</v>
      </c>
    </row>
    <row r="310">
      <c r="A310" s="8" t="s">
        <v>333</v>
      </c>
      <c r="B310" s="8" t="s">
        <v>336</v>
      </c>
      <c r="C310" s="8" t="s">
        <v>52</v>
      </c>
      <c r="D310" s="7">
        <v>1305.0</v>
      </c>
      <c r="E310" s="8" t="s">
        <v>95</v>
      </c>
      <c r="F310" s="8" t="s">
        <v>2902</v>
      </c>
      <c r="G310" s="8" t="s">
        <v>2903</v>
      </c>
      <c r="H310" s="8" t="s">
        <v>2904</v>
      </c>
      <c r="I310" s="8" t="s">
        <v>100</v>
      </c>
      <c r="J310" s="8" t="s">
        <v>51</v>
      </c>
      <c r="K310" s="6" t="s">
        <v>2236</v>
      </c>
      <c r="L310" s="8" t="s">
        <v>47</v>
      </c>
      <c r="M310" s="8" t="s">
        <v>1777</v>
      </c>
      <c r="N310" s="8" t="s">
        <v>95</v>
      </c>
      <c r="O310" s="23">
        <v>42038.0</v>
      </c>
      <c r="P310" s="6" t="s">
        <v>1791</v>
      </c>
      <c r="Q310" s="23">
        <v>45811.0</v>
      </c>
      <c r="R310" s="8" t="s">
        <v>46</v>
      </c>
      <c r="S310" s="8" t="s">
        <v>178</v>
      </c>
      <c r="T310" s="8" t="s">
        <v>44</v>
      </c>
      <c r="U310" s="8" t="s">
        <v>48</v>
      </c>
    </row>
    <row r="311">
      <c r="A311" s="8" t="s">
        <v>650</v>
      </c>
      <c r="B311" s="8" t="s">
        <v>653</v>
      </c>
      <c r="C311" s="8" t="s">
        <v>52</v>
      </c>
      <c r="D311" s="7">
        <v>1573.0</v>
      </c>
      <c r="E311" s="8" t="s">
        <v>41</v>
      </c>
      <c r="F311" s="8" t="s">
        <v>2905</v>
      </c>
      <c r="G311" s="8" t="s">
        <v>2906</v>
      </c>
      <c r="H311" s="8" t="s">
        <v>2907</v>
      </c>
      <c r="I311" s="8" t="s">
        <v>100</v>
      </c>
      <c r="J311" s="8" t="s">
        <v>51</v>
      </c>
      <c r="K311" s="6" t="s">
        <v>2908</v>
      </c>
      <c r="L311" s="8" t="s">
        <v>47</v>
      </c>
      <c r="M311" s="8" t="s">
        <v>1777</v>
      </c>
      <c r="N311" s="8" t="s">
        <v>41</v>
      </c>
      <c r="O311" s="23">
        <v>42037.0</v>
      </c>
      <c r="P311" s="6" t="s">
        <v>1782</v>
      </c>
      <c r="Q311" s="23">
        <v>46055.0</v>
      </c>
      <c r="R311" s="8" t="s">
        <v>46</v>
      </c>
      <c r="S311" s="8" t="s">
        <v>298</v>
      </c>
      <c r="T311" s="8" t="s">
        <v>142</v>
      </c>
      <c r="U311" s="8" t="s">
        <v>48</v>
      </c>
    </row>
    <row r="312">
      <c r="A312" s="8" t="s">
        <v>37</v>
      </c>
      <c r="B312" s="8" t="s">
        <v>40</v>
      </c>
      <c r="C312" s="8" t="s">
        <v>52</v>
      </c>
      <c r="D312" s="8" t="s">
        <v>81</v>
      </c>
      <c r="E312" s="8" t="s">
        <v>41</v>
      </c>
      <c r="F312" s="8" t="s">
        <v>2909</v>
      </c>
      <c r="G312" s="8" t="s">
        <v>2910</v>
      </c>
      <c r="H312" s="8" t="s">
        <v>2911</v>
      </c>
      <c r="I312" s="8" t="s">
        <v>50</v>
      </c>
      <c r="J312" s="8" t="s">
        <v>51</v>
      </c>
      <c r="K312" s="6" t="s">
        <v>2912</v>
      </c>
      <c r="L312" s="8" t="s">
        <v>47</v>
      </c>
      <c r="M312" s="8" t="s">
        <v>1777</v>
      </c>
      <c r="N312" s="8" t="s">
        <v>41</v>
      </c>
      <c r="O312" s="23">
        <v>42060.0</v>
      </c>
      <c r="P312" s="6" t="s">
        <v>1883</v>
      </c>
      <c r="Q312" s="23">
        <v>45713.0</v>
      </c>
      <c r="R312" s="8" t="s">
        <v>46</v>
      </c>
      <c r="S312" s="8" t="s">
        <v>49</v>
      </c>
      <c r="T312" s="8" t="s">
        <v>44</v>
      </c>
      <c r="U312" s="8" t="s">
        <v>48</v>
      </c>
    </row>
    <row r="313">
      <c r="A313" s="8" t="s">
        <v>505</v>
      </c>
      <c r="B313" s="8" t="s">
        <v>508</v>
      </c>
      <c r="C313" s="8" t="s">
        <v>52</v>
      </c>
      <c r="D313" s="6" t="s">
        <v>2913</v>
      </c>
      <c r="E313" s="8" t="s">
        <v>95</v>
      </c>
      <c r="F313" s="8" t="s">
        <v>2914</v>
      </c>
      <c r="G313" s="8" t="s">
        <v>2915</v>
      </c>
      <c r="H313" s="8" t="s">
        <v>2916</v>
      </c>
      <c r="I313" s="8" t="s">
        <v>299</v>
      </c>
      <c r="J313" s="8" t="s">
        <v>51</v>
      </c>
      <c r="K313" s="6" t="s">
        <v>2917</v>
      </c>
      <c r="L313" s="8" t="s">
        <v>47</v>
      </c>
      <c r="M313" s="8" t="s">
        <v>1812</v>
      </c>
      <c r="N313" s="8" t="s">
        <v>95</v>
      </c>
      <c r="O313" s="23">
        <v>42073.0</v>
      </c>
      <c r="P313" s="7">
        <v>1375.0</v>
      </c>
      <c r="Q313" s="23">
        <v>45726.0</v>
      </c>
      <c r="R313" s="8" t="s">
        <v>98</v>
      </c>
      <c r="S313" s="8" t="s">
        <v>178</v>
      </c>
      <c r="T313" s="8" t="s">
        <v>44</v>
      </c>
      <c r="U313" s="8" t="s">
        <v>48</v>
      </c>
    </row>
    <row r="314">
      <c r="A314" s="8" t="s">
        <v>1454</v>
      </c>
      <c r="B314" s="8" t="s">
        <v>1457</v>
      </c>
      <c r="C314" s="8" t="s">
        <v>52</v>
      </c>
      <c r="D314" s="8" t="s">
        <v>81</v>
      </c>
      <c r="E314" s="8" t="s">
        <v>380</v>
      </c>
      <c r="F314" s="8" t="s">
        <v>2918</v>
      </c>
      <c r="G314" s="8" t="s">
        <v>2919</v>
      </c>
      <c r="H314" s="8" t="s">
        <v>2920</v>
      </c>
      <c r="I314" s="8" t="s">
        <v>1029</v>
      </c>
      <c r="J314" s="8" t="s">
        <v>51</v>
      </c>
      <c r="K314" s="6" t="s">
        <v>2921</v>
      </c>
      <c r="L314" s="8" t="s">
        <v>47</v>
      </c>
      <c r="M314" s="8" t="s">
        <v>1777</v>
      </c>
      <c r="N314" s="8" t="s">
        <v>95</v>
      </c>
      <c r="O314" s="23">
        <v>42074.0</v>
      </c>
      <c r="P314" s="7">
        <v>875.0</v>
      </c>
      <c r="Q314" s="23">
        <v>45727.0</v>
      </c>
      <c r="R314" s="8" t="s">
        <v>46</v>
      </c>
      <c r="S314" s="8" t="s">
        <v>1644</v>
      </c>
      <c r="T314" s="8" t="s">
        <v>44</v>
      </c>
      <c r="U314" s="8" t="s">
        <v>48</v>
      </c>
    </row>
    <row r="315">
      <c r="A315" s="8" t="s">
        <v>1521</v>
      </c>
      <c r="B315" s="8" t="s">
        <v>1524</v>
      </c>
      <c r="C315" s="8" t="s">
        <v>52</v>
      </c>
      <c r="D315" s="8" t="s">
        <v>81</v>
      </c>
      <c r="E315" s="8" t="s">
        <v>1525</v>
      </c>
      <c r="F315" s="8" t="s">
        <v>2922</v>
      </c>
      <c r="G315" s="8" t="s">
        <v>2923</v>
      </c>
      <c r="H315" s="8" t="s">
        <v>2924</v>
      </c>
      <c r="I315" s="8" t="s">
        <v>50</v>
      </c>
      <c r="J315" s="8" t="s">
        <v>51</v>
      </c>
      <c r="K315" s="6" t="s">
        <v>2925</v>
      </c>
      <c r="L315" s="8" t="s">
        <v>47</v>
      </c>
      <c r="M315" s="8" t="s">
        <v>1777</v>
      </c>
      <c r="N315" s="8" t="s">
        <v>155</v>
      </c>
      <c r="O315" s="23">
        <v>42094.0</v>
      </c>
      <c r="P315" s="7">
        <v>1875.0</v>
      </c>
      <c r="Q315" s="23">
        <v>46477.0</v>
      </c>
      <c r="R315" s="8" t="s">
        <v>98</v>
      </c>
      <c r="S315" s="8" t="s">
        <v>404</v>
      </c>
      <c r="T315" s="8" t="s">
        <v>44</v>
      </c>
      <c r="U315" s="8" t="s">
        <v>48</v>
      </c>
    </row>
    <row r="316">
      <c r="A316" s="8" t="s">
        <v>1521</v>
      </c>
      <c r="B316" s="8" t="s">
        <v>1524</v>
      </c>
      <c r="C316" s="8" t="s">
        <v>52</v>
      </c>
      <c r="D316" s="8" t="s">
        <v>81</v>
      </c>
      <c r="E316" s="8" t="s">
        <v>1525</v>
      </c>
      <c r="F316" s="8" t="s">
        <v>2926</v>
      </c>
      <c r="G316" s="8" t="s">
        <v>2927</v>
      </c>
      <c r="H316" s="8" t="s">
        <v>2928</v>
      </c>
      <c r="I316" s="8" t="s">
        <v>50</v>
      </c>
      <c r="J316" s="8" t="s">
        <v>51</v>
      </c>
      <c r="K316" s="6" t="s">
        <v>2929</v>
      </c>
      <c r="L316" s="8" t="s">
        <v>47</v>
      </c>
      <c r="M316" s="8" t="s">
        <v>1777</v>
      </c>
      <c r="N316" s="8" t="s">
        <v>155</v>
      </c>
      <c r="O316" s="23">
        <v>42094.0</v>
      </c>
      <c r="P316" s="6" t="s">
        <v>1791</v>
      </c>
      <c r="Q316" s="23">
        <v>45016.0</v>
      </c>
      <c r="R316" s="8" t="s">
        <v>98</v>
      </c>
      <c r="S316" s="8" t="s">
        <v>404</v>
      </c>
      <c r="T316" s="8" t="s">
        <v>44</v>
      </c>
      <c r="U316" s="8" t="s">
        <v>48</v>
      </c>
    </row>
    <row r="317">
      <c r="A317" s="8" t="s">
        <v>911</v>
      </c>
      <c r="B317" s="8" t="s">
        <v>914</v>
      </c>
      <c r="C317" s="8" t="s">
        <v>52</v>
      </c>
      <c r="D317" s="7">
        <v>1763.0</v>
      </c>
      <c r="E317" s="8" t="s">
        <v>362</v>
      </c>
      <c r="F317" s="8" t="s">
        <v>2930</v>
      </c>
      <c r="G317" s="8" t="s">
        <v>2931</v>
      </c>
      <c r="H317" s="8" t="s">
        <v>2932</v>
      </c>
      <c r="I317" s="8" t="s">
        <v>50</v>
      </c>
      <c r="J317" s="8" t="s">
        <v>51</v>
      </c>
      <c r="K317" s="6" t="s">
        <v>2933</v>
      </c>
      <c r="L317" s="8" t="s">
        <v>47</v>
      </c>
      <c r="M317" s="8" t="s">
        <v>1812</v>
      </c>
      <c r="N317" s="8" t="s">
        <v>155</v>
      </c>
      <c r="O317" s="23">
        <v>42124.0</v>
      </c>
      <c r="P317" s="7">
        <v>1625.0</v>
      </c>
      <c r="Q317" s="23">
        <v>45777.0</v>
      </c>
      <c r="R317" s="8" t="s">
        <v>98</v>
      </c>
      <c r="S317" s="8" t="s">
        <v>49</v>
      </c>
      <c r="T317" s="8" t="s">
        <v>142</v>
      </c>
      <c r="U317" s="8" t="s">
        <v>48</v>
      </c>
    </row>
    <row r="318">
      <c r="A318" s="8" t="s">
        <v>1257</v>
      </c>
      <c r="B318" s="8" t="s">
        <v>766</v>
      </c>
      <c r="C318" s="8" t="s">
        <v>52</v>
      </c>
      <c r="D318" s="8" t="s">
        <v>81</v>
      </c>
      <c r="E318" s="8" t="s">
        <v>522</v>
      </c>
      <c r="F318" s="8" t="s">
        <v>2934</v>
      </c>
      <c r="G318" s="8" t="s">
        <v>2935</v>
      </c>
      <c r="H318" s="8" t="s">
        <v>2936</v>
      </c>
      <c r="I318" s="8" t="s">
        <v>50</v>
      </c>
      <c r="J318" s="8" t="s">
        <v>51</v>
      </c>
      <c r="K318" s="6">
        <v>2.17636E7</v>
      </c>
      <c r="L318" s="8" t="s">
        <v>47</v>
      </c>
      <c r="M318" s="8" t="s">
        <v>98</v>
      </c>
      <c r="N318" s="8" t="s">
        <v>522</v>
      </c>
      <c r="O318" s="23">
        <v>42151.0</v>
      </c>
      <c r="P318" s="6">
        <v>5.0</v>
      </c>
      <c r="Q318" s="23">
        <v>45804.0</v>
      </c>
      <c r="R318" s="8">
        <v>1.0</v>
      </c>
      <c r="S318" s="8" t="s">
        <v>81</v>
      </c>
      <c r="T318" s="8" t="s">
        <v>142</v>
      </c>
      <c r="U318" s="8" t="s">
        <v>48</v>
      </c>
    </row>
    <row r="319">
      <c r="A319" s="8" t="s">
        <v>1257</v>
      </c>
      <c r="B319" s="8" t="s">
        <v>766</v>
      </c>
      <c r="C319" s="8" t="s">
        <v>52</v>
      </c>
      <c r="D319" s="8" t="s">
        <v>81</v>
      </c>
      <c r="E319" s="8" t="s">
        <v>522</v>
      </c>
      <c r="F319" s="8" t="s">
        <v>2937</v>
      </c>
      <c r="G319" s="8" t="s">
        <v>2938</v>
      </c>
      <c r="H319" s="8" t="s">
        <v>2939</v>
      </c>
      <c r="I319" s="8" t="s">
        <v>50</v>
      </c>
      <c r="J319" s="8" t="s">
        <v>51</v>
      </c>
      <c r="K319" s="6">
        <v>1.08818E7</v>
      </c>
      <c r="L319" s="8" t="s">
        <v>47</v>
      </c>
      <c r="M319" s="8" t="s">
        <v>98</v>
      </c>
      <c r="N319" s="8" t="s">
        <v>522</v>
      </c>
      <c r="O319" s="23">
        <v>42151.0</v>
      </c>
      <c r="P319" s="6" t="s">
        <v>2011</v>
      </c>
      <c r="Q319" s="23">
        <v>44708.0</v>
      </c>
      <c r="R319" s="8">
        <v>2.0</v>
      </c>
      <c r="S319" s="8" t="s">
        <v>81</v>
      </c>
      <c r="T319" s="8" t="s">
        <v>142</v>
      </c>
      <c r="U319" s="8" t="s">
        <v>48</v>
      </c>
    </row>
    <row r="320">
      <c r="A320" s="8" t="s">
        <v>262</v>
      </c>
      <c r="B320" s="8" t="s">
        <v>265</v>
      </c>
      <c r="C320" s="8" t="s">
        <v>52</v>
      </c>
      <c r="D320" s="8" t="s">
        <v>81</v>
      </c>
      <c r="E320" s="8" t="s">
        <v>212</v>
      </c>
      <c r="F320" s="8" t="s">
        <v>2940</v>
      </c>
      <c r="G320" s="8" t="s">
        <v>2941</v>
      </c>
      <c r="H320" s="8" t="s">
        <v>2942</v>
      </c>
      <c r="I320" s="8" t="s">
        <v>50</v>
      </c>
      <c r="J320" s="8" t="s">
        <v>51</v>
      </c>
      <c r="K320" s="6" t="s">
        <v>2943</v>
      </c>
      <c r="L320" s="8" t="s">
        <v>319</v>
      </c>
      <c r="M320" s="8" t="s">
        <v>1777</v>
      </c>
      <c r="N320" s="8" t="s">
        <v>212</v>
      </c>
      <c r="O320" s="23">
        <v>42422.0</v>
      </c>
      <c r="P320" s="6" t="s">
        <v>2089</v>
      </c>
      <c r="Q320" s="23">
        <v>44979.0</v>
      </c>
      <c r="R320" s="8" t="s">
        <v>46</v>
      </c>
      <c r="S320" s="8" t="s">
        <v>178</v>
      </c>
      <c r="T320" s="8" t="s">
        <v>142</v>
      </c>
      <c r="U320" s="8" t="s">
        <v>48</v>
      </c>
    </row>
    <row r="321">
      <c r="A321" s="8" t="s">
        <v>1601</v>
      </c>
      <c r="B321" s="8" t="s">
        <v>1604</v>
      </c>
      <c r="C321" s="8" t="s">
        <v>52</v>
      </c>
      <c r="D321" s="8" t="s">
        <v>81</v>
      </c>
      <c r="E321" s="8" t="s">
        <v>95</v>
      </c>
      <c r="F321" s="8" t="s">
        <v>2944</v>
      </c>
      <c r="G321" s="8" t="s">
        <v>2945</v>
      </c>
      <c r="H321" s="8" t="s">
        <v>2946</v>
      </c>
      <c r="I321" s="8" t="s">
        <v>1029</v>
      </c>
      <c r="J321" s="8" t="s">
        <v>51</v>
      </c>
      <c r="K321" s="6" t="s">
        <v>2947</v>
      </c>
      <c r="L321" s="8" t="s">
        <v>47</v>
      </c>
      <c r="M321" s="8" t="s">
        <v>1870</v>
      </c>
      <c r="N321" s="8" t="s">
        <v>95</v>
      </c>
      <c r="O321" s="23">
        <v>42447.0</v>
      </c>
      <c r="P321" s="7">
        <v>1625.0</v>
      </c>
      <c r="Q321" s="23">
        <v>46099.0</v>
      </c>
      <c r="R321" s="8" t="s">
        <v>46</v>
      </c>
      <c r="S321" s="8" t="s">
        <v>99</v>
      </c>
      <c r="T321" s="8" t="s">
        <v>44</v>
      </c>
      <c r="U321" s="8" t="s">
        <v>48</v>
      </c>
    </row>
    <row r="322">
      <c r="A322" s="8" t="s">
        <v>879</v>
      </c>
      <c r="B322" s="8" t="s">
        <v>882</v>
      </c>
      <c r="C322" s="8" t="s">
        <v>52</v>
      </c>
      <c r="D322" s="8" t="s">
        <v>81</v>
      </c>
      <c r="E322" s="8" t="s">
        <v>95</v>
      </c>
      <c r="F322" s="8" t="s">
        <v>2948</v>
      </c>
      <c r="G322" s="8" t="s">
        <v>2949</v>
      </c>
      <c r="H322" s="8" t="s">
        <v>2950</v>
      </c>
      <c r="I322" s="8" t="s">
        <v>50</v>
      </c>
      <c r="J322" s="8" t="s">
        <v>51</v>
      </c>
      <c r="K322" s="6" t="s">
        <v>2951</v>
      </c>
      <c r="L322" s="8" t="s">
        <v>47</v>
      </c>
      <c r="M322" s="8" t="s">
        <v>98</v>
      </c>
      <c r="N322" s="8" t="s">
        <v>95</v>
      </c>
      <c r="O322" s="23">
        <v>42461.0</v>
      </c>
      <c r="P322" s="7">
        <v>1875.0</v>
      </c>
      <c r="Q322" s="23">
        <v>46843.0</v>
      </c>
      <c r="R322" s="8" t="s">
        <v>46</v>
      </c>
      <c r="S322" s="8" t="s">
        <v>72</v>
      </c>
      <c r="T322" s="8" t="s">
        <v>44</v>
      </c>
      <c r="U322" s="8" t="s">
        <v>48</v>
      </c>
    </row>
    <row r="323">
      <c r="A323" s="8" t="s">
        <v>1429</v>
      </c>
      <c r="B323" s="8" t="s">
        <v>1432</v>
      </c>
      <c r="C323" s="8" t="s">
        <v>52</v>
      </c>
      <c r="D323" s="8" t="s">
        <v>81</v>
      </c>
      <c r="E323" s="8" t="s">
        <v>95</v>
      </c>
      <c r="F323" s="8" t="s">
        <v>2952</v>
      </c>
      <c r="G323" s="8" t="s">
        <v>2953</v>
      </c>
      <c r="H323" s="8" t="s">
        <v>2954</v>
      </c>
      <c r="I323" s="8" t="s">
        <v>100</v>
      </c>
      <c r="J323" s="8" t="s">
        <v>51</v>
      </c>
      <c r="K323" s="6" t="s">
        <v>2955</v>
      </c>
      <c r="L323" s="8" t="s">
        <v>47</v>
      </c>
      <c r="M323" s="8" t="s">
        <v>1777</v>
      </c>
      <c r="N323" s="8" t="s">
        <v>95</v>
      </c>
      <c r="O323" s="23">
        <v>42465.0</v>
      </c>
      <c r="P323" s="7">
        <v>625.0</v>
      </c>
      <c r="Q323" s="23">
        <v>45387.0</v>
      </c>
      <c r="R323" s="8" t="s">
        <v>46</v>
      </c>
      <c r="S323" s="8" t="s">
        <v>269</v>
      </c>
      <c r="T323" s="8" t="s">
        <v>44</v>
      </c>
      <c r="U323" s="8" t="s">
        <v>48</v>
      </c>
    </row>
    <row r="324">
      <c r="A324" s="8" t="s">
        <v>1429</v>
      </c>
      <c r="B324" s="8" t="s">
        <v>1432</v>
      </c>
      <c r="C324" s="8" t="s">
        <v>52</v>
      </c>
      <c r="D324" s="8" t="s">
        <v>81</v>
      </c>
      <c r="E324" s="8" t="s">
        <v>95</v>
      </c>
      <c r="F324" s="8" t="s">
        <v>2956</v>
      </c>
      <c r="G324" s="8" t="s">
        <v>2957</v>
      </c>
      <c r="H324" s="8" t="s">
        <v>2958</v>
      </c>
      <c r="I324" s="8" t="s">
        <v>100</v>
      </c>
      <c r="J324" s="8" t="s">
        <v>51</v>
      </c>
      <c r="K324" s="6" t="s">
        <v>2959</v>
      </c>
      <c r="L324" s="8" t="s">
        <v>47</v>
      </c>
      <c r="M324" s="8" t="s">
        <v>1777</v>
      </c>
      <c r="N324" s="8" t="s">
        <v>95</v>
      </c>
      <c r="O324" s="23">
        <v>42465.0</v>
      </c>
      <c r="P324" s="7">
        <v>1125.0</v>
      </c>
      <c r="Q324" s="23">
        <v>46848.0</v>
      </c>
      <c r="R324" s="8" t="s">
        <v>46</v>
      </c>
      <c r="S324" s="8" t="s">
        <v>269</v>
      </c>
      <c r="T324" s="8" t="s">
        <v>44</v>
      </c>
      <c r="U324" s="8" t="s">
        <v>48</v>
      </c>
    </row>
    <row r="325">
      <c r="A325" s="8" t="s">
        <v>333</v>
      </c>
      <c r="B325" s="8" t="s">
        <v>336</v>
      </c>
      <c r="C325" s="8" t="s">
        <v>52</v>
      </c>
      <c r="D325" s="8" t="s">
        <v>81</v>
      </c>
      <c r="E325" s="8" t="s">
        <v>95</v>
      </c>
      <c r="F325" s="8" t="s">
        <v>2960</v>
      </c>
      <c r="G325" s="8" t="s">
        <v>2961</v>
      </c>
      <c r="H325" s="8" t="s">
        <v>2962</v>
      </c>
      <c r="I325" s="8" t="s">
        <v>100</v>
      </c>
      <c r="J325" s="8" t="s">
        <v>51</v>
      </c>
      <c r="K325" s="6" t="s">
        <v>2963</v>
      </c>
      <c r="L325" s="8" t="s">
        <v>47</v>
      </c>
      <c r="M325" s="8" t="s">
        <v>1777</v>
      </c>
      <c r="N325" s="8" t="s">
        <v>95</v>
      </c>
      <c r="O325" s="23">
        <v>42486.0</v>
      </c>
      <c r="P325" s="6" t="s">
        <v>1874</v>
      </c>
      <c r="Q325" s="23">
        <v>45408.0</v>
      </c>
      <c r="R325" s="8" t="s">
        <v>46</v>
      </c>
      <c r="S325" s="8" t="s">
        <v>178</v>
      </c>
      <c r="T325" s="8" t="s">
        <v>44</v>
      </c>
      <c r="U325" s="8" t="s">
        <v>48</v>
      </c>
    </row>
    <row r="326">
      <c r="A326" s="8" t="s">
        <v>262</v>
      </c>
      <c r="B326" s="8" t="s">
        <v>265</v>
      </c>
      <c r="C326" s="8" t="s">
        <v>52</v>
      </c>
      <c r="D326" s="8" t="s">
        <v>81</v>
      </c>
      <c r="E326" s="8" t="s">
        <v>212</v>
      </c>
      <c r="F326" s="8" t="s">
        <v>2964</v>
      </c>
      <c r="G326" s="8" t="s">
        <v>2965</v>
      </c>
      <c r="H326" s="8" t="s">
        <v>2966</v>
      </c>
      <c r="I326" s="8" t="s">
        <v>50</v>
      </c>
      <c r="J326" s="8" t="s">
        <v>51</v>
      </c>
      <c r="K326" s="6" t="s">
        <v>2967</v>
      </c>
      <c r="L326" s="8" t="s">
        <v>319</v>
      </c>
      <c r="M326" s="8" t="s">
        <v>1777</v>
      </c>
      <c r="N326" s="8" t="s">
        <v>212</v>
      </c>
      <c r="O326" s="23">
        <v>42493.0</v>
      </c>
      <c r="P326" s="7">
        <v>375.0</v>
      </c>
      <c r="Q326" s="23">
        <v>45415.0</v>
      </c>
      <c r="R326" s="8">
        <v>198.0</v>
      </c>
      <c r="S326" s="8" t="s">
        <v>178</v>
      </c>
      <c r="T326" s="8" t="s">
        <v>142</v>
      </c>
      <c r="U326" s="8" t="s">
        <v>48</v>
      </c>
    </row>
    <row r="327">
      <c r="A327" s="8" t="s">
        <v>1066</v>
      </c>
      <c r="B327" s="8" t="s">
        <v>1069</v>
      </c>
      <c r="C327" s="8" t="s">
        <v>52</v>
      </c>
      <c r="D327" s="7">
        <v>1954.0</v>
      </c>
      <c r="E327" s="8" t="s">
        <v>95</v>
      </c>
      <c r="F327" s="8" t="s">
        <v>2968</v>
      </c>
      <c r="G327" s="8" t="s">
        <v>2969</v>
      </c>
      <c r="H327" s="8" t="s">
        <v>2970</v>
      </c>
      <c r="I327" s="8" t="s">
        <v>299</v>
      </c>
      <c r="J327" s="8" t="s">
        <v>51</v>
      </c>
      <c r="K327" s="6" t="s">
        <v>2971</v>
      </c>
      <c r="L327" s="8" t="s">
        <v>47</v>
      </c>
      <c r="M327" s="8" t="s">
        <v>1937</v>
      </c>
      <c r="N327" s="8" t="s">
        <v>95</v>
      </c>
      <c r="O327" s="23">
        <v>42354.0</v>
      </c>
      <c r="P327" s="7">
        <v>1875.0</v>
      </c>
      <c r="Q327" s="23">
        <v>46737.0</v>
      </c>
      <c r="R327" s="8" t="s">
        <v>98</v>
      </c>
      <c r="S327" s="8" t="s">
        <v>178</v>
      </c>
      <c r="T327" s="8" t="s">
        <v>44</v>
      </c>
      <c r="U327" s="8" t="s">
        <v>48</v>
      </c>
    </row>
    <row r="328">
      <c r="A328" s="8" t="s">
        <v>1182</v>
      </c>
      <c r="B328" s="8" t="s">
        <v>1185</v>
      </c>
      <c r="C328" s="8" t="s">
        <v>52</v>
      </c>
      <c r="D328" s="8" t="s">
        <v>81</v>
      </c>
      <c r="E328" s="8" t="s">
        <v>155</v>
      </c>
      <c r="F328" s="8" t="s">
        <v>2972</v>
      </c>
      <c r="G328" s="8" t="s">
        <v>2973</v>
      </c>
      <c r="H328" s="8" t="s">
        <v>2974</v>
      </c>
      <c r="I328" s="8" t="s">
        <v>50</v>
      </c>
      <c r="J328" s="8" t="s">
        <v>51</v>
      </c>
      <c r="K328" s="6" t="s">
        <v>2975</v>
      </c>
      <c r="L328" s="8" t="s">
        <v>47</v>
      </c>
      <c r="M328" s="8" t="s">
        <v>98</v>
      </c>
      <c r="N328" s="8" t="s">
        <v>155</v>
      </c>
      <c r="O328" s="23">
        <v>42501.0</v>
      </c>
      <c r="P328" s="6">
        <v>1.0</v>
      </c>
      <c r="Q328" s="23">
        <v>46153.0</v>
      </c>
      <c r="R328" s="8" t="s">
        <v>46</v>
      </c>
      <c r="S328" s="8" t="s">
        <v>1206</v>
      </c>
      <c r="T328" s="8" t="s">
        <v>44</v>
      </c>
      <c r="U328" s="8" t="s">
        <v>48</v>
      </c>
    </row>
    <row r="329">
      <c r="A329" s="8" t="s">
        <v>1233</v>
      </c>
      <c r="B329" s="8" t="s">
        <v>1236</v>
      </c>
      <c r="C329" s="8" t="s">
        <v>52</v>
      </c>
      <c r="D329" s="8" t="s">
        <v>81</v>
      </c>
      <c r="E329" s="8" t="s">
        <v>95</v>
      </c>
      <c r="F329" s="8" t="s">
        <v>2976</v>
      </c>
      <c r="G329" s="8" t="s">
        <v>2977</v>
      </c>
      <c r="H329" s="8" t="s">
        <v>2978</v>
      </c>
      <c r="I329" s="8" t="s">
        <v>299</v>
      </c>
      <c r="J329" s="8" t="s">
        <v>51</v>
      </c>
      <c r="K329" s="6" t="s">
        <v>2979</v>
      </c>
      <c r="L329" s="8" t="s">
        <v>47</v>
      </c>
      <c r="M329" s="8" t="s">
        <v>1777</v>
      </c>
      <c r="N329" s="8" t="s">
        <v>95</v>
      </c>
      <c r="O329" s="23">
        <v>42507.0</v>
      </c>
      <c r="P329" s="6" t="s">
        <v>1782</v>
      </c>
      <c r="Q329" s="23">
        <v>46160.0</v>
      </c>
      <c r="R329" s="8" t="s">
        <v>98</v>
      </c>
      <c r="S329" s="8" t="s">
        <v>298</v>
      </c>
      <c r="T329" s="8" t="s">
        <v>44</v>
      </c>
      <c r="U329" s="8" t="s">
        <v>48</v>
      </c>
    </row>
    <row r="330">
      <c r="A330" s="8" t="s">
        <v>650</v>
      </c>
      <c r="B330" s="8" t="s">
        <v>653</v>
      </c>
      <c r="C330" s="8" t="s">
        <v>52</v>
      </c>
      <c r="D330" s="8" t="s">
        <v>81</v>
      </c>
      <c r="E330" s="8" t="s">
        <v>41</v>
      </c>
      <c r="F330" s="8" t="s">
        <v>2980</v>
      </c>
      <c r="G330" s="8" t="s">
        <v>2981</v>
      </c>
      <c r="H330" s="8" t="s">
        <v>2982</v>
      </c>
      <c r="I330" s="8" t="s">
        <v>100</v>
      </c>
      <c r="J330" s="8" t="s">
        <v>51</v>
      </c>
      <c r="K330" s="6" t="s">
        <v>2983</v>
      </c>
      <c r="L330" s="8" t="s">
        <v>47</v>
      </c>
      <c r="M330" s="8" t="s">
        <v>1777</v>
      </c>
      <c r="N330" s="8" t="s">
        <v>41</v>
      </c>
      <c r="O330" s="23">
        <v>42507.0</v>
      </c>
      <c r="P330" s="6" t="s">
        <v>1874</v>
      </c>
      <c r="Q330" s="23">
        <v>44698.0</v>
      </c>
      <c r="R330" s="8" t="s">
        <v>46</v>
      </c>
      <c r="S330" s="8" t="s">
        <v>298</v>
      </c>
      <c r="T330" s="8" t="s">
        <v>142</v>
      </c>
      <c r="U330" s="8" t="s">
        <v>48</v>
      </c>
    </row>
    <row r="331">
      <c r="A331" s="8" t="s">
        <v>650</v>
      </c>
      <c r="B331" s="8" t="s">
        <v>653</v>
      </c>
      <c r="C331" s="8" t="s">
        <v>52</v>
      </c>
      <c r="D331" s="7">
        <v>1743.0</v>
      </c>
      <c r="E331" s="8" t="s">
        <v>41</v>
      </c>
      <c r="F331" s="8" t="s">
        <v>2984</v>
      </c>
      <c r="G331" s="8" t="s">
        <v>2985</v>
      </c>
      <c r="H331" s="8" t="s">
        <v>2986</v>
      </c>
      <c r="I331" s="8" t="s">
        <v>100</v>
      </c>
      <c r="J331" s="8" t="s">
        <v>51</v>
      </c>
      <c r="K331" s="6" t="s">
        <v>2987</v>
      </c>
      <c r="L331" s="8" t="s">
        <v>47</v>
      </c>
      <c r="M331" s="8" t="s">
        <v>1777</v>
      </c>
      <c r="N331" s="8" t="s">
        <v>41</v>
      </c>
      <c r="O331" s="23">
        <v>42507.0</v>
      </c>
      <c r="P331" s="7">
        <v>1625.0</v>
      </c>
      <c r="Q331" s="23">
        <v>46890.0</v>
      </c>
      <c r="R331" s="8" t="s">
        <v>46</v>
      </c>
      <c r="S331" s="8" t="s">
        <v>298</v>
      </c>
      <c r="T331" s="8" t="s">
        <v>142</v>
      </c>
      <c r="U331" s="8" t="s">
        <v>48</v>
      </c>
    </row>
    <row r="332">
      <c r="A332" s="8" t="s">
        <v>540</v>
      </c>
      <c r="B332" s="8" t="s">
        <v>543</v>
      </c>
      <c r="C332" s="8" t="s">
        <v>52</v>
      </c>
      <c r="D332" s="8" t="s">
        <v>81</v>
      </c>
      <c r="E332" s="8" t="s">
        <v>41</v>
      </c>
      <c r="F332" s="8" t="s">
        <v>2988</v>
      </c>
      <c r="G332" s="8" t="s">
        <v>2989</v>
      </c>
      <c r="H332" s="8" t="s">
        <v>2990</v>
      </c>
      <c r="I332" s="8" t="s">
        <v>50</v>
      </c>
      <c r="J332" s="8" t="s">
        <v>51</v>
      </c>
      <c r="K332" s="6" t="s">
        <v>2991</v>
      </c>
      <c r="L332" s="8" t="s">
        <v>47</v>
      </c>
      <c r="M332" s="8" t="s">
        <v>1777</v>
      </c>
      <c r="N332" s="8" t="s">
        <v>155</v>
      </c>
      <c r="O332" s="23">
        <v>42522.0</v>
      </c>
      <c r="P332" s="7">
        <v>1375.0</v>
      </c>
      <c r="Q332" s="23">
        <v>46174.0</v>
      </c>
      <c r="R332" s="8" t="s">
        <v>98</v>
      </c>
      <c r="S332" s="8" t="s">
        <v>298</v>
      </c>
      <c r="T332" s="8" t="s">
        <v>142</v>
      </c>
      <c r="U332" s="8" t="s">
        <v>48</v>
      </c>
    </row>
    <row r="333">
      <c r="A333" s="8" t="s">
        <v>911</v>
      </c>
      <c r="B333" s="8" t="s">
        <v>914</v>
      </c>
      <c r="C333" s="8" t="s">
        <v>52</v>
      </c>
      <c r="D333" s="8" t="s">
        <v>81</v>
      </c>
      <c r="E333" s="8" t="s">
        <v>362</v>
      </c>
      <c r="F333" s="8" t="s">
        <v>2992</v>
      </c>
      <c r="G333" s="8" t="s">
        <v>2993</v>
      </c>
      <c r="H333" s="8" t="s">
        <v>2994</v>
      </c>
      <c r="I333" s="8" t="s">
        <v>50</v>
      </c>
      <c r="J333" s="8" t="s">
        <v>51</v>
      </c>
      <c r="K333" s="24">
        <v>1.0E9</v>
      </c>
      <c r="L333" s="8" t="s">
        <v>47</v>
      </c>
      <c r="M333" s="8" t="s">
        <v>1812</v>
      </c>
      <c r="N333" s="8" t="s">
        <v>155</v>
      </c>
      <c r="O333" s="23">
        <v>42515.0</v>
      </c>
      <c r="P333" s="6" t="s">
        <v>1883</v>
      </c>
      <c r="Q333" s="23">
        <v>45071.0</v>
      </c>
      <c r="R333" s="8" t="s">
        <v>98</v>
      </c>
      <c r="S333" s="8" t="s">
        <v>49</v>
      </c>
      <c r="T333" s="8" t="s">
        <v>142</v>
      </c>
      <c r="U333" s="8" t="s">
        <v>48</v>
      </c>
    </row>
    <row r="334">
      <c r="A334" s="8" t="s">
        <v>841</v>
      </c>
      <c r="B334" s="8" t="s">
        <v>844</v>
      </c>
      <c r="C334" s="8" t="s">
        <v>52</v>
      </c>
      <c r="D334" s="8" t="s">
        <v>81</v>
      </c>
      <c r="E334" s="8" t="s">
        <v>845</v>
      </c>
      <c r="F334" s="8" t="s">
        <v>2995</v>
      </c>
      <c r="G334" s="8" t="s">
        <v>2996</v>
      </c>
      <c r="H334" s="8" t="s">
        <v>2997</v>
      </c>
      <c r="I334" s="8" t="s">
        <v>50</v>
      </c>
      <c r="J334" s="8" t="s">
        <v>51</v>
      </c>
      <c r="K334" s="6" t="s">
        <v>2998</v>
      </c>
      <c r="L334" s="8" t="s">
        <v>47</v>
      </c>
      <c r="M334" s="8" t="s">
        <v>1777</v>
      </c>
      <c r="N334" s="8" t="s">
        <v>111</v>
      </c>
      <c r="O334" s="23">
        <v>42516.0</v>
      </c>
      <c r="P334" s="7">
        <v>1375.0</v>
      </c>
      <c r="Q334" s="23">
        <v>45072.0</v>
      </c>
      <c r="R334" s="8" t="s">
        <v>46</v>
      </c>
      <c r="S334" s="8" t="s">
        <v>49</v>
      </c>
      <c r="T334" s="8" t="s">
        <v>44</v>
      </c>
      <c r="U334" s="8" t="s">
        <v>48</v>
      </c>
    </row>
    <row r="335">
      <c r="A335" s="8" t="s">
        <v>841</v>
      </c>
      <c r="B335" s="8" t="s">
        <v>844</v>
      </c>
      <c r="C335" s="8" t="s">
        <v>52</v>
      </c>
      <c r="D335" s="8" t="s">
        <v>81</v>
      </c>
      <c r="E335" s="8" t="s">
        <v>845</v>
      </c>
      <c r="F335" s="8" t="s">
        <v>2999</v>
      </c>
      <c r="G335" s="8" t="s">
        <v>3000</v>
      </c>
      <c r="H335" s="8" t="s">
        <v>3001</v>
      </c>
      <c r="I335" s="8" t="s">
        <v>50</v>
      </c>
      <c r="J335" s="8" t="s">
        <v>51</v>
      </c>
      <c r="K335" s="6" t="s">
        <v>2998</v>
      </c>
      <c r="L335" s="8" t="s">
        <v>47</v>
      </c>
      <c r="M335" s="8" t="s">
        <v>1777</v>
      </c>
      <c r="N335" s="8" t="s">
        <v>111</v>
      </c>
      <c r="O335" s="23">
        <v>42516.0</v>
      </c>
      <c r="P335" s="6" t="s">
        <v>3002</v>
      </c>
      <c r="Q335" s="23">
        <v>46899.0</v>
      </c>
      <c r="R335" s="8" t="s">
        <v>46</v>
      </c>
      <c r="S335" s="8" t="s">
        <v>49</v>
      </c>
      <c r="T335" s="8" t="s">
        <v>44</v>
      </c>
      <c r="U335" s="8" t="s">
        <v>48</v>
      </c>
    </row>
    <row r="336">
      <c r="A336" s="8" t="s">
        <v>1233</v>
      </c>
      <c r="B336" s="8" t="s">
        <v>1236</v>
      </c>
      <c r="C336" s="8" t="s">
        <v>118</v>
      </c>
      <c r="D336" s="7">
        <v>3316.0</v>
      </c>
      <c r="E336" s="8" t="s">
        <v>95</v>
      </c>
      <c r="F336" s="8" t="s">
        <v>3003</v>
      </c>
      <c r="G336" s="8" t="s">
        <v>3004</v>
      </c>
      <c r="H336" s="8" t="s">
        <v>3005</v>
      </c>
      <c r="I336" s="8" t="s">
        <v>299</v>
      </c>
      <c r="J336" s="8" t="s">
        <v>51</v>
      </c>
      <c r="K336" s="24">
        <v>6.0E8</v>
      </c>
      <c r="L336" s="8" t="s">
        <v>47</v>
      </c>
      <c r="M336" s="8" t="s">
        <v>1777</v>
      </c>
      <c r="N336" s="8" t="s">
        <v>95</v>
      </c>
      <c r="O336" s="23">
        <v>42529.0</v>
      </c>
      <c r="P336" s="6" t="s">
        <v>1904</v>
      </c>
      <c r="Q336" s="23">
        <v>46181.0</v>
      </c>
      <c r="R336" s="8" t="s">
        <v>115</v>
      </c>
      <c r="S336" s="8" t="s">
        <v>298</v>
      </c>
      <c r="T336" s="8" t="s">
        <v>44</v>
      </c>
      <c r="U336" s="8" t="s">
        <v>116</v>
      </c>
    </row>
    <row r="337">
      <c r="A337" s="8" t="s">
        <v>1233</v>
      </c>
      <c r="B337" s="8" t="s">
        <v>1236</v>
      </c>
      <c r="C337" s="8" t="s">
        <v>118</v>
      </c>
      <c r="D337" s="7">
        <v>3316.0</v>
      </c>
      <c r="E337" s="8" t="s">
        <v>95</v>
      </c>
      <c r="F337" s="8" t="s">
        <v>3006</v>
      </c>
      <c r="G337" s="8" t="s">
        <v>3007</v>
      </c>
      <c r="H337" s="8" t="s">
        <v>3008</v>
      </c>
      <c r="I337" s="8" t="s">
        <v>299</v>
      </c>
      <c r="J337" s="8" t="s">
        <v>51</v>
      </c>
      <c r="K337" s="24">
        <v>6.0E8</v>
      </c>
      <c r="L337" s="8" t="s">
        <v>47</v>
      </c>
      <c r="M337" s="8" t="s">
        <v>1777</v>
      </c>
      <c r="N337" s="8" t="s">
        <v>95</v>
      </c>
      <c r="O337" s="23">
        <v>42529.0</v>
      </c>
      <c r="P337" s="6" t="s">
        <v>1904</v>
      </c>
      <c r="Q337" s="23">
        <v>46181.0</v>
      </c>
      <c r="R337" s="8" t="s">
        <v>125</v>
      </c>
      <c r="S337" s="8" t="s">
        <v>298</v>
      </c>
      <c r="T337" s="8" t="s">
        <v>44</v>
      </c>
      <c r="U337" s="8" t="s">
        <v>116</v>
      </c>
    </row>
    <row r="338">
      <c r="A338" s="8" t="s">
        <v>1536</v>
      </c>
      <c r="B338" s="8" t="s">
        <v>1524</v>
      </c>
      <c r="C338" s="8" t="s">
        <v>118</v>
      </c>
      <c r="D338" s="7">
        <v>2853.0</v>
      </c>
      <c r="E338" s="8" t="s">
        <v>1525</v>
      </c>
      <c r="F338" s="8" t="s">
        <v>3009</v>
      </c>
      <c r="G338" s="8" t="s">
        <v>3010</v>
      </c>
      <c r="H338" s="8" t="s">
        <v>3011</v>
      </c>
      <c r="I338" s="8" t="s">
        <v>50</v>
      </c>
      <c r="J338" s="8" t="s">
        <v>51</v>
      </c>
      <c r="K338" s="24">
        <v>3.0E9</v>
      </c>
      <c r="L338" s="8" t="s">
        <v>47</v>
      </c>
      <c r="M338" s="8" t="s">
        <v>1870</v>
      </c>
      <c r="N338" s="8" t="s">
        <v>155</v>
      </c>
      <c r="O338" s="23">
        <v>42572.0</v>
      </c>
      <c r="P338" s="6" t="s">
        <v>3012</v>
      </c>
      <c r="Q338" s="23">
        <v>45128.0</v>
      </c>
      <c r="R338" s="8" t="s">
        <v>98</v>
      </c>
      <c r="S338" s="8" t="s">
        <v>404</v>
      </c>
      <c r="T338" s="8" t="s">
        <v>142</v>
      </c>
      <c r="U338" s="8" t="s">
        <v>116</v>
      </c>
    </row>
    <row r="339">
      <c r="A339" s="8" t="s">
        <v>1536</v>
      </c>
      <c r="B339" s="8" t="s">
        <v>1524</v>
      </c>
      <c r="C339" s="8" t="s">
        <v>118</v>
      </c>
      <c r="D339" s="6" t="s">
        <v>3013</v>
      </c>
      <c r="E339" s="8" t="s">
        <v>1525</v>
      </c>
      <c r="F339" s="8" t="s">
        <v>3014</v>
      </c>
      <c r="G339" s="8" t="s">
        <v>3015</v>
      </c>
      <c r="H339" s="8" t="s">
        <v>3016</v>
      </c>
      <c r="I339" s="8" t="s">
        <v>50</v>
      </c>
      <c r="J339" s="8" t="s">
        <v>51</v>
      </c>
      <c r="K339" s="6" t="s">
        <v>3017</v>
      </c>
      <c r="L339" s="8" t="s">
        <v>47</v>
      </c>
      <c r="M339" s="8" t="s">
        <v>1870</v>
      </c>
      <c r="N339" s="8" t="s">
        <v>155</v>
      </c>
      <c r="O339" s="23">
        <v>42572.0</v>
      </c>
      <c r="P339" s="6" t="s">
        <v>3018</v>
      </c>
      <c r="Q339" s="23">
        <v>46296.0</v>
      </c>
      <c r="R339" s="8" t="s">
        <v>98</v>
      </c>
      <c r="S339" s="8" t="s">
        <v>404</v>
      </c>
      <c r="T339" s="8" t="s">
        <v>142</v>
      </c>
      <c r="U339" s="8" t="s">
        <v>116</v>
      </c>
    </row>
    <row r="340">
      <c r="A340" s="8" t="s">
        <v>1536</v>
      </c>
      <c r="B340" s="8" t="s">
        <v>1524</v>
      </c>
      <c r="C340" s="8" t="s">
        <v>118</v>
      </c>
      <c r="D340" s="7">
        <v>4148.0</v>
      </c>
      <c r="E340" s="8" t="s">
        <v>1525</v>
      </c>
      <c r="F340" s="8" t="s">
        <v>3019</v>
      </c>
      <c r="G340" s="8" t="s">
        <v>3020</v>
      </c>
      <c r="H340" s="8" t="s">
        <v>3021</v>
      </c>
      <c r="I340" s="8" t="s">
        <v>50</v>
      </c>
      <c r="J340" s="8" t="s">
        <v>51</v>
      </c>
      <c r="K340" s="24">
        <v>2.0E9</v>
      </c>
      <c r="L340" s="8" t="s">
        <v>47</v>
      </c>
      <c r="M340" s="8" t="s">
        <v>1870</v>
      </c>
      <c r="N340" s="8" t="s">
        <v>155</v>
      </c>
      <c r="O340" s="23">
        <v>42572.0</v>
      </c>
      <c r="P340" s="6" t="s">
        <v>1767</v>
      </c>
      <c r="Q340" s="23">
        <v>53601.0</v>
      </c>
      <c r="R340" s="8" t="s">
        <v>98</v>
      </c>
      <c r="S340" s="8" t="s">
        <v>404</v>
      </c>
      <c r="T340" s="8" t="s">
        <v>142</v>
      </c>
      <c r="U340" s="8" t="s">
        <v>116</v>
      </c>
    </row>
    <row r="341">
      <c r="A341" s="8" t="s">
        <v>1521</v>
      </c>
      <c r="B341" s="8" t="s">
        <v>1524</v>
      </c>
      <c r="C341" s="8" t="s">
        <v>52</v>
      </c>
      <c r="D341" s="8" t="s">
        <v>81</v>
      </c>
      <c r="E341" s="8" t="s">
        <v>1525</v>
      </c>
      <c r="F341" s="8" t="s">
        <v>3022</v>
      </c>
      <c r="G341" s="8" t="s">
        <v>3023</v>
      </c>
      <c r="H341" s="8" t="s">
        <v>3024</v>
      </c>
      <c r="I341" s="8" t="s">
        <v>50</v>
      </c>
      <c r="J341" s="8" t="s">
        <v>51</v>
      </c>
      <c r="K341" s="6" t="s">
        <v>3025</v>
      </c>
      <c r="L341" s="8" t="s">
        <v>47</v>
      </c>
      <c r="M341" s="8" t="s">
        <v>1870</v>
      </c>
      <c r="N341" s="8" t="s">
        <v>155</v>
      </c>
      <c r="O341" s="23">
        <v>42576.0</v>
      </c>
      <c r="P341" s="7">
        <v>1125.0</v>
      </c>
      <c r="Q341" s="23">
        <v>45580.0</v>
      </c>
      <c r="R341" s="8" t="s">
        <v>98</v>
      </c>
      <c r="S341" s="8" t="s">
        <v>404</v>
      </c>
      <c r="T341" s="8" t="s">
        <v>142</v>
      </c>
      <c r="U341" s="8" t="s">
        <v>48</v>
      </c>
    </row>
    <row r="342">
      <c r="A342" s="8" t="s">
        <v>1521</v>
      </c>
      <c r="B342" s="8" t="s">
        <v>1524</v>
      </c>
      <c r="C342" s="8" t="s">
        <v>52</v>
      </c>
      <c r="D342" s="8" t="s">
        <v>81</v>
      </c>
      <c r="E342" s="8" t="s">
        <v>1525</v>
      </c>
      <c r="F342" s="8" t="s">
        <v>3026</v>
      </c>
      <c r="G342" s="8" t="s">
        <v>3027</v>
      </c>
      <c r="H342" s="8" t="s">
        <v>3028</v>
      </c>
      <c r="I342" s="8" t="s">
        <v>50</v>
      </c>
      <c r="J342" s="8" t="s">
        <v>51</v>
      </c>
      <c r="K342" s="6" t="s">
        <v>3029</v>
      </c>
      <c r="L342" s="8" t="s">
        <v>47</v>
      </c>
      <c r="M342" s="8" t="s">
        <v>1870</v>
      </c>
      <c r="N342" s="8" t="s">
        <v>155</v>
      </c>
      <c r="O342" s="23">
        <v>42576.0</v>
      </c>
      <c r="P342" s="7">
        <v>1625.0</v>
      </c>
      <c r="Q342" s="23">
        <v>47041.0</v>
      </c>
      <c r="R342" s="8" t="s">
        <v>98</v>
      </c>
      <c r="S342" s="8" t="s">
        <v>404</v>
      </c>
      <c r="T342" s="8" t="s">
        <v>142</v>
      </c>
      <c r="U342" s="8" t="s">
        <v>48</v>
      </c>
    </row>
    <row r="343">
      <c r="A343" s="8" t="s">
        <v>1479</v>
      </c>
      <c r="B343" s="8" t="s">
        <v>1482</v>
      </c>
      <c r="C343" s="8" t="s">
        <v>52</v>
      </c>
      <c r="D343" s="8" t="s">
        <v>81</v>
      </c>
      <c r="E343" s="8" t="s">
        <v>41</v>
      </c>
      <c r="F343" s="8" t="s">
        <v>3030</v>
      </c>
      <c r="G343" s="8" t="s">
        <v>3031</v>
      </c>
      <c r="H343" s="8" t="s">
        <v>3032</v>
      </c>
      <c r="I343" s="8" t="s">
        <v>100</v>
      </c>
      <c r="J343" s="8" t="s">
        <v>51</v>
      </c>
      <c r="K343" s="6" t="s">
        <v>2257</v>
      </c>
      <c r="L343" s="8" t="s">
        <v>47</v>
      </c>
      <c r="M343" s="8" t="s">
        <v>1777</v>
      </c>
      <c r="N343" s="8" t="s">
        <v>41</v>
      </c>
      <c r="O343" s="23">
        <v>42327.0</v>
      </c>
      <c r="P343" s="7">
        <v>1375.0</v>
      </c>
      <c r="Q343" s="23">
        <v>45249.0</v>
      </c>
      <c r="R343" s="8" t="s">
        <v>46</v>
      </c>
      <c r="S343" s="8" t="s">
        <v>49</v>
      </c>
      <c r="T343" s="8" t="s">
        <v>142</v>
      </c>
      <c r="U343" s="8" t="s">
        <v>48</v>
      </c>
    </row>
    <row r="344">
      <c r="A344" s="8" t="s">
        <v>1022</v>
      </c>
      <c r="B344" s="8" t="s">
        <v>1025</v>
      </c>
      <c r="C344" s="8" t="s">
        <v>52</v>
      </c>
      <c r="D344" s="8" t="s">
        <v>81</v>
      </c>
      <c r="E344" s="8" t="s">
        <v>155</v>
      </c>
      <c r="F344" s="8" t="s">
        <v>3033</v>
      </c>
      <c r="G344" s="8" t="s">
        <v>3034</v>
      </c>
      <c r="H344" s="8" t="s">
        <v>3035</v>
      </c>
      <c r="I344" s="8" t="s">
        <v>1029</v>
      </c>
      <c r="J344" s="8" t="s">
        <v>51</v>
      </c>
      <c r="K344" s="6" t="s">
        <v>3036</v>
      </c>
      <c r="L344" s="8" t="s">
        <v>47</v>
      </c>
      <c r="M344" s="8" t="s">
        <v>1777</v>
      </c>
      <c r="N344" s="8" t="s">
        <v>155</v>
      </c>
      <c r="O344" s="23">
        <v>42622.0</v>
      </c>
      <c r="P344" s="7">
        <v>625.0</v>
      </c>
      <c r="Q344" s="23">
        <v>45756.0</v>
      </c>
      <c r="R344" s="8" t="s">
        <v>1028</v>
      </c>
      <c r="S344" s="8" t="s">
        <v>72</v>
      </c>
      <c r="T344" s="8" t="s">
        <v>44</v>
      </c>
      <c r="U344" s="8" t="s">
        <v>48</v>
      </c>
    </row>
    <row r="345">
      <c r="A345" s="8" t="s">
        <v>1022</v>
      </c>
      <c r="B345" s="8" t="s">
        <v>1025</v>
      </c>
      <c r="C345" s="8" t="s">
        <v>52</v>
      </c>
      <c r="D345" s="8" t="s">
        <v>81</v>
      </c>
      <c r="E345" s="8" t="s">
        <v>155</v>
      </c>
      <c r="F345" s="8" t="s">
        <v>3037</v>
      </c>
      <c r="G345" s="8" t="s">
        <v>3038</v>
      </c>
      <c r="H345" s="8" t="s">
        <v>3039</v>
      </c>
      <c r="I345" s="8" t="s">
        <v>1029</v>
      </c>
      <c r="J345" s="8" t="s">
        <v>51</v>
      </c>
      <c r="K345" s="6" t="s">
        <v>3036</v>
      </c>
      <c r="L345" s="8" t="s">
        <v>47</v>
      </c>
      <c r="M345" s="8" t="s">
        <v>1777</v>
      </c>
      <c r="N345" s="8" t="s">
        <v>155</v>
      </c>
      <c r="O345" s="23">
        <v>42622.0</v>
      </c>
      <c r="P345" s="7">
        <v>1125.0</v>
      </c>
      <c r="Q345" s="23">
        <v>47007.0</v>
      </c>
      <c r="R345" s="8" t="s">
        <v>1028</v>
      </c>
      <c r="S345" s="8" t="s">
        <v>72</v>
      </c>
      <c r="T345" s="8" t="s">
        <v>44</v>
      </c>
      <c r="U345" s="8" t="s">
        <v>48</v>
      </c>
    </row>
    <row r="346">
      <c r="A346" s="8" t="s">
        <v>1454</v>
      </c>
      <c r="B346" s="8" t="s">
        <v>1457</v>
      </c>
      <c r="C346" s="8" t="s">
        <v>52</v>
      </c>
      <c r="D346" s="8" t="s">
        <v>81</v>
      </c>
      <c r="E346" s="8" t="s">
        <v>380</v>
      </c>
      <c r="F346" s="8" t="s">
        <v>3040</v>
      </c>
      <c r="G346" s="8" t="s">
        <v>3041</v>
      </c>
      <c r="H346" s="8" t="s">
        <v>3042</v>
      </c>
      <c r="I346" s="8" t="s">
        <v>1029</v>
      </c>
      <c r="J346" s="8" t="s">
        <v>51</v>
      </c>
      <c r="K346" s="6" t="s">
        <v>3043</v>
      </c>
      <c r="L346" s="8" t="s">
        <v>47</v>
      </c>
      <c r="M346" s="8" t="s">
        <v>1777</v>
      </c>
      <c r="N346" s="8" t="s">
        <v>95</v>
      </c>
      <c r="O346" s="23">
        <v>42622.0</v>
      </c>
      <c r="P346" s="6" t="s">
        <v>2089</v>
      </c>
      <c r="Q346" s="23">
        <v>45544.0</v>
      </c>
      <c r="R346" s="8" t="s">
        <v>46</v>
      </c>
      <c r="S346" s="8" t="s">
        <v>1644</v>
      </c>
      <c r="T346" s="8" t="s">
        <v>44</v>
      </c>
      <c r="U346" s="8" t="s">
        <v>48</v>
      </c>
    </row>
    <row r="347">
      <c r="A347" s="8" t="s">
        <v>800</v>
      </c>
      <c r="B347" s="8" t="s">
        <v>803</v>
      </c>
      <c r="C347" s="8" t="s">
        <v>52</v>
      </c>
      <c r="D347" s="7">
        <v>946.0</v>
      </c>
      <c r="E347" s="8" t="s">
        <v>212</v>
      </c>
      <c r="F347" s="8" t="s">
        <v>3044</v>
      </c>
      <c r="G347" s="8" t="s">
        <v>3045</v>
      </c>
      <c r="H347" s="8" t="s">
        <v>3046</v>
      </c>
      <c r="I347" s="8" t="s">
        <v>299</v>
      </c>
      <c r="J347" s="8" t="s">
        <v>51</v>
      </c>
      <c r="K347" s="6" t="s">
        <v>3047</v>
      </c>
      <c r="L347" s="8" t="s">
        <v>47</v>
      </c>
      <c r="M347" s="8" t="s">
        <v>3048</v>
      </c>
      <c r="N347" s="8" t="s">
        <v>212</v>
      </c>
      <c r="O347" s="23">
        <v>42626.0</v>
      </c>
      <c r="P347" s="7">
        <v>875.0</v>
      </c>
      <c r="Q347" s="23">
        <v>44817.0</v>
      </c>
      <c r="R347" s="8" t="s">
        <v>46</v>
      </c>
      <c r="S347" s="8" t="s">
        <v>100</v>
      </c>
      <c r="T347" s="8" t="s">
        <v>44</v>
      </c>
      <c r="U347" s="8" t="s">
        <v>546</v>
      </c>
    </row>
    <row r="348">
      <c r="A348" s="8" t="s">
        <v>1429</v>
      </c>
      <c r="B348" s="8" t="s">
        <v>1432</v>
      </c>
      <c r="C348" s="8" t="s">
        <v>52</v>
      </c>
      <c r="D348" s="8" t="s">
        <v>81</v>
      </c>
      <c r="E348" s="8" t="s">
        <v>95</v>
      </c>
      <c r="F348" s="8" t="s">
        <v>3049</v>
      </c>
      <c r="G348" s="8" t="s">
        <v>3050</v>
      </c>
      <c r="H348" s="8" t="s">
        <v>3051</v>
      </c>
      <c r="I348" s="8" t="s">
        <v>100</v>
      </c>
      <c r="J348" s="8" t="s">
        <v>51</v>
      </c>
      <c r="K348" s="6" t="s">
        <v>3052</v>
      </c>
      <c r="L348" s="8" t="s">
        <v>47</v>
      </c>
      <c r="M348" s="8" t="s">
        <v>1777</v>
      </c>
      <c r="N348" s="8" t="s">
        <v>95</v>
      </c>
      <c r="O348" s="23">
        <v>42626.0</v>
      </c>
      <c r="P348" s="6">
        <v>0.0</v>
      </c>
      <c r="Q348" s="23">
        <v>44817.0</v>
      </c>
      <c r="R348" s="8" t="s">
        <v>46</v>
      </c>
      <c r="S348" s="8" t="s">
        <v>269</v>
      </c>
      <c r="T348" s="8" t="s">
        <v>44</v>
      </c>
      <c r="U348" s="8" t="s">
        <v>48</v>
      </c>
    </row>
    <row r="349">
      <c r="A349" s="8" t="s">
        <v>1429</v>
      </c>
      <c r="B349" s="8" t="s">
        <v>1432</v>
      </c>
      <c r="C349" s="8" t="s">
        <v>52</v>
      </c>
      <c r="D349" s="8" t="s">
        <v>81</v>
      </c>
      <c r="E349" s="8" t="s">
        <v>95</v>
      </c>
      <c r="F349" s="8" t="s">
        <v>3053</v>
      </c>
      <c r="G349" s="8" t="s">
        <v>3054</v>
      </c>
      <c r="H349" s="8" t="s">
        <v>3055</v>
      </c>
      <c r="I349" s="8" t="s">
        <v>100</v>
      </c>
      <c r="J349" s="8" t="s">
        <v>51</v>
      </c>
      <c r="K349" s="6" t="s">
        <v>2998</v>
      </c>
      <c r="L349" s="8" t="s">
        <v>47</v>
      </c>
      <c r="M349" s="8" t="s">
        <v>1777</v>
      </c>
      <c r="N349" s="8" t="s">
        <v>95</v>
      </c>
      <c r="O349" s="23">
        <v>42626.0</v>
      </c>
      <c r="P349" s="6" t="s">
        <v>1924</v>
      </c>
      <c r="Q349" s="23">
        <v>46400.0</v>
      </c>
      <c r="R349" s="8" t="s">
        <v>46</v>
      </c>
      <c r="S349" s="8" t="s">
        <v>269</v>
      </c>
      <c r="T349" s="8" t="s">
        <v>44</v>
      </c>
      <c r="U349" s="8" t="s">
        <v>48</v>
      </c>
    </row>
    <row r="350">
      <c r="A350" s="8" t="s">
        <v>1200</v>
      </c>
      <c r="B350" s="8" t="s">
        <v>1203</v>
      </c>
      <c r="C350" s="8" t="s">
        <v>52</v>
      </c>
      <c r="D350" s="8" t="s">
        <v>81</v>
      </c>
      <c r="E350" s="8" t="s">
        <v>845</v>
      </c>
      <c r="F350" s="8" t="s">
        <v>3056</v>
      </c>
      <c r="G350" s="8" t="s">
        <v>3057</v>
      </c>
      <c r="H350" s="8" t="s">
        <v>3058</v>
      </c>
      <c r="I350" s="8" t="s">
        <v>50</v>
      </c>
      <c r="J350" s="8" t="s">
        <v>51</v>
      </c>
      <c r="K350" s="6" t="s">
        <v>2991</v>
      </c>
      <c r="L350" s="8" t="s">
        <v>47</v>
      </c>
      <c r="M350" s="8" t="s">
        <v>98</v>
      </c>
      <c r="N350" s="8" t="s">
        <v>111</v>
      </c>
      <c r="O350" s="23">
        <v>42633.0</v>
      </c>
      <c r="P350" s="7">
        <v>125.0</v>
      </c>
      <c r="Q350" s="23">
        <v>45189.0</v>
      </c>
      <c r="R350" s="8" t="s">
        <v>98</v>
      </c>
      <c r="S350" s="8" t="s">
        <v>1206</v>
      </c>
      <c r="T350" s="8" t="s">
        <v>142</v>
      </c>
      <c r="U350" s="8" t="s">
        <v>48</v>
      </c>
    </row>
    <row r="351">
      <c r="A351" s="8" t="s">
        <v>1200</v>
      </c>
      <c r="B351" s="8" t="s">
        <v>1203</v>
      </c>
      <c r="C351" s="8" t="s">
        <v>52</v>
      </c>
      <c r="D351" s="8" t="s">
        <v>81</v>
      </c>
      <c r="E351" s="8" t="s">
        <v>845</v>
      </c>
      <c r="F351" s="8" t="s">
        <v>3059</v>
      </c>
      <c r="G351" s="8" t="s">
        <v>3060</v>
      </c>
      <c r="H351" s="8" t="s">
        <v>3061</v>
      </c>
      <c r="I351" s="8" t="s">
        <v>50</v>
      </c>
      <c r="J351" s="8" t="s">
        <v>51</v>
      </c>
      <c r="K351" s="6" t="s">
        <v>2713</v>
      </c>
      <c r="L351" s="8" t="s">
        <v>47</v>
      </c>
      <c r="M351" s="8" t="s">
        <v>98</v>
      </c>
      <c r="N351" s="8" t="s">
        <v>111</v>
      </c>
      <c r="O351" s="23">
        <v>42633.0</v>
      </c>
      <c r="P351" s="7">
        <v>625.0</v>
      </c>
      <c r="Q351" s="23">
        <v>47016.0</v>
      </c>
      <c r="R351" s="8" t="s">
        <v>98</v>
      </c>
      <c r="S351" s="8" t="s">
        <v>1206</v>
      </c>
      <c r="T351" s="8" t="s">
        <v>142</v>
      </c>
      <c r="U351" s="8" t="s">
        <v>48</v>
      </c>
    </row>
    <row r="352">
      <c r="A352" s="8" t="s">
        <v>650</v>
      </c>
      <c r="B352" s="8" t="s">
        <v>653</v>
      </c>
      <c r="C352" s="8" t="s">
        <v>52</v>
      </c>
      <c r="D352" s="8" t="s">
        <v>81</v>
      </c>
      <c r="E352" s="8" t="s">
        <v>41</v>
      </c>
      <c r="F352" s="8" t="s">
        <v>3062</v>
      </c>
      <c r="G352" s="8" t="s">
        <v>3063</v>
      </c>
      <c r="H352" s="8" t="s">
        <v>3064</v>
      </c>
      <c r="I352" s="8" t="s">
        <v>100</v>
      </c>
      <c r="J352" s="8" t="s">
        <v>51</v>
      </c>
      <c r="K352" s="6" t="s">
        <v>3065</v>
      </c>
      <c r="L352" s="8" t="s">
        <v>47</v>
      </c>
      <c r="M352" s="8" t="s">
        <v>1777</v>
      </c>
      <c r="N352" s="8" t="s">
        <v>41</v>
      </c>
      <c r="O352" s="23">
        <v>42632.0</v>
      </c>
      <c r="P352" s="7">
        <v>625.0</v>
      </c>
      <c r="Q352" s="23">
        <v>45554.0</v>
      </c>
      <c r="R352" s="8" t="s">
        <v>46</v>
      </c>
      <c r="S352" s="8" t="s">
        <v>298</v>
      </c>
      <c r="T352" s="8" t="s">
        <v>142</v>
      </c>
      <c r="U352" s="8" t="s">
        <v>48</v>
      </c>
    </row>
    <row r="353">
      <c r="A353" s="8" t="s">
        <v>650</v>
      </c>
      <c r="B353" s="8" t="s">
        <v>653</v>
      </c>
      <c r="C353" s="8" t="s">
        <v>52</v>
      </c>
      <c r="D353" s="8" t="s">
        <v>81</v>
      </c>
      <c r="E353" s="8" t="s">
        <v>41</v>
      </c>
      <c r="F353" s="8" t="s">
        <v>3066</v>
      </c>
      <c r="G353" s="8" t="s">
        <v>3067</v>
      </c>
      <c r="H353" s="8" t="s">
        <v>3068</v>
      </c>
      <c r="I353" s="8" t="s">
        <v>100</v>
      </c>
      <c r="J353" s="8" t="s">
        <v>51</v>
      </c>
      <c r="K353" s="6" t="s">
        <v>3069</v>
      </c>
      <c r="L353" s="8" t="s">
        <v>47</v>
      </c>
      <c r="M353" s="8" t="s">
        <v>1777</v>
      </c>
      <c r="N353" s="8" t="s">
        <v>41</v>
      </c>
      <c r="O353" s="23">
        <v>42632.0</v>
      </c>
      <c r="P353" s="7">
        <v>1125.0</v>
      </c>
      <c r="Q353" s="23">
        <v>47015.0</v>
      </c>
      <c r="R353" s="8" t="s">
        <v>46</v>
      </c>
      <c r="S353" s="8" t="s">
        <v>298</v>
      </c>
      <c r="T353" s="8" t="s">
        <v>142</v>
      </c>
      <c r="U353" s="8" t="s">
        <v>48</v>
      </c>
    </row>
    <row r="354">
      <c r="A354" s="8" t="s">
        <v>814</v>
      </c>
      <c r="B354" s="8" t="s">
        <v>817</v>
      </c>
      <c r="C354" s="8" t="s">
        <v>52</v>
      </c>
      <c r="D354" s="8" t="s">
        <v>81</v>
      </c>
      <c r="E354" s="8" t="s">
        <v>41</v>
      </c>
      <c r="F354" s="8" t="s">
        <v>3070</v>
      </c>
      <c r="G354" s="8" t="s">
        <v>3071</v>
      </c>
      <c r="H354" s="8" t="s">
        <v>3072</v>
      </c>
      <c r="I354" s="8" t="s">
        <v>50</v>
      </c>
      <c r="J354" s="8" t="s">
        <v>51</v>
      </c>
      <c r="K354" s="6" t="s">
        <v>3073</v>
      </c>
      <c r="L354" s="8" t="s">
        <v>47</v>
      </c>
      <c r="M354" s="8" t="s">
        <v>1812</v>
      </c>
      <c r="N354" s="8" t="s">
        <v>41</v>
      </c>
      <c r="O354" s="23">
        <v>42657.0</v>
      </c>
      <c r="P354" s="7">
        <v>875.0</v>
      </c>
      <c r="Q354" s="23">
        <v>46309.0</v>
      </c>
      <c r="R354" s="8" t="s">
        <v>46</v>
      </c>
      <c r="S354" s="8" t="s">
        <v>49</v>
      </c>
      <c r="T354" s="8" t="s">
        <v>142</v>
      </c>
      <c r="U354" s="8" t="s">
        <v>48</v>
      </c>
    </row>
    <row r="355">
      <c r="A355" s="8" t="s">
        <v>1043</v>
      </c>
      <c r="B355" s="8" t="s">
        <v>1046</v>
      </c>
      <c r="C355" s="8" t="s">
        <v>52</v>
      </c>
      <c r="D355" s="8" t="s">
        <v>81</v>
      </c>
      <c r="E355" s="8" t="s">
        <v>212</v>
      </c>
      <c r="F355" s="8" t="s">
        <v>3074</v>
      </c>
      <c r="G355" s="8" t="s">
        <v>3075</v>
      </c>
      <c r="H355" s="8" t="s">
        <v>3076</v>
      </c>
      <c r="I355" s="8" t="s">
        <v>299</v>
      </c>
      <c r="J355" s="8" t="s">
        <v>51</v>
      </c>
      <c r="K355" s="6" t="s">
        <v>2713</v>
      </c>
      <c r="L355" s="8" t="s">
        <v>47</v>
      </c>
      <c r="M355" s="8" t="s">
        <v>1777</v>
      </c>
      <c r="N355" s="8" t="s">
        <v>212</v>
      </c>
      <c r="O355" s="23">
        <v>42650.0</v>
      </c>
      <c r="P355" s="6">
        <v>1.0</v>
      </c>
      <c r="Q355" s="23">
        <v>46302.0</v>
      </c>
      <c r="R355" s="8" t="s">
        <v>46</v>
      </c>
      <c r="S355" s="8" t="s">
        <v>49</v>
      </c>
      <c r="T355" s="8" t="s">
        <v>44</v>
      </c>
      <c r="U355" s="8" t="s">
        <v>48</v>
      </c>
    </row>
    <row r="356">
      <c r="A356" s="8" t="s">
        <v>184</v>
      </c>
      <c r="B356" s="8" t="s">
        <v>187</v>
      </c>
      <c r="C356" s="8" t="s">
        <v>52</v>
      </c>
      <c r="D356" s="8" t="s">
        <v>81</v>
      </c>
      <c r="E356" s="8" t="s">
        <v>95</v>
      </c>
      <c r="F356" s="8" t="s">
        <v>3077</v>
      </c>
      <c r="G356" s="8" t="s">
        <v>3078</v>
      </c>
      <c r="H356" s="8" t="s">
        <v>3079</v>
      </c>
      <c r="I356" s="8" t="s">
        <v>50</v>
      </c>
      <c r="J356" s="8" t="s">
        <v>51</v>
      </c>
      <c r="K356" s="6" t="s">
        <v>3080</v>
      </c>
      <c r="L356" s="8" t="s">
        <v>47</v>
      </c>
      <c r="M356" s="8" t="s">
        <v>1777</v>
      </c>
      <c r="N356" s="8" t="s">
        <v>95</v>
      </c>
      <c r="O356" s="23">
        <v>42649.0</v>
      </c>
      <c r="P356" s="7">
        <v>1444.0</v>
      </c>
      <c r="Q356" s="23">
        <v>45205.0</v>
      </c>
      <c r="R356" s="8" t="s">
        <v>98</v>
      </c>
      <c r="S356" s="8" t="s">
        <v>81</v>
      </c>
      <c r="T356" s="8" t="s">
        <v>44</v>
      </c>
      <c r="U356" s="8" t="s">
        <v>48</v>
      </c>
    </row>
    <row r="357">
      <c r="A357" s="8" t="s">
        <v>1479</v>
      </c>
      <c r="B357" s="8" t="s">
        <v>1482</v>
      </c>
      <c r="C357" s="8" t="s">
        <v>52</v>
      </c>
      <c r="D357" s="8" t="s">
        <v>81</v>
      </c>
      <c r="E357" s="8" t="s">
        <v>41</v>
      </c>
      <c r="F357" s="8" t="s">
        <v>3081</v>
      </c>
      <c r="G357" s="8" t="s">
        <v>3082</v>
      </c>
      <c r="H357" s="8" t="s">
        <v>3083</v>
      </c>
      <c r="I357" s="8" t="s">
        <v>100</v>
      </c>
      <c r="J357" s="8" t="s">
        <v>51</v>
      </c>
      <c r="K357" s="6" t="s">
        <v>2838</v>
      </c>
      <c r="L357" s="8" t="s">
        <v>47</v>
      </c>
      <c r="M357" s="8" t="s">
        <v>1777</v>
      </c>
      <c r="N357" s="8" t="s">
        <v>41</v>
      </c>
      <c r="O357" s="23">
        <v>42668.0</v>
      </c>
      <c r="P357" s="7">
        <v>875.0</v>
      </c>
      <c r="Q357" s="23">
        <v>46320.0</v>
      </c>
      <c r="R357" s="8" t="s">
        <v>46</v>
      </c>
      <c r="S357" s="8" t="s">
        <v>49</v>
      </c>
      <c r="T357" s="8" t="s">
        <v>142</v>
      </c>
      <c r="U357" s="8" t="s">
        <v>48</v>
      </c>
    </row>
    <row r="358">
      <c r="A358" s="8" t="s">
        <v>1421</v>
      </c>
      <c r="B358" s="8" t="s">
        <v>1424</v>
      </c>
      <c r="C358" s="8" t="s">
        <v>202</v>
      </c>
      <c r="D358" s="8" t="s">
        <v>81</v>
      </c>
      <c r="E358" s="8" t="s">
        <v>198</v>
      </c>
      <c r="F358" s="8" t="s">
        <v>3084</v>
      </c>
      <c r="G358" s="8" t="s">
        <v>3085</v>
      </c>
      <c r="H358" s="8" t="s">
        <v>3086</v>
      </c>
      <c r="I358" s="8" t="s">
        <v>50</v>
      </c>
      <c r="J358" s="8" t="s">
        <v>1573</v>
      </c>
      <c r="K358" s="6">
        <v>5.0E7</v>
      </c>
      <c r="L358" s="8" t="s">
        <v>319</v>
      </c>
      <c r="M358" s="8" t="s">
        <v>1777</v>
      </c>
      <c r="N358" s="8" t="s">
        <v>198</v>
      </c>
      <c r="O358" s="23">
        <v>42235.0</v>
      </c>
      <c r="P358" s="6" t="s">
        <v>2824</v>
      </c>
      <c r="Q358" s="23">
        <v>49522.0</v>
      </c>
      <c r="R358" s="8" t="s">
        <v>383</v>
      </c>
      <c r="S358" s="8" t="s">
        <v>178</v>
      </c>
      <c r="T358" s="8" t="s">
        <v>3087</v>
      </c>
      <c r="U358" s="8" t="s">
        <v>116</v>
      </c>
    </row>
    <row r="359">
      <c r="A359" s="8" t="s">
        <v>981</v>
      </c>
      <c r="B359" s="8" t="s">
        <v>984</v>
      </c>
      <c r="C359" s="8" t="s">
        <v>52</v>
      </c>
      <c r="D359" s="8" t="s">
        <v>81</v>
      </c>
      <c r="E359" s="8" t="s">
        <v>782</v>
      </c>
      <c r="F359" s="8" t="s">
        <v>3088</v>
      </c>
      <c r="G359" s="8" t="s">
        <v>3089</v>
      </c>
      <c r="H359" s="8" t="s">
        <v>3090</v>
      </c>
      <c r="I359" s="8" t="s">
        <v>50</v>
      </c>
      <c r="J359" s="8" t="s">
        <v>51</v>
      </c>
      <c r="K359" s="6" t="s">
        <v>3091</v>
      </c>
      <c r="L359" s="8" t="s">
        <v>47</v>
      </c>
      <c r="M359" s="8" t="s">
        <v>98</v>
      </c>
      <c r="N359" s="8" t="s">
        <v>782</v>
      </c>
      <c r="O359" s="23">
        <v>42257.0</v>
      </c>
      <c r="P359" s="7">
        <v>2375.0</v>
      </c>
      <c r="Q359" s="23">
        <v>45910.0</v>
      </c>
      <c r="R359" s="8" t="s">
        <v>98</v>
      </c>
      <c r="S359" s="8" t="s">
        <v>49</v>
      </c>
      <c r="T359" s="8" t="s">
        <v>44</v>
      </c>
      <c r="U359" s="8" t="s">
        <v>48</v>
      </c>
    </row>
    <row r="360">
      <c r="A360" s="8" t="s">
        <v>911</v>
      </c>
      <c r="B360" s="8" t="s">
        <v>914</v>
      </c>
      <c r="C360" s="8" t="s">
        <v>52</v>
      </c>
      <c r="D360" s="8" t="s">
        <v>81</v>
      </c>
      <c r="E360" s="8" t="s">
        <v>362</v>
      </c>
      <c r="F360" s="8" t="s">
        <v>3092</v>
      </c>
      <c r="G360" s="8" t="s">
        <v>3093</v>
      </c>
      <c r="H360" s="8" t="s">
        <v>3094</v>
      </c>
      <c r="I360" s="8" t="s">
        <v>50</v>
      </c>
      <c r="J360" s="8" t="s">
        <v>51</v>
      </c>
      <c r="K360" s="6" t="s">
        <v>3095</v>
      </c>
      <c r="L360" s="8" t="s">
        <v>47</v>
      </c>
      <c r="M360" s="8" t="s">
        <v>1777</v>
      </c>
      <c r="N360" s="8" t="s">
        <v>155</v>
      </c>
      <c r="O360" s="23">
        <v>42263.0</v>
      </c>
      <c r="P360" s="7">
        <v>2125.0</v>
      </c>
      <c r="Q360" s="23">
        <v>44820.0</v>
      </c>
      <c r="R360" s="8" t="s">
        <v>98</v>
      </c>
      <c r="S360" s="8" t="s">
        <v>49</v>
      </c>
      <c r="T360" s="8" t="s">
        <v>142</v>
      </c>
      <c r="U360" s="8" t="s">
        <v>48</v>
      </c>
    </row>
    <row r="361">
      <c r="A361" s="8" t="s">
        <v>1454</v>
      </c>
      <c r="B361" s="8" t="s">
        <v>1457</v>
      </c>
      <c r="C361" s="8" t="s">
        <v>52</v>
      </c>
      <c r="D361" s="8" t="s">
        <v>81</v>
      </c>
      <c r="E361" s="8" t="s">
        <v>380</v>
      </c>
      <c r="F361" s="8" t="s">
        <v>3096</v>
      </c>
      <c r="G361" s="8" t="s">
        <v>3097</v>
      </c>
      <c r="H361" s="8" t="s">
        <v>3098</v>
      </c>
      <c r="I361" s="8" t="s">
        <v>1029</v>
      </c>
      <c r="J361" s="8" t="s">
        <v>51</v>
      </c>
      <c r="K361" s="6" t="s">
        <v>3099</v>
      </c>
      <c r="L361" s="8" t="s">
        <v>47</v>
      </c>
      <c r="M361" s="8" t="s">
        <v>1777</v>
      </c>
      <c r="N361" s="8" t="s">
        <v>95</v>
      </c>
      <c r="O361" s="23">
        <v>42255.0</v>
      </c>
      <c r="P361" s="6" t="s">
        <v>1782</v>
      </c>
      <c r="Q361" s="23">
        <v>45177.0</v>
      </c>
      <c r="R361" s="8" t="s">
        <v>2894</v>
      </c>
      <c r="S361" s="8" t="s">
        <v>1644</v>
      </c>
      <c r="T361" s="8" t="s">
        <v>44</v>
      </c>
      <c r="U361" s="8" t="s">
        <v>48</v>
      </c>
    </row>
    <row r="362">
      <c r="A362" s="8" t="s">
        <v>91</v>
      </c>
      <c r="B362" s="8" t="s">
        <v>94</v>
      </c>
      <c r="C362" s="8" t="s">
        <v>52</v>
      </c>
      <c r="D362" s="7">
        <v>2408.0</v>
      </c>
      <c r="E362" s="8" t="s">
        <v>95</v>
      </c>
      <c r="F362" s="8" t="s">
        <v>3100</v>
      </c>
      <c r="G362" s="8" t="s">
        <v>3101</v>
      </c>
      <c r="H362" s="8" t="s">
        <v>3102</v>
      </c>
      <c r="I362" s="8" t="s">
        <v>100</v>
      </c>
      <c r="J362" s="8" t="s">
        <v>51</v>
      </c>
      <c r="K362" s="6" t="s">
        <v>3103</v>
      </c>
      <c r="L362" s="8" t="s">
        <v>47</v>
      </c>
      <c r="M362" s="8" t="s">
        <v>1777</v>
      </c>
      <c r="N362" s="8" t="s">
        <v>95</v>
      </c>
      <c r="O362" s="23">
        <v>42264.0</v>
      </c>
      <c r="P362" s="7">
        <v>3625.0</v>
      </c>
      <c r="Q362" s="23">
        <v>45186.0</v>
      </c>
      <c r="R362" s="8" t="s">
        <v>98</v>
      </c>
      <c r="S362" s="8" t="s">
        <v>99</v>
      </c>
      <c r="T362" s="8" t="s">
        <v>142</v>
      </c>
      <c r="U362" s="8" t="s">
        <v>48</v>
      </c>
    </row>
    <row r="363">
      <c r="A363" s="8" t="s">
        <v>262</v>
      </c>
      <c r="B363" s="8" t="s">
        <v>265</v>
      </c>
      <c r="C363" s="8" t="s">
        <v>202</v>
      </c>
      <c r="D363" s="8" t="s">
        <v>81</v>
      </c>
      <c r="E363" s="8" t="s">
        <v>212</v>
      </c>
      <c r="F363" s="8" t="s">
        <v>3104</v>
      </c>
      <c r="G363" s="8" t="s">
        <v>3105</v>
      </c>
      <c r="H363" s="8" t="s">
        <v>3106</v>
      </c>
      <c r="I363" s="8" t="s">
        <v>50</v>
      </c>
      <c r="J363" s="8" t="s">
        <v>159</v>
      </c>
      <c r="K363" s="6">
        <v>1.116E7</v>
      </c>
      <c r="L363" s="8" t="s">
        <v>2577</v>
      </c>
      <c r="M363" s="8" t="s">
        <v>2780</v>
      </c>
      <c r="N363" s="8" t="s">
        <v>212</v>
      </c>
      <c r="O363" s="23">
        <v>42256.0</v>
      </c>
      <c r="P363" s="7">
        <v>102.0</v>
      </c>
      <c r="Q363" s="23">
        <v>44813.0</v>
      </c>
      <c r="R363" s="8" t="s">
        <v>46</v>
      </c>
      <c r="S363" s="8" t="s">
        <v>100</v>
      </c>
      <c r="T363" s="8" t="s">
        <v>142</v>
      </c>
      <c r="U363" s="8" t="s">
        <v>48</v>
      </c>
    </row>
    <row r="364">
      <c r="A364" s="8" t="s">
        <v>650</v>
      </c>
      <c r="B364" s="8" t="s">
        <v>653</v>
      </c>
      <c r="C364" s="8" t="s">
        <v>52</v>
      </c>
      <c r="D364" s="8" t="s">
        <v>81</v>
      </c>
      <c r="E364" s="8" t="s">
        <v>41</v>
      </c>
      <c r="F364" s="8" t="s">
        <v>3107</v>
      </c>
      <c r="G364" s="8" t="s">
        <v>3108</v>
      </c>
      <c r="H364" s="8" t="s">
        <v>3109</v>
      </c>
      <c r="I364" s="8" t="s">
        <v>100</v>
      </c>
      <c r="J364" s="8" t="s">
        <v>51</v>
      </c>
      <c r="K364" s="6" t="s">
        <v>3110</v>
      </c>
      <c r="L364" s="8" t="s">
        <v>47</v>
      </c>
      <c r="M364" s="8" t="s">
        <v>1777</v>
      </c>
      <c r="N364" s="8" t="s">
        <v>41</v>
      </c>
      <c r="O364" s="23">
        <v>42265.0</v>
      </c>
      <c r="P364" s="6" t="s">
        <v>1883</v>
      </c>
      <c r="Q364" s="23">
        <v>45309.0</v>
      </c>
      <c r="R364" s="8" t="s">
        <v>46</v>
      </c>
      <c r="S364" s="8" t="s">
        <v>298</v>
      </c>
      <c r="T364" s="8" t="s">
        <v>142</v>
      </c>
      <c r="U364" s="8" t="s">
        <v>48</v>
      </c>
    </row>
    <row r="365">
      <c r="A365" s="8" t="s">
        <v>1429</v>
      </c>
      <c r="B365" s="8" t="s">
        <v>1432</v>
      </c>
      <c r="C365" s="8" t="s">
        <v>52</v>
      </c>
      <c r="D365" s="8" t="s">
        <v>81</v>
      </c>
      <c r="E365" s="8" t="s">
        <v>95</v>
      </c>
      <c r="F365" s="8" t="s">
        <v>3111</v>
      </c>
      <c r="G365" s="8" t="s">
        <v>3112</v>
      </c>
      <c r="H365" s="8" t="s">
        <v>3113</v>
      </c>
      <c r="I365" s="8" t="s">
        <v>100</v>
      </c>
      <c r="J365" s="8" t="s">
        <v>51</v>
      </c>
      <c r="K365" s="6" t="s">
        <v>1823</v>
      </c>
      <c r="L365" s="8" t="s">
        <v>47</v>
      </c>
      <c r="M365" s="8" t="s">
        <v>1777</v>
      </c>
      <c r="N365" s="8" t="s">
        <v>95</v>
      </c>
      <c r="O365" s="23">
        <v>42269.0</v>
      </c>
      <c r="P365" s="6" t="s">
        <v>1782</v>
      </c>
      <c r="Q365" s="23">
        <v>45922.0</v>
      </c>
      <c r="R365" s="8" t="s">
        <v>46</v>
      </c>
      <c r="S365" s="8" t="s">
        <v>269</v>
      </c>
      <c r="T365" s="8" t="s">
        <v>44</v>
      </c>
      <c r="U365" s="8" t="s">
        <v>48</v>
      </c>
    </row>
    <row r="366">
      <c r="A366" s="8" t="s">
        <v>1233</v>
      </c>
      <c r="B366" s="8" t="s">
        <v>1236</v>
      </c>
      <c r="C366" s="8" t="s">
        <v>52</v>
      </c>
      <c r="D366" s="8" t="s">
        <v>81</v>
      </c>
      <c r="E366" s="8" t="s">
        <v>95</v>
      </c>
      <c r="F366" s="8" t="s">
        <v>3114</v>
      </c>
      <c r="G366" s="8" t="s">
        <v>3115</v>
      </c>
      <c r="H366" s="8" t="s">
        <v>3116</v>
      </c>
      <c r="I366" s="8" t="s">
        <v>299</v>
      </c>
      <c r="J366" s="8" t="s">
        <v>51</v>
      </c>
      <c r="K366" s="6" t="s">
        <v>2457</v>
      </c>
      <c r="L366" s="8" t="s">
        <v>47</v>
      </c>
      <c r="M366" s="8" t="s">
        <v>1777</v>
      </c>
      <c r="N366" s="8" t="s">
        <v>95</v>
      </c>
      <c r="O366" s="23">
        <v>42275.0</v>
      </c>
      <c r="P366" s="7">
        <v>1875.0</v>
      </c>
      <c r="Q366" s="23">
        <v>45197.0</v>
      </c>
      <c r="R366" s="8" t="s">
        <v>98</v>
      </c>
      <c r="S366" s="8" t="s">
        <v>178</v>
      </c>
      <c r="T366" s="8" t="s">
        <v>44</v>
      </c>
      <c r="U366" s="8" t="s">
        <v>48</v>
      </c>
    </row>
    <row r="367">
      <c r="A367" s="8" t="s">
        <v>1536</v>
      </c>
      <c r="B367" s="8" t="s">
        <v>1524</v>
      </c>
      <c r="C367" s="8" t="s">
        <v>118</v>
      </c>
      <c r="D367" s="8" t="s">
        <v>81</v>
      </c>
      <c r="E367" s="8" t="s">
        <v>1525</v>
      </c>
      <c r="F367" s="8" t="s">
        <v>3117</v>
      </c>
      <c r="G367" s="8" t="s">
        <v>3118</v>
      </c>
      <c r="H367" s="8" t="s">
        <v>3119</v>
      </c>
      <c r="I367" s="8" t="s">
        <v>50</v>
      </c>
      <c r="J367" s="8" t="s">
        <v>51</v>
      </c>
      <c r="K367" s="6" t="s">
        <v>3120</v>
      </c>
      <c r="L367" s="8" t="s">
        <v>47</v>
      </c>
      <c r="M367" s="8" t="s">
        <v>98</v>
      </c>
      <c r="N367" s="8" t="s">
        <v>155</v>
      </c>
      <c r="O367" s="23">
        <v>44088.0</v>
      </c>
      <c r="P367" s="7">
        <v>7125.0</v>
      </c>
      <c r="Q367" s="23">
        <v>45688.0</v>
      </c>
      <c r="R367" s="8" t="s">
        <v>98</v>
      </c>
      <c r="S367" s="8" t="s">
        <v>404</v>
      </c>
      <c r="T367" s="8" t="s">
        <v>44</v>
      </c>
      <c r="U367" s="8" t="s">
        <v>116</v>
      </c>
    </row>
    <row r="368">
      <c r="A368" s="8" t="s">
        <v>1022</v>
      </c>
      <c r="B368" s="8" t="s">
        <v>1025</v>
      </c>
      <c r="C368" s="8" t="s">
        <v>52</v>
      </c>
      <c r="D368" s="8" t="s">
        <v>81</v>
      </c>
      <c r="E368" s="8" t="s">
        <v>155</v>
      </c>
      <c r="F368" s="8" t="s">
        <v>3121</v>
      </c>
      <c r="G368" s="8" t="s">
        <v>3122</v>
      </c>
      <c r="H368" s="8" t="s">
        <v>3123</v>
      </c>
      <c r="I368" s="8" t="s">
        <v>1029</v>
      </c>
      <c r="J368" s="8" t="s">
        <v>51</v>
      </c>
      <c r="K368" s="6" t="s">
        <v>3124</v>
      </c>
      <c r="L368" s="8" t="s">
        <v>47</v>
      </c>
      <c r="M368" s="8" t="s">
        <v>1777</v>
      </c>
      <c r="N368" s="8" t="s">
        <v>155</v>
      </c>
      <c r="O368" s="23">
        <v>44088.0</v>
      </c>
      <c r="P368" s="7">
        <v>875.0</v>
      </c>
      <c r="Q368" s="23">
        <v>48562.0</v>
      </c>
      <c r="R368" s="8" t="s">
        <v>46</v>
      </c>
      <c r="S368" s="8" t="s">
        <v>72</v>
      </c>
      <c r="T368" s="8" t="s">
        <v>44</v>
      </c>
      <c r="U368" s="8" t="s">
        <v>48</v>
      </c>
    </row>
    <row r="369">
      <c r="A369" s="8" t="s">
        <v>955</v>
      </c>
      <c r="B369" s="8" t="s">
        <v>958</v>
      </c>
      <c r="C369" s="8" t="s">
        <v>52</v>
      </c>
      <c r="D369" s="8" t="s">
        <v>81</v>
      </c>
      <c r="E369" s="8" t="s">
        <v>380</v>
      </c>
      <c r="F369" s="8" t="s">
        <v>3125</v>
      </c>
      <c r="G369" s="8" t="s">
        <v>3126</v>
      </c>
      <c r="H369" s="8" t="s">
        <v>3127</v>
      </c>
      <c r="I369" s="8" t="s">
        <v>50</v>
      </c>
      <c r="J369" s="8" t="s">
        <v>51</v>
      </c>
      <c r="K369" s="6" t="s">
        <v>2595</v>
      </c>
      <c r="L369" s="8" t="s">
        <v>47</v>
      </c>
      <c r="M369" s="8" t="s">
        <v>1812</v>
      </c>
      <c r="N369" s="8" t="s">
        <v>782</v>
      </c>
      <c r="O369" s="23">
        <v>44089.0</v>
      </c>
      <c r="P369" s="7">
        <v>375.0</v>
      </c>
      <c r="Q369" s="23">
        <v>46645.0</v>
      </c>
      <c r="R369" s="8" t="s">
        <v>98</v>
      </c>
      <c r="S369" s="8" t="s">
        <v>49</v>
      </c>
      <c r="T369" s="8" t="s">
        <v>44</v>
      </c>
      <c r="U369" s="8" t="s">
        <v>48</v>
      </c>
    </row>
    <row r="370">
      <c r="A370" s="8" t="s">
        <v>955</v>
      </c>
      <c r="B370" s="8" t="s">
        <v>958</v>
      </c>
      <c r="C370" s="8" t="s">
        <v>52</v>
      </c>
      <c r="D370" s="8" t="s">
        <v>81</v>
      </c>
      <c r="E370" s="8" t="s">
        <v>380</v>
      </c>
      <c r="F370" s="8" t="s">
        <v>3128</v>
      </c>
      <c r="G370" s="8" t="s">
        <v>3129</v>
      </c>
      <c r="H370" s="8" t="s">
        <v>3130</v>
      </c>
      <c r="I370" s="8" t="s">
        <v>50</v>
      </c>
      <c r="J370" s="8" t="s">
        <v>51</v>
      </c>
      <c r="K370" s="6" t="s">
        <v>2595</v>
      </c>
      <c r="L370" s="8" t="s">
        <v>47</v>
      </c>
      <c r="M370" s="8" t="s">
        <v>1812</v>
      </c>
      <c r="N370" s="8" t="s">
        <v>782</v>
      </c>
      <c r="O370" s="23">
        <v>44089.0</v>
      </c>
      <c r="P370" s="6">
        <v>1.0</v>
      </c>
      <c r="Q370" s="23">
        <v>48472.0</v>
      </c>
      <c r="R370" s="8" t="s">
        <v>98</v>
      </c>
      <c r="S370" s="8" t="s">
        <v>49</v>
      </c>
      <c r="T370" s="8" t="s">
        <v>44</v>
      </c>
      <c r="U370" s="8" t="s">
        <v>48</v>
      </c>
    </row>
    <row r="371">
      <c r="A371" s="8" t="s">
        <v>1521</v>
      </c>
      <c r="B371" s="8" t="s">
        <v>1524</v>
      </c>
      <c r="C371" s="8" t="s">
        <v>118</v>
      </c>
      <c r="D371" s="8" t="s">
        <v>81</v>
      </c>
      <c r="E371" s="8" t="s">
        <v>1525</v>
      </c>
      <c r="F371" s="8" t="s">
        <v>3131</v>
      </c>
      <c r="G371" s="8" t="s">
        <v>3132</v>
      </c>
      <c r="H371" s="8" t="s">
        <v>3133</v>
      </c>
      <c r="I371" s="8" t="s">
        <v>50</v>
      </c>
      <c r="J371" s="8" t="s">
        <v>51</v>
      </c>
      <c r="K371" s="6" t="s">
        <v>2636</v>
      </c>
      <c r="L371" s="8" t="s">
        <v>47</v>
      </c>
      <c r="M371" s="8" t="s">
        <v>1812</v>
      </c>
      <c r="N371" s="8" t="s">
        <v>155</v>
      </c>
      <c r="O371" s="23">
        <v>44088.0</v>
      </c>
      <c r="P371" s="6">
        <v>6.0</v>
      </c>
      <c r="Q371" s="23">
        <v>45688.0</v>
      </c>
      <c r="R371" s="8" t="s">
        <v>98</v>
      </c>
      <c r="S371" s="8" t="s">
        <v>404</v>
      </c>
      <c r="T371" s="8" t="s">
        <v>44</v>
      </c>
      <c r="U371" s="8" t="s">
        <v>48</v>
      </c>
    </row>
    <row r="372">
      <c r="A372" s="8" t="s">
        <v>262</v>
      </c>
      <c r="B372" s="8" t="s">
        <v>265</v>
      </c>
      <c r="C372" s="8" t="s">
        <v>52</v>
      </c>
      <c r="D372" s="8" t="s">
        <v>81</v>
      </c>
      <c r="E372" s="8" t="s">
        <v>212</v>
      </c>
      <c r="F372" s="8" t="s">
        <v>3134</v>
      </c>
      <c r="G372" s="8" t="s">
        <v>3135</v>
      </c>
      <c r="H372" s="8" t="s">
        <v>3136</v>
      </c>
      <c r="I372" s="8" t="s">
        <v>50</v>
      </c>
      <c r="J372" s="8" t="s">
        <v>51</v>
      </c>
      <c r="K372" s="6">
        <v>1.056393E7</v>
      </c>
      <c r="L372" s="8" t="s">
        <v>319</v>
      </c>
      <c r="M372" s="8" t="s">
        <v>1777</v>
      </c>
      <c r="N372" s="8" t="s">
        <v>212</v>
      </c>
      <c r="O372" s="23">
        <v>44103.0</v>
      </c>
      <c r="P372" s="6" t="s">
        <v>3137</v>
      </c>
      <c r="Q372" s="23">
        <v>48486.0</v>
      </c>
      <c r="R372" s="8" t="s">
        <v>46</v>
      </c>
      <c r="S372" s="8" t="s">
        <v>178</v>
      </c>
      <c r="T372" s="8" t="s">
        <v>44</v>
      </c>
      <c r="U372" s="8" t="s">
        <v>48</v>
      </c>
    </row>
    <row r="373">
      <c r="A373" s="8" t="s">
        <v>431</v>
      </c>
      <c r="B373" s="8" t="s">
        <v>434</v>
      </c>
      <c r="C373" s="8" t="s">
        <v>52</v>
      </c>
      <c r="D373" s="8" t="s">
        <v>81</v>
      </c>
      <c r="E373" s="8" t="s">
        <v>212</v>
      </c>
      <c r="F373" s="8" t="s">
        <v>3138</v>
      </c>
      <c r="G373" s="8" t="s">
        <v>3139</v>
      </c>
      <c r="H373" s="8" t="s">
        <v>3140</v>
      </c>
      <c r="I373" s="8" t="s">
        <v>50</v>
      </c>
      <c r="J373" s="8" t="s">
        <v>51</v>
      </c>
      <c r="K373" s="6" t="s">
        <v>2590</v>
      </c>
      <c r="L373" s="8" t="s">
        <v>47</v>
      </c>
      <c r="M373" s="8" t="s">
        <v>1916</v>
      </c>
      <c r="N373" s="8" t="s">
        <v>212</v>
      </c>
      <c r="O373" s="23">
        <v>44105.0</v>
      </c>
      <c r="P373" s="6" t="s">
        <v>1874</v>
      </c>
      <c r="Q373" s="23">
        <v>46037.0</v>
      </c>
      <c r="R373" s="8" t="s">
        <v>3141</v>
      </c>
      <c r="S373" s="8" t="s">
        <v>81</v>
      </c>
      <c r="T373" s="8" t="s">
        <v>511</v>
      </c>
      <c r="U373" s="8" t="s">
        <v>48</v>
      </c>
    </row>
    <row r="374">
      <c r="A374" s="8" t="s">
        <v>262</v>
      </c>
      <c r="B374" s="8" t="s">
        <v>265</v>
      </c>
      <c r="C374" s="8" t="s">
        <v>52</v>
      </c>
      <c r="D374" s="8" t="s">
        <v>81</v>
      </c>
      <c r="E374" s="8" t="s">
        <v>212</v>
      </c>
      <c r="F374" s="8" t="s">
        <v>3142</v>
      </c>
      <c r="G374" s="8" t="s">
        <v>3143</v>
      </c>
      <c r="H374" s="8" t="s">
        <v>3144</v>
      </c>
      <c r="I374" s="8" t="s">
        <v>50</v>
      </c>
      <c r="J374" s="8" t="s">
        <v>2833</v>
      </c>
      <c r="K374" s="6">
        <v>1.77162E7</v>
      </c>
      <c r="L374" s="8" t="s">
        <v>319</v>
      </c>
      <c r="M374" s="8" t="s">
        <v>98</v>
      </c>
      <c r="N374" s="8" t="s">
        <v>212</v>
      </c>
      <c r="O374" s="23">
        <v>44116.0</v>
      </c>
      <c r="P374" s="6" t="s">
        <v>2628</v>
      </c>
      <c r="Q374" s="23">
        <v>55073.0</v>
      </c>
      <c r="R374" s="8" t="s">
        <v>46</v>
      </c>
      <c r="S374" s="8" t="s">
        <v>178</v>
      </c>
      <c r="T374" s="8" t="s">
        <v>44</v>
      </c>
      <c r="U374" s="8" t="s">
        <v>48</v>
      </c>
    </row>
    <row r="375">
      <c r="A375" s="8" t="s">
        <v>262</v>
      </c>
      <c r="B375" s="8" t="s">
        <v>265</v>
      </c>
      <c r="C375" s="8" t="s">
        <v>52</v>
      </c>
      <c r="D375" s="7">
        <v>55.0</v>
      </c>
      <c r="E375" s="8" t="s">
        <v>212</v>
      </c>
      <c r="F375" s="8" t="s">
        <v>3145</v>
      </c>
      <c r="G375" s="8" t="s">
        <v>3146</v>
      </c>
      <c r="H375" s="8" t="s">
        <v>3147</v>
      </c>
      <c r="I375" s="8" t="s">
        <v>50</v>
      </c>
      <c r="J375" s="8" t="s">
        <v>51</v>
      </c>
      <c r="K375" s="6">
        <v>1.1719E7</v>
      </c>
      <c r="L375" s="8" t="s">
        <v>268</v>
      </c>
      <c r="M375" s="8" t="s">
        <v>1777</v>
      </c>
      <c r="N375" s="8" t="s">
        <v>212</v>
      </c>
      <c r="O375" s="23">
        <v>44120.0</v>
      </c>
      <c r="P375" s="7">
        <v>55.0</v>
      </c>
      <c r="Q375" s="23">
        <v>47772.0</v>
      </c>
      <c r="R375" s="8" t="s">
        <v>46</v>
      </c>
      <c r="S375" s="8" t="s">
        <v>269</v>
      </c>
      <c r="T375" s="8" t="s">
        <v>142</v>
      </c>
      <c r="U375" s="8" t="s">
        <v>48</v>
      </c>
    </row>
    <row r="376">
      <c r="A376" s="8" t="s">
        <v>1601</v>
      </c>
      <c r="B376" s="8" t="s">
        <v>1604</v>
      </c>
      <c r="C376" s="8" t="s">
        <v>52</v>
      </c>
      <c r="D376" s="8" t="s">
        <v>81</v>
      </c>
      <c r="E376" s="8" t="s">
        <v>95</v>
      </c>
      <c r="F376" s="8" t="s">
        <v>3148</v>
      </c>
      <c r="G376" s="8" t="s">
        <v>98</v>
      </c>
      <c r="H376" s="8" t="s">
        <v>3149</v>
      </c>
      <c r="I376" s="8" t="s">
        <v>1029</v>
      </c>
      <c r="J376" s="8" t="s">
        <v>51</v>
      </c>
      <c r="K376" s="6" t="s">
        <v>2302</v>
      </c>
      <c r="L376" s="8" t="s">
        <v>47</v>
      </c>
      <c r="M376" s="8" t="s">
        <v>98</v>
      </c>
      <c r="N376" s="8" t="s">
        <v>95</v>
      </c>
      <c r="O376" s="23">
        <v>43564.0</v>
      </c>
      <c r="P376" s="7">
        <v>1291.0</v>
      </c>
      <c r="Q376" s="23">
        <v>45756.0</v>
      </c>
      <c r="R376" s="8" t="s">
        <v>478</v>
      </c>
      <c r="S376" s="8" t="s">
        <v>81</v>
      </c>
      <c r="T376" s="8" t="s">
        <v>142</v>
      </c>
      <c r="U376" s="8" t="s">
        <v>48</v>
      </c>
    </row>
    <row r="377">
      <c r="A377" s="8" t="s">
        <v>1601</v>
      </c>
      <c r="B377" s="8" t="s">
        <v>1604</v>
      </c>
      <c r="C377" s="8" t="s">
        <v>52</v>
      </c>
      <c r="D377" s="8" t="s">
        <v>81</v>
      </c>
      <c r="E377" s="8" t="s">
        <v>95</v>
      </c>
      <c r="F377" s="8" t="s">
        <v>3150</v>
      </c>
      <c r="G377" s="8" t="s">
        <v>98</v>
      </c>
      <c r="H377" s="8" t="s">
        <v>3151</v>
      </c>
      <c r="I377" s="8" t="s">
        <v>1029</v>
      </c>
      <c r="J377" s="8" t="s">
        <v>51</v>
      </c>
      <c r="K377" s="6" t="s">
        <v>2302</v>
      </c>
      <c r="L377" s="8" t="s">
        <v>47</v>
      </c>
      <c r="M377" s="8" t="s">
        <v>98</v>
      </c>
      <c r="N377" s="8" t="s">
        <v>95</v>
      </c>
      <c r="O377" s="23">
        <v>43564.0</v>
      </c>
      <c r="P377" s="6" t="s">
        <v>3152</v>
      </c>
      <c r="Q377" s="23">
        <v>45025.0</v>
      </c>
      <c r="R377" s="8" t="s">
        <v>711</v>
      </c>
      <c r="S377" s="8" t="s">
        <v>81</v>
      </c>
      <c r="T377" s="8" t="s">
        <v>142</v>
      </c>
      <c r="U377" s="8" t="s">
        <v>48</v>
      </c>
    </row>
    <row r="378">
      <c r="A378" s="8" t="s">
        <v>885</v>
      </c>
      <c r="B378" s="8" t="s">
        <v>888</v>
      </c>
      <c r="C378" s="8" t="s">
        <v>52</v>
      </c>
      <c r="D378" s="8" t="s">
        <v>81</v>
      </c>
      <c r="E378" s="8" t="s">
        <v>212</v>
      </c>
      <c r="F378" s="8" t="s">
        <v>3153</v>
      </c>
      <c r="G378" s="8" t="s">
        <v>98</v>
      </c>
      <c r="H378" s="8" t="s">
        <v>3154</v>
      </c>
      <c r="I378" s="8" t="s">
        <v>50</v>
      </c>
      <c r="J378" s="8" t="s">
        <v>51</v>
      </c>
      <c r="K378" s="6">
        <v>6.57498E7</v>
      </c>
      <c r="L378" s="8" t="s">
        <v>47</v>
      </c>
      <c r="M378" s="8" t="s">
        <v>98</v>
      </c>
      <c r="N378" s="8" t="s">
        <v>212</v>
      </c>
      <c r="O378" s="23">
        <v>43740.0</v>
      </c>
      <c r="P378" s="6">
        <v>0.0</v>
      </c>
      <c r="Q378" s="23">
        <v>46306.0</v>
      </c>
      <c r="R378" s="8" t="s">
        <v>167</v>
      </c>
      <c r="S378" s="8" t="s">
        <v>81</v>
      </c>
      <c r="T378" s="8" t="s">
        <v>142</v>
      </c>
      <c r="U378" s="8" t="s">
        <v>48</v>
      </c>
    </row>
    <row r="379">
      <c r="A379" s="8" t="s">
        <v>885</v>
      </c>
      <c r="B379" s="8" t="s">
        <v>888</v>
      </c>
      <c r="C379" s="8" t="s">
        <v>52</v>
      </c>
      <c r="D379" s="8" t="s">
        <v>81</v>
      </c>
      <c r="E379" s="8" t="s">
        <v>212</v>
      </c>
      <c r="F379" s="8" t="s">
        <v>3155</v>
      </c>
      <c r="G379" s="8" t="s">
        <v>98</v>
      </c>
      <c r="H379" s="8" t="s">
        <v>3156</v>
      </c>
      <c r="I379" s="8" t="s">
        <v>50</v>
      </c>
      <c r="J379" s="8" t="s">
        <v>51</v>
      </c>
      <c r="K379" s="6">
        <v>6.57498E7</v>
      </c>
      <c r="L379" s="8" t="s">
        <v>47</v>
      </c>
      <c r="M379" s="8" t="s">
        <v>98</v>
      </c>
      <c r="N379" s="8" t="s">
        <v>212</v>
      </c>
      <c r="O379" s="23">
        <v>43740.0</v>
      </c>
      <c r="P379" s="6">
        <v>0.0</v>
      </c>
      <c r="Q379" s="23">
        <v>46297.0</v>
      </c>
      <c r="R379" s="8" t="s">
        <v>167</v>
      </c>
      <c r="S379" s="8" t="s">
        <v>81</v>
      </c>
      <c r="T379" s="8" t="s">
        <v>142</v>
      </c>
      <c r="U379" s="8" t="s">
        <v>48</v>
      </c>
    </row>
    <row r="380">
      <c r="A380" s="8" t="s">
        <v>1161</v>
      </c>
      <c r="B380" s="8" t="s">
        <v>1164</v>
      </c>
      <c r="C380" s="8" t="s">
        <v>52</v>
      </c>
      <c r="D380" s="8" t="s">
        <v>81</v>
      </c>
      <c r="E380" s="8" t="s">
        <v>1165</v>
      </c>
      <c r="F380" s="8" t="s">
        <v>3157</v>
      </c>
      <c r="G380" s="8" t="s">
        <v>3158</v>
      </c>
      <c r="H380" s="8" t="s">
        <v>3159</v>
      </c>
      <c r="I380" s="8" t="s">
        <v>50</v>
      </c>
      <c r="J380" s="8" t="s">
        <v>51</v>
      </c>
      <c r="K380" s="6">
        <v>5.56995E7</v>
      </c>
      <c r="L380" s="8" t="s">
        <v>47</v>
      </c>
      <c r="M380" s="8" t="s">
        <v>98</v>
      </c>
      <c r="N380" s="8" t="s">
        <v>1165</v>
      </c>
      <c r="O380" s="23">
        <v>43843.0</v>
      </c>
      <c r="P380" s="6" t="s">
        <v>2332</v>
      </c>
      <c r="Q380" s="23">
        <v>45304.0</v>
      </c>
      <c r="R380" s="8" t="s">
        <v>98</v>
      </c>
      <c r="S380" s="8" t="s">
        <v>81</v>
      </c>
      <c r="T380" s="8" t="s">
        <v>3160</v>
      </c>
      <c r="U380" s="8" t="s">
        <v>48</v>
      </c>
    </row>
    <row r="381">
      <c r="A381" s="8" t="s">
        <v>1689</v>
      </c>
      <c r="B381" s="8" t="s">
        <v>1692</v>
      </c>
      <c r="C381" s="8" t="s">
        <v>52</v>
      </c>
      <c r="D381" s="8" t="s">
        <v>81</v>
      </c>
      <c r="E381" s="8" t="s">
        <v>41</v>
      </c>
      <c r="F381" s="8" t="s">
        <v>3161</v>
      </c>
      <c r="G381" s="8" t="s">
        <v>3162</v>
      </c>
      <c r="H381" s="8" t="s">
        <v>3163</v>
      </c>
      <c r="I381" s="8" t="s">
        <v>50</v>
      </c>
      <c r="J381" s="8" t="s">
        <v>51</v>
      </c>
      <c r="K381" s="6" t="s">
        <v>3164</v>
      </c>
      <c r="L381" s="8" t="s">
        <v>47</v>
      </c>
      <c r="M381" s="8" t="s">
        <v>1812</v>
      </c>
      <c r="N381" s="8" t="s">
        <v>41</v>
      </c>
      <c r="O381" s="23">
        <v>43858.0</v>
      </c>
      <c r="P381" s="7">
        <v>3625.0</v>
      </c>
      <c r="Q381" s="23">
        <v>46415.0</v>
      </c>
      <c r="R381" s="8" t="s">
        <v>98</v>
      </c>
      <c r="S381" s="8" t="s">
        <v>178</v>
      </c>
      <c r="T381" s="8" t="s">
        <v>142</v>
      </c>
      <c r="U381" s="8" t="s">
        <v>48</v>
      </c>
    </row>
    <row r="382">
      <c r="A382" s="8" t="s">
        <v>650</v>
      </c>
      <c r="B382" s="8" t="s">
        <v>653</v>
      </c>
      <c r="C382" s="8" t="s">
        <v>52</v>
      </c>
      <c r="D382" s="8" t="s">
        <v>81</v>
      </c>
      <c r="E382" s="8" t="s">
        <v>41</v>
      </c>
      <c r="F382" s="8" t="s">
        <v>3165</v>
      </c>
      <c r="G382" s="8" t="s">
        <v>3166</v>
      </c>
      <c r="H382" s="8" t="s">
        <v>3167</v>
      </c>
      <c r="I382" s="8" t="s">
        <v>100</v>
      </c>
      <c r="J382" s="8" t="s">
        <v>51</v>
      </c>
      <c r="K382" s="6" t="s">
        <v>2015</v>
      </c>
      <c r="L382" s="8" t="s">
        <v>47</v>
      </c>
      <c r="M382" s="8" t="s">
        <v>1777</v>
      </c>
      <c r="N382" s="8" t="s">
        <v>41</v>
      </c>
      <c r="O382" s="23">
        <v>43853.0</v>
      </c>
      <c r="P382" s="7">
        <v>625.0</v>
      </c>
      <c r="Q382" s="23">
        <v>47506.0</v>
      </c>
      <c r="R382" s="8" t="s">
        <v>46</v>
      </c>
      <c r="S382" s="8" t="s">
        <v>298</v>
      </c>
      <c r="T382" s="8" t="s">
        <v>142</v>
      </c>
      <c r="U382" s="8" t="s">
        <v>48</v>
      </c>
    </row>
    <row r="383">
      <c r="A383" s="8" t="s">
        <v>262</v>
      </c>
      <c r="B383" s="8" t="s">
        <v>265</v>
      </c>
      <c r="C383" s="8" t="s">
        <v>52</v>
      </c>
      <c r="D383" s="8" t="s">
        <v>81</v>
      </c>
      <c r="E383" s="8" t="s">
        <v>212</v>
      </c>
      <c r="F383" s="8" t="s">
        <v>3168</v>
      </c>
      <c r="G383" s="8" t="s">
        <v>3169</v>
      </c>
      <c r="H383" s="8" t="s">
        <v>3170</v>
      </c>
      <c r="I383" s="8" t="s">
        <v>50</v>
      </c>
      <c r="J383" s="8" t="s">
        <v>51</v>
      </c>
      <c r="K383" s="6">
        <v>3.3153E7</v>
      </c>
      <c r="L383" s="8" t="s">
        <v>268</v>
      </c>
      <c r="M383" s="8" t="s">
        <v>98</v>
      </c>
      <c r="N383" s="8" t="s">
        <v>212</v>
      </c>
      <c r="O383" s="23">
        <v>43853.0</v>
      </c>
      <c r="P383" s="7">
        <v>89.0</v>
      </c>
      <c r="Q383" s="23">
        <v>45680.0</v>
      </c>
      <c r="R383" s="8" t="s">
        <v>46</v>
      </c>
      <c r="S383" s="8" t="s">
        <v>269</v>
      </c>
      <c r="T383" s="8" t="s">
        <v>142</v>
      </c>
      <c r="U383" s="8" t="s">
        <v>48</v>
      </c>
    </row>
    <row r="384">
      <c r="A384" s="8" t="s">
        <v>262</v>
      </c>
      <c r="B384" s="8" t="s">
        <v>265</v>
      </c>
      <c r="C384" s="8" t="s">
        <v>202</v>
      </c>
      <c r="D384" s="8" t="s">
        <v>81</v>
      </c>
      <c r="E384" s="8" t="s">
        <v>212</v>
      </c>
      <c r="F384" s="8" t="s">
        <v>3171</v>
      </c>
      <c r="G384" s="8" t="s">
        <v>3172</v>
      </c>
      <c r="H384" s="8" t="s">
        <v>3173</v>
      </c>
      <c r="I384" s="8" t="s">
        <v>50</v>
      </c>
      <c r="J384" s="8" t="s">
        <v>159</v>
      </c>
      <c r="K384" s="6">
        <v>2.20178E7</v>
      </c>
      <c r="L384" s="8" t="s">
        <v>319</v>
      </c>
      <c r="M384" s="8" t="s">
        <v>1777</v>
      </c>
      <c r="N384" s="8" t="s">
        <v>212</v>
      </c>
      <c r="O384" s="23">
        <v>43858.0</v>
      </c>
      <c r="P384" s="6" t="s">
        <v>3174</v>
      </c>
      <c r="Q384" s="23">
        <v>45685.0</v>
      </c>
      <c r="R384" s="8" t="s">
        <v>46</v>
      </c>
      <c r="S384" s="8" t="s">
        <v>178</v>
      </c>
      <c r="T384" s="8" t="s">
        <v>142</v>
      </c>
      <c r="U384" s="8" t="s">
        <v>48</v>
      </c>
    </row>
    <row r="385">
      <c r="A385" s="8" t="s">
        <v>911</v>
      </c>
      <c r="B385" s="8" t="s">
        <v>914</v>
      </c>
      <c r="C385" s="8" t="s">
        <v>52</v>
      </c>
      <c r="D385" s="8" t="s">
        <v>81</v>
      </c>
      <c r="E385" s="8" t="s">
        <v>362</v>
      </c>
      <c r="F385" s="8" t="s">
        <v>3175</v>
      </c>
      <c r="G385" s="8" t="s">
        <v>3176</v>
      </c>
      <c r="H385" s="8" t="s">
        <v>3177</v>
      </c>
      <c r="I385" s="8" t="s">
        <v>50</v>
      </c>
      <c r="J385" s="8" t="s">
        <v>51</v>
      </c>
      <c r="K385" s="6" t="s">
        <v>3178</v>
      </c>
      <c r="L385" s="8" t="s">
        <v>47</v>
      </c>
      <c r="M385" s="8" t="s">
        <v>98</v>
      </c>
      <c r="N385" s="8" t="s">
        <v>155</v>
      </c>
      <c r="O385" s="23">
        <v>43861.0</v>
      </c>
      <c r="P385" s="6">
        <v>2.0</v>
      </c>
      <c r="Q385" s="23">
        <v>51123.0</v>
      </c>
      <c r="R385" s="8" t="s">
        <v>98</v>
      </c>
      <c r="S385" s="8" t="s">
        <v>81</v>
      </c>
      <c r="T385" s="8" t="s">
        <v>142</v>
      </c>
      <c r="U385" s="8" t="s">
        <v>48</v>
      </c>
    </row>
    <row r="386">
      <c r="A386" s="8" t="s">
        <v>304</v>
      </c>
      <c r="B386" s="8" t="s">
        <v>307</v>
      </c>
      <c r="C386" s="8" t="s">
        <v>52</v>
      </c>
      <c r="D386" s="8" t="s">
        <v>81</v>
      </c>
      <c r="E386" s="8" t="s">
        <v>295</v>
      </c>
      <c r="F386" s="8" t="s">
        <v>3179</v>
      </c>
      <c r="G386" s="8" t="s">
        <v>3180</v>
      </c>
      <c r="H386" s="8" t="s">
        <v>3181</v>
      </c>
      <c r="I386" s="8" t="s">
        <v>50</v>
      </c>
      <c r="J386" s="8" t="s">
        <v>51</v>
      </c>
      <c r="K386" s="6">
        <v>3.21865E7</v>
      </c>
      <c r="L386" s="8" t="s">
        <v>47</v>
      </c>
      <c r="M386" s="8" t="s">
        <v>98</v>
      </c>
      <c r="N386" s="8" t="s">
        <v>111</v>
      </c>
      <c r="O386" s="23">
        <v>43874.0</v>
      </c>
      <c r="P386" s="7">
        <v>3014.0</v>
      </c>
      <c r="Q386" s="23">
        <v>47527.0</v>
      </c>
      <c r="R386" s="8" t="s">
        <v>46</v>
      </c>
      <c r="S386" s="8" t="s">
        <v>49</v>
      </c>
      <c r="T386" s="8" t="s">
        <v>142</v>
      </c>
      <c r="U386" s="8" t="s">
        <v>2293</v>
      </c>
    </row>
    <row r="387">
      <c r="A387" s="8" t="s">
        <v>262</v>
      </c>
      <c r="B387" s="8" t="s">
        <v>265</v>
      </c>
      <c r="C387" s="8" t="s">
        <v>52</v>
      </c>
      <c r="D387" s="8" t="s">
        <v>81</v>
      </c>
      <c r="E387" s="8" t="s">
        <v>212</v>
      </c>
      <c r="F387" s="8" t="s">
        <v>3182</v>
      </c>
      <c r="G387" s="8" t="s">
        <v>3183</v>
      </c>
      <c r="H387" s="8" t="s">
        <v>3184</v>
      </c>
      <c r="I387" s="8" t="s">
        <v>50</v>
      </c>
      <c r="J387" s="8" t="s">
        <v>51</v>
      </c>
      <c r="K387" s="6" t="s">
        <v>2395</v>
      </c>
      <c r="L387" s="8" t="s">
        <v>319</v>
      </c>
      <c r="M387" s="8" t="s">
        <v>98</v>
      </c>
      <c r="N387" s="8" t="s">
        <v>212</v>
      </c>
      <c r="O387" s="23">
        <v>43878.0</v>
      </c>
      <c r="P387" s="6" t="s">
        <v>2355</v>
      </c>
      <c r="Q387" s="23">
        <v>46435.0</v>
      </c>
      <c r="R387" s="8" t="s">
        <v>98</v>
      </c>
      <c r="S387" s="8" t="s">
        <v>178</v>
      </c>
      <c r="T387" s="8" t="s">
        <v>142</v>
      </c>
      <c r="U387" s="8" t="s">
        <v>48</v>
      </c>
    </row>
    <row r="388">
      <c r="A388" s="8" t="s">
        <v>262</v>
      </c>
      <c r="B388" s="8" t="s">
        <v>265</v>
      </c>
      <c r="C388" s="8" t="s">
        <v>52</v>
      </c>
      <c r="D388" s="8" t="s">
        <v>81</v>
      </c>
      <c r="E388" s="8" t="s">
        <v>212</v>
      </c>
      <c r="F388" s="8" t="s">
        <v>3185</v>
      </c>
      <c r="G388" s="8" t="s">
        <v>3186</v>
      </c>
      <c r="H388" s="8" t="s">
        <v>3187</v>
      </c>
      <c r="I388" s="8" t="s">
        <v>50</v>
      </c>
      <c r="J388" s="8" t="s">
        <v>51</v>
      </c>
      <c r="K388" s="6" t="s">
        <v>3188</v>
      </c>
      <c r="L388" s="8" t="s">
        <v>319</v>
      </c>
      <c r="M388" s="8" t="s">
        <v>98</v>
      </c>
      <c r="N388" s="8" t="s">
        <v>212</v>
      </c>
      <c r="O388" s="23">
        <v>43755.0</v>
      </c>
      <c r="P388" s="6" t="s">
        <v>2355</v>
      </c>
      <c r="Q388" s="23">
        <v>45947.0</v>
      </c>
      <c r="R388" s="8" t="s">
        <v>46</v>
      </c>
      <c r="S388" s="8" t="s">
        <v>178</v>
      </c>
      <c r="T388" s="8" t="s">
        <v>142</v>
      </c>
      <c r="U388" s="8" t="s">
        <v>48</v>
      </c>
    </row>
    <row r="389">
      <c r="A389" s="8" t="s">
        <v>1233</v>
      </c>
      <c r="B389" s="8" t="s">
        <v>1236</v>
      </c>
      <c r="C389" s="8" t="s">
        <v>52</v>
      </c>
      <c r="D389" s="8" t="s">
        <v>81</v>
      </c>
      <c r="E389" s="8" t="s">
        <v>95</v>
      </c>
      <c r="F389" s="8" t="s">
        <v>3189</v>
      </c>
      <c r="G389" s="8" t="s">
        <v>3190</v>
      </c>
      <c r="H389" s="8" t="s">
        <v>3191</v>
      </c>
      <c r="I389" s="8" t="s">
        <v>299</v>
      </c>
      <c r="J389" s="8" t="s">
        <v>51</v>
      </c>
      <c r="K389" s="6" t="s">
        <v>3192</v>
      </c>
      <c r="L389" s="8" t="s">
        <v>47</v>
      </c>
      <c r="M389" s="8" t="s">
        <v>1777</v>
      </c>
      <c r="N389" s="8" t="s">
        <v>95</v>
      </c>
      <c r="O389" s="23">
        <v>43762.0</v>
      </c>
      <c r="P389" s="6">
        <v>0.0</v>
      </c>
      <c r="Q389" s="23">
        <v>45223.0</v>
      </c>
      <c r="R389" s="8" t="s">
        <v>98</v>
      </c>
      <c r="S389" s="8" t="s">
        <v>298</v>
      </c>
      <c r="T389" s="8" t="s">
        <v>44</v>
      </c>
      <c r="U389" s="8" t="s">
        <v>48</v>
      </c>
    </row>
    <row r="390">
      <c r="A390" s="8" t="s">
        <v>1233</v>
      </c>
      <c r="B390" s="8" t="s">
        <v>1236</v>
      </c>
      <c r="C390" s="8" t="s">
        <v>52</v>
      </c>
      <c r="D390" s="8" t="s">
        <v>81</v>
      </c>
      <c r="E390" s="8" t="s">
        <v>95</v>
      </c>
      <c r="F390" s="8" t="s">
        <v>3193</v>
      </c>
      <c r="G390" s="8" t="s">
        <v>3194</v>
      </c>
      <c r="H390" s="8" t="s">
        <v>3195</v>
      </c>
      <c r="I390" s="8" t="s">
        <v>299</v>
      </c>
      <c r="J390" s="8" t="s">
        <v>51</v>
      </c>
      <c r="K390" s="6" t="s">
        <v>3192</v>
      </c>
      <c r="L390" s="8" t="s">
        <v>47</v>
      </c>
      <c r="M390" s="8" t="s">
        <v>1777</v>
      </c>
      <c r="N390" s="8" t="s">
        <v>95</v>
      </c>
      <c r="O390" s="23">
        <v>43762.0</v>
      </c>
      <c r="P390" s="6" t="s">
        <v>1924</v>
      </c>
      <c r="Q390" s="23">
        <v>46684.0</v>
      </c>
      <c r="R390" s="8" t="s">
        <v>98</v>
      </c>
      <c r="S390" s="8" t="s">
        <v>298</v>
      </c>
      <c r="T390" s="8" t="s">
        <v>44</v>
      </c>
      <c r="U390" s="8" t="s">
        <v>48</v>
      </c>
    </row>
    <row r="391">
      <c r="A391" s="8" t="s">
        <v>1233</v>
      </c>
      <c r="B391" s="8" t="s">
        <v>1236</v>
      </c>
      <c r="C391" s="8" t="s">
        <v>52</v>
      </c>
      <c r="D391" s="8" t="s">
        <v>81</v>
      </c>
      <c r="E391" s="8" t="s">
        <v>95</v>
      </c>
      <c r="F391" s="8" t="s">
        <v>3196</v>
      </c>
      <c r="G391" s="8" t="s">
        <v>3197</v>
      </c>
      <c r="H391" s="8" t="s">
        <v>3198</v>
      </c>
      <c r="I391" s="8" t="s">
        <v>299</v>
      </c>
      <c r="J391" s="8" t="s">
        <v>51</v>
      </c>
      <c r="K391" s="6" t="s">
        <v>3192</v>
      </c>
      <c r="L391" s="8" t="s">
        <v>47</v>
      </c>
      <c r="M391" s="8" t="s">
        <v>1777</v>
      </c>
      <c r="N391" s="8" t="s">
        <v>95</v>
      </c>
      <c r="O391" s="23">
        <v>43762.0</v>
      </c>
      <c r="P391" s="7">
        <v>875.0</v>
      </c>
      <c r="Q391" s="23">
        <v>48145.0</v>
      </c>
      <c r="R391" s="8" t="s">
        <v>98</v>
      </c>
      <c r="S391" s="8" t="s">
        <v>298</v>
      </c>
      <c r="T391" s="8" t="s">
        <v>44</v>
      </c>
      <c r="U391" s="8" t="s">
        <v>48</v>
      </c>
    </row>
    <row r="392">
      <c r="A392" s="8" t="s">
        <v>1161</v>
      </c>
      <c r="B392" s="8" t="s">
        <v>1164</v>
      </c>
      <c r="C392" s="8" t="s">
        <v>118</v>
      </c>
      <c r="D392" s="8" t="s">
        <v>81</v>
      </c>
      <c r="E392" s="8" t="s">
        <v>1165</v>
      </c>
      <c r="F392" s="8" t="s">
        <v>3199</v>
      </c>
      <c r="G392" s="8" t="s">
        <v>3200</v>
      </c>
      <c r="H392" s="8" t="s">
        <v>3201</v>
      </c>
      <c r="I392" s="8" t="s">
        <v>50</v>
      </c>
      <c r="J392" s="8" t="s">
        <v>51</v>
      </c>
      <c r="K392" s="6" t="s">
        <v>2123</v>
      </c>
      <c r="L392" s="8" t="s">
        <v>47</v>
      </c>
      <c r="M392" s="8" t="s">
        <v>98</v>
      </c>
      <c r="N392" s="8" t="s">
        <v>1165</v>
      </c>
      <c r="O392" s="23">
        <v>43768.0</v>
      </c>
      <c r="P392" s="7">
        <v>4375.0</v>
      </c>
      <c r="Q392" s="23">
        <v>45595.0</v>
      </c>
      <c r="R392" s="8" t="s">
        <v>98</v>
      </c>
      <c r="S392" s="8" t="s">
        <v>81</v>
      </c>
      <c r="T392" s="8" t="s">
        <v>1168</v>
      </c>
      <c r="U392" s="8" t="s">
        <v>48</v>
      </c>
    </row>
    <row r="393">
      <c r="A393" s="8" t="s">
        <v>184</v>
      </c>
      <c r="B393" s="8" t="s">
        <v>187</v>
      </c>
      <c r="C393" s="8" t="s">
        <v>98</v>
      </c>
      <c r="D393" s="8" t="s">
        <v>81</v>
      </c>
      <c r="E393" s="8" t="s">
        <v>95</v>
      </c>
      <c r="F393" s="8" t="s">
        <v>3202</v>
      </c>
      <c r="G393" s="8" t="s">
        <v>3203</v>
      </c>
      <c r="H393" s="8" t="s">
        <v>3204</v>
      </c>
      <c r="I393" s="8" t="s">
        <v>50</v>
      </c>
      <c r="J393" s="8" t="s">
        <v>513</v>
      </c>
      <c r="K393" s="6" t="s">
        <v>3205</v>
      </c>
      <c r="L393" s="8" t="s">
        <v>47</v>
      </c>
      <c r="M393" s="8" t="s">
        <v>1812</v>
      </c>
      <c r="N393" s="8" t="s">
        <v>95</v>
      </c>
      <c r="O393" s="23">
        <v>43775.0</v>
      </c>
      <c r="P393" s="6">
        <v>0.0</v>
      </c>
      <c r="Q393" s="23">
        <v>45602.0</v>
      </c>
      <c r="R393" s="8" t="s">
        <v>98</v>
      </c>
      <c r="S393" s="8" t="s">
        <v>81</v>
      </c>
      <c r="T393" s="8" t="s">
        <v>511</v>
      </c>
      <c r="U393" s="8" t="s">
        <v>48</v>
      </c>
    </row>
    <row r="394">
      <c r="A394" s="8" t="s">
        <v>1566</v>
      </c>
      <c r="B394" s="8" t="s">
        <v>1569</v>
      </c>
      <c r="C394" s="8" t="s">
        <v>52</v>
      </c>
      <c r="D394" s="8" t="s">
        <v>81</v>
      </c>
      <c r="E394" s="8" t="s">
        <v>362</v>
      </c>
      <c r="F394" s="8" t="s">
        <v>3206</v>
      </c>
      <c r="G394" s="8" t="s">
        <v>3207</v>
      </c>
      <c r="H394" s="8" t="s">
        <v>3208</v>
      </c>
      <c r="I394" s="8" t="s">
        <v>50</v>
      </c>
      <c r="J394" s="8" t="s">
        <v>51</v>
      </c>
      <c r="K394" s="6" t="s">
        <v>3209</v>
      </c>
      <c r="L394" s="8" t="s">
        <v>47</v>
      </c>
      <c r="M394" s="8" t="s">
        <v>98</v>
      </c>
      <c r="N394" s="8" t="s">
        <v>362</v>
      </c>
      <c r="O394" s="23">
        <v>43782.0</v>
      </c>
      <c r="P394" s="6" t="s">
        <v>2332</v>
      </c>
      <c r="Q394" s="23">
        <v>45974.0</v>
      </c>
      <c r="R394" s="8" t="s">
        <v>98</v>
      </c>
      <c r="S394" s="8" t="s">
        <v>81</v>
      </c>
      <c r="T394" s="8" t="s">
        <v>142</v>
      </c>
      <c r="U394" s="8" t="s">
        <v>48</v>
      </c>
    </row>
    <row r="395">
      <c r="A395" s="8" t="s">
        <v>1536</v>
      </c>
      <c r="B395" s="8" t="s">
        <v>1524</v>
      </c>
      <c r="C395" s="8" t="s">
        <v>118</v>
      </c>
      <c r="D395" s="7">
        <v>7125.0</v>
      </c>
      <c r="E395" s="8" t="s">
        <v>1525</v>
      </c>
      <c r="F395" s="8" t="s">
        <v>3210</v>
      </c>
      <c r="G395" s="8" t="s">
        <v>3211</v>
      </c>
      <c r="H395" s="8" t="s">
        <v>3212</v>
      </c>
      <c r="I395" s="8" t="s">
        <v>50</v>
      </c>
      <c r="J395" s="8" t="s">
        <v>51</v>
      </c>
      <c r="K395" s="24">
        <v>1.0E9</v>
      </c>
      <c r="L395" s="8" t="s">
        <v>47</v>
      </c>
      <c r="M395" s="8" t="s">
        <v>1777</v>
      </c>
      <c r="N395" s="8" t="s">
        <v>155</v>
      </c>
      <c r="O395" s="23">
        <v>43794.0</v>
      </c>
      <c r="P395" s="7">
        <v>7125.0</v>
      </c>
      <c r="Q395" s="23">
        <v>45688.0</v>
      </c>
      <c r="R395" s="8" t="s">
        <v>115</v>
      </c>
      <c r="S395" s="8" t="s">
        <v>404</v>
      </c>
      <c r="T395" s="8" t="s">
        <v>44</v>
      </c>
      <c r="U395" s="8" t="s">
        <v>116</v>
      </c>
    </row>
    <row r="396">
      <c r="A396" s="8" t="s">
        <v>1536</v>
      </c>
      <c r="B396" s="8" t="s">
        <v>1524</v>
      </c>
      <c r="C396" s="8" t="s">
        <v>118</v>
      </c>
      <c r="D396" s="7">
        <v>7125.0</v>
      </c>
      <c r="E396" s="8" t="s">
        <v>1525</v>
      </c>
      <c r="F396" s="8" t="s">
        <v>3213</v>
      </c>
      <c r="G396" s="8" t="s">
        <v>3214</v>
      </c>
      <c r="H396" s="8" t="s">
        <v>3215</v>
      </c>
      <c r="I396" s="8" t="s">
        <v>50</v>
      </c>
      <c r="J396" s="8" t="s">
        <v>51</v>
      </c>
      <c r="K396" s="24">
        <v>1.0E9</v>
      </c>
      <c r="L396" s="8" t="s">
        <v>47</v>
      </c>
      <c r="M396" s="8" t="s">
        <v>1777</v>
      </c>
      <c r="N396" s="8" t="s">
        <v>155</v>
      </c>
      <c r="O396" s="23">
        <v>43794.0</v>
      </c>
      <c r="P396" s="7">
        <v>7125.0</v>
      </c>
      <c r="Q396" s="23">
        <v>45688.0</v>
      </c>
      <c r="R396" s="8" t="s">
        <v>125</v>
      </c>
      <c r="S396" s="8" t="s">
        <v>404</v>
      </c>
      <c r="T396" s="8" t="s">
        <v>44</v>
      </c>
      <c r="U396" s="8" t="s">
        <v>116</v>
      </c>
    </row>
    <row r="397">
      <c r="A397" s="8" t="s">
        <v>681</v>
      </c>
      <c r="B397" s="8" t="s">
        <v>684</v>
      </c>
      <c r="C397" s="8" t="s">
        <v>118</v>
      </c>
      <c r="D397" s="8" t="s">
        <v>81</v>
      </c>
      <c r="E397" s="8" t="s">
        <v>95</v>
      </c>
      <c r="F397" s="8" t="s">
        <v>3216</v>
      </c>
      <c r="G397" s="8" t="s">
        <v>3217</v>
      </c>
      <c r="H397" s="8" t="s">
        <v>3218</v>
      </c>
      <c r="I397" s="8" t="s">
        <v>117</v>
      </c>
      <c r="J397" s="8" t="s">
        <v>51</v>
      </c>
      <c r="K397" s="6" t="s">
        <v>3219</v>
      </c>
      <c r="L397" s="8" t="s">
        <v>47</v>
      </c>
      <c r="M397" s="8" t="s">
        <v>1937</v>
      </c>
      <c r="N397" s="8" t="s">
        <v>95</v>
      </c>
      <c r="O397" s="23">
        <v>43796.0</v>
      </c>
      <c r="P397" s="7">
        <v>2375.0</v>
      </c>
      <c r="Q397" s="23">
        <v>46553.0</v>
      </c>
      <c r="R397" s="8" t="s">
        <v>98</v>
      </c>
      <c r="S397" s="8" t="s">
        <v>117</v>
      </c>
      <c r="T397" s="8" t="s">
        <v>44</v>
      </c>
      <c r="U397" s="8" t="s">
        <v>48</v>
      </c>
    </row>
    <row r="398">
      <c r="A398" s="8" t="s">
        <v>841</v>
      </c>
      <c r="B398" s="8" t="s">
        <v>844</v>
      </c>
      <c r="C398" s="8" t="s">
        <v>52</v>
      </c>
      <c r="D398" s="8" t="s">
        <v>81</v>
      </c>
      <c r="E398" s="8" t="s">
        <v>845</v>
      </c>
      <c r="F398" s="8" t="s">
        <v>3220</v>
      </c>
      <c r="G398" s="8" t="s">
        <v>3221</v>
      </c>
      <c r="H398" s="8" t="s">
        <v>3222</v>
      </c>
      <c r="I398" s="8" t="s">
        <v>50</v>
      </c>
      <c r="J398" s="8" t="s">
        <v>51</v>
      </c>
      <c r="K398" s="6" t="s">
        <v>2943</v>
      </c>
      <c r="L398" s="8" t="s">
        <v>47</v>
      </c>
      <c r="M398" s="8" t="s">
        <v>1777</v>
      </c>
      <c r="N398" s="8" t="s">
        <v>111</v>
      </c>
      <c r="O398" s="23">
        <v>43798.0</v>
      </c>
      <c r="P398" s="6" t="s">
        <v>1924</v>
      </c>
      <c r="Q398" s="23">
        <v>46355.0</v>
      </c>
      <c r="R398" s="8" t="s">
        <v>46</v>
      </c>
      <c r="S398" s="8" t="s">
        <v>49</v>
      </c>
      <c r="T398" s="8" t="s">
        <v>44</v>
      </c>
      <c r="U398" s="8" t="s">
        <v>48</v>
      </c>
    </row>
    <row r="399">
      <c r="A399" s="8" t="s">
        <v>1296</v>
      </c>
      <c r="B399" s="8" t="s">
        <v>1299</v>
      </c>
      <c r="C399" s="8" t="s">
        <v>52</v>
      </c>
      <c r="D399" s="8" t="s">
        <v>81</v>
      </c>
      <c r="E399" s="8" t="s">
        <v>212</v>
      </c>
      <c r="F399" s="8" t="s">
        <v>3223</v>
      </c>
      <c r="G399" s="8" t="s">
        <v>98</v>
      </c>
      <c r="H399" s="8" t="s">
        <v>3224</v>
      </c>
      <c r="I399" s="8" t="s">
        <v>1029</v>
      </c>
      <c r="J399" s="8" t="s">
        <v>51</v>
      </c>
      <c r="K399" s="6">
        <v>7.79163E7</v>
      </c>
      <c r="L399" s="8" t="s">
        <v>47</v>
      </c>
      <c r="M399" s="8" t="s">
        <v>1777</v>
      </c>
      <c r="N399" s="8" t="s">
        <v>212</v>
      </c>
      <c r="O399" s="23">
        <v>43844.0</v>
      </c>
      <c r="P399" s="6">
        <v>0.0</v>
      </c>
      <c r="Q399" s="23">
        <v>45671.0</v>
      </c>
      <c r="R399" s="8" t="s">
        <v>215</v>
      </c>
      <c r="S399" s="8" t="s">
        <v>81</v>
      </c>
      <c r="T399" s="8" t="s">
        <v>142</v>
      </c>
      <c r="U399" s="8" t="s">
        <v>48</v>
      </c>
    </row>
    <row r="400">
      <c r="A400" s="8" t="s">
        <v>1296</v>
      </c>
      <c r="B400" s="8" t="s">
        <v>1299</v>
      </c>
      <c r="C400" s="8" t="s">
        <v>118</v>
      </c>
      <c r="D400" s="8" t="s">
        <v>81</v>
      </c>
      <c r="E400" s="8" t="s">
        <v>212</v>
      </c>
      <c r="F400" s="8" t="s">
        <v>3225</v>
      </c>
      <c r="G400" s="8" t="s">
        <v>98</v>
      </c>
      <c r="H400" s="8" t="s">
        <v>3226</v>
      </c>
      <c r="I400" s="8" t="s">
        <v>1029</v>
      </c>
      <c r="J400" s="8" t="s">
        <v>159</v>
      </c>
      <c r="K400" s="6">
        <v>7.79163E7</v>
      </c>
      <c r="L400" s="8" t="s">
        <v>47</v>
      </c>
      <c r="M400" s="8" t="s">
        <v>1777</v>
      </c>
      <c r="N400" s="8" t="s">
        <v>212</v>
      </c>
      <c r="O400" s="23">
        <v>43844.0</v>
      </c>
      <c r="P400" s="6">
        <v>0.0</v>
      </c>
      <c r="Q400" s="23">
        <v>45671.0</v>
      </c>
      <c r="R400" s="8" t="s">
        <v>235</v>
      </c>
      <c r="S400" s="8" t="s">
        <v>81</v>
      </c>
      <c r="T400" s="8" t="s">
        <v>142</v>
      </c>
      <c r="U400" s="8" t="s">
        <v>48</v>
      </c>
    </row>
    <row r="401">
      <c r="A401" s="8" t="s">
        <v>262</v>
      </c>
      <c r="B401" s="8" t="s">
        <v>265</v>
      </c>
      <c r="C401" s="8" t="s">
        <v>202</v>
      </c>
      <c r="D401" s="8" t="s">
        <v>81</v>
      </c>
      <c r="E401" s="8" t="s">
        <v>212</v>
      </c>
      <c r="F401" s="8" t="s">
        <v>3227</v>
      </c>
      <c r="G401" s="8" t="s">
        <v>3228</v>
      </c>
      <c r="H401" s="8" t="s">
        <v>3229</v>
      </c>
      <c r="I401" s="8" t="s">
        <v>50</v>
      </c>
      <c r="J401" s="8" t="s">
        <v>159</v>
      </c>
      <c r="K401" s="6" t="s">
        <v>3230</v>
      </c>
      <c r="L401" s="8" t="s">
        <v>319</v>
      </c>
      <c r="M401" s="8" t="s">
        <v>98</v>
      </c>
      <c r="N401" s="8" t="s">
        <v>212</v>
      </c>
      <c r="O401" s="23">
        <v>43794.0</v>
      </c>
      <c r="P401" s="6">
        <v>0.0</v>
      </c>
      <c r="Q401" s="23">
        <v>45610.0</v>
      </c>
      <c r="R401" s="8" t="s">
        <v>46</v>
      </c>
      <c r="S401" s="8" t="s">
        <v>178</v>
      </c>
      <c r="T401" s="8" t="s">
        <v>142</v>
      </c>
      <c r="U401" s="8" t="s">
        <v>48</v>
      </c>
    </row>
    <row r="402">
      <c r="A402" s="8" t="s">
        <v>262</v>
      </c>
      <c r="B402" s="8" t="s">
        <v>265</v>
      </c>
      <c r="C402" s="8" t="s">
        <v>52</v>
      </c>
      <c r="D402" s="8" t="s">
        <v>81</v>
      </c>
      <c r="E402" s="8" t="s">
        <v>212</v>
      </c>
      <c r="F402" s="8" t="s">
        <v>3231</v>
      </c>
      <c r="G402" s="8" t="s">
        <v>3232</v>
      </c>
      <c r="H402" s="8" t="s">
        <v>3233</v>
      </c>
      <c r="I402" s="8" t="s">
        <v>50</v>
      </c>
      <c r="J402" s="8" t="s">
        <v>51</v>
      </c>
      <c r="K402" s="6">
        <v>4.975605E7</v>
      </c>
      <c r="L402" s="8" t="s">
        <v>2577</v>
      </c>
      <c r="M402" s="8" t="s">
        <v>2578</v>
      </c>
      <c r="N402" s="8" t="s">
        <v>212</v>
      </c>
      <c r="O402" s="23">
        <v>43808.0</v>
      </c>
      <c r="P402" s="7">
        <v>1157.0</v>
      </c>
      <c r="Q402" s="23">
        <v>51113.0</v>
      </c>
      <c r="R402" s="8" t="s">
        <v>98</v>
      </c>
      <c r="S402" s="8" t="s">
        <v>100</v>
      </c>
      <c r="T402" s="8" t="s">
        <v>142</v>
      </c>
      <c r="U402" s="8" t="s">
        <v>48</v>
      </c>
    </row>
    <row r="403">
      <c r="A403" s="8" t="s">
        <v>911</v>
      </c>
      <c r="B403" s="8" t="s">
        <v>914</v>
      </c>
      <c r="C403" s="8" t="s">
        <v>52</v>
      </c>
      <c r="D403" s="8" t="s">
        <v>81</v>
      </c>
      <c r="E403" s="8" t="s">
        <v>362</v>
      </c>
      <c r="F403" s="8" t="s">
        <v>3234</v>
      </c>
      <c r="G403" s="8" t="s">
        <v>3235</v>
      </c>
      <c r="H403" s="8" t="s">
        <v>3236</v>
      </c>
      <c r="I403" s="8" t="s">
        <v>50</v>
      </c>
      <c r="J403" s="8" t="s">
        <v>51</v>
      </c>
      <c r="K403" s="6" t="s">
        <v>1823</v>
      </c>
      <c r="L403" s="8" t="s">
        <v>47</v>
      </c>
      <c r="M403" s="8" t="s">
        <v>1812</v>
      </c>
      <c r="N403" s="8" t="s">
        <v>155</v>
      </c>
      <c r="O403" s="23">
        <v>43817.0</v>
      </c>
      <c r="P403" s="6">
        <v>1.0</v>
      </c>
      <c r="Q403" s="23">
        <v>46741.0</v>
      </c>
      <c r="R403" s="8" t="s">
        <v>98</v>
      </c>
      <c r="S403" s="8" t="s">
        <v>49</v>
      </c>
      <c r="T403" s="8" t="s">
        <v>142</v>
      </c>
      <c r="U403" s="8" t="s">
        <v>48</v>
      </c>
    </row>
    <row r="404">
      <c r="A404" s="8" t="s">
        <v>911</v>
      </c>
      <c r="B404" s="8" t="s">
        <v>914</v>
      </c>
      <c r="C404" s="8" t="s">
        <v>52</v>
      </c>
      <c r="D404" s="8" t="s">
        <v>81</v>
      </c>
      <c r="E404" s="8" t="s">
        <v>362</v>
      </c>
      <c r="F404" s="8" t="s">
        <v>3237</v>
      </c>
      <c r="G404" s="8" t="s">
        <v>3238</v>
      </c>
      <c r="H404" s="8" t="s">
        <v>3239</v>
      </c>
      <c r="I404" s="8" t="s">
        <v>50</v>
      </c>
      <c r="J404" s="8" t="s">
        <v>51</v>
      </c>
      <c r="K404" s="6" t="s">
        <v>1823</v>
      </c>
      <c r="L404" s="8" t="s">
        <v>47</v>
      </c>
      <c r="M404" s="8" t="s">
        <v>1777</v>
      </c>
      <c r="N404" s="8" t="s">
        <v>155</v>
      </c>
      <c r="O404" s="23">
        <v>43817.0</v>
      </c>
      <c r="P404" s="6" t="s">
        <v>3002</v>
      </c>
      <c r="Q404" s="23">
        <v>51123.0</v>
      </c>
      <c r="R404" s="8" t="s">
        <v>98</v>
      </c>
      <c r="S404" s="8" t="s">
        <v>49</v>
      </c>
      <c r="T404" s="8" t="s">
        <v>142</v>
      </c>
      <c r="U404" s="8" t="s">
        <v>48</v>
      </c>
    </row>
    <row r="405">
      <c r="A405" s="8" t="s">
        <v>262</v>
      </c>
      <c r="B405" s="8" t="s">
        <v>265</v>
      </c>
      <c r="C405" s="8" t="s">
        <v>52</v>
      </c>
      <c r="D405" s="8" t="s">
        <v>81</v>
      </c>
      <c r="E405" s="8" t="s">
        <v>212</v>
      </c>
      <c r="F405" s="8" t="s">
        <v>3240</v>
      </c>
      <c r="G405" s="8" t="s">
        <v>3241</v>
      </c>
      <c r="H405" s="8" t="s">
        <v>3242</v>
      </c>
      <c r="I405" s="8" t="s">
        <v>50</v>
      </c>
      <c r="J405" s="8" t="s">
        <v>51</v>
      </c>
      <c r="K405" s="6" t="s">
        <v>2015</v>
      </c>
      <c r="L405" s="8" t="s">
        <v>319</v>
      </c>
      <c r="M405" s="8" t="s">
        <v>1777</v>
      </c>
      <c r="N405" s="8" t="s">
        <v>212</v>
      </c>
      <c r="O405" s="23">
        <v>43704.0</v>
      </c>
      <c r="P405" s="6" t="s">
        <v>2355</v>
      </c>
      <c r="Q405" s="23">
        <v>44802.0</v>
      </c>
      <c r="R405" s="8" t="s">
        <v>46</v>
      </c>
      <c r="S405" s="8" t="s">
        <v>178</v>
      </c>
      <c r="T405" s="8" t="s">
        <v>142</v>
      </c>
      <c r="U405" s="8" t="s">
        <v>48</v>
      </c>
    </row>
    <row r="406">
      <c r="A406" s="8" t="s">
        <v>505</v>
      </c>
      <c r="B406" s="8" t="s">
        <v>508</v>
      </c>
      <c r="C406" s="8" t="s">
        <v>98</v>
      </c>
      <c r="D406" s="8" t="s">
        <v>81</v>
      </c>
      <c r="E406" s="8" t="s">
        <v>95</v>
      </c>
      <c r="F406" s="8" t="s">
        <v>3243</v>
      </c>
      <c r="G406" s="8" t="s">
        <v>3244</v>
      </c>
      <c r="H406" s="8" t="s">
        <v>3245</v>
      </c>
      <c r="I406" s="8" t="s">
        <v>299</v>
      </c>
      <c r="J406" s="8" t="s">
        <v>513</v>
      </c>
      <c r="K406" s="6" t="s">
        <v>3246</v>
      </c>
      <c r="L406" s="8" t="s">
        <v>47</v>
      </c>
      <c r="M406" s="8" t="s">
        <v>1777</v>
      </c>
      <c r="N406" s="8" t="s">
        <v>95</v>
      </c>
      <c r="O406" s="23">
        <v>43714.0</v>
      </c>
      <c r="P406" s="6">
        <v>0.0</v>
      </c>
      <c r="Q406" s="23">
        <v>45541.0</v>
      </c>
      <c r="R406" s="8" t="s">
        <v>512</v>
      </c>
      <c r="S406" s="8" t="s">
        <v>81</v>
      </c>
      <c r="T406" s="8" t="s">
        <v>511</v>
      </c>
      <c r="U406" s="8" t="s">
        <v>48</v>
      </c>
    </row>
    <row r="407">
      <c r="A407" s="8" t="s">
        <v>1479</v>
      </c>
      <c r="B407" s="8" t="s">
        <v>1482</v>
      </c>
      <c r="C407" s="8" t="s">
        <v>52</v>
      </c>
      <c r="D407" s="8" t="s">
        <v>81</v>
      </c>
      <c r="E407" s="8" t="s">
        <v>41</v>
      </c>
      <c r="F407" s="8" t="s">
        <v>3247</v>
      </c>
      <c r="G407" s="8" t="s">
        <v>3248</v>
      </c>
      <c r="H407" s="8" t="s">
        <v>3249</v>
      </c>
      <c r="I407" s="8" t="s">
        <v>100</v>
      </c>
      <c r="J407" s="8" t="s">
        <v>51</v>
      </c>
      <c r="K407" s="6" t="s">
        <v>3250</v>
      </c>
      <c r="L407" s="8" t="s">
        <v>47</v>
      </c>
      <c r="M407" s="8" t="s">
        <v>1777</v>
      </c>
      <c r="N407" s="8" t="s">
        <v>41</v>
      </c>
      <c r="O407" s="23">
        <v>43720.0</v>
      </c>
      <c r="P407" s="6">
        <v>0.0</v>
      </c>
      <c r="Q407" s="23">
        <v>45424.0</v>
      </c>
      <c r="R407" s="8" t="s">
        <v>98</v>
      </c>
      <c r="S407" s="8" t="s">
        <v>49</v>
      </c>
      <c r="T407" s="8" t="s">
        <v>44</v>
      </c>
      <c r="U407" s="8" t="s">
        <v>48</v>
      </c>
    </row>
    <row r="408">
      <c r="A408" s="8" t="s">
        <v>1479</v>
      </c>
      <c r="B408" s="8" t="s">
        <v>1482</v>
      </c>
      <c r="C408" s="8" t="s">
        <v>52</v>
      </c>
      <c r="D408" s="8" t="s">
        <v>81</v>
      </c>
      <c r="E408" s="8" t="s">
        <v>41</v>
      </c>
      <c r="F408" s="8" t="s">
        <v>3251</v>
      </c>
      <c r="G408" s="8" t="s">
        <v>3252</v>
      </c>
      <c r="H408" s="8" t="s">
        <v>3253</v>
      </c>
      <c r="I408" s="8" t="s">
        <v>100</v>
      </c>
      <c r="J408" s="8" t="s">
        <v>51</v>
      </c>
      <c r="K408" s="6" t="s">
        <v>3254</v>
      </c>
      <c r="L408" s="8" t="s">
        <v>47</v>
      </c>
      <c r="M408" s="8" t="s">
        <v>1777</v>
      </c>
      <c r="N408" s="8" t="s">
        <v>41</v>
      </c>
      <c r="O408" s="23">
        <v>43720.0</v>
      </c>
      <c r="P408" s="6">
        <v>1.0</v>
      </c>
      <c r="Q408" s="23">
        <v>49199.0</v>
      </c>
      <c r="R408" s="8" t="s">
        <v>46</v>
      </c>
      <c r="S408" s="8" t="s">
        <v>49</v>
      </c>
      <c r="T408" s="8" t="s">
        <v>44</v>
      </c>
      <c r="U408" s="8" t="s">
        <v>48</v>
      </c>
    </row>
    <row r="409">
      <c r="A409" s="8" t="s">
        <v>1107</v>
      </c>
      <c r="B409" s="8" t="s">
        <v>1110</v>
      </c>
      <c r="C409" s="8" t="s">
        <v>202</v>
      </c>
      <c r="D409" s="8" t="s">
        <v>81</v>
      </c>
      <c r="E409" s="8" t="s">
        <v>198</v>
      </c>
      <c r="F409" s="8" t="s">
        <v>3255</v>
      </c>
      <c r="G409" s="8" t="s">
        <v>3256</v>
      </c>
      <c r="H409" s="8" t="s">
        <v>3257</v>
      </c>
      <c r="I409" s="8" t="s">
        <v>50</v>
      </c>
      <c r="J409" s="8" t="s">
        <v>159</v>
      </c>
      <c r="K409" s="6" t="s">
        <v>3258</v>
      </c>
      <c r="L409" s="8" t="s">
        <v>47</v>
      </c>
      <c r="M409" s="8" t="s">
        <v>1777</v>
      </c>
      <c r="N409" s="8" t="s">
        <v>198</v>
      </c>
      <c r="O409" s="23">
        <v>43726.0</v>
      </c>
      <c r="P409" s="6" t="s">
        <v>3259</v>
      </c>
      <c r="Q409" s="23">
        <v>45187.0</v>
      </c>
      <c r="R409" s="8" t="s">
        <v>533</v>
      </c>
      <c r="S409" s="8" t="s">
        <v>81</v>
      </c>
      <c r="T409" s="8" t="s">
        <v>142</v>
      </c>
      <c r="U409" s="8" t="s">
        <v>201</v>
      </c>
    </row>
    <row r="410">
      <c r="A410" s="8" t="s">
        <v>981</v>
      </c>
      <c r="B410" s="8" t="s">
        <v>984</v>
      </c>
      <c r="C410" s="8" t="s">
        <v>52</v>
      </c>
      <c r="D410" s="8" t="s">
        <v>81</v>
      </c>
      <c r="E410" s="8" t="s">
        <v>782</v>
      </c>
      <c r="F410" s="8" t="s">
        <v>3260</v>
      </c>
      <c r="G410" s="8" t="s">
        <v>3261</v>
      </c>
      <c r="H410" s="8" t="s">
        <v>3262</v>
      </c>
      <c r="I410" s="8" t="s">
        <v>50</v>
      </c>
      <c r="J410" s="8" t="s">
        <v>51</v>
      </c>
      <c r="K410" s="6" t="s">
        <v>3263</v>
      </c>
      <c r="L410" s="8" t="s">
        <v>47</v>
      </c>
      <c r="M410" s="8" t="s">
        <v>98</v>
      </c>
      <c r="N410" s="8" t="s">
        <v>782</v>
      </c>
      <c r="O410" s="23">
        <v>43728.0</v>
      </c>
      <c r="P410" s="7">
        <v>625.0</v>
      </c>
      <c r="Q410" s="23">
        <v>47381.0</v>
      </c>
      <c r="R410" s="8" t="s">
        <v>98</v>
      </c>
      <c r="S410" s="8" t="s">
        <v>49</v>
      </c>
      <c r="T410" s="8" t="s">
        <v>44</v>
      </c>
      <c r="U410" s="8" t="s">
        <v>48</v>
      </c>
    </row>
    <row r="411">
      <c r="A411" s="8" t="s">
        <v>800</v>
      </c>
      <c r="B411" s="8" t="s">
        <v>803</v>
      </c>
      <c r="C411" s="8" t="s">
        <v>52</v>
      </c>
      <c r="D411" s="8" t="s">
        <v>81</v>
      </c>
      <c r="E411" s="8" t="s">
        <v>212</v>
      </c>
      <c r="F411" s="8" t="s">
        <v>3264</v>
      </c>
      <c r="G411" s="8" t="s">
        <v>3265</v>
      </c>
      <c r="H411" s="8" t="s">
        <v>3266</v>
      </c>
      <c r="I411" s="8" t="s">
        <v>299</v>
      </c>
      <c r="J411" s="8" t="s">
        <v>51</v>
      </c>
      <c r="K411" s="6" t="s">
        <v>3267</v>
      </c>
      <c r="L411" s="8" t="s">
        <v>47</v>
      </c>
      <c r="M411" s="8" t="s">
        <v>1777</v>
      </c>
      <c r="N411" s="8" t="s">
        <v>212</v>
      </c>
      <c r="O411" s="23">
        <v>43738.0</v>
      </c>
      <c r="P411" s="6">
        <v>1.0</v>
      </c>
      <c r="Q411" s="23">
        <v>44834.0</v>
      </c>
      <c r="R411" s="8" t="s">
        <v>98</v>
      </c>
      <c r="S411" s="8" t="s">
        <v>100</v>
      </c>
      <c r="T411" s="8" t="s">
        <v>44</v>
      </c>
      <c r="U411" s="8" t="s">
        <v>546</v>
      </c>
    </row>
    <row r="412">
      <c r="A412" s="8" t="s">
        <v>800</v>
      </c>
      <c r="B412" s="8" t="s">
        <v>803</v>
      </c>
      <c r="C412" s="8" t="s">
        <v>52</v>
      </c>
      <c r="D412" s="8" t="s">
        <v>81</v>
      </c>
      <c r="E412" s="8" t="s">
        <v>212</v>
      </c>
      <c r="F412" s="8" t="s">
        <v>3268</v>
      </c>
      <c r="G412" s="8" t="s">
        <v>3269</v>
      </c>
      <c r="H412" s="8" t="s">
        <v>3270</v>
      </c>
      <c r="I412" s="8" t="s">
        <v>299</v>
      </c>
      <c r="J412" s="8" t="s">
        <v>51</v>
      </c>
      <c r="K412" s="6" t="s">
        <v>3271</v>
      </c>
      <c r="L412" s="8" t="s">
        <v>47</v>
      </c>
      <c r="M412" s="8" t="s">
        <v>1777</v>
      </c>
      <c r="N412" s="8" t="s">
        <v>212</v>
      </c>
      <c r="O412" s="23">
        <v>43738.0</v>
      </c>
      <c r="P412" s="6" t="s">
        <v>1791</v>
      </c>
      <c r="Q412" s="23">
        <v>46295.0</v>
      </c>
      <c r="R412" s="8" t="s">
        <v>98</v>
      </c>
      <c r="S412" s="8" t="s">
        <v>100</v>
      </c>
      <c r="T412" s="8" t="s">
        <v>44</v>
      </c>
      <c r="U412" s="8" t="s">
        <v>546</v>
      </c>
    </row>
    <row r="413">
      <c r="A413" s="8" t="s">
        <v>1182</v>
      </c>
      <c r="B413" s="8" t="s">
        <v>1185</v>
      </c>
      <c r="C413" s="8" t="s">
        <v>52</v>
      </c>
      <c r="D413" s="8" t="s">
        <v>81</v>
      </c>
      <c r="E413" s="8" t="s">
        <v>155</v>
      </c>
      <c r="F413" s="8" t="s">
        <v>3272</v>
      </c>
      <c r="G413" s="8" t="s">
        <v>3273</v>
      </c>
      <c r="H413" s="8" t="s">
        <v>3274</v>
      </c>
      <c r="I413" s="8" t="s">
        <v>50</v>
      </c>
      <c r="J413" s="8" t="s">
        <v>51</v>
      </c>
      <c r="K413" s="6" t="s">
        <v>3275</v>
      </c>
      <c r="L413" s="8" t="s">
        <v>47</v>
      </c>
      <c r="M413" s="8" t="s">
        <v>1777</v>
      </c>
      <c r="N413" s="8" t="s">
        <v>155</v>
      </c>
      <c r="O413" s="23">
        <v>43741.0</v>
      </c>
      <c r="P413" s="7">
        <v>375.0</v>
      </c>
      <c r="Q413" s="23">
        <v>48124.0</v>
      </c>
      <c r="R413" s="8" t="s">
        <v>46</v>
      </c>
      <c r="S413" s="8" t="s">
        <v>178</v>
      </c>
      <c r="T413" s="8" t="s">
        <v>44</v>
      </c>
      <c r="U413" s="8" t="s">
        <v>48</v>
      </c>
    </row>
    <row r="414">
      <c r="A414" s="8" t="s">
        <v>262</v>
      </c>
      <c r="B414" s="8" t="s">
        <v>265</v>
      </c>
      <c r="C414" s="8" t="s">
        <v>202</v>
      </c>
      <c r="D414" s="8" t="s">
        <v>81</v>
      </c>
      <c r="E414" s="8" t="s">
        <v>212</v>
      </c>
      <c r="F414" s="8" t="s">
        <v>3276</v>
      </c>
      <c r="G414" s="8" t="s">
        <v>3277</v>
      </c>
      <c r="H414" s="8" t="s">
        <v>3278</v>
      </c>
      <c r="I414" s="8" t="s">
        <v>50</v>
      </c>
      <c r="J414" s="8" t="s">
        <v>159</v>
      </c>
      <c r="K414" s="6" t="s">
        <v>3279</v>
      </c>
      <c r="L414" s="8" t="s">
        <v>319</v>
      </c>
      <c r="M414" s="8" t="s">
        <v>98</v>
      </c>
      <c r="N414" s="8" t="s">
        <v>212</v>
      </c>
      <c r="O414" s="23">
        <v>43738.0</v>
      </c>
      <c r="P414" s="6">
        <v>0.0</v>
      </c>
      <c r="Q414" s="23">
        <v>45230.0</v>
      </c>
      <c r="R414" s="8" t="s">
        <v>46</v>
      </c>
      <c r="S414" s="8" t="s">
        <v>178</v>
      </c>
      <c r="T414" s="8" t="s">
        <v>142</v>
      </c>
      <c r="U414" s="8" t="s">
        <v>48</v>
      </c>
    </row>
    <row r="415">
      <c r="A415" s="8" t="s">
        <v>650</v>
      </c>
      <c r="B415" s="8" t="s">
        <v>653</v>
      </c>
      <c r="C415" s="8" t="s">
        <v>52</v>
      </c>
      <c r="D415" s="8" t="s">
        <v>81</v>
      </c>
      <c r="E415" s="8" t="s">
        <v>41</v>
      </c>
      <c r="F415" s="8" t="s">
        <v>3280</v>
      </c>
      <c r="G415" s="8" t="s">
        <v>3281</v>
      </c>
      <c r="H415" s="8" t="s">
        <v>3282</v>
      </c>
      <c r="I415" s="8" t="s">
        <v>100</v>
      </c>
      <c r="J415" s="8" t="s">
        <v>51</v>
      </c>
      <c r="K415" s="6" t="s">
        <v>3283</v>
      </c>
      <c r="L415" s="8" t="s">
        <v>47</v>
      </c>
      <c r="M415" s="8" t="s">
        <v>1777</v>
      </c>
      <c r="N415" s="8" t="s">
        <v>41</v>
      </c>
      <c r="O415" s="23">
        <v>43749.0</v>
      </c>
      <c r="P415" s="6">
        <v>1.0</v>
      </c>
      <c r="Q415" s="23">
        <v>49228.0</v>
      </c>
      <c r="R415" s="8" t="s">
        <v>46</v>
      </c>
      <c r="S415" s="8" t="s">
        <v>298</v>
      </c>
      <c r="T415" s="8" t="s">
        <v>142</v>
      </c>
      <c r="U415" s="8" t="s">
        <v>48</v>
      </c>
    </row>
    <row r="416">
      <c r="A416" s="8" t="s">
        <v>184</v>
      </c>
      <c r="B416" s="8" t="s">
        <v>187</v>
      </c>
      <c r="C416" s="8" t="s">
        <v>52</v>
      </c>
      <c r="D416" s="8" t="s">
        <v>81</v>
      </c>
      <c r="E416" s="8" t="s">
        <v>95</v>
      </c>
      <c r="F416" s="8" t="s">
        <v>3284</v>
      </c>
      <c r="G416" s="8" t="s">
        <v>3285</v>
      </c>
      <c r="H416" s="8" t="s">
        <v>3286</v>
      </c>
      <c r="I416" s="8" t="s">
        <v>50</v>
      </c>
      <c r="J416" s="8" t="s">
        <v>51</v>
      </c>
      <c r="K416" s="6">
        <v>5.64815E7</v>
      </c>
      <c r="L416" s="8" t="s">
        <v>47</v>
      </c>
      <c r="M416" s="8" t="s">
        <v>98</v>
      </c>
      <c r="N416" s="8" t="s">
        <v>95</v>
      </c>
      <c r="O416" s="23">
        <v>43572.0</v>
      </c>
      <c r="P416" s="7">
        <v>1125.0</v>
      </c>
      <c r="Q416" s="23">
        <v>46129.0</v>
      </c>
      <c r="R416" s="8" t="s">
        <v>98</v>
      </c>
      <c r="S416" s="8" t="s">
        <v>81</v>
      </c>
      <c r="T416" s="8" t="s">
        <v>142</v>
      </c>
      <c r="U416" s="8" t="s">
        <v>48</v>
      </c>
    </row>
    <row r="417">
      <c r="A417" s="8" t="s">
        <v>650</v>
      </c>
      <c r="B417" s="8" t="s">
        <v>653</v>
      </c>
      <c r="C417" s="8" t="s">
        <v>118</v>
      </c>
      <c r="D417" s="7">
        <v>4282.0</v>
      </c>
      <c r="E417" s="8" t="s">
        <v>41</v>
      </c>
      <c r="F417" s="8" t="s">
        <v>3287</v>
      </c>
      <c r="G417" s="8" t="s">
        <v>3288</v>
      </c>
      <c r="H417" s="8" t="s">
        <v>3289</v>
      </c>
      <c r="I417" s="8" t="s">
        <v>100</v>
      </c>
      <c r="J417" s="8" t="s">
        <v>51</v>
      </c>
      <c r="K417" s="24">
        <v>1.0E9</v>
      </c>
      <c r="L417" s="8" t="s">
        <v>47</v>
      </c>
      <c r="M417" s="8" t="s">
        <v>1812</v>
      </c>
      <c r="N417" s="8" t="s">
        <v>41</v>
      </c>
      <c r="O417" s="23">
        <v>43594.0</v>
      </c>
      <c r="P417" s="6" t="s">
        <v>1945</v>
      </c>
      <c r="Q417" s="23">
        <v>47247.0</v>
      </c>
      <c r="R417" s="8" t="s">
        <v>115</v>
      </c>
      <c r="S417" s="8" t="s">
        <v>298</v>
      </c>
      <c r="T417" s="8" t="s">
        <v>44</v>
      </c>
      <c r="U417" s="8" t="s">
        <v>116</v>
      </c>
    </row>
    <row r="418">
      <c r="A418" s="8" t="s">
        <v>650</v>
      </c>
      <c r="B418" s="8" t="s">
        <v>653</v>
      </c>
      <c r="C418" s="8" t="s">
        <v>118</v>
      </c>
      <c r="D418" s="7">
        <v>4282.0</v>
      </c>
      <c r="E418" s="8" t="s">
        <v>41</v>
      </c>
      <c r="F418" s="8" t="s">
        <v>3290</v>
      </c>
      <c r="G418" s="8" t="s">
        <v>3291</v>
      </c>
      <c r="H418" s="8" t="s">
        <v>3292</v>
      </c>
      <c r="I418" s="8" t="s">
        <v>100</v>
      </c>
      <c r="J418" s="8" t="s">
        <v>51</v>
      </c>
      <c r="K418" s="24">
        <v>1.0E9</v>
      </c>
      <c r="L418" s="8" t="s">
        <v>47</v>
      </c>
      <c r="M418" s="8" t="s">
        <v>1812</v>
      </c>
      <c r="N418" s="8" t="s">
        <v>41</v>
      </c>
      <c r="O418" s="23">
        <v>43594.0</v>
      </c>
      <c r="P418" s="6" t="s">
        <v>1945</v>
      </c>
      <c r="Q418" s="23">
        <v>47247.0</v>
      </c>
      <c r="R418" s="8" t="s">
        <v>125</v>
      </c>
      <c r="S418" s="8" t="s">
        <v>298</v>
      </c>
      <c r="T418" s="8" t="s">
        <v>44</v>
      </c>
      <c r="U418" s="8" t="s">
        <v>116</v>
      </c>
    </row>
    <row r="419">
      <c r="A419" s="8" t="s">
        <v>333</v>
      </c>
      <c r="B419" s="8" t="s">
        <v>336</v>
      </c>
      <c r="C419" s="8" t="s">
        <v>52</v>
      </c>
      <c r="D419" s="8" t="s">
        <v>81</v>
      </c>
      <c r="E419" s="8" t="s">
        <v>95</v>
      </c>
      <c r="F419" s="8" t="s">
        <v>3293</v>
      </c>
      <c r="G419" s="8" t="s">
        <v>3294</v>
      </c>
      <c r="H419" s="8" t="s">
        <v>3295</v>
      </c>
      <c r="I419" s="8" t="s">
        <v>100</v>
      </c>
      <c r="J419" s="8" t="s">
        <v>51</v>
      </c>
      <c r="K419" s="6" t="s">
        <v>3296</v>
      </c>
      <c r="L419" s="8" t="s">
        <v>47</v>
      </c>
      <c r="M419" s="8" t="s">
        <v>1777</v>
      </c>
      <c r="N419" s="8" t="s">
        <v>95</v>
      </c>
      <c r="O419" s="23">
        <v>43600.0</v>
      </c>
      <c r="P419" s="6">
        <v>1.0</v>
      </c>
      <c r="Q419" s="23">
        <v>46524.0</v>
      </c>
      <c r="R419" s="8" t="s">
        <v>46</v>
      </c>
      <c r="S419" s="8" t="s">
        <v>178</v>
      </c>
      <c r="T419" s="8" t="s">
        <v>44</v>
      </c>
      <c r="U419" s="8" t="s">
        <v>48</v>
      </c>
    </row>
    <row r="420">
      <c r="A420" s="8" t="s">
        <v>650</v>
      </c>
      <c r="B420" s="8" t="s">
        <v>653</v>
      </c>
      <c r="C420" s="8" t="s">
        <v>118</v>
      </c>
      <c r="D420" s="7">
        <v>4282.0</v>
      </c>
      <c r="E420" s="8" t="s">
        <v>41</v>
      </c>
      <c r="F420" s="8" t="s">
        <v>3297</v>
      </c>
      <c r="G420" s="8" t="s">
        <v>3298</v>
      </c>
      <c r="H420" s="8" t="s">
        <v>3299</v>
      </c>
      <c r="I420" s="8" t="s">
        <v>100</v>
      </c>
      <c r="J420" s="8" t="s">
        <v>51</v>
      </c>
      <c r="K420" s="24">
        <v>1.0E9</v>
      </c>
      <c r="L420" s="8" t="s">
        <v>47</v>
      </c>
      <c r="M420" s="8" t="s">
        <v>1812</v>
      </c>
      <c r="N420" s="8" t="s">
        <v>41</v>
      </c>
      <c r="O420" s="23">
        <v>43594.0</v>
      </c>
      <c r="P420" s="6" t="s">
        <v>1945</v>
      </c>
      <c r="Q420" s="23">
        <v>47247.0</v>
      </c>
      <c r="R420" s="8" t="s">
        <v>1587</v>
      </c>
      <c r="S420" s="8" t="s">
        <v>298</v>
      </c>
      <c r="T420" s="8" t="s">
        <v>44</v>
      </c>
      <c r="U420" s="8" t="s">
        <v>116</v>
      </c>
    </row>
    <row r="421">
      <c r="A421" s="8" t="s">
        <v>194</v>
      </c>
      <c r="B421" s="8" t="s">
        <v>197</v>
      </c>
      <c r="C421" s="8" t="s">
        <v>202</v>
      </c>
      <c r="D421" s="8" t="s">
        <v>81</v>
      </c>
      <c r="E421" s="8" t="s">
        <v>198</v>
      </c>
      <c r="F421" s="8" t="s">
        <v>3300</v>
      </c>
      <c r="G421" s="8" t="s">
        <v>3301</v>
      </c>
      <c r="H421" s="8" t="s">
        <v>3302</v>
      </c>
      <c r="I421" s="8" t="s">
        <v>50</v>
      </c>
      <c r="J421" s="8" t="s">
        <v>159</v>
      </c>
      <c r="K421" s="6">
        <v>5.17825E7</v>
      </c>
      <c r="L421" s="8" t="s">
        <v>47</v>
      </c>
      <c r="M421" s="8" t="s">
        <v>98</v>
      </c>
      <c r="N421" s="8" t="s">
        <v>198</v>
      </c>
      <c r="O421" s="23">
        <v>43606.0</v>
      </c>
      <c r="P421" s="7">
        <v>906.0</v>
      </c>
      <c r="Q421" s="23">
        <v>44886.0</v>
      </c>
      <c r="R421" s="8" t="s">
        <v>533</v>
      </c>
      <c r="S421" s="8" t="s">
        <v>81</v>
      </c>
      <c r="T421" s="8" t="s">
        <v>142</v>
      </c>
      <c r="U421" s="8" t="s">
        <v>201</v>
      </c>
    </row>
    <row r="422">
      <c r="A422" s="8" t="s">
        <v>1462</v>
      </c>
      <c r="B422" s="8" t="s">
        <v>1465</v>
      </c>
      <c r="C422" s="8" t="s">
        <v>118</v>
      </c>
      <c r="D422" s="8" t="s">
        <v>81</v>
      </c>
      <c r="E422" s="8" t="s">
        <v>95</v>
      </c>
      <c r="F422" s="8" t="s">
        <v>3303</v>
      </c>
      <c r="G422" s="8" t="s">
        <v>3304</v>
      </c>
      <c r="H422" s="8" t="s">
        <v>3305</v>
      </c>
      <c r="I422" s="8" t="s">
        <v>50</v>
      </c>
      <c r="J422" s="8" t="s">
        <v>51</v>
      </c>
      <c r="K422" s="6">
        <v>6.6942E7</v>
      </c>
      <c r="L422" s="8" t="s">
        <v>47</v>
      </c>
      <c r="M422" s="8" t="s">
        <v>98</v>
      </c>
      <c r="N422" s="8" t="s">
        <v>95</v>
      </c>
      <c r="O422" s="23">
        <v>43607.0</v>
      </c>
      <c r="P422" s="6" t="s">
        <v>3306</v>
      </c>
      <c r="Q422" s="23">
        <v>46164.0</v>
      </c>
      <c r="R422" s="8" t="s">
        <v>98</v>
      </c>
      <c r="S422" s="8" t="s">
        <v>81</v>
      </c>
      <c r="T422" s="8" t="s">
        <v>142</v>
      </c>
      <c r="U422" s="8" t="s">
        <v>48</v>
      </c>
    </row>
    <row r="423">
      <c r="A423" s="8" t="s">
        <v>1493</v>
      </c>
      <c r="B423" s="8" t="s">
        <v>1496</v>
      </c>
      <c r="C423" s="8" t="s">
        <v>118</v>
      </c>
      <c r="D423" s="6" t="s">
        <v>3307</v>
      </c>
      <c r="E423" s="8" t="s">
        <v>112</v>
      </c>
      <c r="F423" s="8" t="s">
        <v>3308</v>
      </c>
      <c r="G423" s="8" t="s">
        <v>3309</v>
      </c>
      <c r="H423" s="8" t="s">
        <v>3310</v>
      </c>
      <c r="I423" s="8" t="s">
        <v>50</v>
      </c>
      <c r="J423" s="8" t="s">
        <v>51</v>
      </c>
      <c r="K423" s="24">
        <v>1.0E9</v>
      </c>
      <c r="L423" s="8" t="s">
        <v>47</v>
      </c>
      <c r="M423" s="8" t="s">
        <v>1812</v>
      </c>
      <c r="N423" s="8" t="s">
        <v>362</v>
      </c>
      <c r="O423" s="23">
        <v>43614.0</v>
      </c>
      <c r="P423" s="6">
        <v>5.0</v>
      </c>
      <c r="Q423" s="23">
        <v>47498.0</v>
      </c>
      <c r="R423" s="8" t="s">
        <v>115</v>
      </c>
      <c r="S423" s="8" t="s">
        <v>72</v>
      </c>
      <c r="T423" s="8" t="s">
        <v>44</v>
      </c>
      <c r="U423" s="8" t="s">
        <v>116</v>
      </c>
    </row>
    <row r="424">
      <c r="A424" s="8" t="s">
        <v>1493</v>
      </c>
      <c r="B424" s="8" t="s">
        <v>1496</v>
      </c>
      <c r="C424" s="8" t="s">
        <v>118</v>
      </c>
      <c r="D424" s="6" t="s">
        <v>3307</v>
      </c>
      <c r="E424" s="8" t="s">
        <v>112</v>
      </c>
      <c r="F424" s="8" t="s">
        <v>3311</v>
      </c>
      <c r="G424" s="8" t="s">
        <v>3312</v>
      </c>
      <c r="H424" s="8" t="s">
        <v>3313</v>
      </c>
      <c r="I424" s="8" t="s">
        <v>50</v>
      </c>
      <c r="J424" s="8" t="s">
        <v>51</v>
      </c>
      <c r="K424" s="24">
        <v>1.0E9</v>
      </c>
      <c r="L424" s="8" t="s">
        <v>47</v>
      </c>
      <c r="M424" s="8" t="s">
        <v>1812</v>
      </c>
      <c r="N424" s="8" t="s">
        <v>362</v>
      </c>
      <c r="O424" s="23">
        <v>43614.0</v>
      </c>
      <c r="P424" s="6">
        <v>5.0</v>
      </c>
      <c r="Q424" s="23">
        <v>47498.0</v>
      </c>
      <c r="R424" s="8" t="s">
        <v>125</v>
      </c>
      <c r="S424" s="8" t="s">
        <v>72</v>
      </c>
      <c r="T424" s="8" t="s">
        <v>44</v>
      </c>
      <c r="U424" s="8" t="s">
        <v>116</v>
      </c>
    </row>
    <row r="425">
      <c r="A425" s="8" t="s">
        <v>262</v>
      </c>
      <c r="B425" s="8" t="s">
        <v>265</v>
      </c>
      <c r="C425" s="8" t="s">
        <v>52</v>
      </c>
      <c r="D425" s="8" t="s">
        <v>81</v>
      </c>
      <c r="E425" s="8" t="s">
        <v>212</v>
      </c>
      <c r="F425" s="8" t="s">
        <v>3314</v>
      </c>
      <c r="G425" s="8" t="s">
        <v>3315</v>
      </c>
      <c r="H425" s="8" t="s">
        <v>3316</v>
      </c>
      <c r="I425" s="8" t="s">
        <v>50</v>
      </c>
      <c r="J425" s="8" t="s">
        <v>51</v>
      </c>
      <c r="K425" s="6" t="s">
        <v>3317</v>
      </c>
      <c r="L425" s="8" t="s">
        <v>319</v>
      </c>
      <c r="M425" s="8" t="s">
        <v>98</v>
      </c>
      <c r="N425" s="8" t="s">
        <v>212</v>
      </c>
      <c r="O425" s="23">
        <v>43614.0</v>
      </c>
      <c r="P425" s="7">
        <v>375.0</v>
      </c>
      <c r="Q425" s="23">
        <v>47267.0</v>
      </c>
      <c r="R425" s="8" t="s">
        <v>98</v>
      </c>
      <c r="S425" s="8" t="s">
        <v>178</v>
      </c>
      <c r="T425" s="8" t="s">
        <v>142</v>
      </c>
      <c r="U425" s="8" t="s">
        <v>48</v>
      </c>
    </row>
    <row r="426">
      <c r="A426" s="8" t="s">
        <v>1479</v>
      </c>
      <c r="B426" s="8" t="s">
        <v>1482</v>
      </c>
      <c r="C426" s="8" t="s">
        <v>52</v>
      </c>
      <c r="D426" s="8" t="s">
        <v>81</v>
      </c>
      <c r="E426" s="8" t="s">
        <v>41</v>
      </c>
      <c r="F426" s="8" t="s">
        <v>3318</v>
      </c>
      <c r="G426" s="8" t="s">
        <v>3319</v>
      </c>
      <c r="H426" s="8" t="s">
        <v>3320</v>
      </c>
      <c r="I426" s="8" t="s">
        <v>100</v>
      </c>
      <c r="J426" s="8" t="s">
        <v>51</v>
      </c>
      <c r="K426" s="6" t="s">
        <v>3321</v>
      </c>
      <c r="L426" s="8" t="s">
        <v>47</v>
      </c>
      <c r="M426" s="8" t="s">
        <v>1777</v>
      </c>
      <c r="N426" s="8" t="s">
        <v>41</v>
      </c>
      <c r="O426" s="23">
        <v>43623.0</v>
      </c>
      <c r="P426" s="7">
        <v>1625.0</v>
      </c>
      <c r="Q426" s="23">
        <v>47490.0</v>
      </c>
      <c r="R426" s="8" t="s">
        <v>46</v>
      </c>
      <c r="S426" s="8" t="s">
        <v>49</v>
      </c>
      <c r="T426" s="8" t="s">
        <v>44</v>
      </c>
      <c r="U426" s="8" t="s">
        <v>48</v>
      </c>
    </row>
    <row r="427">
      <c r="A427" s="8" t="s">
        <v>304</v>
      </c>
      <c r="B427" s="8" t="s">
        <v>307</v>
      </c>
      <c r="C427" s="8" t="s">
        <v>52</v>
      </c>
      <c r="D427" s="8" t="s">
        <v>81</v>
      </c>
      <c r="E427" s="8" t="s">
        <v>295</v>
      </c>
      <c r="F427" s="8" t="s">
        <v>3322</v>
      </c>
      <c r="G427" s="8" t="s">
        <v>3323</v>
      </c>
      <c r="H427" s="8" t="s">
        <v>3324</v>
      </c>
      <c r="I427" s="8" t="s">
        <v>50</v>
      </c>
      <c r="J427" s="8" t="s">
        <v>51</v>
      </c>
      <c r="K427" s="6">
        <v>3.609665E7</v>
      </c>
      <c r="L427" s="8" t="s">
        <v>47</v>
      </c>
      <c r="M427" s="8" t="s">
        <v>98</v>
      </c>
      <c r="N427" s="8" t="s">
        <v>111</v>
      </c>
      <c r="O427" s="23">
        <v>43622.0</v>
      </c>
      <c r="P427" s="6" t="s">
        <v>3325</v>
      </c>
      <c r="Q427" s="23">
        <v>46179.0</v>
      </c>
      <c r="R427" s="8" t="s">
        <v>46</v>
      </c>
      <c r="S427" s="8" t="s">
        <v>49</v>
      </c>
      <c r="T427" s="8" t="s">
        <v>142</v>
      </c>
      <c r="U427" s="8" t="s">
        <v>2293</v>
      </c>
    </row>
  </sheetData>
  <autoFilter ref="$A$1:$U$427">
    <sortState ref="A1:U427">
      <sortCondition ref="F1:F427"/>
      <sortCondition ref="A1:A427"/>
      <sortCondition descending="1" ref="O1:O427"/>
    </sortState>
  </autoFilter>
  <conditionalFormatting sqref="D2:D427">
    <cfRule type="containsText" dxfId="1" priority="1" operator="containsText" text="#N/A N/A">
      <formula>NOT(ISERROR(SEARCH(("#N/A N/A"),(D2))))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5" max="25" width="26.71"/>
  </cols>
  <sheetData>
    <row r="1">
      <c r="A1" s="29" t="s">
        <v>0</v>
      </c>
      <c r="B1" s="29" t="s">
        <v>1</v>
      </c>
      <c r="C1" s="29" t="s">
        <v>4</v>
      </c>
      <c r="D1" s="29" t="s">
        <v>20</v>
      </c>
      <c r="E1" s="29" t="s">
        <v>11</v>
      </c>
      <c r="F1" s="29" t="s">
        <v>7</v>
      </c>
      <c r="G1" s="29" t="s">
        <v>2</v>
      </c>
      <c r="H1" s="29" t="s">
        <v>1771</v>
      </c>
      <c r="I1" s="29" t="s">
        <v>3</v>
      </c>
      <c r="J1" s="29" t="s">
        <v>18</v>
      </c>
      <c r="K1" s="29" t="s">
        <v>19</v>
      </c>
      <c r="L1" s="29" t="s">
        <v>21</v>
      </c>
      <c r="M1" s="29" t="s">
        <v>15</v>
      </c>
      <c r="N1" s="29" t="s">
        <v>1772</v>
      </c>
      <c r="O1" s="29" t="s">
        <v>6</v>
      </c>
      <c r="P1" s="29" t="s">
        <v>9</v>
      </c>
      <c r="Q1" s="29" t="s">
        <v>8</v>
      </c>
      <c r="R1" s="29" t="s">
        <v>10</v>
      </c>
      <c r="S1" s="29" t="s">
        <v>14</v>
      </c>
      <c r="T1" s="29" t="s">
        <v>17</v>
      </c>
      <c r="U1" s="29" t="s">
        <v>12</v>
      </c>
      <c r="V1" s="29" t="s">
        <v>16</v>
      </c>
      <c r="W1" s="29" t="s">
        <v>3326</v>
      </c>
      <c r="X1" s="29" t="s">
        <v>3327</v>
      </c>
      <c r="Y1" s="30" t="s">
        <v>36</v>
      </c>
    </row>
    <row r="2">
      <c r="A2" s="8">
        <v>1.0</v>
      </c>
      <c r="B2" s="8" t="s">
        <v>37</v>
      </c>
      <c r="C2" s="8" t="s">
        <v>40</v>
      </c>
      <c r="D2" s="8" t="s">
        <v>52</v>
      </c>
      <c r="E2" s="8" t="s">
        <v>81</v>
      </c>
      <c r="F2" s="8" t="s">
        <v>41</v>
      </c>
      <c r="G2" s="8" t="s">
        <v>1813</v>
      </c>
      <c r="H2" s="31" t="s">
        <v>1814</v>
      </c>
      <c r="I2" s="8" t="s">
        <v>1815</v>
      </c>
      <c r="J2" s="8" t="s">
        <v>50</v>
      </c>
      <c r="K2" s="8" t="s">
        <v>51</v>
      </c>
      <c r="L2" s="6">
        <v>3.21444E8</v>
      </c>
      <c r="M2" s="8" t="s">
        <v>47</v>
      </c>
      <c r="N2" s="8" t="s">
        <v>1777</v>
      </c>
      <c r="O2" s="8" t="s">
        <v>41</v>
      </c>
      <c r="P2" s="23">
        <v>42810.0</v>
      </c>
      <c r="Q2" s="6" t="s">
        <v>1791</v>
      </c>
      <c r="R2" s="23">
        <v>45367.0</v>
      </c>
      <c r="S2" s="8" t="s">
        <v>46</v>
      </c>
      <c r="T2" s="8" t="s">
        <v>178</v>
      </c>
      <c r="U2" s="8" t="s">
        <v>142</v>
      </c>
      <c r="V2" s="8" t="s">
        <v>48</v>
      </c>
      <c r="W2" s="8" t="s">
        <v>3328</v>
      </c>
      <c r="X2" s="7">
        <v>4323.0</v>
      </c>
      <c r="Y2" s="4" t="str">
        <f t="shared" ref="Y2:Y427" si="1">B2&amp;U2&amp;K2&amp;V2&amp;M2</f>
        <v>A2A SpAAT MATURITYFIXEDEURSr Unsecured</v>
      </c>
      <c r="Z2" s="4" t="str">
        <f>IFERROR(__xludf.DUMMYFUNCTION("FILTER(SLBs!$A$2:$A$293,SLBs!$AK$2:$AK$293=Y2)"),"#N/A")</f>
        <v>#N/A</v>
      </c>
    </row>
    <row r="3">
      <c r="A3" s="8">
        <v>2.0</v>
      </c>
      <c r="B3" s="8" t="s">
        <v>37</v>
      </c>
      <c r="C3" s="8" t="s">
        <v>40</v>
      </c>
      <c r="D3" s="8" t="s">
        <v>52</v>
      </c>
      <c r="E3" s="8" t="s">
        <v>81</v>
      </c>
      <c r="F3" s="8" t="s">
        <v>41</v>
      </c>
      <c r="G3" s="8" t="s">
        <v>1929</v>
      </c>
      <c r="H3" s="31" t="s">
        <v>1930</v>
      </c>
      <c r="I3" s="8" t="s">
        <v>1931</v>
      </c>
      <c r="J3" s="8" t="s">
        <v>50</v>
      </c>
      <c r="K3" s="8" t="s">
        <v>51</v>
      </c>
      <c r="L3" s="6">
        <v>3.55038E8</v>
      </c>
      <c r="M3" s="8" t="s">
        <v>47</v>
      </c>
      <c r="N3" s="8" t="s">
        <v>1812</v>
      </c>
      <c r="O3" s="8" t="s">
        <v>41</v>
      </c>
      <c r="P3" s="23">
        <v>43027.0</v>
      </c>
      <c r="Q3" s="7">
        <v>1625.0</v>
      </c>
      <c r="R3" s="23">
        <v>46679.0</v>
      </c>
      <c r="S3" s="8" t="s">
        <v>46</v>
      </c>
      <c r="T3" s="8" t="s">
        <v>49</v>
      </c>
      <c r="U3" s="8" t="s">
        <v>44</v>
      </c>
      <c r="V3" s="8" t="s">
        <v>48</v>
      </c>
      <c r="W3" s="8" t="s">
        <v>3329</v>
      </c>
      <c r="X3" s="7">
        <v>4448.0</v>
      </c>
      <c r="Y3" s="4" t="str">
        <f t="shared" si="1"/>
        <v>A2A SpACALLABLEFIXEDEURSr Unsecured</v>
      </c>
      <c r="Z3" s="4" t="str">
        <f>IFERROR(__xludf.DUMMYFUNCTION("FILTER(SLBs!$A$2:$A$293,SLBs!$AK$2:$AK$293=Y3)"),"#REF!")</f>
        <v>#REF!</v>
      </c>
    </row>
    <row r="4">
      <c r="A4" s="8">
        <v>3.0</v>
      </c>
      <c r="B4" s="8" t="s">
        <v>37</v>
      </c>
      <c r="C4" s="8" t="s">
        <v>40</v>
      </c>
      <c r="D4" s="8" t="s">
        <v>52</v>
      </c>
      <c r="E4" s="8" t="s">
        <v>81</v>
      </c>
      <c r="F4" s="8" t="s">
        <v>41</v>
      </c>
      <c r="G4" s="8" t="s">
        <v>2490</v>
      </c>
      <c r="H4" s="31" t="s">
        <v>2491</v>
      </c>
      <c r="I4" s="8" t="s">
        <v>2492</v>
      </c>
      <c r="J4" s="8" t="s">
        <v>50</v>
      </c>
      <c r="K4" s="8" t="s">
        <v>51</v>
      </c>
      <c r="L4" s="6">
        <v>5.8753E8</v>
      </c>
      <c r="M4" s="8" t="s">
        <v>47</v>
      </c>
      <c r="N4" s="8" t="s">
        <v>1812</v>
      </c>
      <c r="O4" s="8" t="s">
        <v>41</v>
      </c>
      <c r="P4" s="23">
        <v>44132.0</v>
      </c>
      <c r="Q4" s="7">
        <v>625.0</v>
      </c>
      <c r="R4" s="23">
        <v>48515.0</v>
      </c>
      <c r="S4" s="8" t="s">
        <v>46</v>
      </c>
      <c r="T4" s="8" t="s">
        <v>49</v>
      </c>
      <c r="U4" s="8" t="s">
        <v>44</v>
      </c>
      <c r="V4" s="8" t="s">
        <v>48</v>
      </c>
      <c r="W4" s="8" t="s">
        <v>3330</v>
      </c>
      <c r="X4" s="7">
        <v>5326.0</v>
      </c>
      <c r="Y4" s="4" t="str">
        <f t="shared" si="1"/>
        <v>A2A SpACALLABLEFIXEDEURSr Unsecured</v>
      </c>
      <c r="Z4" s="4" t="str">
        <f>IFERROR(__xludf.DUMMYFUNCTION("FILTER(SLBs!$A$2:$A$293,SLBs!$AK$2:$AK$293=Y4)"),"#REF!")</f>
        <v>#REF!</v>
      </c>
    </row>
    <row r="5">
      <c r="A5" s="8">
        <v>4.0</v>
      </c>
      <c r="B5" s="27" t="s">
        <v>37</v>
      </c>
      <c r="C5" s="27" t="s">
        <v>40</v>
      </c>
      <c r="D5" s="27" t="s">
        <v>52</v>
      </c>
      <c r="E5" s="27" t="s">
        <v>81</v>
      </c>
      <c r="F5" s="27" t="s">
        <v>41</v>
      </c>
      <c r="G5" s="27" t="s">
        <v>2790</v>
      </c>
      <c r="H5" s="31" t="s">
        <v>2791</v>
      </c>
      <c r="I5" s="27" t="s">
        <v>2792</v>
      </c>
      <c r="J5" s="27" t="s">
        <v>50</v>
      </c>
      <c r="K5" s="27" t="s">
        <v>51</v>
      </c>
      <c r="L5" s="32">
        <v>4.07832E8</v>
      </c>
      <c r="M5" s="27" t="s">
        <v>47</v>
      </c>
      <c r="N5" s="27" t="s">
        <v>1777</v>
      </c>
      <c r="O5" s="27" t="s">
        <v>41</v>
      </c>
      <c r="P5" s="33">
        <v>41612.0</v>
      </c>
      <c r="Q5" s="32">
        <v>4.0</v>
      </c>
      <c r="R5" s="33">
        <v>45264.0</v>
      </c>
      <c r="S5" s="27" t="s">
        <v>46</v>
      </c>
      <c r="T5" s="27" t="s">
        <v>178</v>
      </c>
      <c r="U5" s="27" t="s">
        <v>142</v>
      </c>
      <c r="V5" s="27" t="s">
        <v>48</v>
      </c>
      <c r="W5" s="27" t="s">
        <v>3331</v>
      </c>
      <c r="X5" s="27" t="s">
        <v>81</v>
      </c>
      <c r="Y5" s="4" t="str">
        <f t="shared" si="1"/>
        <v>A2A SpAAT MATURITYFIXEDEURSr Unsecured</v>
      </c>
      <c r="Z5" s="4" t="str">
        <f>IFERROR(__xludf.DUMMYFUNCTION("FILTER(SLBs!$A$2:$A$293,SLBs!$AK$2:$AK$293=Y5)"),"#N/A")</f>
        <v>#N/A</v>
      </c>
    </row>
    <row r="6">
      <c r="A6" s="8">
        <v>5.0</v>
      </c>
      <c r="B6" s="27" t="s">
        <v>37</v>
      </c>
      <c r="C6" s="27" t="s">
        <v>40</v>
      </c>
      <c r="D6" s="27" t="s">
        <v>52</v>
      </c>
      <c r="E6" s="27" t="s">
        <v>81</v>
      </c>
      <c r="F6" s="27" t="s">
        <v>41</v>
      </c>
      <c r="G6" s="27" t="s">
        <v>2909</v>
      </c>
      <c r="H6" s="31" t="s">
        <v>2910</v>
      </c>
      <c r="I6" s="27" t="s">
        <v>2911</v>
      </c>
      <c r="J6" s="27" t="s">
        <v>50</v>
      </c>
      <c r="K6" s="27" t="s">
        <v>51</v>
      </c>
      <c r="L6" s="32">
        <v>3.40893E8</v>
      </c>
      <c r="M6" s="27" t="s">
        <v>47</v>
      </c>
      <c r="N6" s="27" t="s">
        <v>1777</v>
      </c>
      <c r="O6" s="27" t="s">
        <v>41</v>
      </c>
      <c r="P6" s="33">
        <v>42060.0</v>
      </c>
      <c r="Q6" s="32" t="s">
        <v>1883</v>
      </c>
      <c r="R6" s="33">
        <v>45713.0</v>
      </c>
      <c r="S6" s="27" t="s">
        <v>46</v>
      </c>
      <c r="T6" s="27" t="s">
        <v>49</v>
      </c>
      <c r="U6" s="27" t="s">
        <v>44</v>
      </c>
      <c r="V6" s="27" t="s">
        <v>48</v>
      </c>
      <c r="W6" s="27" t="s">
        <v>3332</v>
      </c>
      <c r="X6" s="27" t="s">
        <v>81</v>
      </c>
      <c r="Y6" s="4" t="str">
        <f t="shared" si="1"/>
        <v>A2A SpACALLABLEFIXEDEURSr Unsecured</v>
      </c>
      <c r="Z6" s="4" t="str">
        <f>IFERROR(__xludf.DUMMYFUNCTION("FILTER(SLBs!$A$2:$A$293,SLBs!$AK$2:$AK$293=Y6)"),"#REF!")</f>
        <v>#REF!</v>
      </c>
    </row>
    <row r="7">
      <c r="A7" s="8">
        <v>6.0</v>
      </c>
      <c r="B7" s="8" t="s">
        <v>91</v>
      </c>
      <c r="C7" s="8" t="s">
        <v>94</v>
      </c>
      <c r="D7" s="8" t="s">
        <v>52</v>
      </c>
      <c r="E7" s="7">
        <v>1373.0</v>
      </c>
      <c r="F7" s="8" t="s">
        <v>95</v>
      </c>
      <c r="G7" s="8" t="s">
        <v>1792</v>
      </c>
      <c r="H7" s="31" t="s">
        <v>1793</v>
      </c>
      <c r="I7" s="8" t="s">
        <v>1794</v>
      </c>
      <c r="J7" s="8" t="s">
        <v>100</v>
      </c>
      <c r="K7" s="8" t="s">
        <v>51</v>
      </c>
      <c r="L7" s="6">
        <v>6.44262E8</v>
      </c>
      <c r="M7" s="8" t="s">
        <v>47</v>
      </c>
      <c r="N7" s="8" t="s">
        <v>1796</v>
      </c>
      <c r="O7" s="8" t="s">
        <v>95</v>
      </c>
      <c r="P7" s="23">
        <v>42760.0</v>
      </c>
      <c r="Q7" s="6" t="s">
        <v>1797</v>
      </c>
      <c r="R7" s="23">
        <v>45316.0</v>
      </c>
      <c r="S7" s="8" t="s">
        <v>98</v>
      </c>
      <c r="T7" s="8" t="s">
        <v>99</v>
      </c>
      <c r="U7" s="8" t="s">
        <v>142</v>
      </c>
      <c r="V7" s="8" t="s">
        <v>48</v>
      </c>
      <c r="W7" s="8" t="s">
        <v>3333</v>
      </c>
      <c r="X7" s="7">
        <v>4247.0</v>
      </c>
      <c r="Y7" s="4" t="str">
        <f t="shared" si="1"/>
        <v>Accor SAAT MATURITYFIXEDEURSr Unsecured</v>
      </c>
      <c r="Z7" s="4" t="str">
        <f>IFERROR(__xludf.DUMMYFUNCTION("FILTER(SLBs!$A$2:$A$293,SLBs!$AK$2:$AK$293=Y7)"),"#N/A")</f>
        <v>#N/A</v>
      </c>
    </row>
    <row r="8">
      <c r="A8" s="8">
        <v>7.0</v>
      </c>
      <c r="B8" s="8" t="s">
        <v>91</v>
      </c>
      <c r="C8" s="8" t="s">
        <v>94</v>
      </c>
      <c r="D8" s="8" t="s">
        <v>52</v>
      </c>
      <c r="E8" s="8" t="s">
        <v>81</v>
      </c>
      <c r="F8" s="8" t="s">
        <v>95</v>
      </c>
      <c r="G8" s="8" t="s">
        <v>2279</v>
      </c>
      <c r="H8" s="31" t="s">
        <v>2280</v>
      </c>
      <c r="I8" s="8" t="s">
        <v>2281</v>
      </c>
      <c r="J8" s="8" t="s">
        <v>100</v>
      </c>
      <c r="K8" s="8" t="s">
        <v>51</v>
      </c>
      <c r="L8" s="6">
        <v>6.85872E8</v>
      </c>
      <c r="M8" s="8" t="s">
        <v>47</v>
      </c>
      <c r="N8" s="8" t="s">
        <v>1812</v>
      </c>
      <c r="O8" s="8" t="s">
        <v>95</v>
      </c>
      <c r="P8" s="23">
        <v>43500.0</v>
      </c>
      <c r="Q8" s="6">
        <v>3.0</v>
      </c>
      <c r="R8" s="23">
        <v>46057.0</v>
      </c>
      <c r="S8" s="8" t="s">
        <v>98</v>
      </c>
      <c r="T8" s="8" t="s">
        <v>99</v>
      </c>
      <c r="U8" s="8" t="s">
        <v>44</v>
      </c>
      <c r="V8" s="8" t="s">
        <v>48</v>
      </c>
      <c r="W8" s="8" t="s">
        <v>3334</v>
      </c>
      <c r="X8" s="7">
        <v>5842.0</v>
      </c>
      <c r="Y8" s="4" t="str">
        <f t="shared" si="1"/>
        <v>Accor SACALLABLEFIXEDEURSr Unsecured</v>
      </c>
      <c r="Z8" s="4">
        <f>IFERROR(__xludf.DUMMYFUNCTION("FILTER(SLBs!$A$2:$A$293,SLBs!$AK$2:$AK$293=Y8)"),6.0)</f>
        <v>6</v>
      </c>
    </row>
    <row r="9">
      <c r="A9" s="8">
        <v>8.0</v>
      </c>
      <c r="B9" s="8" t="s">
        <v>91</v>
      </c>
      <c r="C9" s="8" t="s">
        <v>94</v>
      </c>
      <c r="D9" s="8" t="s">
        <v>52</v>
      </c>
      <c r="E9" s="8" t="s">
        <v>81</v>
      </c>
      <c r="F9" s="8" t="s">
        <v>95</v>
      </c>
      <c r="G9" s="8" t="s">
        <v>2509</v>
      </c>
      <c r="H9" s="31" t="s">
        <v>2510</v>
      </c>
      <c r="I9" s="8" t="s">
        <v>2511</v>
      </c>
      <c r="J9" s="8" t="s">
        <v>100</v>
      </c>
      <c r="K9" s="8" t="s">
        <v>51</v>
      </c>
      <c r="L9" s="6">
        <v>6.06654945E8</v>
      </c>
      <c r="M9" s="8" t="s">
        <v>47</v>
      </c>
      <c r="N9" s="8" t="s">
        <v>1777</v>
      </c>
      <c r="O9" s="8" t="s">
        <v>95</v>
      </c>
      <c r="P9" s="23">
        <v>44172.0</v>
      </c>
      <c r="Q9" s="6" t="s">
        <v>2512</v>
      </c>
      <c r="R9" s="23">
        <v>46728.0</v>
      </c>
      <c r="S9" s="8" t="s">
        <v>98</v>
      </c>
      <c r="T9" s="8" t="s">
        <v>81</v>
      </c>
      <c r="U9" s="8" t="s">
        <v>511</v>
      </c>
      <c r="V9" s="8" t="s">
        <v>48</v>
      </c>
      <c r="W9" s="8" t="s">
        <v>3335</v>
      </c>
      <c r="X9" s="7">
        <v>3864.0</v>
      </c>
      <c r="Y9" s="4" t="str">
        <f t="shared" si="1"/>
        <v>Accor SACONVERTIBLEFIXEDEURSr Unsecured</v>
      </c>
      <c r="Z9" s="4" t="str">
        <f>IFERROR(__xludf.DUMMYFUNCTION("FILTER(SLBs!$A$2:$A$293,SLBs!$AK$2:$AK$293=Y9)"),"#N/A")</f>
        <v>#N/A</v>
      </c>
    </row>
    <row r="10">
      <c r="A10" s="8">
        <v>9.0</v>
      </c>
      <c r="B10" s="27" t="s">
        <v>91</v>
      </c>
      <c r="C10" s="27" t="s">
        <v>94</v>
      </c>
      <c r="D10" s="27" t="s">
        <v>52</v>
      </c>
      <c r="E10" s="27" t="s">
        <v>81</v>
      </c>
      <c r="F10" s="27" t="s">
        <v>95</v>
      </c>
      <c r="G10" s="27" t="s">
        <v>2830</v>
      </c>
      <c r="H10" s="31" t="s">
        <v>2831</v>
      </c>
      <c r="I10" s="27" t="s">
        <v>2832</v>
      </c>
      <c r="J10" s="27" t="s">
        <v>100</v>
      </c>
      <c r="K10" s="27" t="s">
        <v>2833</v>
      </c>
      <c r="L10" s="32">
        <v>1.683E8</v>
      </c>
      <c r="M10" s="27" t="s">
        <v>47</v>
      </c>
      <c r="N10" s="27" t="s">
        <v>98</v>
      </c>
      <c r="O10" s="27" t="s">
        <v>95</v>
      </c>
      <c r="P10" s="33">
        <v>41817.0</v>
      </c>
      <c r="Q10" s="32">
        <v>3.0</v>
      </c>
      <c r="R10" s="33">
        <v>44739.0</v>
      </c>
      <c r="S10" s="27" t="s">
        <v>46</v>
      </c>
      <c r="T10" s="27" t="s">
        <v>99</v>
      </c>
      <c r="U10" s="27" t="s">
        <v>142</v>
      </c>
      <c r="V10" s="27" t="s">
        <v>1807</v>
      </c>
      <c r="W10" s="27" t="s">
        <v>3336</v>
      </c>
      <c r="X10" s="27" t="s">
        <v>81</v>
      </c>
      <c r="Y10" s="4" t="str">
        <f t="shared" si="1"/>
        <v>Accor SAAT MATURITYSTEP CPNCHFSr Unsecured</v>
      </c>
      <c r="Z10" s="4" t="str">
        <f>IFERROR(__xludf.DUMMYFUNCTION("FILTER(SLBs!$A$2:$A$293,SLBs!$AK$2:$AK$293=Y10)"),"#N/A")</f>
        <v>#N/A</v>
      </c>
    </row>
    <row r="11">
      <c r="A11" s="8">
        <v>10.0</v>
      </c>
      <c r="B11" s="8" t="s">
        <v>91</v>
      </c>
      <c r="C11" s="8" t="s">
        <v>94</v>
      </c>
      <c r="D11" s="8" t="s">
        <v>52</v>
      </c>
      <c r="E11" s="7">
        <v>2408.0</v>
      </c>
      <c r="F11" s="8" t="s">
        <v>95</v>
      </c>
      <c r="G11" s="8" t="s">
        <v>3100</v>
      </c>
      <c r="H11" s="31" t="s">
        <v>3101</v>
      </c>
      <c r="I11" s="8" t="s">
        <v>3102</v>
      </c>
      <c r="J11" s="8" t="s">
        <v>100</v>
      </c>
      <c r="K11" s="8" t="s">
        <v>51</v>
      </c>
      <c r="L11" s="6">
        <v>5.65215E8</v>
      </c>
      <c r="M11" s="8" t="s">
        <v>47</v>
      </c>
      <c r="N11" s="8" t="s">
        <v>1777</v>
      </c>
      <c r="O11" s="8" t="s">
        <v>95</v>
      </c>
      <c r="P11" s="23">
        <v>42264.0</v>
      </c>
      <c r="Q11" s="7">
        <v>3625.0</v>
      </c>
      <c r="R11" s="23">
        <v>45186.0</v>
      </c>
      <c r="S11" s="8" t="s">
        <v>98</v>
      </c>
      <c r="T11" s="8" t="s">
        <v>99</v>
      </c>
      <c r="U11" s="8" t="s">
        <v>142</v>
      </c>
      <c r="V11" s="8" t="s">
        <v>48</v>
      </c>
      <c r="W11" s="8" t="s">
        <v>3337</v>
      </c>
      <c r="X11" s="8" t="s">
        <v>81</v>
      </c>
      <c r="Y11" s="4" t="str">
        <f t="shared" si="1"/>
        <v>Accor SAAT MATURITYFIXEDEURSr Unsecured</v>
      </c>
      <c r="Z11" s="4" t="str">
        <f>IFERROR(__xludf.DUMMYFUNCTION("FILTER(SLBs!$A$2:$A$293,SLBs!$AK$2:$AK$293=Y11)"),"#N/A")</f>
        <v>#N/A</v>
      </c>
    </row>
    <row r="12">
      <c r="A12" s="8">
        <v>11.0</v>
      </c>
      <c r="B12" s="8" t="s">
        <v>107</v>
      </c>
      <c r="C12" s="8" t="s">
        <v>110</v>
      </c>
      <c r="D12" s="8" t="s">
        <v>118</v>
      </c>
      <c r="E12" s="6" t="s">
        <v>1912</v>
      </c>
      <c r="F12" s="8" t="s">
        <v>112</v>
      </c>
      <c r="G12" s="8" t="s">
        <v>1913</v>
      </c>
      <c r="H12" s="31" t="s">
        <v>1914</v>
      </c>
      <c r="I12" s="8" t="s">
        <v>1915</v>
      </c>
      <c r="J12" s="8" t="s">
        <v>50</v>
      </c>
      <c r="K12" s="8" t="s">
        <v>51</v>
      </c>
      <c r="L12" s="6">
        <v>4.0E8</v>
      </c>
      <c r="M12" s="8" t="s">
        <v>47</v>
      </c>
      <c r="N12" s="8" t="s">
        <v>1916</v>
      </c>
      <c r="O12" s="8" t="s">
        <v>111</v>
      </c>
      <c r="P12" s="23">
        <v>43018.0</v>
      </c>
      <c r="Q12" s="6" t="s">
        <v>1912</v>
      </c>
      <c r="R12" s="23">
        <v>45575.0</v>
      </c>
      <c r="S12" s="8" t="s">
        <v>115</v>
      </c>
      <c r="T12" s="8" t="s">
        <v>117</v>
      </c>
      <c r="U12" s="8" t="s">
        <v>44</v>
      </c>
      <c r="V12" s="8" t="s">
        <v>116</v>
      </c>
      <c r="W12" s="8" t="s">
        <v>3338</v>
      </c>
      <c r="X12" s="7">
        <v>4419.0</v>
      </c>
      <c r="Y12" s="4" t="str">
        <f t="shared" si="1"/>
        <v>Aegea Finance SarlCALLABLEFIXEDUSDSr Unsecured</v>
      </c>
      <c r="Z12" s="4" t="str">
        <f>IFERROR(__xludf.DUMMYFUNCTION("FILTER(SLBs!$A$2:$A$293,SLBs!$AK$2:$AK$293=Y12)"),"#REF!")</f>
        <v>#REF!</v>
      </c>
    </row>
    <row r="13">
      <c r="A13" s="8">
        <v>12.0</v>
      </c>
      <c r="B13" s="8" t="s">
        <v>107</v>
      </c>
      <c r="C13" s="8" t="s">
        <v>110</v>
      </c>
      <c r="D13" s="8" t="s">
        <v>118</v>
      </c>
      <c r="E13" s="6" t="s">
        <v>1912</v>
      </c>
      <c r="F13" s="8" t="s">
        <v>112</v>
      </c>
      <c r="G13" s="8" t="s">
        <v>1917</v>
      </c>
      <c r="H13" s="31" t="s">
        <v>1918</v>
      </c>
      <c r="I13" s="8" t="s">
        <v>1919</v>
      </c>
      <c r="J13" s="8" t="s">
        <v>50</v>
      </c>
      <c r="K13" s="8" t="s">
        <v>51</v>
      </c>
      <c r="L13" s="6">
        <v>4.0E8</v>
      </c>
      <c r="M13" s="8" t="s">
        <v>47</v>
      </c>
      <c r="N13" s="8" t="s">
        <v>1916</v>
      </c>
      <c r="O13" s="8" t="s">
        <v>111</v>
      </c>
      <c r="P13" s="23">
        <v>43018.0</v>
      </c>
      <c r="Q13" s="6" t="s">
        <v>1912</v>
      </c>
      <c r="R13" s="23">
        <v>45575.0</v>
      </c>
      <c r="S13" s="8" t="s">
        <v>125</v>
      </c>
      <c r="T13" s="8" t="s">
        <v>117</v>
      </c>
      <c r="U13" s="8" t="s">
        <v>44</v>
      </c>
      <c r="V13" s="8" t="s">
        <v>116</v>
      </c>
      <c r="W13" s="8" t="s">
        <v>3339</v>
      </c>
      <c r="X13" s="7">
        <v>4419.0</v>
      </c>
      <c r="Y13" s="4" t="str">
        <f t="shared" si="1"/>
        <v>Aegea Finance SarlCALLABLEFIXEDUSDSr Unsecured</v>
      </c>
      <c r="Z13" s="4" t="str">
        <f>IFERROR(__xludf.DUMMYFUNCTION("FILTER(SLBs!$A$2:$A$293,SLBs!$AK$2:$AK$293=Y13)"),"#REF!")</f>
        <v>#REF!</v>
      </c>
    </row>
    <row r="14">
      <c r="A14" s="8">
        <v>13.0</v>
      </c>
      <c r="B14" s="8" t="s">
        <v>127</v>
      </c>
      <c r="C14" s="8" t="s">
        <v>130</v>
      </c>
      <c r="D14" s="8" t="s">
        <v>52</v>
      </c>
      <c r="E14" s="7">
        <v>1701.0</v>
      </c>
      <c r="F14" s="8" t="s">
        <v>41</v>
      </c>
      <c r="G14" s="8" t="s">
        <v>1849</v>
      </c>
      <c r="H14" s="31" t="s">
        <v>1850</v>
      </c>
      <c r="I14" s="8" t="s">
        <v>1851</v>
      </c>
      <c r="J14" s="8" t="s">
        <v>50</v>
      </c>
      <c r="K14" s="8" t="s">
        <v>51</v>
      </c>
      <c r="L14" s="6">
        <v>5.6058E8</v>
      </c>
      <c r="M14" s="8" t="s">
        <v>47</v>
      </c>
      <c r="N14" s="8" t="s">
        <v>1853</v>
      </c>
      <c r="O14" s="8" t="s">
        <v>41</v>
      </c>
      <c r="P14" s="23">
        <v>42894.0</v>
      </c>
      <c r="Q14" s="7">
        <v>1625.0</v>
      </c>
      <c r="R14" s="23">
        <v>46546.0</v>
      </c>
      <c r="S14" s="8" t="s">
        <v>46</v>
      </c>
      <c r="T14" s="8" t="s">
        <v>72</v>
      </c>
      <c r="U14" s="8" t="s">
        <v>44</v>
      </c>
      <c r="V14" s="8" t="s">
        <v>48</v>
      </c>
      <c r="W14" s="8" t="s">
        <v>3340</v>
      </c>
      <c r="X14" s="7">
        <v>3821.0</v>
      </c>
      <c r="Y14" s="4" t="str">
        <f t="shared" si="1"/>
        <v>Aeroporti di Roma SpACALLABLEFIXEDEURSr Unsecured</v>
      </c>
      <c r="Z14" s="4">
        <f>IFERROR(__xludf.DUMMYFUNCTION("FILTER(SLBs!$A$2:$A$293,SLBs!$AK$2:$AK$293=Y14)"),9.0)</f>
        <v>9</v>
      </c>
    </row>
    <row r="15">
      <c r="A15" s="8">
        <v>14.0</v>
      </c>
      <c r="B15" s="8" t="s">
        <v>66</v>
      </c>
      <c r="C15" s="8" t="s">
        <v>69</v>
      </c>
      <c r="D15" s="8" t="s">
        <v>52</v>
      </c>
      <c r="E15" s="8" t="s">
        <v>81</v>
      </c>
      <c r="F15" s="8" t="s">
        <v>41</v>
      </c>
      <c r="G15" s="8" t="s">
        <v>1966</v>
      </c>
      <c r="H15" s="31" t="s">
        <v>1967</v>
      </c>
      <c r="I15" s="8" t="s">
        <v>1968</v>
      </c>
      <c r="J15" s="8" t="s">
        <v>50</v>
      </c>
      <c r="K15" s="8" t="s">
        <v>51</v>
      </c>
      <c r="L15" s="6">
        <v>6.737665E8</v>
      </c>
      <c r="M15" s="8" t="s">
        <v>1970</v>
      </c>
      <c r="N15" s="8" t="s">
        <v>1971</v>
      </c>
      <c r="O15" s="8" t="s">
        <v>41</v>
      </c>
      <c r="P15" s="23">
        <v>43139.0</v>
      </c>
      <c r="Q15" s="7">
        <v>1625.0</v>
      </c>
      <c r="R15" s="23">
        <v>46791.0</v>
      </c>
      <c r="S15" s="8" t="s">
        <v>46</v>
      </c>
      <c r="T15" s="8" t="s">
        <v>72</v>
      </c>
      <c r="U15" s="8" t="s">
        <v>44</v>
      </c>
      <c r="V15" s="8" t="s">
        <v>48</v>
      </c>
      <c r="W15" s="8" t="s">
        <v>3341</v>
      </c>
      <c r="X15" s="7">
        <v>5924.0</v>
      </c>
      <c r="Y15" s="4" t="str">
        <f t="shared" si="1"/>
        <v>ASTM SpACALLABLEFIXEDEUR1st lien</v>
      </c>
      <c r="Z15" s="4" t="str">
        <f>IFERROR(__xludf.DUMMYFUNCTION("FILTER(SLBs!$A$2:$A$293,SLBs!$AK$2:$AK$293=Y15)"),"#N/A")</f>
        <v>#N/A</v>
      </c>
    </row>
    <row r="16">
      <c r="A16" s="8">
        <v>15.0</v>
      </c>
      <c r="B16" s="27" t="s">
        <v>66</v>
      </c>
      <c r="C16" s="27" t="s">
        <v>69</v>
      </c>
      <c r="D16" s="27" t="s">
        <v>52</v>
      </c>
      <c r="E16" s="34">
        <v>3439.0</v>
      </c>
      <c r="F16" s="27" t="s">
        <v>41</v>
      </c>
      <c r="G16" s="27" t="s">
        <v>2811</v>
      </c>
      <c r="H16" s="31" t="s">
        <v>2812</v>
      </c>
      <c r="I16" s="27" t="s">
        <v>2813</v>
      </c>
      <c r="J16" s="27" t="s">
        <v>50</v>
      </c>
      <c r="K16" s="27" t="s">
        <v>51</v>
      </c>
      <c r="L16" s="32">
        <v>6.83485E8</v>
      </c>
      <c r="M16" s="27" t="s">
        <v>1970</v>
      </c>
      <c r="N16" s="27" t="s">
        <v>1971</v>
      </c>
      <c r="O16" s="27" t="s">
        <v>41</v>
      </c>
      <c r="P16" s="33">
        <v>41683.0</v>
      </c>
      <c r="Q16" s="34">
        <v>3375.0</v>
      </c>
      <c r="R16" s="33">
        <v>45335.0</v>
      </c>
      <c r="S16" s="27" t="s">
        <v>46</v>
      </c>
      <c r="T16" s="27" t="s">
        <v>72</v>
      </c>
      <c r="U16" s="27" t="s">
        <v>142</v>
      </c>
      <c r="V16" s="27" t="s">
        <v>48</v>
      </c>
      <c r="W16" s="27" t="s">
        <v>3342</v>
      </c>
      <c r="X16" s="27" t="s">
        <v>81</v>
      </c>
      <c r="Y16" s="4" t="str">
        <f t="shared" si="1"/>
        <v>ASTM SpAAT MATURITYFIXEDEUR1st lien</v>
      </c>
      <c r="Z16" s="4" t="str">
        <f>IFERROR(__xludf.DUMMYFUNCTION("FILTER(SLBs!$A$2:$A$293,SLBs!$AK$2:$AK$293=Y16)"),"#N/A")</f>
        <v>#N/A</v>
      </c>
    </row>
    <row r="17">
      <c r="A17" s="8">
        <v>16.0</v>
      </c>
      <c r="B17" s="8" t="s">
        <v>184</v>
      </c>
      <c r="C17" s="8" t="s">
        <v>187</v>
      </c>
      <c r="D17" s="8" t="s">
        <v>52</v>
      </c>
      <c r="E17" s="8" t="s">
        <v>81</v>
      </c>
      <c r="F17" s="8" t="s">
        <v>95</v>
      </c>
      <c r="G17" s="8" t="s">
        <v>2233</v>
      </c>
      <c r="H17" s="31" t="s">
        <v>2234</v>
      </c>
      <c r="I17" s="8" t="s">
        <v>2235</v>
      </c>
      <c r="J17" s="8" t="s">
        <v>50</v>
      </c>
      <c r="K17" s="8" t="s">
        <v>51</v>
      </c>
      <c r="L17" s="6">
        <v>8.598E8</v>
      </c>
      <c r="M17" s="8" t="s">
        <v>47</v>
      </c>
      <c r="N17" s="8" t="s">
        <v>1937</v>
      </c>
      <c r="O17" s="8" t="s">
        <v>95</v>
      </c>
      <c r="P17" s="23">
        <v>43411.0</v>
      </c>
      <c r="Q17" s="6" t="s">
        <v>1883</v>
      </c>
      <c r="R17" s="23">
        <v>45784.0</v>
      </c>
      <c r="S17" s="8" t="s">
        <v>98</v>
      </c>
      <c r="T17" s="8" t="s">
        <v>178</v>
      </c>
      <c r="U17" s="8" t="s">
        <v>44</v>
      </c>
      <c r="V17" s="8" t="s">
        <v>48</v>
      </c>
      <c r="W17" s="8" t="s">
        <v>3343</v>
      </c>
      <c r="X17" s="7">
        <v>5835.0</v>
      </c>
      <c r="Y17" s="4" t="str">
        <f t="shared" si="1"/>
        <v>Atos SECALLABLEFIXEDEURSr Unsecured</v>
      </c>
      <c r="Z17" s="4">
        <f>IFERROR(__xludf.DUMMYFUNCTION("FILTER(SLBs!$A$2:$A$293,SLBs!$AK$2:$AK$293=Y17)"),17.0)</f>
        <v>17</v>
      </c>
    </row>
    <row r="18">
      <c r="A18" s="8">
        <v>17.0</v>
      </c>
      <c r="B18" s="8" t="s">
        <v>184</v>
      </c>
      <c r="C18" s="8" t="s">
        <v>187</v>
      </c>
      <c r="D18" s="8" t="s">
        <v>52</v>
      </c>
      <c r="E18" s="8" t="s">
        <v>81</v>
      </c>
      <c r="F18" s="8" t="s">
        <v>95</v>
      </c>
      <c r="G18" s="8" t="s">
        <v>2240</v>
      </c>
      <c r="H18" s="31" t="s">
        <v>2241</v>
      </c>
      <c r="I18" s="8" t="s">
        <v>2242</v>
      </c>
      <c r="J18" s="8" t="s">
        <v>50</v>
      </c>
      <c r="K18" s="8" t="s">
        <v>51</v>
      </c>
      <c r="L18" s="6">
        <v>8.0248E8</v>
      </c>
      <c r="M18" s="8" t="s">
        <v>47</v>
      </c>
      <c r="N18" s="8" t="s">
        <v>1937</v>
      </c>
      <c r="O18" s="8" t="s">
        <v>95</v>
      </c>
      <c r="P18" s="23">
        <v>43411.0</v>
      </c>
      <c r="Q18" s="6" t="s">
        <v>1874</v>
      </c>
      <c r="R18" s="23">
        <v>44688.0</v>
      </c>
      <c r="S18" s="8" t="s">
        <v>98</v>
      </c>
      <c r="T18" s="8" t="s">
        <v>178</v>
      </c>
      <c r="U18" s="8" t="s">
        <v>44</v>
      </c>
      <c r="V18" s="8" t="s">
        <v>48</v>
      </c>
      <c r="W18" s="8" t="s">
        <v>3344</v>
      </c>
      <c r="X18" s="7">
        <v>5835.0</v>
      </c>
      <c r="Y18" s="4" t="str">
        <f t="shared" si="1"/>
        <v>Atos SECALLABLEFIXEDEURSr Unsecured</v>
      </c>
      <c r="Z18" s="4">
        <f>IFERROR(__xludf.DUMMYFUNCTION("FILTER(SLBs!$A$2:$A$293,SLBs!$AK$2:$AK$293=Y18)"),17.0)</f>
        <v>17</v>
      </c>
    </row>
    <row r="19">
      <c r="A19" s="8">
        <v>18.0</v>
      </c>
      <c r="B19" s="8" t="s">
        <v>184</v>
      </c>
      <c r="C19" s="8" t="s">
        <v>187</v>
      </c>
      <c r="D19" s="8" t="s">
        <v>52</v>
      </c>
      <c r="E19" s="8" t="s">
        <v>81</v>
      </c>
      <c r="F19" s="8" t="s">
        <v>95</v>
      </c>
      <c r="G19" s="8" t="s">
        <v>2243</v>
      </c>
      <c r="H19" s="31" t="s">
        <v>2244</v>
      </c>
      <c r="I19" s="8" t="s">
        <v>2245</v>
      </c>
      <c r="J19" s="8" t="s">
        <v>50</v>
      </c>
      <c r="K19" s="8" t="s">
        <v>51</v>
      </c>
      <c r="L19" s="6">
        <v>4.0124E8</v>
      </c>
      <c r="M19" s="8" t="s">
        <v>47</v>
      </c>
      <c r="N19" s="8" t="s">
        <v>1812</v>
      </c>
      <c r="O19" s="8" t="s">
        <v>95</v>
      </c>
      <c r="P19" s="23">
        <v>43411.0</v>
      </c>
      <c r="Q19" s="6" t="s">
        <v>1797</v>
      </c>
      <c r="R19" s="23">
        <v>47064.0</v>
      </c>
      <c r="S19" s="8" t="s">
        <v>98</v>
      </c>
      <c r="T19" s="8" t="s">
        <v>178</v>
      </c>
      <c r="U19" s="8" t="s">
        <v>44</v>
      </c>
      <c r="V19" s="8" t="s">
        <v>48</v>
      </c>
      <c r="W19" s="8" t="s">
        <v>3345</v>
      </c>
      <c r="X19" s="7">
        <v>5835.0</v>
      </c>
      <c r="Y19" s="4" t="str">
        <f t="shared" si="1"/>
        <v>Atos SECALLABLEFIXEDEURSr Unsecured</v>
      </c>
      <c r="Z19" s="4">
        <f>IFERROR(__xludf.DUMMYFUNCTION("FILTER(SLBs!$A$2:$A$293,SLBs!$AK$2:$AK$293=Y19)"),17.0)</f>
        <v>17</v>
      </c>
    </row>
    <row r="20">
      <c r="A20" s="8">
        <v>19.0</v>
      </c>
      <c r="B20" s="8" t="s">
        <v>184</v>
      </c>
      <c r="C20" s="8" t="s">
        <v>187</v>
      </c>
      <c r="D20" s="8" t="s">
        <v>52</v>
      </c>
      <c r="E20" s="8" t="s">
        <v>81</v>
      </c>
      <c r="F20" s="8" t="s">
        <v>95</v>
      </c>
      <c r="G20" s="8" t="s">
        <v>3077</v>
      </c>
      <c r="H20" s="31" t="s">
        <v>3078</v>
      </c>
      <c r="I20" s="8" t="s">
        <v>3079</v>
      </c>
      <c r="J20" s="8" t="s">
        <v>50</v>
      </c>
      <c r="K20" s="8" t="s">
        <v>51</v>
      </c>
      <c r="L20" s="6">
        <v>3.34839E8</v>
      </c>
      <c r="M20" s="8" t="s">
        <v>47</v>
      </c>
      <c r="N20" s="8" t="s">
        <v>1777</v>
      </c>
      <c r="O20" s="8" t="s">
        <v>95</v>
      </c>
      <c r="P20" s="23">
        <v>42649.0</v>
      </c>
      <c r="Q20" s="7">
        <v>1444.0</v>
      </c>
      <c r="R20" s="23">
        <v>45205.0</v>
      </c>
      <c r="S20" s="8" t="s">
        <v>98</v>
      </c>
      <c r="T20" s="8" t="s">
        <v>81</v>
      </c>
      <c r="U20" s="8" t="s">
        <v>44</v>
      </c>
      <c r="V20" s="8" t="s">
        <v>48</v>
      </c>
      <c r="W20" s="8" t="s">
        <v>3346</v>
      </c>
      <c r="X20" s="6" t="s">
        <v>3347</v>
      </c>
      <c r="Y20" s="4" t="str">
        <f t="shared" si="1"/>
        <v>Atos SECALLABLEFIXEDEURSr Unsecured</v>
      </c>
      <c r="Z20" s="4">
        <f>IFERROR(__xludf.DUMMYFUNCTION("FILTER(SLBs!$A$2:$A$293,SLBs!$AK$2:$AK$293=Y20)"),17.0)</f>
        <v>17</v>
      </c>
    </row>
    <row r="21">
      <c r="A21" s="8">
        <v>20.0</v>
      </c>
      <c r="B21" s="8" t="s">
        <v>184</v>
      </c>
      <c r="C21" s="8" t="s">
        <v>187</v>
      </c>
      <c r="D21" s="8" t="s">
        <v>98</v>
      </c>
      <c r="E21" s="8" t="s">
        <v>81</v>
      </c>
      <c r="F21" s="8" t="s">
        <v>95</v>
      </c>
      <c r="G21" s="8" t="s">
        <v>3202</v>
      </c>
      <c r="H21" s="31" t="s">
        <v>3203</v>
      </c>
      <c r="I21" s="8" t="s">
        <v>3204</v>
      </c>
      <c r="J21" s="8" t="s">
        <v>50</v>
      </c>
      <c r="K21" s="8" t="s">
        <v>513</v>
      </c>
      <c r="L21" s="6">
        <v>5.53305E8</v>
      </c>
      <c r="M21" s="8" t="s">
        <v>47</v>
      </c>
      <c r="N21" s="8" t="s">
        <v>1812</v>
      </c>
      <c r="O21" s="8" t="s">
        <v>95</v>
      </c>
      <c r="P21" s="23">
        <v>43775.0</v>
      </c>
      <c r="Q21" s="6">
        <v>0.0</v>
      </c>
      <c r="R21" s="23">
        <v>45602.0</v>
      </c>
      <c r="S21" s="8" t="s">
        <v>98</v>
      </c>
      <c r="T21" s="8" t="s">
        <v>81</v>
      </c>
      <c r="U21" s="8" t="s">
        <v>511</v>
      </c>
      <c r="V21" s="8" t="s">
        <v>48</v>
      </c>
      <c r="W21" s="8" t="s">
        <v>3348</v>
      </c>
      <c r="X21" s="7">
        <v>7308.0</v>
      </c>
      <c r="Y21" s="4" t="str">
        <f t="shared" si="1"/>
        <v>Atos SECONVERTIBLEZERO COUPONEURSr Unsecured</v>
      </c>
      <c r="Z21" s="4" t="str">
        <f>IFERROR(__xludf.DUMMYFUNCTION("FILTER(SLBs!$A$2:$A$293,SLBs!$AK$2:$AK$293=Y21)"),"#N/A")</f>
        <v>#N/A</v>
      </c>
    </row>
    <row r="22">
      <c r="A22" s="8">
        <v>21.0</v>
      </c>
      <c r="B22" s="8" t="s">
        <v>184</v>
      </c>
      <c r="C22" s="8" t="s">
        <v>187</v>
      </c>
      <c r="D22" s="8" t="s">
        <v>52</v>
      </c>
      <c r="E22" s="8" t="s">
        <v>81</v>
      </c>
      <c r="F22" s="8" t="s">
        <v>95</v>
      </c>
      <c r="G22" s="8" t="s">
        <v>3284</v>
      </c>
      <c r="H22" s="31" t="s">
        <v>3285</v>
      </c>
      <c r="I22" s="8" t="s">
        <v>3286</v>
      </c>
      <c r="J22" s="8" t="s">
        <v>50</v>
      </c>
      <c r="K22" s="8" t="s">
        <v>51</v>
      </c>
      <c r="L22" s="6">
        <v>5.64815E7</v>
      </c>
      <c r="M22" s="8" t="s">
        <v>47</v>
      </c>
      <c r="N22" s="8" t="s">
        <v>98</v>
      </c>
      <c r="O22" s="8" t="s">
        <v>95</v>
      </c>
      <c r="P22" s="23">
        <v>43572.0</v>
      </c>
      <c r="Q22" s="7">
        <v>1125.0</v>
      </c>
      <c r="R22" s="23">
        <v>46129.0</v>
      </c>
      <c r="S22" s="8" t="s">
        <v>98</v>
      </c>
      <c r="T22" s="8" t="s">
        <v>81</v>
      </c>
      <c r="U22" s="8" t="s">
        <v>142</v>
      </c>
      <c r="V22" s="8" t="s">
        <v>48</v>
      </c>
      <c r="W22" s="8" t="s">
        <v>3349</v>
      </c>
      <c r="X22" s="7">
        <v>5835.0</v>
      </c>
      <c r="Y22" s="4" t="str">
        <f t="shared" si="1"/>
        <v>Atos SEAT MATURITYFIXEDEURSr Unsecured</v>
      </c>
      <c r="Z22" s="4" t="str">
        <f>IFERROR(__xludf.DUMMYFUNCTION("FILTER(SLBs!$A$2:$A$293,SLBs!$AK$2:$AK$293=Y22)"),"#N/A")</f>
        <v>#N/A</v>
      </c>
    </row>
    <row r="23">
      <c r="A23" s="8">
        <v>22.0</v>
      </c>
      <c r="B23" s="8" t="s">
        <v>194</v>
      </c>
      <c r="C23" s="8" t="s">
        <v>197</v>
      </c>
      <c r="D23" s="8" t="s">
        <v>52</v>
      </c>
      <c r="E23" s="8" t="s">
        <v>81</v>
      </c>
      <c r="F23" s="8" t="s">
        <v>198</v>
      </c>
      <c r="G23" s="8" t="s">
        <v>2237</v>
      </c>
      <c r="H23" s="31" t="s">
        <v>2238</v>
      </c>
      <c r="I23" s="8" t="s">
        <v>2239</v>
      </c>
      <c r="J23" s="8" t="s">
        <v>50</v>
      </c>
      <c r="K23" s="8" t="s">
        <v>51</v>
      </c>
      <c r="L23" s="6">
        <v>5.97265E7</v>
      </c>
      <c r="M23" s="8" t="s">
        <v>47</v>
      </c>
      <c r="N23" s="8" t="s">
        <v>98</v>
      </c>
      <c r="O23" s="8" t="s">
        <v>198</v>
      </c>
      <c r="P23" s="23">
        <v>43410.0</v>
      </c>
      <c r="Q23" s="7">
        <v>3845.0</v>
      </c>
      <c r="R23" s="23">
        <v>47063.0</v>
      </c>
      <c r="S23" s="8" t="s">
        <v>98</v>
      </c>
      <c r="T23" s="8" t="s">
        <v>81</v>
      </c>
      <c r="U23" s="8" t="s">
        <v>142</v>
      </c>
      <c r="V23" s="8" t="s">
        <v>1062</v>
      </c>
      <c r="W23" s="8" t="s">
        <v>3350</v>
      </c>
      <c r="X23" s="7">
        <v>5842.0</v>
      </c>
      <c r="Y23" s="4" t="str">
        <f t="shared" si="1"/>
        <v>Atrium Ljungberg ABAT MATURITYFIXEDNOKSr Unsecured</v>
      </c>
      <c r="Z23" s="4" t="str">
        <f>IFERROR(__xludf.DUMMYFUNCTION("FILTER(SLBs!$A$2:$A$293,SLBs!$AK$2:$AK$293=Y23)"),"#N/A")</f>
        <v>#N/A</v>
      </c>
    </row>
    <row r="24">
      <c r="A24" s="8">
        <v>23.0</v>
      </c>
      <c r="B24" s="8" t="s">
        <v>194</v>
      </c>
      <c r="C24" s="8" t="s">
        <v>197</v>
      </c>
      <c r="D24" s="8" t="s">
        <v>52</v>
      </c>
      <c r="E24" s="8" t="s">
        <v>81</v>
      </c>
      <c r="F24" s="8" t="s">
        <v>198</v>
      </c>
      <c r="G24" s="8" t="s">
        <v>2297</v>
      </c>
      <c r="H24" s="31" t="s">
        <v>2298</v>
      </c>
      <c r="I24" s="8" t="s">
        <v>2299</v>
      </c>
      <c r="J24" s="8" t="s">
        <v>50</v>
      </c>
      <c r="K24" s="8" t="s">
        <v>51</v>
      </c>
      <c r="L24" s="6">
        <v>5.82935E7</v>
      </c>
      <c r="M24" s="8" t="s">
        <v>47</v>
      </c>
      <c r="N24" s="8" t="s">
        <v>1777</v>
      </c>
      <c r="O24" s="8" t="s">
        <v>198</v>
      </c>
      <c r="P24" s="23">
        <v>43522.0</v>
      </c>
      <c r="Q24" s="7">
        <v>3225.0</v>
      </c>
      <c r="R24" s="23">
        <v>45348.0</v>
      </c>
      <c r="S24" s="8" t="s">
        <v>533</v>
      </c>
      <c r="T24" s="8" t="s">
        <v>81</v>
      </c>
      <c r="U24" s="8" t="s">
        <v>142</v>
      </c>
      <c r="V24" s="8" t="s">
        <v>1062</v>
      </c>
      <c r="W24" s="8" t="s">
        <v>3351</v>
      </c>
      <c r="X24" s="7">
        <v>5888.0</v>
      </c>
      <c r="Y24" s="4" t="str">
        <f t="shared" si="1"/>
        <v>Atrium Ljungberg ABAT MATURITYFIXEDNOKSr Unsecured</v>
      </c>
      <c r="Z24" s="4" t="str">
        <f>IFERROR(__xludf.DUMMYFUNCTION("FILTER(SLBs!$A$2:$A$293,SLBs!$AK$2:$AK$293=Y24)"),"#N/A")</f>
        <v>#N/A</v>
      </c>
    </row>
    <row r="25">
      <c r="A25" s="8">
        <v>24.0</v>
      </c>
      <c r="B25" s="8" t="s">
        <v>194</v>
      </c>
      <c r="C25" s="8" t="s">
        <v>197</v>
      </c>
      <c r="D25" s="8" t="s">
        <v>202</v>
      </c>
      <c r="E25" s="8" t="s">
        <v>81</v>
      </c>
      <c r="F25" s="8" t="s">
        <v>198</v>
      </c>
      <c r="G25" s="8" t="s">
        <v>2363</v>
      </c>
      <c r="H25" s="31" t="s">
        <v>2364</v>
      </c>
      <c r="I25" s="8" t="s">
        <v>2365</v>
      </c>
      <c r="J25" s="8" t="s">
        <v>50</v>
      </c>
      <c r="K25" s="8" t="s">
        <v>159</v>
      </c>
      <c r="L25" s="6">
        <v>5.3677E7</v>
      </c>
      <c r="M25" s="8" t="s">
        <v>47</v>
      </c>
      <c r="N25" s="8" t="s">
        <v>98</v>
      </c>
      <c r="O25" s="8" t="s">
        <v>198</v>
      </c>
      <c r="P25" s="23">
        <v>43879.0</v>
      </c>
      <c r="Q25" s="6" t="s">
        <v>2366</v>
      </c>
      <c r="R25" s="23">
        <v>46071.0</v>
      </c>
      <c r="S25" s="8" t="s">
        <v>98</v>
      </c>
      <c r="T25" s="8" t="s">
        <v>81</v>
      </c>
      <c r="U25" s="8" t="s">
        <v>142</v>
      </c>
      <c r="V25" s="8" t="s">
        <v>1062</v>
      </c>
      <c r="W25" s="8" t="s">
        <v>3352</v>
      </c>
      <c r="X25" s="7">
        <v>4806.0</v>
      </c>
      <c r="Y25" s="4" t="str">
        <f t="shared" si="1"/>
        <v>Atrium Ljungberg ABAT MATURITYFLOATINGNOKSr Unsecured</v>
      </c>
      <c r="Z25" s="4" t="str">
        <f>IFERROR(__xludf.DUMMYFUNCTION("FILTER(SLBs!$A$2:$A$293,SLBs!$AK$2:$AK$293=Y25)"),"#N/A")</f>
        <v>#N/A</v>
      </c>
    </row>
    <row r="26">
      <c r="A26" s="8">
        <v>25.0</v>
      </c>
      <c r="B26" s="8" t="s">
        <v>194</v>
      </c>
      <c r="C26" s="8" t="s">
        <v>197</v>
      </c>
      <c r="D26" s="8" t="s">
        <v>202</v>
      </c>
      <c r="E26" s="8" t="s">
        <v>81</v>
      </c>
      <c r="F26" s="8" t="s">
        <v>198</v>
      </c>
      <c r="G26" s="8" t="s">
        <v>2585</v>
      </c>
      <c r="H26" s="31" t="s">
        <v>2586</v>
      </c>
      <c r="I26" s="8" t="s">
        <v>2587</v>
      </c>
      <c r="J26" s="8" t="s">
        <v>50</v>
      </c>
      <c r="K26" s="8" t="s">
        <v>159</v>
      </c>
      <c r="L26" s="6">
        <v>2.30074E7</v>
      </c>
      <c r="M26" s="8" t="s">
        <v>47</v>
      </c>
      <c r="N26" s="8" t="s">
        <v>1777</v>
      </c>
      <c r="O26" s="8" t="s">
        <v>198</v>
      </c>
      <c r="P26" s="23">
        <v>44284.0</v>
      </c>
      <c r="Q26" s="7">
        <v>646.0</v>
      </c>
      <c r="R26" s="23">
        <v>45014.0</v>
      </c>
      <c r="S26" s="8" t="s">
        <v>533</v>
      </c>
      <c r="T26" s="8" t="s">
        <v>81</v>
      </c>
      <c r="U26" s="8" t="s">
        <v>142</v>
      </c>
      <c r="V26" s="8" t="s">
        <v>201</v>
      </c>
      <c r="W26" s="8" t="s">
        <v>3353</v>
      </c>
      <c r="X26" s="7">
        <v>3952.0</v>
      </c>
      <c r="Y26" s="4" t="str">
        <f t="shared" si="1"/>
        <v>Atrium Ljungberg ABAT MATURITYFLOATINGSEKSr Unsecured</v>
      </c>
      <c r="Z26" s="4">
        <f>IFERROR(__xludf.DUMMYFUNCTION("FILTER(SLBs!$A$2:$A$293,SLBs!$AK$2:$AK$293=Y26)"),18.0)</f>
        <v>18</v>
      </c>
    </row>
    <row r="27">
      <c r="A27" s="8">
        <v>26.0</v>
      </c>
      <c r="B27" s="8" t="s">
        <v>194</v>
      </c>
      <c r="C27" s="8" t="s">
        <v>197</v>
      </c>
      <c r="D27" s="8" t="s">
        <v>202</v>
      </c>
      <c r="E27" s="8" t="s">
        <v>81</v>
      </c>
      <c r="F27" s="8" t="s">
        <v>198</v>
      </c>
      <c r="G27" s="8" t="s">
        <v>3300</v>
      </c>
      <c r="H27" s="31" t="s">
        <v>3301</v>
      </c>
      <c r="I27" s="8" t="s">
        <v>3302</v>
      </c>
      <c r="J27" s="8" t="s">
        <v>50</v>
      </c>
      <c r="K27" s="8" t="s">
        <v>159</v>
      </c>
      <c r="L27" s="6">
        <v>5.17825E7</v>
      </c>
      <c r="M27" s="8" t="s">
        <v>47</v>
      </c>
      <c r="N27" s="8" t="s">
        <v>98</v>
      </c>
      <c r="O27" s="8" t="s">
        <v>198</v>
      </c>
      <c r="P27" s="23">
        <v>43606.0</v>
      </c>
      <c r="Q27" s="7">
        <v>906.0</v>
      </c>
      <c r="R27" s="23">
        <v>44886.0</v>
      </c>
      <c r="S27" s="8" t="s">
        <v>533</v>
      </c>
      <c r="T27" s="8" t="s">
        <v>81</v>
      </c>
      <c r="U27" s="8" t="s">
        <v>142</v>
      </c>
      <c r="V27" s="8" t="s">
        <v>201</v>
      </c>
      <c r="W27" s="8" t="s">
        <v>3354</v>
      </c>
      <c r="X27" s="7">
        <v>6461.0</v>
      </c>
      <c r="Y27" s="4" t="str">
        <f t="shared" si="1"/>
        <v>Atrium Ljungberg ABAT MATURITYFLOATINGSEKSr Unsecured</v>
      </c>
      <c r="Z27" s="4">
        <f>IFERROR(__xludf.DUMMYFUNCTION("FILTER(SLBs!$A$2:$A$293,SLBs!$AK$2:$AK$293=Y27)"),18.0)</f>
        <v>18</v>
      </c>
    </row>
    <row r="28">
      <c r="A28" s="8">
        <v>27.0</v>
      </c>
      <c r="B28" s="8" t="s">
        <v>239</v>
      </c>
      <c r="C28" s="8" t="s">
        <v>242</v>
      </c>
      <c r="D28" s="8" t="s">
        <v>118</v>
      </c>
      <c r="E28" s="8" t="s">
        <v>81</v>
      </c>
      <c r="F28" s="8" t="s">
        <v>212</v>
      </c>
      <c r="G28" s="8" t="s">
        <v>2098</v>
      </c>
      <c r="H28" s="31" t="s">
        <v>98</v>
      </c>
      <c r="I28" s="8" t="s">
        <v>2099</v>
      </c>
      <c r="J28" s="8" t="s">
        <v>50</v>
      </c>
      <c r="K28" s="8" t="s">
        <v>159</v>
      </c>
      <c r="L28" s="6">
        <v>6.732234E7</v>
      </c>
      <c r="M28" s="8" t="s">
        <v>47</v>
      </c>
      <c r="N28" s="8" t="s">
        <v>98</v>
      </c>
      <c r="O28" s="8" t="s">
        <v>212</v>
      </c>
      <c r="P28" s="23">
        <v>43300.0</v>
      </c>
      <c r="Q28" s="6">
        <v>0.0</v>
      </c>
      <c r="R28" s="23">
        <v>45126.0</v>
      </c>
      <c r="S28" s="8" t="s">
        <v>171</v>
      </c>
      <c r="T28" s="8" t="s">
        <v>81</v>
      </c>
      <c r="U28" s="8" t="s">
        <v>142</v>
      </c>
      <c r="V28" s="8" t="s">
        <v>48</v>
      </c>
      <c r="W28" s="8" t="s">
        <v>3355</v>
      </c>
      <c r="X28" s="7">
        <v>5833.0</v>
      </c>
      <c r="Y28" s="4" t="str">
        <f t="shared" si="1"/>
        <v>BayWa AGAT MATURITYFLOATINGEURSr Unsecured</v>
      </c>
      <c r="Z28" s="4">
        <f>IFERROR(__xludf.DUMMYFUNCTION("FILTER(SLBs!$A$2:$A$293,SLBs!$AK$2:$AK$293=Y28)"),25.0)</f>
        <v>25</v>
      </c>
    </row>
    <row r="29">
      <c r="A29" s="8">
        <v>28.0</v>
      </c>
      <c r="B29" s="8" t="s">
        <v>239</v>
      </c>
      <c r="C29" s="8" t="s">
        <v>242</v>
      </c>
      <c r="D29" s="8" t="s">
        <v>118</v>
      </c>
      <c r="E29" s="8" t="s">
        <v>81</v>
      </c>
      <c r="F29" s="8" t="s">
        <v>212</v>
      </c>
      <c r="G29" s="8" t="s">
        <v>2100</v>
      </c>
      <c r="H29" s="31" t="s">
        <v>98</v>
      </c>
      <c r="I29" s="8" t="s">
        <v>2101</v>
      </c>
      <c r="J29" s="8" t="s">
        <v>50</v>
      </c>
      <c r="K29" s="8" t="s">
        <v>159</v>
      </c>
      <c r="L29" s="6">
        <v>6.732234E7</v>
      </c>
      <c r="M29" s="8" t="s">
        <v>47</v>
      </c>
      <c r="N29" s="8" t="s">
        <v>98</v>
      </c>
      <c r="O29" s="8" t="s">
        <v>212</v>
      </c>
      <c r="P29" s="23">
        <v>43300.0</v>
      </c>
      <c r="Q29" s="6">
        <v>0.0</v>
      </c>
      <c r="R29" s="23">
        <v>45857.0</v>
      </c>
      <c r="S29" s="8" t="s">
        <v>167</v>
      </c>
      <c r="T29" s="8" t="s">
        <v>81</v>
      </c>
      <c r="U29" s="8" t="s">
        <v>142</v>
      </c>
      <c r="V29" s="8" t="s">
        <v>48</v>
      </c>
      <c r="W29" s="8" t="s">
        <v>3356</v>
      </c>
      <c r="X29" s="7">
        <v>5833.0</v>
      </c>
      <c r="Y29" s="4" t="str">
        <f t="shared" si="1"/>
        <v>BayWa AGAT MATURITYFLOATINGEURSr Unsecured</v>
      </c>
      <c r="Z29" s="4">
        <f>IFERROR(__xludf.DUMMYFUNCTION("FILTER(SLBs!$A$2:$A$293,SLBs!$AK$2:$AK$293=Y29)"),25.0)</f>
        <v>25</v>
      </c>
    </row>
    <row r="30">
      <c r="A30" s="8">
        <v>29.0</v>
      </c>
      <c r="B30" s="8" t="s">
        <v>239</v>
      </c>
      <c r="C30" s="8" t="s">
        <v>242</v>
      </c>
      <c r="D30" s="8" t="s">
        <v>118</v>
      </c>
      <c r="E30" s="8" t="s">
        <v>81</v>
      </c>
      <c r="F30" s="8" t="s">
        <v>212</v>
      </c>
      <c r="G30" s="8" t="s">
        <v>2194</v>
      </c>
      <c r="H30" s="31" t="s">
        <v>98</v>
      </c>
      <c r="I30" s="8" t="s">
        <v>2195</v>
      </c>
      <c r="J30" s="8" t="s">
        <v>50</v>
      </c>
      <c r="K30" s="8" t="s">
        <v>159</v>
      </c>
      <c r="L30" s="6">
        <v>7.96047E7</v>
      </c>
      <c r="M30" s="8" t="s">
        <v>47</v>
      </c>
      <c r="N30" s="8" t="s">
        <v>1937</v>
      </c>
      <c r="O30" s="8" t="s">
        <v>212</v>
      </c>
      <c r="P30" s="23">
        <v>43398.0</v>
      </c>
      <c r="Q30" s="6">
        <v>0.0</v>
      </c>
      <c r="R30" s="23">
        <v>45224.0</v>
      </c>
      <c r="S30" s="8" t="s">
        <v>171</v>
      </c>
      <c r="T30" s="8" t="s">
        <v>81</v>
      </c>
      <c r="U30" s="8" t="s">
        <v>142</v>
      </c>
      <c r="V30" s="8" t="s">
        <v>48</v>
      </c>
      <c r="W30" s="8" t="s">
        <v>3357</v>
      </c>
      <c r="X30" s="7">
        <v>6076.0</v>
      </c>
      <c r="Y30" s="4" t="str">
        <f t="shared" si="1"/>
        <v>BayWa AGAT MATURITYFLOATINGEURSr Unsecured</v>
      </c>
      <c r="Z30" s="4">
        <f>IFERROR(__xludf.DUMMYFUNCTION("FILTER(SLBs!$A$2:$A$293,SLBs!$AK$2:$AK$293=Y30)"),25.0)</f>
        <v>25</v>
      </c>
    </row>
    <row r="31">
      <c r="A31" s="8">
        <v>30.0</v>
      </c>
      <c r="B31" s="8" t="s">
        <v>239</v>
      </c>
      <c r="C31" s="8" t="s">
        <v>242</v>
      </c>
      <c r="D31" s="8" t="s">
        <v>118</v>
      </c>
      <c r="E31" s="8" t="s">
        <v>81</v>
      </c>
      <c r="F31" s="8" t="s">
        <v>212</v>
      </c>
      <c r="G31" s="8" t="s">
        <v>2196</v>
      </c>
      <c r="H31" s="31" t="s">
        <v>98</v>
      </c>
      <c r="I31" s="8" t="s">
        <v>2197</v>
      </c>
      <c r="J31" s="8" t="s">
        <v>50</v>
      </c>
      <c r="K31" s="8" t="s">
        <v>159</v>
      </c>
      <c r="L31" s="6">
        <v>7.96047E7</v>
      </c>
      <c r="M31" s="8" t="s">
        <v>47</v>
      </c>
      <c r="N31" s="8" t="s">
        <v>1937</v>
      </c>
      <c r="O31" s="8" t="s">
        <v>212</v>
      </c>
      <c r="P31" s="23">
        <v>43398.0</v>
      </c>
      <c r="Q31" s="6">
        <v>0.0</v>
      </c>
      <c r="R31" s="23">
        <v>45955.0</v>
      </c>
      <c r="S31" s="8" t="s">
        <v>167</v>
      </c>
      <c r="T31" s="8" t="s">
        <v>81</v>
      </c>
      <c r="U31" s="8" t="s">
        <v>142</v>
      </c>
      <c r="V31" s="8" t="s">
        <v>48</v>
      </c>
      <c r="W31" s="8" t="s">
        <v>3358</v>
      </c>
      <c r="X31" s="7">
        <v>6076.0</v>
      </c>
      <c r="Y31" s="4" t="str">
        <f t="shared" si="1"/>
        <v>BayWa AGAT MATURITYFLOATINGEURSr Unsecured</v>
      </c>
      <c r="Z31" s="4">
        <f>IFERROR(__xludf.DUMMYFUNCTION("FILTER(SLBs!$A$2:$A$293,SLBs!$AK$2:$AK$293=Y31)"),25.0)</f>
        <v>25</v>
      </c>
    </row>
    <row r="32">
      <c r="A32" s="8">
        <v>31.0</v>
      </c>
      <c r="B32" s="8" t="s">
        <v>239</v>
      </c>
      <c r="C32" s="8" t="s">
        <v>242</v>
      </c>
      <c r="D32" s="8" t="s">
        <v>118</v>
      </c>
      <c r="E32" s="8" t="s">
        <v>81</v>
      </c>
      <c r="F32" s="8" t="s">
        <v>212</v>
      </c>
      <c r="G32" s="8" t="s">
        <v>2198</v>
      </c>
      <c r="H32" s="31" t="s">
        <v>98</v>
      </c>
      <c r="I32" s="8" t="s">
        <v>2199</v>
      </c>
      <c r="J32" s="8" t="s">
        <v>50</v>
      </c>
      <c r="K32" s="8" t="s">
        <v>159</v>
      </c>
      <c r="L32" s="6">
        <v>7.96047E7</v>
      </c>
      <c r="M32" s="8" t="s">
        <v>47</v>
      </c>
      <c r="N32" s="8" t="s">
        <v>1937</v>
      </c>
      <c r="O32" s="8" t="s">
        <v>212</v>
      </c>
      <c r="P32" s="23">
        <v>43398.0</v>
      </c>
      <c r="Q32" s="6">
        <v>0.0</v>
      </c>
      <c r="R32" s="23">
        <v>47051.0</v>
      </c>
      <c r="S32" s="8" t="s">
        <v>257</v>
      </c>
      <c r="T32" s="8" t="s">
        <v>81</v>
      </c>
      <c r="U32" s="8" t="s">
        <v>142</v>
      </c>
      <c r="V32" s="8" t="s">
        <v>48</v>
      </c>
      <c r="W32" s="8" t="s">
        <v>3359</v>
      </c>
      <c r="X32" s="7">
        <v>6076.0</v>
      </c>
      <c r="Y32" s="4" t="str">
        <f t="shared" si="1"/>
        <v>BayWa AGAT MATURITYFLOATINGEURSr Unsecured</v>
      </c>
      <c r="Z32" s="4">
        <f>IFERROR(__xludf.DUMMYFUNCTION("FILTER(SLBs!$A$2:$A$293,SLBs!$AK$2:$AK$293=Y32)"),25.0)</f>
        <v>25</v>
      </c>
    </row>
    <row r="33">
      <c r="A33" s="8">
        <v>32.0</v>
      </c>
      <c r="B33" s="8" t="s">
        <v>262</v>
      </c>
      <c r="C33" s="8" t="s">
        <v>265</v>
      </c>
      <c r="D33" s="8" t="s">
        <v>52</v>
      </c>
      <c r="E33" s="8" t="s">
        <v>81</v>
      </c>
      <c r="F33" s="8" t="s">
        <v>212</v>
      </c>
      <c r="G33" s="8" t="s">
        <v>1798</v>
      </c>
      <c r="H33" s="31" t="s">
        <v>1799</v>
      </c>
      <c r="I33" s="8" t="s">
        <v>1800</v>
      </c>
      <c r="J33" s="8" t="s">
        <v>50</v>
      </c>
      <c r="K33" s="8" t="s">
        <v>51</v>
      </c>
      <c r="L33" s="6">
        <v>5.27325E8</v>
      </c>
      <c r="M33" s="8" t="s">
        <v>319</v>
      </c>
      <c r="N33" s="8" t="s">
        <v>98</v>
      </c>
      <c r="O33" s="8" t="s">
        <v>212</v>
      </c>
      <c r="P33" s="23">
        <v>42788.0</v>
      </c>
      <c r="Q33" s="7">
        <v>375.0</v>
      </c>
      <c r="R33" s="23">
        <v>45709.0</v>
      </c>
      <c r="S33" s="8">
        <v>200.0</v>
      </c>
      <c r="T33" s="8" t="s">
        <v>178</v>
      </c>
      <c r="U33" s="8" t="s">
        <v>142</v>
      </c>
      <c r="V33" s="8" t="s">
        <v>48</v>
      </c>
      <c r="W33" s="8" t="s">
        <v>3360</v>
      </c>
      <c r="X33" s="7">
        <v>4185.0</v>
      </c>
      <c r="Y33" s="4" t="str">
        <f t="shared" si="1"/>
        <v>Berlin Hyp AGAT MATURITYFIXEDEURSecured</v>
      </c>
      <c r="Z33" s="4" t="str">
        <f>IFERROR(__xludf.DUMMYFUNCTION("FILTER(SLBs!$A$2:$A$293,SLBs!$AK$2:$AK$293=Y33)"),"#N/A")</f>
        <v>#N/A</v>
      </c>
    </row>
    <row r="34">
      <c r="A34" s="8">
        <v>33.0</v>
      </c>
      <c r="B34" s="8" t="s">
        <v>262</v>
      </c>
      <c r="C34" s="8" t="s">
        <v>265</v>
      </c>
      <c r="D34" s="8" t="s">
        <v>52</v>
      </c>
      <c r="E34" s="8" t="s">
        <v>81</v>
      </c>
      <c r="F34" s="8" t="s">
        <v>212</v>
      </c>
      <c r="G34" s="8" t="s">
        <v>1884</v>
      </c>
      <c r="H34" s="31" t="s">
        <v>1885</v>
      </c>
      <c r="I34" s="8" t="s">
        <v>1886</v>
      </c>
      <c r="J34" s="8" t="s">
        <v>50</v>
      </c>
      <c r="K34" s="8" t="s">
        <v>51</v>
      </c>
      <c r="L34" s="6">
        <v>5.95155E8</v>
      </c>
      <c r="M34" s="8" t="s">
        <v>319</v>
      </c>
      <c r="N34" s="8" t="s">
        <v>1777</v>
      </c>
      <c r="O34" s="8" t="s">
        <v>212</v>
      </c>
      <c r="P34" s="23">
        <v>42983.0</v>
      </c>
      <c r="Q34" s="7">
        <v>125.0</v>
      </c>
      <c r="R34" s="23">
        <v>45296.0</v>
      </c>
      <c r="S34" s="8">
        <v>203.0</v>
      </c>
      <c r="T34" s="8" t="s">
        <v>178</v>
      </c>
      <c r="U34" s="8" t="s">
        <v>142</v>
      </c>
      <c r="V34" s="8" t="s">
        <v>48</v>
      </c>
      <c r="W34" s="8" t="s">
        <v>3361</v>
      </c>
      <c r="X34" s="7">
        <v>4183.0</v>
      </c>
      <c r="Y34" s="4" t="str">
        <f t="shared" si="1"/>
        <v>Berlin Hyp AGAT MATURITYFIXEDEURSecured</v>
      </c>
      <c r="Z34" s="4" t="str">
        <f>IFERROR(__xludf.DUMMYFUNCTION("FILTER(SLBs!$A$2:$A$293,SLBs!$AK$2:$AK$293=Y34)"),"#N/A")</f>
        <v>#N/A</v>
      </c>
    </row>
    <row r="35">
      <c r="A35" s="8">
        <v>34.0</v>
      </c>
      <c r="B35" s="8" t="s">
        <v>262</v>
      </c>
      <c r="C35" s="8" t="s">
        <v>265</v>
      </c>
      <c r="D35" s="8" t="s">
        <v>202</v>
      </c>
      <c r="E35" s="8" t="s">
        <v>81</v>
      </c>
      <c r="F35" s="8" t="s">
        <v>212</v>
      </c>
      <c r="G35" s="8" t="s">
        <v>1983</v>
      </c>
      <c r="H35" s="31" t="s">
        <v>1984</v>
      </c>
      <c r="I35" s="8" t="s">
        <v>1985</v>
      </c>
      <c r="J35" s="8" t="s">
        <v>50</v>
      </c>
      <c r="K35" s="8" t="s">
        <v>159</v>
      </c>
      <c r="L35" s="6">
        <v>6.2358E7</v>
      </c>
      <c r="M35" s="8" t="s">
        <v>319</v>
      </c>
      <c r="N35" s="8" t="s">
        <v>1777</v>
      </c>
      <c r="O35" s="8" t="s">
        <v>212</v>
      </c>
      <c r="P35" s="23">
        <v>43146.0</v>
      </c>
      <c r="Q35" s="6">
        <v>0.0</v>
      </c>
      <c r="R35" s="23">
        <v>44972.0</v>
      </c>
      <c r="S35" s="8" t="s">
        <v>46</v>
      </c>
      <c r="T35" s="8" t="s">
        <v>178</v>
      </c>
      <c r="U35" s="8" t="s">
        <v>142</v>
      </c>
      <c r="V35" s="8" t="s">
        <v>48</v>
      </c>
      <c r="W35" s="8" t="s">
        <v>3362</v>
      </c>
      <c r="X35" s="7">
        <v>5712.0</v>
      </c>
      <c r="Y35" s="4" t="str">
        <f t="shared" si="1"/>
        <v>Berlin Hyp AGAT MATURITYFLOATINGEURSecured</v>
      </c>
      <c r="Z35" s="4" t="str">
        <f>IFERROR(__xludf.DUMMYFUNCTION("FILTER(SLBs!$A$2:$A$293,SLBs!$AK$2:$AK$293=Y35)"),"#N/A")</f>
        <v>#N/A</v>
      </c>
    </row>
    <row r="36">
      <c r="A36" s="8">
        <v>35.0</v>
      </c>
      <c r="B36" s="8" t="s">
        <v>262</v>
      </c>
      <c r="C36" s="8" t="s">
        <v>265</v>
      </c>
      <c r="D36" s="8" t="s">
        <v>52</v>
      </c>
      <c r="E36" s="8" t="s">
        <v>81</v>
      </c>
      <c r="F36" s="8" t="s">
        <v>212</v>
      </c>
      <c r="G36" s="8" t="s">
        <v>1986</v>
      </c>
      <c r="H36" s="31" t="s">
        <v>1987</v>
      </c>
      <c r="I36" s="8" t="s">
        <v>1988</v>
      </c>
      <c r="J36" s="8" t="s">
        <v>50</v>
      </c>
      <c r="K36" s="8" t="s">
        <v>51</v>
      </c>
      <c r="L36" s="6">
        <v>6.15385E8</v>
      </c>
      <c r="M36" s="8" t="s">
        <v>319</v>
      </c>
      <c r="N36" s="8" t="s">
        <v>98</v>
      </c>
      <c r="O36" s="8" t="s">
        <v>212</v>
      </c>
      <c r="P36" s="23">
        <v>43157.0</v>
      </c>
      <c r="Q36" s="6" t="s">
        <v>1874</v>
      </c>
      <c r="R36" s="23">
        <v>46079.0</v>
      </c>
      <c r="S36" s="8">
        <v>207.0</v>
      </c>
      <c r="T36" s="8" t="s">
        <v>178</v>
      </c>
      <c r="U36" s="8" t="s">
        <v>142</v>
      </c>
      <c r="V36" s="8" t="s">
        <v>48</v>
      </c>
      <c r="W36" s="8" t="s">
        <v>3363</v>
      </c>
      <c r="X36" s="7">
        <v>5869.0</v>
      </c>
      <c r="Y36" s="4" t="str">
        <f t="shared" si="1"/>
        <v>Berlin Hyp AGAT MATURITYFIXEDEURSecured</v>
      </c>
      <c r="Z36" s="4" t="str">
        <f>IFERROR(__xludf.DUMMYFUNCTION("FILTER(SLBs!$A$2:$A$293,SLBs!$AK$2:$AK$293=Y36)"),"#N/A")</f>
        <v>#N/A</v>
      </c>
    </row>
    <row r="37">
      <c r="A37" s="8">
        <v>36.0</v>
      </c>
      <c r="B37" s="8" t="s">
        <v>262</v>
      </c>
      <c r="C37" s="8" t="s">
        <v>265</v>
      </c>
      <c r="D37" s="8" t="s">
        <v>52</v>
      </c>
      <c r="E37" s="8" t="s">
        <v>81</v>
      </c>
      <c r="F37" s="8" t="s">
        <v>212</v>
      </c>
      <c r="G37" s="8" t="s">
        <v>2085</v>
      </c>
      <c r="H37" s="31" t="s">
        <v>2086</v>
      </c>
      <c r="I37" s="8" t="s">
        <v>2087</v>
      </c>
      <c r="J37" s="8" t="s">
        <v>50</v>
      </c>
      <c r="K37" s="8" t="s">
        <v>51</v>
      </c>
      <c r="L37" s="6">
        <v>8.747925E8</v>
      </c>
      <c r="M37" s="8" t="s">
        <v>319</v>
      </c>
      <c r="N37" s="8" t="s">
        <v>1777</v>
      </c>
      <c r="O37" s="8" t="s">
        <v>212</v>
      </c>
      <c r="P37" s="23">
        <v>43250.0</v>
      </c>
      <c r="Q37" s="6" t="s">
        <v>2089</v>
      </c>
      <c r="R37" s="23">
        <v>45076.0</v>
      </c>
      <c r="S37" s="8" t="s">
        <v>46</v>
      </c>
      <c r="T37" s="8" t="s">
        <v>178</v>
      </c>
      <c r="U37" s="8" t="s">
        <v>142</v>
      </c>
      <c r="V37" s="8" t="s">
        <v>48</v>
      </c>
      <c r="W37" s="8" t="s">
        <v>3364</v>
      </c>
      <c r="X37" s="7">
        <v>6134.0</v>
      </c>
      <c r="Y37" s="4" t="str">
        <f t="shared" si="1"/>
        <v>Berlin Hyp AGAT MATURITYFIXEDEURSecured</v>
      </c>
      <c r="Z37" s="4" t="str">
        <f>IFERROR(__xludf.DUMMYFUNCTION("FILTER(SLBs!$A$2:$A$293,SLBs!$AK$2:$AK$293=Y37)"),"#N/A")</f>
        <v>#N/A</v>
      </c>
    </row>
    <row r="38">
      <c r="A38" s="8">
        <v>37.0</v>
      </c>
      <c r="B38" s="8" t="s">
        <v>262</v>
      </c>
      <c r="C38" s="8" t="s">
        <v>265</v>
      </c>
      <c r="D38" s="8" t="s">
        <v>52</v>
      </c>
      <c r="E38" s="8" t="s">
        <v>81</v>
      </c>
      <c r="F38" s="8" t="s">
        <v>212</v>
      </c>
      <c r="G38" s="8" t="s">
        <v>2136</v>
      </c>
      <c r="H38" s="31" t="s">
        <v>2137</v>
      </c>
      <c r="I38" s="8" t="s">
        <v>2138</v>
      </c>
      <c r="J38" s="8" t="s">
        <v>50</v>
      </c>
      <c r="K38" s="8" t="s">
        <v>51</v>
      </c>
      <c r="L38" s="6">
        <v>8.81025E8</v>
      </c>
      <c r="M38" s="8" t="s">
        <v>319</v>
      </c>
      <c r="N38" s="8" t="s">
        <v>1777</v>
      </c>
      <c r="O38" s="8" t="s">
        <v>212</v>
      </c>
      <c r="P38" s="23">
        <v>43290.0</v>
      </c>
      <c r="Q38" s="6">
        <v>0.0</v>
      </c>
      <c r="R38" s="23">
        <v>44844.0</v>
      </c>
      <c r="S38" s="8" t="s">
        <v>46</v>
      </c>
      <c r="T38" s="8" t="s">
        <v>178</v>
      </c>
      <c r="U38" s="8" t="s">
        <v>142</v>
      </c>
      <c r="V38" s="8" t="s">
        <v>48</v>
      </c>
      <c r="W38" s="8" t="s">
        <v>3365</v>
      </c>
      <c r="X38" s="7">
        <v>5983.0</v>
      </c>
      <c r="Y38" s="4" t="str">
        <f t="shared" si="1"/>
        <v>Berlin Hyp AGAT MATURITYFIXEDEURSecured</v>
      </c>
      <c r="Z38" s="4" t="str">
        <f>IFERROR(__xludf.DUMMYFUNCTION("FILTER(SLBs!$A$2:$A$293,SLBs!$AK$2:$AK$293=Y38)"),"#N/A")</f>
        <v>#N/A</v>
      </c>
    </row>
    <row r="39">
      <c r="A39" s="8">
        <v>38.0</v>
      </c>
      <c r="B39" s="8" t="s">
        <v>262</v>
      </c>
      <c r="C39" s="8" t="s">
        <v>265</v>
      </c>
      <c r="D39" s="8" t="s">
        <v>52</v>
      </c>
      <c r="E39" s="6" t="s">
        <v>2149</v>
      </c>
      <c r="F39" s="8" t="s">
        <v>212</v>
      </c>
      <c r="G39" s="8" t="s">
        <v>2150</v>
      </c>
      <c r="H39" s="31" t="s">
        <v>2151</v>
      </c>
      <c r="I39" s="8" t="s">
        <v>2152</v>
      </c>
      <c r="J39" s="8" t="s">
        <v>50</v>
      </c>
      <c r="K39" s="8" t="s">
        <v>51</v>
      </c>
      <c r="L39" s="6">
        <v>5.84405E8</v>
      </c>
      <c r="M39" s="8" t="s">
        <v>268</v>
      </c>
      <c r="N39" s="8" t="s">
        <v>98</v>
      </c>
      <c r="O39" s="8" t="s">
        <v>212</v>
      </c>
      <c r="P39" s="23">
        <v>43339.0</v>
      </c>
      <c r="Q39" s="7">
        <v>375.0</v>
      </c>
      <c r="R39" s="23">
        <v>45166.0</v>
      </c>
      <c r="S39" s="8" t="s">
        <v>46</v>
      </c>
      <c r="T39" s="8" t="s">
        <v>269</v>
      </c>
      <c r="U39" s="8" t="s">
        <v>142</v>
      </c>
      <c r="V39" s="8" t="s">
        <v>48</v>
      </c>
      <c r="W39" s="8" t="s">
        <v>3366</v>
      </c>
      <c r="X39" s="7">
        <v>5628.0</v>
      </c>
      <c r="Y39" s="4" t="str">
        <f t="shared" si="1"/>
        <v>Berlin Hyp AGAT MATURITYFIXEDEURSr Preferred</v>
      </c>
      <c r="Z39" s="4">
        <f>IFERROR(__xludf.DUMMYFUNCTION("FILTER(SLBs!$A$2:$A$293,SLBs!$AK$2:$AK$293=Y39)"),30.0)</f>
        <v>30</v>
      </c>
    </row>
    <row r="40">
      <c r="A40" s="8">
        <v>39.0</v>
      </c>
      <c r="B40" s="8" t="s">
        <v>262</v>
      </c>
      <c r="C40" s="8" t="s">
        <v>265</v>
      </c>
      <c r="D40" s="8" t="s">
        <v>52</v>
      </c>
      <c r="E40" s="8" t="s">
        <v>81</v>
      </c>
      <c r="F40" s="8" t="s">
        <v>212</v>
      </c>
      <c r="G40" s="8" t="s">
        <v>2271</v>
      </c>
      <c r="H40" s="31" t="s">
        <v>2272</v>
      </c>
      <c r="I40" s="8" t="s">
        <v>2273</v>
      </c>
      <c r="J40" s="8" t="s">
        <v>50</v>
      </c>
      <c r="K40" s="8" t="s">
        <v>51</v>
      </c>
      <c r="L40" s="6">
        <v>1.13767E7</v>
      </c>
      <c r="M40" s="8" t="s">
        <v>319</v>
      </c>
      <c r="N40" s="8" t="s">
        <v>98</v>
      </c>
      <c r="O40" s="8" t="s">
        <v>212</v>
      </c>
      <c r="P40" s="23">
        <v>43446.0</v>
      </c>
      <c r="Q40" s="6" t="s">
        <v>2274</v>
      </c>
      <c r="R40" s="23">
        <v>47099.0</v>
      </c>
      <c r="S40" s="8">
        <v>212.0</v>
      </c>
      <c r="T40" s="8" t="s">
        <v>178</v>
      </c>
      <c r="U40" s="8" t="s">
        <v>142</v>
      </c>
      <c r="V40" s="8" t="s">
        <v>48</v>
      </c>
      <c r="W40" s="8" t="s">
        <v>3367</v>
      </c>
      <c r="X40" s="7">
        <v>6418.0</v>
      </c>
      <c r="Y40" s="4" t="str">
        <f t="shared" si="1"/>
        <v>Berlin Hyp AGAT MATURITYFIXEDEURSecured</v>
      </c>
      <c r="Z40" s="4" t="str">
        <f>IFERROR(__xludf.DUMMYFUNCTION("FILTER(SLBs!$A$2:$A$293,SLBs!$AK$2:$AK$293=Y40)"),"#N/A")</f>
        <v>#N/A</v>
      </c>
    </row>
    <row r="41">
      <c r="A41" s="8">
        <v>40.0</v>
      </c>
      <c r="B41" s="8" t="s">
        <v>262</v>
      </c>
      <c r="C41" s="8" t="s">
        <v>265</v>
      </c>
      <c r="D41" s="8" t="s">
        <v>52</v>
      </c>
      <c r="E41" s="8" t="s">
        <v>81</v>
      </c>
      <c r="F41" s="8" t="s">
        <v>212</v>
      </c>
      <c r="G41" s="8" t="s">
        <v>2283</v>
      </c>
      <c r="H41" s="31" t="s">
        <v>2284</v>
      </c>
      <c r="I41" s="8" t="s">
        <v>2285</v>
      </c>
      <c r="J41" s="8" t="s">
        <v>50</v>
      </c>
      <c r="K41" s="8" t="s">
        <v>51</v>
      </c>
      <c r="L41" s="6">
        <v>5.70465E8</v>
      </c>
      <c r="M41" s="8" t="s">
        <v>268</v>
      </c>
      <c r="N41" s="8" t="s">
        <v>98</v>
      </c>
      <c r="O41" s="8" t="s">
        <v>212</v>
      </c>
      <c r="P41" s="23">
        <v>43501.0</v>
      </c>
      <c r="Q41" s="6">
        <v>1.0</v>
      </c>
      <c r="R41" s="23">
        <v>46058.0</v>
      </c>
      <c r="S41" s="8" t="s">
        <v>46</v>
      </c>
      <c r="T41" s="8" t="s">
        <v>269</v>
      </c>
      <c r="U41" s="8" t="s">
        <v>142</v>
      </c>
      <c r="V41" s="8" t="s">
        <v>48</v>
      </c>
      <c r="W41" s="8" t="s">
        <v>3368</v>
      </c>
      <c r="X41" s="7">
        <v>5742.0</v>
      </c>
      <c r="Y41" s="4" t="str">
        <f t="shared" si="1"/>
        <v>Berlin Hyp AGAT MATURITYFIXEDEURSr Preferred</v>
      </c>
      <c r="Z41" s="4">
        <f>IFERROR(__xludf.DUMMYFUNCTION("FILTER(SLBs!$A$2:$A$293,SLBs!$AK$2:$AK$293=Y41)"),30.0)</f>
        <v>30</v>
      </c>
    </row>
    <row r="42">
      <c r="A42" s="8">
        <v>41.0</v>
      </c>
      <c r="B42" s="8" t="s">
        <v>262</v>
      </c>
      <c r="C42" s="8" t="s">
        <v>265</v>
      </c>
      <c r="D42" s="8" t="s">
        <v>52</v>
      </c>
      <c r="E42" s="8" t="s">
        <v>81</v>
      </c>
      <c r="F42" s="8" t="s">
        <v>212</v>
      </c>
      <c r="G42" s="8" t="s">
        <v>2351</v>
      </c>
      <c r="H42" s="31" t="s">
        <v>2352</v>
      </c>
      <c r="I42" s="8" t="s">
        <v>2353</v>
      </c>
      <c r="J42" s="8" t="s">
        <v>50</v>
      </c>
      <c r="K42" s="8" t="s">
        <v>51</v>
      </c>
      <c r="L42" s="6">
        <v>2.24224E8</v>
      </c>
      <c r="M42" s="8" t="s">
        <v>268</v>
      </c>
      <c r="N42" s="8" t="s">
        <v>98</v>
      </c>
      <c r="O42" s="8" t="s">
        <v>212</v>
      </c>
      <c r="P42" s="23">
        <v>43686.0</v>
      </c>
      <c r="Q42" s="6" t="s">
        <v>2355</v>
      </c>
      <c r="R42" s="23">
        <v>44782.0</v>
      </c>
      <c r="S42" s="8" t="s">
        <v>46</v>
      </c>
      <c r="T42" s="8" t="s">
        <v>269</v>
      </c>
      <c r="U42" s="8" t="s">
        <v>142</v>
      </c>
      <c r="V42" s="8" t="s">
        <v>48</v>
      </c>
      <c r="W42" s="8" t="s">
        <v>3369</v>
      </c>
      <c r="X42" s="7">
        <v>7499.0</v>
      </c>
      <c r="Y42" s="4" t="str">
        <f t="shared" si="1"/>
        <v>Berlin Hyp AGAT MATURITYFIXEDEURSr Preferred</v>
      </c>
      <c r="Z42" s="4">
        <f>IFERROR(__xludf.DUMMYFUNCTION("FILTER(SLBs!$A$2:$A$293,SLBs!$AK$2:$AK$293=Y42)"),30.0)</f>
        <v>30</v>
      </c>
    </row>
    <row r="43">
      <c r="A43" s="8">
        <v>42.0</v>
      </c>
      <c r="B43" s="8" t="s">
        <v>262</v>
      </c>
      <c r="C43" s="8" t="s">
        <v>265</v>
      </c>
      <c r="D43" s="8" t="s">
        <v>52</v>
      </c>
      <c r="E43" s="8" t="s">
        <v>81</v>
      </c>
      <c r="F43" s="8" t="s">
        <v>212</v>
      </c>
      <c r="G43" s="8" t="s">
        <v>2367</v>
      </c>
      <c r="H43" s="31" t="s">
        <v>2368</v>
      </c>
      <c r="I43" s="8" t="s">
        <v>2369</v>
      </c>
      <c r="J43" s="8" t="s">
        <v>50</v>
      </c>
      <c r="K43" s="8" t="s">
        <v>51</v>
      </c>
      <c r="L43" s="6">
        <v>1.668555E7</v>
      </c>
      <c r="M43" s="8" t="s">
        <v>319</v>
      </c>
      <c r="N43" s="8" t="s">
        <v>98</v>
      </c>
      <c r="O43" s="8" t="s">
        <v>212</v>
      </c>
      <c r="P43" s="23">
        <v>43894.0</v>
      </c>
      <c r="Q43" s="6" t="s">
        <v>1874</v>
      </c>
      <c r="R43" s="23">
        <v>54851.0</v>
      </c>
      <c r="S43" s="8" t="s">
        <v>46</v>
      </c>
      <c r="T43" s="8" t="s">
        <v>178</v>
      </c>
      <c r="U43" s="8" t="s">
        <v>44</v>
      </c>
      <c r="V43" s="8" t="s">
        <v>48</v>
      </c>
      <c r="W43" s="8" t="s">
        <v>3370</v>
      </c>
      <c r="X43" s="7">
        <v>4926.0</v>
      </c>
      <c r="Y43" s="4" t="str">
        <f t="shared" si="1"/>
        <v>Berlin Hyp AGCALLABLEFIXEDEURSecured</v>
      </c>
      <c r="Z43" s="4" t="str">
        <f>IFERROR(__xludf.DUMMYFUNCTION("FILTER(SLBs!$A$2:$A$293,SLBs!$AK$2:$AK$293=Y43)"),"#N/A")</f>
        <v>#N/A</v>
      </c>
    </row>
    <row r="44">
      <c r="A44" s="8">
        <v>43.0</v>
      </c>
      <c r="B44" s="8" t="s">
        <v>262</v>
      </c>
      <c r="C44" s="8" t="s">
        <v>265</v>
      </c>
      <c r="D44" s="8" t="s">
        <v>52</v>
      </c>
      <c r="E44" s="8" t="s">
        <v>81</v>
      </c>
      <c r="F44" s="8" t="s">
        <v>212</v>
      </c>
      <c r="G44" s="8" t="s">
        <v>2421</v>
      </c>
      <c r="H44" s="31" t="s">
        <v>2422</v>
      </c>
      <c r="I44" s="8" t="s">
        <v>2423</v>
      </c>
      <c r="J44" s="8" t="s">
        <v>50</v>
      </c>
      <c r="K44" s="8" t="s">
        <v>51</v>
      </c>
      <c r="L44" s="6">
        <v>8.111775E7</v>
      </c>
      <c r="M44" s="8" t="s">
        <v>268</v>
      </c>
      <c r="N44" s="8" t="s">
        <v>98</v>
      </c>
      <c r="O44" s="8" t="s">
        <v>212</v>
      </c>
      <c r="P44" s="23">
        <v>43943.0</v>
      </c>
      <c r="Q44" s="6" t="s">
        <v>2424</v>
      </c>
      <c r="R44" s="23">
        <v>45404.0</v>
      </c>
      <c r="S44" s="8" t="s">
        <v>46</v>
      </c>
      <c r="T44" s="8" t="s">
        <v>269</v>
      </c>
      <c r="U44" s="8" t="s">
        <v>142</v>
      </c>
      <c r="V44" s="8" t="s">
        <v>48</v>
      </c>
      <c r="W44" s="8" t="s">
        <v>3371</v>
      </c>
      <c r="X44" s="7">
        <v>5234.0</v>
      </c>
      <c r="Y44" s="4" t="str">
        <f t="shared" si="1"/>
        <v>Berlin Hyp AGAT MATURITYFIXEDEURSr Preferred</v>
      </c>
      <c r="Z44" s="4">
        <f>IFERROR(__xludf.DUMMYFUNCTION("FILTER(SLBs!$A$2:$A$293,SLBs!$AK$2:$AK$293=Y44)"),30.0)</f>
        <v>30</v>
      </c>
    </row>
    <row r="45">
      <c r="A45" s="8">
        <v>44.0</v>
      </c>
      <c r="B45" s="8" t="s">
        <v>262</v>
      </c>
      <c r="C45" s="8" t="s">
        <v>265</v>
      </c>
      <c r="D45" s="8" t="s">
        <v>52</v>
      </c>
      <c r="E45" s="8" t="s">
        <v>81</v>
      </c>
      <c r="F45" s="8" t="s">
        <v>212</v>
      </c>
      <c r="G45" s="8" t="s">
        <v>2425</v>
      </c>
      <c r="H45" s="31" t="s">
        <v>2426</v>
      </c>
      <c r="I45" s="8" t="s">
        <v>2427</v>
      </c>
      <c r="J45" s="8" t="s">
        <v>50</v>
      </c>
      <c r="K45" s="8" t="s">
        <v>51</v>
      </c>
      <c r="L45" s="6">
        <v>5.45015E7</v>
      </c>
      <c r="M45" s="8" t="s">
        <v>268</v>
      </c>
      <c r="N45" s="8" t="s">
        <v>98</v>
      </c>
      <c r="O45" s="8" t="s">
        <v>212</v>
      </c>
      <c r="P45" s="23">
        <v>43955.0</v>
      </c>
      <c r="Q45" s="6" t="s">
        <v>2428</v>
      </c>
      <c r="R45" s="23">
        <v>45105.0</v>
      </c>
      <c r="S45" s="8" t="s">
        <v>46</v>
      </c>
      <c r="T45" s="8" t="s">
        <v>269</v>
      </c>
      <c r="U45" s="8" t="s">
        <v>142</v>
      </c>
      <c r="V45" s="8" t="s">
        <v>48</v>
      </c>
      <c r="W45" s="8" t="s">
        <v>3372</v>
      </c>
      <c r="X45" s="7">
        <v>5799.0</v>
      </c>
      <c r="Y45" s="4" t="str">
        <f t="shared" si="1"/>
        <v>Berlin Hyp AGAT MATURITYFIXEDEURSr Preferred</v>
      </c>
      <c r="Z45" s="4">
        <f>IFERROR(__xludf.DUMMYFUNCTION("FILTER(SLBs!$A$2:$A$293,SLBs!$AK$2:$AK$293=Y45)"),30.0)</f>
        <v>30</v>
      </c>
    </row>
    <row r="46">
      <c r="A46" s="8">
        <v>45.0</v>
      </c>
      <c r="B46" s="8" t="s">
        <v>262</v>
      </c>
      <c r="C46" s="8" t="s">
        <v>265</v>
      </c>
      <c r="D46" s="8" t="s">
        <v>52</v>
      </c>
      <c r="E46" s="8" t="s">
        <v>81</v>
      </c>
      <c r="F46" s="8" t="s">
        <v>212</v>
      </c>
      <c r="G46" s="8" t="s">
        <v>2429</v>
      </c>
      <c r="H46" s="31" t="s">
        <v>2430</v>
      </c>
      <c r="I46" s="8" t="s">
        <v>2431</v>
      </c>
      <c r="J46" s="8" t="s">
        <v>50</v>
      </c>
      <c r="K46" s="8" t="s">
        <v>51</v>
      </c>
      <c r="L46" s="6">
        <v>2.734325E7</v>
      </c>
      <c r="M46" s="8" t="s">
        <v>268</v>
      </c>
      <c r="N46" s="8" t="s">
        <v>98</v>
      </c>
      <c r="O46" s="8" t="s">
        <v>212</v>
      </c>
      <c r="P46" s="23">
        <v>43951.0</v>
      </c>
      <c r="Q46" s="6" t="s">
        <v>2424</v>
      </c>
      <c r="R46" s="23">
        <v>45105.0</v>
      </c>
      <c r="S46" s="8" t="s">
        <v>46</v>
      </c>
      <c r="T46" s="8" t="s">
        <v>269</v>
      </c>
      <c r="U46" s="8" t="s">
        <v>142</v>
      </c>
      <c r="V46" s="8" t="s">
        <v>48</v>
      </c>
      <c r="W46" s="8" t="s">
        <v>3373</v>
      </c>
      <c r="X46" s="7">
        <v>5463.0</v>
      </c>
      <c r="Y46" s="4" t="str">
        <f t="shared" si="1"/>
        <v>Berlin Hyp AGAT MATURITYFIXEDEURSr Preferred</v>
      </c>
      <c r="Z46" s="4">
        <f>IFERROR(__xludf.DUMMYFUNCTION("FILTER(SLBs!$A$2:$A$293,SLBs!$AK$2:$AK$293=Y46)"),30.0)</f>
        <v>30</v>
      </c>
    </row>
    <row r="47">
      <c r="A47" s="8">
        <v>46.0</v>
      </c>
      <c r="B47" s="8" t="s">
        <v>262</v>
      </c>
      <c r="C47" s="8" t="s">
        <v>265</v>
      </c>
      <c r="D47" s="8" t="s">
        <v>52</v>
      </c>
      <c r="E47" s="8" t="s">
        <v>81</v>
      </c>
      <c r="F47" s="8" t="s">
        <v>212</v>
      </c>
      <c r="G47" s="8" t="s">
        <v>2432</v>
      </c>
      <c r="H47" s="31" t="s">
        <v>2433</v>
      </c>
      <c r="I47" s="8" t="s">
        <v>2434</v>
      </c>
      <c r="J47" s="8" t="s">
        <v>50</v>
      </c>
      <c r="K47" s="8" t="s">
        <v>51</v>
      </c>
      <c r="L47" s="6">
        <v>1.09373E7</v>
      </c>
      <c r="M47" s="8" t="s">
        <v>268</v>
      </c>
      <c r="N47" s="8" t="s">
        <v>98</v>
      </c>
      <c r="O47" s="8" t="s">
        <v>212</v>
      </c>
      <c r="P47" s="23">
        <v>43951.0</v>
      </c>
      <c r="Q47" s="6" t="s">
        <v>2435</v>
      </c>
      <c r="R47" s="23">
        <v>45412.0</v>
      </c>
      <c r="S47" s="8" t="s">
        <v>46</v>
      </c>
      <c r="T47" s="8" t="s">
        <v>269</v>
      </c>
      <c r="U47" s="8" t="s">
        <v>142</v>
      </c>
      <c r="V47" s="8" t="s">
        <v>48</v>
      </c>
      <c r="W47" s="8" t="s">
        <v>3374</v>
      </c>
      <c r="X47" s="7">
        <v>5463.0</v>
      </c>
      <c r="Y47" s="4" t="str">
        <f t="shared" si="1"/>
        <v>Berlin Hyp AGAT MATURITYFIXEDEURSr Preferred</v>
      </c>
      <c r="Z47" s="4">
        <f>IFERROR(__xludf.DUMMYFUNCTION("FILTER(SLBs!$A$2:$A$293,SLBs!$AK$2:$AK$293=Y47)"),30.0)</f>
        <v>30</v>
      </c>
    </row>
    <row r="48">
      <c r="A48" s="8">
        <v>47.0</v>
      </c>
      <c r="B48" s="8" t="s">
        <v>262</v>
      </c>
      <c r="C48" s="8" t="s">
        <v>265</v>
      </c>
      <c r="D48" s="8" t="s">
        <v>202</v>
      </c>
      <c r="E48" s="8" t="s">
        <v>81</v>
      </c>
      <c r="F48" s="8" t="s">
        <v>212</v>
      </c>
      <c r="G48" s="8" t="s">
        <v>2442</v>
      </c>
      <c r="H48" s="31" t="s">
        <v>2443</v>
      </c>
      <c r="I48" s="8" t="s">
        <v>2444</v>
      </c>
      <c r="J48" s="8" t="s">
        <v>50</v>
      </c>
      <c r="K48" s="8" t="s">
        <v>159</v>
      </c>
      <c r="L48" s="6">
        <v>7.309231E8</v>
      </c>
      <c r="M48" s="8" t="s">
        <v>319</v>
      </c>
      <c r="N48" s="8" t="s">
        <v>1777</v>
      </c>
      <c r="O48" s="8" t="s">
        <v>212</v>
      </c>
      <c r="P48" s="23">
        <v>43969.0</v>
      </c>
      <c r="Q48" s="6">
        <v>0.0</v>
      </c>
      <c r="R48" s="23">
        <v>45793.0</v>
      </c>
      <c r="S48" s="8" t="s">
        <v>46</v>
      </c>
      <c r="T48" s="8" t="s">
        <v>178</v>
      </c>
      <c r="U48" s="8" t="s">
        <v>142</v>
      </c>
      <c r="V48" s="8" t="s">
        <v>48</v>
      </c>
      <c r="W48" s="8" t="s">
        <v>3375</v>
      </c>
      <c r="X48" s="7">
        <v>5246.0</v>
      </c>
      <c r="Y48" s="4" t="str">
        <f t="shared" si="1"/>
        <v>Berlin Hyp AGAT MATURITYFLOATINGEURSecured</v>
      </c>
      <c r="Z48" s="4" t="str">
        <f>IFERROR(__xludf.DUMMYFUNCTION("FILTER(SLBs!$A$2:$A$293,SLBs!$AK$2:$AK$293=Y48)"),"#N/A")</f>
        <v>#N/A</v>
      </c>
    </row>
    <row r="49">
      <c r="A49" s="8">
        <v>48.0</v>
      </c>
      <c r="B49" s="8" t="s">
        <v>262</v>
      </c>
      <c r="C49" s="8" t="s">
        <v>265</v>
      </c>
      <c r="D49" s="8" t="s">
        <v>52</v>
      </c>
      <c r="E49" s="7">
        <v>-286.0</v>
      </c>
      <c r="F49" s="8" t="s">
        <v>212</v>
      </c>
      <c r="G49" s="8" t="s">
        <v>2450</v>
      </c>
      <c r="H49" s="31" t="s">
        <v>2451</v>
      </c>
      <c r="I49" s="8" t="s">
        <v>2452</v>
      </c>
      <c r="J49" s="8" t="s">
        <v>50</v>
      </c>
      <c r="K49" s="8" t="s">
        <v>51</v>
      </c>
      <c r="L49" s="6">
        <v>1.693575E7</v>
      </c>
      <c r="M49" s="8" t="s">
        <v>319</v>
      </c>
      <c r="N49" s="8" t="s">
        <v>98</v>
      </c>
      <c r="O49" s="8" t="s">
        <v>212</v>
      </c>
      <c r="P49" s="23">
        <v>43987.0</v>
      </c>
      <c r="Q49" s="6" t="s">
        <v>2355</v>
      </c>
      <c r="R49" s="23">
        <v>45082.0</v>
      </c>
      <c r="S49" s="8" t="s">
        <v>46</v>
      </c>
      <c r="T49" s="8" t="s">
        <v>178</v>
      </c>
      <c r="U49" s="8" t="s">
        <v>142</v>
      </c>
      <c r="V49" s="8" t="s">
        <v>48</v>
      </c>
      <c r="W49" s="8" t="s">
        <v>3376</v>
      </c>
      <c r="X49" s="7">
        <v>4115.0</v>
      </c>
      <c r="Y49" s="4" t="str">
        <f t="shared" si="1"/>
        <v>Berlin Hyp AGAT MATURITYFIXEDEURSecured</v>
      </c>
      <c r="Z49" s="4" t="str">
        <f>IFERROR(__xludf.DUMMYFUNCTION("FILTER(SLBs!$A$2:$A$293,SLBs!$AK$2:$AK$293=Y49)"),"#N/A")</f>
        <v>#N/A</v>
      </c>
    </row>
    <row r="50">
      <c r="A50" s="8">
        <v>49.0</v>
      </c>
      <c r="B50" s="8" t="s">
        <v>262</v>
      </c>
      <c r="C50" s="8" t="s">
        <v>265</v>
      </c>
      <c r="D50" s="8" t="s">
        <v>202</v>
      </c>
      <c r="E50" s="8" t="s">
        <v>81</v>
      </c>
      <c r="F50" s="8" t="s">
        <v>212</v>
      </c>
      <c r="G50" s="8" t="s">
        <v>2458</v>
      </c>
      <c r="H50" s="31" t="s">
        <v>2459</v>
      </c>
      <c r="I50" s="8" t="s">
        <v>2460</v>
      </c>
      <c r="J50" s="8" t="s">
        <v>50</v>
      </c>
      <c r="K50" s="8" t="s">
        <v>159</v>
      </c>
      <c r="L50" s="6">
        <v>4.51416E8</v>
      </c>
      <c r="M50" s="8" t="s">
        <v>319</v>
      </c>
      <c r="N50" s="8" t="s">
        <v>98</v>
      </c>
      <c r="O50" s="8" t="s">
        <v>212</v>
      </c>
      <c r="P50" s="23">
        <v>43997.0</v>
      </c>
      <c r="Q50" s="6">
        <v>0.0</v>
      </c>
      <c r="R50" s="23">
        <v>45821.0</v>
      </c>
      <c r="S50" s="8" t="s">
        <v>46</v>
      </c>
      <c r="T50" s="8" t="s">
        <v>178</v>
      </c>
      <c r="U50" s="8" t="s">
        <v>142</v>
      </c>
      <c r="V50" s="8" t="s">
        <v>48</v>
      </c>
      <c r="W50" s="8" t="s">
        <v>3377</v>
      </c>
      <c r="X50" s="7">
        <v>5191.0</v>
      </c>
      <c r="Y50" s="4" t="str">
        <f t="shared" si="1"/>
        <v>Berlin Hyp AGAT MATURITYFLOATINGEURSecured</v>
      </c>
      <c r="Z50" s="4" t="str">
        <f>IFERROR(__xludf.DUMMYFUNCTION("FILTER(SLBs!$A$2:$A$293,SLBs!$AK$2:$AK$293=Y50)"),"#N/A")</f>
        <v>#N/A</v>
      </c>
    </row>
    <row r="51">
      <c r="A51" s="8">
        <v>50.0</v>
      </c>
      <c r="B51" s="8" t="s">
        <v>262</v>
      </c>
      <c r="C51" s="8" t="s">
        <v>265</v>
      </c>
      <c r="D51" s="8" t="s">
        <v>52</v>
      </c>
      <c r="E51" s="8" t="s">
        <v>81</v>
      </c>
      <c r="F51" s="8" t="s">
        <v>212</v>
      </c>
      <c r="G51" s="8" t="s">
        <v>2482</v>
      </c>
      <c r="H51" s="31" t="s">
        <v>2483</v>
      </c>
      <c r="I51" s="8" t="s">
        <v>2484</v>
      </c>
      <c r="J51" s="8" t="s">
        <v>50</v>
      </c>
      <c r="K51" s="8" t="s">
        <v>51</v>
      </c>
      <c r="L51" s="6">
        <v>1.14386E7</v>
      </c>
      <c r="M51" s="8" t="s">
        <v>319</v>
      </c>
      <c r="N51" s="8" t="s">
        <v>1777</v>
      </c>
      <c r="O51" s="8" t="s">
        <v>212</v>
      </c>
      <c r="P51" s="23">
        <v>44032.0</v>
      </c>
      <c r="Q51" s="7">
        <v>895.0</v>
      </c>
      <c r="R51" s="23">
        <v>54989.0</v>
      </c>
      <c r="S51" s="8" t="s">
        <v>46</v>
      </c>
      <c r="T51" s="8" t="s">
        <v>178</v>
      </c>
      <c r="U51" s="8" t="s">
        <v>44</v>
      </c>
      <c r="V51" s="8" t="s">
        <v>48</v>
      </c>
      <c r="W51" s="8" t="s">
        <v>3378</v>
      </c>
      <c r="X51" s="7">
        <v>4711.0</v>
      </c>
      <c r="Y51" s="4" t="str">
        <f t="shared" si="1"/>
        <v>Berlin Hyp AGCALLABLEFIXEDEURSecured</v>
      </c>
      <c r="Z51" s="4" t="str">
        <f>IFERROR(__xludf.DUMMYFUNCTION("FILTER(SLBs!$A$2:$A$293,SLBs!$AK$2:$AK$293=Y51)"),"#N/A")</f>
        <v>#N/A</v>
      </c>
    </row>
    <row r="52">
      <c r="A52" s="8">
        <v>51.0</v>
      </c>
      <c r="B52" s="8" t="s">
        <v>262</v>
      </c>
      <c r="C52" s="8" t="s">
        <v>265</v>
      </c>
      <c r="D52" s="8" t="s">
        <v>52</v>
      </c>
      <c r="E52" s="8" t="s">
        <v>81</v>
      </c>
      <c r="F52" s="8" t="s">
        <v>212</v>
      </c>
      <c r="G52" s="8" t="s">
        <v>2494</v>
      </c>
      <c r="H52" s="31" t="s">
        <v>2495</v>
      </c>
      <c r="I52" s="8" t="s">
        <v>2496</v>
      </c>
      <c r="J52" s="8" t="s">
        <v>50</v>
      </c>
      <c r="K52" s="8" t="s">
        <v>51</v>
      </c>
      <c r="L52" s="6">
        <v>7577635.0</v>
      </c>
      <c r="M52" s="8" t="s">
        <v>268</v>
      </c>
      <c r="N52" s="8" t="s">
        <v>98</v>
      </c>
      <c r="O52" s="8" t="s">
        <v>212</v>
      </c>
      <c r="P52" s="23">
        <v>44133.0</v>
      </c>
      <c r="Q52" s="6" t="s">
        <v>2497</v>
      </c>
      <c r="R52" s="23">
        <v>49611.0</v>
      </c>
      <c r="S52" s="8" t="s">
        <v>46</v>
      </c>
      <c r="T52" s="8" t="s">
        <v>269</v>
      </c>
      <c r="U52" s="8" t="s">
        <v>44</v>
      </c>
      <c r="V52" s="8" t="s">
        <v>48</v>
      </c>
      <c r="W52" s="8" t="s">
        <v>3379</v>
      </c>
      <c r="X52" s="7">
        <v>5468.0</v>
      </c>
      <c r="Y52" s="4" t="str">
        <f t="shared" si="1"/>
        <v>Berlin Hyp AGCALLABLEFIXEDEURSr Preferred</v>
      </c>
      <c r="Z52" s="4" t="str">
        <f>IFERROR(__xludf.DUMMYFUNCTION("FILTER(SLBs!$A$2:$A$293,SLBs!$AK$2:$AK$293=Y52)"),"#N/A")</f>
        <v>#N/A</v>
      </c>
    </row>
    <row r="53">
      <c r="A53" s="8">
        <v>52.0</v>
      </c>
      <c r="B53" s="8" t="s">
        <v>262</v>
      </c>
      <c r="C53" s="8" t="s">
        <v>265</v>
      </c>
      <c r="D53" s="8" t="s">
        <v>202</v>
      </c>
      <c r="E53" s="8" t="s">
        <v>81</v>
      </c>
      <c r="F53" s="8" t="s">
        <v>212</v>
      </c>
      <c r="G53" s="8" t="s">
        <v>2527</v>
      </c>
      <c r="H53" s="31" t="s">
        <v>2528</v>
      </c>
      <c r="I53" s="8" t="s">
        <v>2529</v>
      </c>
      <c r="J53" s="8" t="s">
        <v>50</v>
      </c>
      <c r="K53" s="8" t="s">
        <v>159</v>
      </c>
      <c r="L53" s="6">
        <v>7.003384E8</v>
      </c>
      <c r="M53" s="8" t="s">
        <v>319</v>
      </c>
      <c r="N53" s="8" t="s">
        <v>1777</v>
      </c>
      <c r="O53" s="8" t="s">
        <v>212</v>
      </c>
      <c r="P53" s="23">
        <v>44214.0</v>
      </c>
      <c r="Q53" s="7">
        <v>-409.0</v>
      </c>
      <c r="R53" s="23">
        <v>46038.0</v>
      </c>
      <c r="S53" s="8" t="s">
        <v>46</v>
      </c>
      <c r="T53" s="8" t="s">
        <v>178</v>
      </c>
      <c r="U53" s="8" t="s">
        <v>142</v>
      </c>
      <c r="V53" s="8" t="s">
        <v>48</v>
      </c>
      <c r="W53" s="8" t="s">
        <v>3380</v>
      </c>
      <c r="X53" s="8" t="s">
        <v>81</v>
      </c>
      <c r="Y53" s="4" t="str">
        <f t="shared" si="1"/>
        <v>Berlin Hyp AGAT MATURITYFLOATINGEURSecured</v>
      </c>
      <c r="Z53" s="4" t="str">
        <f>IFERROR(__xludf.DUMMYFUNCTION("FILTER(SLBs!$A$2:$A$293,SLBs!$AK$2:$AK$293=Y53)"),"#N/A")</f>
        <v>#N/A</v>
      </c>
    </row>
    <row r="54">
      <c r="A54" s="8">
        <v>53.0</v>
      </c>
      <c r="B54" s="8" t="s">
        <v>262</v>
      </c>
      <c r="C54" s="8" t="s">
        <v>265</v>
      </c>
      <c r="D54" s="8" t="s">
        <v>52</v>
      </c>
      <c r="E54" s="8" t="s">
        <v>81</v>
      </c>
      <c r="F54" s="8" t="s">
        <v>212</v>
      </c>
      <c r="G54" s="8" t="s">
        <v>2538</v>
      </c>
      <c r="H54" s="31" t="s">
        <v>2539</v>
      </c>
      <c r="I54" s="8" t="s">
        <v>2540</v>
      </c>
      <c r="J54" s="8" t="s">
        <v>50</v>
      </c>
      <c r="K54" s="8" t="s">
        <v>51</v>
      </c>
      <c r="L54" s="6">
        <v>3.63204E7</v>
      </c>
      <c r="M54" s="8" t="s">
        <v>268</v>
      </c>
      <c r="N54" s="8" t="s">
        <v>1777</v>
      </c>
      <c r="O54" s="8" t="s">
        <v>212</v>
      </c>
      <c r="P54" s="23">
        <v>44216.0</v>
      </c>
      <c r="Q54" s="6" t="s">
        <v>2541</v>
      </c>
      <c r="R54" s="23">
        <v>47868.0</v>
      </c>
      <c r="S54" s="8" t="s">
        <v>46</v>
      </c>
      <c r="T54" s="8" t="s">
        <v>269</v>
      </c>
      <c r="U54" s="8" t="s">
        <v>142</v>
      </c>
      <c r="V54" s="8" t="s">
        <v>48</v>
      </c>
      <c r="W54" s="8" t="s">
        <v>3381</v>
      </c>
      <c r="X54" s="7">
        <v>3591.0</v>
      </c>
      <c r="Y54" s="4" t="str">
        <f t="shared" si="1"/>
        <v>Berlin Hyp AGAT MATURITYFIXEDEURSr Preferred</v>
      </c>
      <c r="Z54" s="4">
        <f>IFERROR(__xludf.DUMMYFUNCTION("FILTER(SLBs!$A$2:$A$293,SLBs!$AK$2:$AK$293=Y54)"),30.0)</f>
        <v>30</v>
      </c>
    </row>
    <row r="55">
      <c r="A55" s="8">
        <v>54.0</v>
      </c>
      <c r="B55" s="8" t="s">
        <v>262</v>
      </c>
      <c r="C55" s="8" t="s">
        <v>265</v>
      </c>
      <c r="D55" s="8" t="s">
        <v>52</v>
      </c>
      <c r="E55" s="8" t="s">
        <v>81</v>
      </c>
      <c r="F55" s="8" t="s">
        <v>212</v>
      </c>
      <c r="G55" s="8" t="s">
        <v>2542</v>
      </c>
      <c r="H55" s="31" t="s">
        <v>2543</v>
      </c>
      <c r="I55" s="8" t="s">
        <v>2544</v>
      </c>
      <c r="J55" s="8" t="s">
        <v>50</v>
      </c>
      <c r="K55" s="8" t="s">
        <v>51</v>
      </c>
      <c r="L55" s="6">
        <v>3.64461E7</v>
      </c>
      <c r="M55" s="8" t="s">
        <v>268</v>
      </c>
      <c r="N55" s="8" t="s">
        <v>1777</v>
      </c>
      <c r="O55" s="8" t="s">
        <v>212</v>
      </c>
      <c r="P55" s="23">
        <v>44217.0</v>
      </c>
      <c r="Q55" s="6" t="s">
        <v>2545</v>
      </c>
      <c r="R55" s="23">
        <v>47504.0</v>
      </c>
      <c r="S55" s="8" t="s">
        <v>46</v>
      </c>
      <c r="T55" s="8" t="s">
        <v>269</v>
      </c>
      <c r="U55" s="8" t="s">
        <v>142</v>
      </c>
      <c r="V55" s="8" t="s">
        <v>48</v>
      </c>
      <c r="W55" s="8" t="s">
        <v>3382</v>
      </c>
      <c r="X55" s="7">
        <v>3657.0</v>
      </c>
      <c r="Y55" s="4" t="str">
        <f t="shared" si="1"/>
        <v>Berlin Hyp AGAT MATURITYFIXEDEURSr Preferred</v>
      </c>
      <c r="Z55" s="4">
        <f>IFERROR(__xludf.DUMMYFUNCTION("FILTER(SLBs!$A$2:$A$293,SLBs!$AK$2:$AK$293=Y55)"),30.0)</f>
        <v>30</v>
      </c>
    </row>
    <row r="56">
      <c r="A56" s="8">
        <v>55.0</v>
      </c>
      <c r="B56" s="8" t="s">
        <v>262</v>
      </c>
      <c r="C56" s="8" t="s">
        <v>265</v>
      </c>
      <c r="D56" s="8" t="s">
        <v>52</v>
      </c>
      <c r="E56" s="8" t="s">
        <v>81</v>
      </c>
      <c r="F56" s="8" t="s">
        <v>212</v>
      </c>
      <c r="G56" s="8" t="s">
        <v>2546</v>
      </c>
      <c r="H56" s="31" t="s">
        <v>2547</v>
      </c>
      <c r="I56" s="8" t="s">
        <v>2548</v>
      </c>
      <c r="J56" s="8" t="s">
        <v>50</v>
      </c>
      <c r="K56" s="8" t="s">
        <v>51</v>
      </c>
      <c r="L56" s="6">
        <v>6.05895E8</v>
      </c>
      <c r="M56" s="8" t="s">
        <v>319</v>
      </c>
      <c r="N56" s="8" t="s">
        <v>1777</v>
      </c>
      <c r="O56" s="8" t="s">
        <v>212</v>
      </c>
      <c r="P56" s="23">
        <v>44223.0</v>
      </c>
      <c r="Q56" s="6" t="s">
        <v>2355</v>
      </c>
      <c r="R56" s="23">
        <v>47875.0</v>
      </c>
      <c r="S56" s="8" t="s">
        <v>46</v>
      </c>
      <c r="T56" s="8" t="s">
        <v>178</v>
      </c>
      <c r="U56" s="8" t="s">
        <v>142</v>
      </c>
      <c r="V56" s="8" t="s">
        <v>48</v>
      </c>
      <c r="W56" s="8" t="s">
        <v>3383</v>
      </c>
      <c r="X56" s="7">
        <v>4043.0</v>
      </c>
      <c r="Y56" s="4" t="str">
        <f t="shared" si="1"/>
        <v>Berlin Hyp AGAT MATURITYFIXEDEURSecured</v>
      </c>
      <c r="Z56" s="4" t="str">
        <f>IFERROR(__xludf.DUMMYFUNCTION("FILTER(SLBs!$A$2:$A$293,SLBs!$AK$2:$AK$293=Y56)"),"#N/A")</f>
        <v>#N/A</v>
      </c>
    </row>
    <row r="57">
      <c r="A57" s="8">
        <v>56.0</v>
      </c>
      <c r="B57" s="8" t="s">
        <v>262</v>
      </c>
      <c r="C57" s="8" t="s">
        <v>265</v>
      </c>
      <c r="D57" s="8" t="s">
        <v>52</v>
      </c>
      <c r="E57" s="8" t="s">
        <v>81</v>
      </c>
      <c r="F57" s="8" t="s">
        <v>212</v>
      </c>
      <c r="G57" s="8" t="s">
        <v>2553</v>
      </c>
      <c r="H57" s="31" t="s">
        <v>2554</v>
      </c>
      <c r="I57" s="8" t="s">
        <v>2555</v>
      </c>
      <c r="J57" s="8" t="s">
        <v>50</v>
      </c>
      <c r="K57" s="8" t="s">
        <v>51</v>
      </c>
      <c r="L57" s="6">
        <v>7.881315E7</v>
      </c>
      <c r="M57" s="8" t="s">
        <v>268</v>
      </c>
      <c r="N57" s="8" t="s">
        <v>1777</v>
      </c>
      <c r="O57" s="8" t="s">
        <v>212</v>
      </c>
      <c r="P57" s="23">
        <v>44224.0</v>
      </c>
      <c r="Q57" s="6" t="s">
        <v>2355</v>
      </c>
      <c r="R57" s="23">
        <v>45317.0</v>
      </c>
      <c r="S57" s="8" t="s">
        <v>46</v>
      </c>
      <c r="T57" s="8" t="s">
        <v>269</v>
      </c>
      <c r="U57" s="8" t="s">
        <v>142</v>
      </c>
      <c r="V57" s="8" t="s">
        <v>48</v>
      </c>
      <c r="W57" s="8" t="s">
        <v>3384</v>
      </c>
      <c r="X57" s="7">
        <v>3966.0</v>
      </c>
      <c r="Y57" s="4" t="str">
        <f t="shared" si="1"/>
        <v>Berlin Hyp AGAT MATURITYFIXEDEURSr Preferred</v>
      </c>
      <c r="Z57" s="4">
        <f>IFERROR(__xludf.DUMMYFUNCTION("FILTER(SLBs!$A$2:$A$293,SLBs!$AK$2:$AK$293=Y57)"),30.0)</f>
        <v>30</v>
      </c>
    </row>
    <row r="58">
      <c r="A58" s="8">
        <v>57.0</v>
      </c>
      <c r="B58" s="8" t="s">
        <v>262</v>
      </c>
      <c r="C58" s="8" t="s">
        <v>265</v>
      </c>
      <c r="D58" s="8" t="s">
        <v>52</v>
      </c>
      <c r="E58" s="8" t="s">
        <v>81</v>
      </c>
      <c r="F58" s="8" t="s">
        <v>212</v>
      </c>
      <c r="G58" s="8" t="s">
        <v>2556</v>
      </c>
      <c r="H58" s="31" t="s">
        <v>2557</v>
      </c>
      <c r="I58" s="8" t="s">
        <v>2558</v>
      </c>
      <c r="J58" s="8" t="s">
        <v>50</v>
      </c>
      <c r="K58" s="8" t="s">
        <v>51</v>
      </c>
      <c r="L58" s="6">
        <v>6.06915E7</v>
      </c>
      <c r="M58" s="8" t="s">
        <v>268</v>
      </c>
      <c r="N58" s="8" t="s">
        <v>98</v>
      </c>
      <c r="O58" s="8" t="s">
        <v>212</v>
      </c>
      <c r="P58" s="23">
        <v>44237.0</v>
      </c>
      <c r="Q58" s="6" t="s">
        <v>2355</v>
      </c>
      <c r="R58" s="23">
        <v>45334.0</v>
      </c>
      <c r="S58" s="8" t="s">
        <v>46</v>
      </c>
      <c r="T58" s="8" t="s">
        <v>269</v>
      </c>
      <c r="U58" s="8" t="s">
        <v>142</v>
      </c>
      <c r="V58" s="8" t="s">
        <v>48</v>
      </c>
      <c r="W58" s="8" t="s">
        <v>3385</v>
      </c>
      <c r="X58" s="7">
        <v>3656.0</v>
      </c>
      <c r="Y58" s="4" t="str">
        <f t="shared" si="1"/>
        <v>Berlin Hyp AGAT MATURITYFIXEDEURSr Preferred</v>
      </c>
      <c r="Z58" s="4">
        <f>IFERROR(__xludf.DUMMYFUNCTION("FILTER(SLBs!$A$2:$A$293,SLBs!$AK$2:$AK$293=Y58)"),30.0)</f>
        <v>30</v>
      </c>
    </row>
    <row r="59">
      <c r="A59" s="8">
        <v>58.0</v>
      </c>
      <c r="B59" s="8" t="s">
        <v>262</v>
      </c>
      <c r="C59" s="8" t="s">
        <v>265</v>
      </c>
      <c r="D59" s="8" t="s">
        <v>52</v>
      </c>
      <c r="E59" s="8" t="s">
        <v>81</v>
      </c>
      <c r="F59" s="8" t="s">
        <v>212</v>
      </c>
      <c r="G59" s="8" t="s">
        <v>2566</v>
      </c>
      <c r="H59" s="31" t="s">
        <v>2567</v>
      </c>
      <c r="I59" s="8" t="s">
        <v>2568</v>
      </c>
      <c r="J59" s="8" t="s">
        <v>50</v>
      </c>
      <c r="K59" s="8" t="s">
        <v>51</v>
      </c>
      <c r="L59" s="6">
        <v>3.053125E8</v>
      </c>
      <c r="M59" s="8" t="s">
        <v>319</v>
      </c>
      <c r="N59" s="8" t="s">
        <v>1777</v>
      </c>
      <c r="O59" s="8" t="s">
        <v>212</v>
      </c>
      <c r="P59" s="23">
        <v>44252.0</v>
      </c>
      <c r="Q59" s="6" t="s">
        <v>2355</v>
      </c>
      <c r="R59" s="23">
        <v>48180.0</v>
      </c>
      <c r="S59" s="8" t="s">
        <v>46</v>
      </c>
      <c r="T59" s="8" t="s">
        <v>178</v>
      </c>
      <c r="U59" s="8" t="s">
        <v>142</v>
      </c>
      <c r="V59" s="8" t="s">
        <v>48</v>
      </c>
      <c r="W59" s="8" t="s">
        <v>3386</v>
      </c>
      <c r="X59" s="7">
        <v>4187.0</v>
      </c>
      <c r="Y59" s="4" t="str">
        <f t="shared" si="1"/>
        <v>Berlin Hyp AGAT MATURITYFIXEDEURSecured</v>
      </c>
      <c r="Z59" s="4" t="str">
        <f>IFERROR(__xludf.DUMMYFUNCTION("FILTER(SLBs!$A$2:$A$293,SLBs!$AK$2:$AK$293=Y59)"),"#N/A")</f>
        <v>#N/A</v>
      </c>
    </row>
    <row r="60">
      <c r="A60" s="8">
        <v>59.0</v>
      </c>
      <c r="B60" s="8" t="s">
        <v>262</v>
      </c>
      <c r="C60" s="8" t="s">
        <v>265</v>
      </c>
      <c r="D60" s="8" t="s">
        <v>52</v>
      </c>
      <c r="E60" s="6" t="s">
        <v>2570</v>
      </c>
      <c r="F60" s="8" t="s">
        <v>212</v>
      </c>
      <c r="G60" s="8" t="s">
        <v>2571</v>
      </c>
      <c r="H60" s="31" t="s">
        <v>2572</v>
      </c>
      <c r="I60" s="8" t="s">
        <v>2573</v>
      </c>
      <c r="J60" s="8" t="s">
        <v>50</v>
      </c>
      <c r="K60" s="8" t="s">
        <v>51</v>
      </c>
      <c r="L60" s="6">
        <v>1.20703E7</v>
      </c>
      <c r="M60" s="8" t="s">
        <v>268</v>
      </c>
      <c r="N60" s="8" t="s">
        <v>98</v>
      </c>
      <c r="O60" s="8" t="s">
        <v>212</v>
      </c>
      <c r="P60" s="23">
        <v>44258.0</v>
      </c>
      <c r="Q60" s="6" t="s">
        <v>2355</v>
      </c>
      <c r="R60" s="23">
        <v>45379.0</v>
      </c>
      <c r="S60" s="8" t="s">
        <v>46</v>
      </c>
      <c r="T60" s="8" t="s">
        <v>269</v>
      </c>
      <c r="U60" s="8" t="s">
        <v>142</v>
      </c>
      <c r="V60" s="8" t="s">
        <v>48</v>
      </c>
      <c r="W60" s="8" t="s">
        <v>3387</v>
      </c>
      <c r="X60" s="7">
        <v>4111.0</v>
      </c>
      <c r="Y60" s="4" t="str">
        <f t="shared" si="1"/>
        <v>Berlin Hyp AGAT MATURITYFIXEDEURSr Preferred</v>
      </c>
      <c r="Z60" s="4">
        <f>IFERROR(__xludf.DUMMYFUNCTION("FILTER(SLBs!$A$2:$A$293,SLBs!$AK$2:$AK$293=Y60)"),30.0)</f>
        <v>30</v>
      </c>
    </row>
    <row r="61">
      <c r="A61" s="8">
        <v>60.0</v>
      </c>
      <c r="B61" s="8" t="s">
        <v>262</v>
      </c>
      <c r="C61" s="8" t="s">
        <v>265</v>
      </c>
      <c r="D61" s="8" t="s">
        <v>52</v>
      </c>
      <c r="E61" s="7">
        <v>158.0</v>
      </c>
      <c r="F61" s="8" t="s">
        <v>212</v>
      </c>
      <c r="G61" s="8" t="s">
        <v>2574</v>
      </c>
      <c r="H61" s="31" t="s">
        <v>2575</v>
      </c>
      <c r="I61" s="8" t="s">
        <v>2576</v>
      </c>
      <c r="J61" s="8" t="s">
        <v>50</v>
      </c>
      <c r="K61" s="8" t="s">
        <v>51</v>
      </c>
      <c r="L61" s="6">
        <v>8.9955E7</v>
      </c>
      <c r="M61" s="8" t="s">
        <v>2577</v>
      </c>
      <c r="N61" s="8" t="s">
        <v>2578</v>
      </c>
      <c r="O61" s="8" t="s">
        <v>212</v>
      </c>
      <c r="P61" s="23">
        <v>44259.0</v>
      </c>
      <c r="Q61" s="6" t="s">
        <v>1924</v>
      </c>
      <c r="R61" s="23">
        <v>47546.0</v>
      </c>
      <c r="S61" s="8" t="s">
        <v>46</v>
      </c>
      <c r="T61" s="8" t="s">
        <v>269</v>
      </c>
      <c r="U61" s="8" t="s">
        <v>142</v>
      </c>
      <c r="V61" s="8" t="s">
        <v>48</v>
      </c>
      <c r="W61" s="8" t="s">
        <v>3388</v>
      </c>
      <c r="X61" s="7">
        <v>4349.0</v>
      </c>
      <c r="Y61" s="4" t="str">
        <f t="shared" si="1"/>
        <v>Berlin Hyp AGAT MATURITYFIXEDEURSr Non Preferred</v>
      </c>
      <c r="Z61" s="4" t="str">
        <f>IFERROR(__xludf.DUMMYFUNCTION("FILTER(SLBs!$A$2:$A$293,SLBs!$AK$2:$AK$293=Y61)"),"#N/A")</f>
        <v>#N/A</v>
      </c>
    </row>
    <row r="62">
      <c r="A62" s="8">
        <v>61.0</v>
      </c>
      <c r="B62" s="8" t="s">
        <v>262</v>
      </c>
      <c r="C62" s="8" t="s">
        <v>265</v>
      </c>
      <c r="D62" s="8" t="s">
        <v>52</v>
      </c>
      <c r="E62" s="8" t="s">
        <v>81</v>
      </c>
      <c r="F62" s="8" t="s">
        <v>212</v>
      </c>
      <c r="G62" s="8" t="s">
        <v>2579</v>
      </c>
      <c r="H62" s="31" t="s">
        <v>2580</v>
      </c>
      <c r="I62" s="8" t="s">
        <v>2581</v>
      </c>
      <c r="J62" s="8" t="s">
        <v>50</v>
      </c>
      <c r="K62" s="8" t="s">
        <v>51</v>
      </c>
      <c r="L62" s="6">
        <v>1.1948E7</v>
      </c>
      <c r="M62" s="8" t="s">
        <v>268</v>
      </c>
      <c r="N62" s="8" t="s">
        <v>1777</v>
      </c>
      <c r="O62" s="8" t="s">
        <v>212</v>
      </c>
      <c r="P62" s="23">
        <v>44267.0</v>
      </c>
      <c r="Q62" s="6" t="s">
        <v>2355</v>
      </c>
      <c r="R62" s="23">
        <v>47189.0</v>
      </c>
      <c r="S62" s="8" t="s">
        <v>46</v>
      </c>
      <c r="T62" s="8" t="s">
        <v>269</v>
      </c>
      <c r="U62" s="8" t="s">
        <v>142</v>
      </c>
      <c r="V62" s="8" t="s">
        <v>48</v>
      </c>
      <c r="W62" s="8" t="s">
        <v>3389</v>
      </c>
      <c r="X62" s="7">
        <v>4246.0</v>
      </c>
      <c r="Y62" s="4" t="str">
        <f t="shared" si="1"/>
        <v>Berlin Hyp AGAT MATURITYFIXEDEURSr Preferred</v>
      </c>
      <c r="Z62" s="4">
        <f>IFERROR(__xludf.DUMMYFUNCTION("FILTER(SLBs!$A$2:$A$293,SLBs!$AK$2:$AK$293=Y62)"),30.0)</f>
        <v>30</v>
      </c>
    </row>
    <row r="63">
      <c r="A63" s="8">
        <v>62.0</v>
      </c>
      <c r="B63" s="8" t="s">
        <v>262</v>
      </c>
      <c r="C63" s="8" t="s">
        <v>265</v>
      </c>
      <c r="D63" s="8" t="s">
        <v>52</v>
      </c>
      <c r="E63" s="8" t="s">
        <v>81</v>
      </c>
      <c r="F63" s="8" t="s">
        <v>212</v>
      </c>
      <c r="G63" s="8" t="s">
        <v>2582</v>
      </c>
      <c r="H63" s="31" t="s">
        <v>2583</v>
      </c>
      <c r="I63" s="8" t="s">
        <v>2584</v>
      </c>
      <c r="J63" s="8" t="s">
        <v>50</v>
      </c>
      <c r="K63" s="8" t="s">
        <v>51</v>
      </c>
      <c r="L63" s="6">
        <v>1.19293E7</v>
      </c>
      <c r="M63" s="8" t="s">
        <v>268</v>
      </c>
      <c r="N63" s="8" t="s">
        <v>1777</v>
      </c>
      <c r="O63" s="8" t="s">
        <v>212</v>
      </c>
      <c r="P63" s="23">
        <v>44273.0</v>
      </c>
      <c r="Q63" s="7">
        <v>118.0</v>
      </c>
      <c r="R63" s="23">
        <v>47560.0</v>
      </c>
      <c r="S63" s="8" t="s">
        <v>46</v>
      </c>
      <c r="T63" s="8" t="s">
        <v>269</v>
      </c>
      <c r="U63" s="8" t="s">
        <v>142</v>
      </c>
      <c r="V63" s="8" t="s">
        <v>48</v>
      </c>
      <c r="W63" s="8" t="s">
        <v>3390</v>
      </c>
      <c r="X63" s="6" t="s">
        <v>1021</v>
      </c>
      <c r="Y63" s="4" t="str">
        <f t="shared" si="1"/>
        <v>Berlin Hyp AGAT MATURITYFIXEDEURSr Preferred</v>
      </c>
      <c r="Z63" s="4">
        <f>IFERROR(__xludf.DUMMYFUNCTION("FILTER(SLBs!$A$2:$A$293,SLBs!$AK$2:$AK$293=Y63)"),30.0)</f>
        <v>30</v>
      </c>
    </row>
    <row r="64">
      <c r="A64" s="8">
        <v>63.0</v>
      </c>
      <c r="B64" s="8" t="s">
        <v>262</v>
      </c>
      <c r="C64" s="8" t="s">
        <v>265</v>
      </c>
      <c r="D64" s="8" t="s">
        <v>202</v>
      </c>
      <c r="E64" s="8" t="s">
        <v>81</v>
      </c>
      <c r="F64" s="8" t="s">
        <v>212</v>
      </c>
      <c r="G64" s="8" t="s">
        <v>2596</v>
      </c>
      <c r="H64" s="31" t="s">
        <v>2597</v>
      </c>
      <c r="I64" s="8" t="s">
        <v>2598</v>
      </c>
      <c r="J64" s="8" t="s">
        <v>50</v>
      </c>
      <c r="K64" s="8" t="s">
        <v>159</v>
      </c>
      <c r="L64" s="6">
        <v>6.861717E8</v>
      </c>
      <c r="M64" s="8" t="s">
        <v>319</v>
      </c>
      <c r="N64" s="8" t="s">
        <v>1777</v>
      </c>
      <c r="O64" s="8" t="s">
        <v>212</v>
      </c>
      <c r="P64" s="23">
        <v>44305.0</v>
      </c>
      <c r="Q64" s="6">
        <v>0.0</v>
      </c>
      <c r="R64" s="23">
        <v>46129.0</v>
      </c>
      <c r="S64" s="8" t="s">
        <v>46</v>
      </c>
      <c r="T64" s="8" t="s">
        <v>178</v>
      </c>
      <c r="U64" s="8" t="s">
        <v>142</v>
      </c>
      <c r="V64" s="8" t="s">
        <v>48</v>
      </c>
      <c r="W64" s="8" t="s">
        <v>3391</v>
      </c>
      <c r="X64" s="7">
        <v>4159.0</v>
      </c>
      <c r="Y64" s="4" t="str">
        <f t="shared" si="1"/>
        <v>Berlin Hyp AGAT MATURITYFLOATINGEURSecured</v>
      </c>
      <c r="Z64" s="4" t="str">
        <f>IFERROR(__xludf.DUMMYFUNCTION("FILTER(SLBs!$A$2:$A$293,SLBs!$AK$2:$AK$293=Y64)"),"#N/A")</f>
        <v>#N/A</v>
      </c>
    </row>
    <row r="65">
      <c r="A65" s="8">
        <v>64.0</v>
      </c>
      <c r="B65" s="8" t="s">
        <v>262</v>
      </c>
      <c r="C65" s="8" t="s">
        <v>265</v>
      </c>
      <c r="D65" s="8" t="s">
        <v>52</v>
      </c>
      <c r="E65" s="8" t="s">
        <v>81</v>
      </c>
      <c r="F65" s="8" t="s">
        <v>212</v>
      </c>
      <c r="G65" s="8" t="s">
        <v>2599</v>
      </c>
      <c r="H65" s="31" t="s">
        <v>2600</v>
      </c>
      <c r="I65" s="8" t="s">
        <v>2601</v>
      </c>
      <c r="J65" s="8" t="s">
        <v>50</v>
      </c>
      <c r="K65" s="8" t="s">
        <v>51</v>
      </c>
      <c r="L65" s="6">
        <v>9.1581E8</v>
      </c>
      <c r="M65" s="8" t="s">
        <v>319</v>
      </c>
      <c r="N65" s="8" t="s">
        <v>1777</v>
      </c>
      <c r="O65" s="8" t="s">
        <v>212</v>
      </c>
      <c r="P65" s="23">
        <v>44335.0</v>
      </c>
      <c r="Q65" s="6" t="s">
        <v>2089</v>
      </c>
      <c r="R65" s="23">
        <v>48718.0</v>
      </c>
      <c r="S65" s="8" t="s">
        <v>46</v>
      </c>
      <c r="T65" s="8" t="s">
        <v>178</v>
      </c>
      <c r="U65" s="8" t="s">
        <v>142</v>
      </c>
      <c r="V65" s="8" t="s">
        <v>48</v>
      </c>
      <c r="W65" s="8" t="s">
        <v>3392</v>
      </c>
      <c r="X65" s="6" t="s">
        <v>3393</v>
      </c>
      <c r="Y65" s="4" t="str">
        <f t="shared" si="1"/>
        <v>Berlin Hyp AGAT MATURITYFIXEDEURSecured</v>
      </c>
      <c r="Z65" s="4" t="str">
        <f>IFERROR(__xludf.DUMMYFUNCTION("FILTER(SLBs!$A$2:$A$293,SLBs!$AK$2:$AK$293=Y65)"),"#N/A")</f>
        <v>#N/A</v>
      </c>
    </row>
    <row r="66">
      <c r="A66" s="8">
        <v>65.0</v>
      </c>
      <c r="B66" s="8" t="s">
        <v>262</v>
      </c>
      <c r="C66" s="8" t="s">
        <v>265</v>
      </c>
      <c r="D66" s="8" t="s">
        <v>52</v>
      </c>
      <c r="E66" s="8" t="s">
        <v>81</v>
      </c>
      <c r="F66" s="8" t="s">
        <v>212</v>
      </c>
      <c r="G66" s="8" t="s">
        <v>2612</v>
      </c>
      <c r="H66" s="31" t="s">
        <v>2613</v>
      </c>
      <c r="I66" s="8" t="s">
        <v>2614</v>
      </c>
      <c r="J66" s="8" t="s">
        <v>50</v>
      </c>
      <c r="K66" s="8" t="s">
        <v>51</v>
      </c>
      <c r="L66" s="6">
        <v>1.18962E8</v>
      </c>
      <c r="M66" s="8" t="s">
        <v>2577</v>
      </c>
      <c r="N66" s="8" t="s">
        <v>2578</v>
      </c>
      <c r="O66" s="8" t="s">
        <v>212</v>
      </c>
      <c r="P66" s="23">
        <v>44376.0</v>
      </c>
      <c r="Q66" s="7">
        <v>625.0</v>
      </c>
      <c r="R66" s="23">
        <v>48029.0</v>
      </c>
      <c r="S66" s="8" t="s">
        <v>46</v>
      </c>
      <c r="T66" s="8" t="s">
        <v>100</v>
      </c>
      <c r="U66" s="8" t="s">
        <v>142</v>
      </c>
      <c r="V66" s="8" t="s">
        <v>48</v>
      </c>
      <c r="W66" s="8" t="s">
        <v>3394</v>
      </c>
      <c r="X66" s="7">
        <v>4109.0</v>
      </c>
      <c r="Y66" s="4" t="str">
        <f t="shared" si="1"/>
        <v>Berlin Hyp AGAT MATURITYFIXEDEURSr Non Preferred</v>
      </c>
      <c r="Z66" s="4" t="str">
        <f>IFERROR(__xludf.DUMMYFUNCTION("FILTER(SLBs!$A$2:$A$293,SLBs!$AK$2:$AK$293=Y66)"),"#N/A")</f>
        <v>#N/A</v>
      </c>
    </row>
    <row r="67">
      <c r="A67" s="8">
        <v>66.0</v>
      </c>
      <c r="B67" s="8" t="s">
        <v>262</v>
      </c>
      <c r="C67" s="8" t="s">
        <v>265</v>
      </c>
      <c r="D67" s="8" t="s">
        <v>52</v>
      </c>
      <c r="E67" s="8" t="s">
        <v>81</v>
      </c>
      <c r="F67" s="8" t="s">
        <v>212</v>
      </c>
      <c r="G67" s="8" t="s">
        <v>2625</v>
      </c>
      <c r="H67" s="31" t="s">
        <v>2626</v>
      </c>
      <c r="I67" s="8" t="s">
        <v>2627</v>
      </c>
      <c r="J67" s="8" t="s">
        <v>50</v>
      </c>
      <c r="K67" s="8" t="s">
        <v>51</v>
      </c>
      <c r="L67" s="6">
        <v>1.17628E7</v>
      </c>
      <c r="M67" s="8" t="s">
        <v>268</v>
      </c>
      <c r="N67" s="8" t="s">
        <v>98</v>
      </c>
      <c r="O67" s="8" t="s">
        <v>212</v>
      </c>
      <c r="P67" s="23">
        <v>44399.0</v>
      </c>
      <c r="Q67" s="6" t="s">
        <v>2628</v>
      </c>
      <c r="R67" s="23">
        <v>47686.0</v>
      </c>
      <c r="S67" s="8" t="s">
        <v>46</v>
      </c>
      <c r="T67" s="8" t="s">
        <v>269</v>
      </c>
      <c r="U67" s="8" t="s">
        <v>142</v>
      </c>
      <c r="V67" s="8" t="s">
        <v>48</v>
      </c>
      <c r="W67" s="8" t="s">
        <v>3395</v>
      </c>
      <c r="X67" s="7">
        <v>4063.0</v>
      </c>
      <c r="Y67" s="4" t="str">
        <f t="shared" si="1"/>
        <v>Berlin Hyp AGAT MATURITYFIXEDEURSr Preferred</v>
      </c>
      <c r="Z67" s="4">
        <f>IFERROR(__xludf.DUMMYFUNCTION("FILTER(SLBs!$A$2:$A$293,SLBs!$AK$2:$AK$293=Y67)"),30.0)</f>
        <v>30</v>
      </c>
    </row>
    <row r="68">
      <c r="A68" s="8">
        <v>67.0</v>
      </c>
      <c r="B68" s="8" t="s">
        <v>262</v>
      </c>
      <c r="C68" s="8" t="s">
        <v>265</v>
      </c>
      <c r="D68" s="8" t="s">
        <v>52</v>
      </c>
      <c r="E68" s="6" t="s">
        <v>2629</v>
      </c>
      <c r="F68" s="8" t="s">
        <v>212</v>
      </c>
      <c r="G68" s="8" t="s">
        <v>2630</v>
      </c>
      <c r="H68" s="31" t="s">
        <v>2631</v>
      </c>
      <c r="I68" s="8" t="s">
        <v>2632</v>
      </c>
      <c r="J68" s="8" t="s">
        <v>50</v>
      </c>
      <c r="K68" s="8" t="s">
        <v>51</v>
      </c>
      <c r="L68" s="6">
        <v>8.810625E8</v>
      </c>
      <c r="M68" s="8" t="s">
        <v>319</v>
      </c>
      <c r="N68" s="8" t="s">
        <v>1777</v>
      </c>
      <c r="O68" s="8" t="s">
        <v>212</v>
      </c>
      <c r="P68" s="23">
        <v>44432.0</v>
      </c>
      <c r="Q68" s="6" t="s">
        <v>2355</v>
      </c>
      <c r="R68" s="23">
        <v>46258.0</v>
      </c>
      <c r="S68" s="8" t="s">
        <v>46</v>
      </c>
      <c r="T68" s="8" t="s">
        <v>178</v>
      </c>
      <c r="U68" s="8" t="s">
        <v>142</v>
      </c>
      <c r="V68" s="8" t="s">
        <v>48</v>
      </c>
      <c r="W68" s="8" t="s">
        <v>3396</v>
      </c>
      <c r="X68" s="7">
        <v>4061.0</v>
      </c>
      <c r="Y68" s="4" t="str">
        <f t="shared" si="1"/>
        <v>Berlin Hyp AGAT MATURITYFIXEDEURSecured</v>
      </c>
      <c r="Z68" s="4" t="str">
        <f>IFERROR(__xludf.DUMMYFUNCTION("FILTER(SLBs!$A$2:$A$293,SLBs!$AK$2:$AK$293=Y68)"),"#N/A")</f>
        <v>#N/A</v>
      </c>
    </row>
    <row r="69">
      <c r="A69" s="8">
        <v>68.0</v>
      </c>
      <c r="B69" s="8" t="s">
        <v>262</v>
      </c>
      <c r="C69" s="8" t="s">
        <v>265</v>
      </c>
      <c r="D69" s="8" t="s">
        <v>52</v>
      </c>
      <c r="E69" s="8" t="s">
        <v>81</v>
      </c>
      <c r="F69" s="8" t="s">
        <v>212</v>
      </c>
      <c r="G69" s="8" t="s">
        <v>2640</v>
      </c>
      <c r="H69" s="31" t="s">
        <v>2641</v>
      </c>
      <c r="I69" s="8" t="s">
        <v>2642</v>
      </c>
      <c r="J69" s="8" t="s">
        <v>50</v>
      </c>
      <c r="K69" s="8" t="s">
        <v>51</v>
      </c>
      <c r="L69" s="6">
        <v>1.16014E7</v>
      </c>
      <c r="M69" s="8" t="s">
        <v>47</v>
      </c>
      <c r="N69" s="8" t="s">
        <v>1777</v>
      </c>
      <c r="O69" s="8" t="s">
        <v>212</v>
      </c>
      <c r="P69" s="23">
        <v>44468.0</v>
      </c>
      <c r="Q69" s="7">
        <v>375.0</v>
      </c>
      <c r="R69" s="23">
        <v>48120.0</v>
      </c>
      <c r="S69" s="8" t="s">
        <v>46</v>
      </c>
      <c r="T69" s="8" t="s">
        <v>269</v>
      </c>
      <c r="U69" s="8" t="s">
        <v>44</v>
      </c>
      <c r="V69" s="8" t="s">
        <v>48</v>
      </c>
      <c r="W69" s="8" t="s">
        <v>3397</v>
      </c>
      <c r="X69" s="7">
        <v>4026.0</v>
      </c>
      <c r="Y69" s="4" t="str">
        <f t="shared" si="1"/>
        <v>Berlin Hyp AGCALLABLEFIXEDEURSr Unsecured</v>
      </c>
      <c r="Z69" s="4" t="str">
        <f>IFERROR(__xludf.DUMMYFUNCTION("FILTER(SLBs!$A$2:$A$293,SLBs!$AK$2:$AK$293=Y69)"),"#N/A")</f>
        <v>#N/A</v>
      </c>
    </row>
    <row r="70">
      <c r="A70" s="8">
        <v>69.0</v>
      </c>
      <c r="B70" s="8" t="s">
        <v>262</v>
      </c>
      <c r="C70" s="8" t="s">
        <v>265</v>
      </c>
      <c r="D70" s="8" t="s">
        <v>52</v>
      </c>
      <c r="E70" s="8" t="s">
        <v>81</v>
      </c>
      <c r="F70" s="8" t="s">
        <v>212</v>
      </c>
      <c r="G70" s="8" t="s">
        <v>2652</v>
      </c>
      <c r="H70" s="31" t="s">
        <v>2653</v>
      </c>
      <c r="I70" s="8" t="s">
        <v>2654</v>
      </c>
      <c r="J70" s="8" t="s">
        <v>50</v>
      </c>
      <c r="K70" s="8" t="s">
        <v>51</v>
      </c>
      <c r="L70" s="6">
        <v>9244480.0</v>
      </c>
      <c r="M70" s="8" t="s">
        <v>268</v>
      </c>
      <c r="N70" s="8" t="s">
        <v>98</v>
      </c>
      <c r="O70" s="8" t="s">
        <v>212</v>
      </c>
      <c r="P70" s="23">
        <v>44476.0</v>
      </c>
      <c r="Q70" s="6" t="s">
        <v>2655</v>
      </c>
      <c r="R70" s="23">
        <v>48128.0</v>
      </c>
      <c r="S70" s="8" t="s">
        <v>46</v>
      </c>
      <c r="T70" s="8" t="s">
        <v>269</v>
      </c>
      <c r="U70" s="8" t="s">
        <v>44</v>
      </c>
      <c r="V70" s="8" t="s">
        <v>48</v>
      </c>
      <c r="W70" s="8" t="s">
        <v>3398</v>
      </c>
      <c r="X70" s="7">
        <v>3975.0</v>
      </c>
      <c r="Y70" s="4" t="str">
        <f t="shared" si="1"/>
        <v>Berlin Hyp AGCALLABLEFIXEDEURSr Preferred</v>
      </c>
      <c r="Z70" s="4" t="str">
        <f>IFERROR(__xludf.DUMMYFUNCTION("FILTER(SLBs!$A$2:$A$293,SLBs!$AK$2:$AK$293=Y70)"),"#N/A")</f>
        <v>#N/A</v>
      </c>
    </row>
    <row r="71">
      <c r="A71" s="8">
        <v>70.0</v>
      </c>
      <c r="B71" s="8" t="s">
        <v>262</v>
      </c>
      <c r="C71" s="8" t="s">
        <v>265</v>
      </c>
      <c r="D71" s="8" t="s">
        <v>52</v>
      </c>
      <c r="E71" s="8" t="s">
        <v>81</v>
      </c>
      <c r="F71" s="8" t="s">
        <v>212</v>
      </c>
      <c r="G71" s="8" t="s">
        <v>2656</v>
      </c>
      <c r="H71" s="31" t="s">
        <v>2657</v>
      </c>
      <c r="I71" s="8" t="s">
        <v>2658</v>
      </c>
      <c r="J71" s="8" t="s">
        <v>50</v>
      </c>
      <c r="K71" s="8" t="s">
        <v>51</v>
      </c>
      <c r="L71" s="6">
        <v>2.31112E7</v>
      </c>
      <c r="M71" s="8" t="s">
        <v>268</v>
      </c>
      <c r="N71" s="8" t="s">
        <v>98</v>
      </c>
      <c r="O71" s="8" t="s">
        <v>212</v>
      </c>
      <c r="P71" s="23">
        <v>44476.0</v>
      </c>
      <c r="Q71" s="6" t="s">
        <v>2428</v>
      </c>
      <c r="R71" s="23">
        <v>48128.0</v>
      </c>
      <c r="S71" s="8" t="s">
        <v>46</v>
      </c>
      <c r="T71" s="8" t="s">
        <v>269</v>
      </c>
      <c r="U71" s="8" t="s">
        <v>44</v>
      </c>
      <c r="V71" s="8" t="s">
        <v>48</v>
      </c>
      <c r="W71" s="8" t="s">
        <v>3399</v>
      </c>
      <c r="X71" s="7">
        <v>3975.0</v>
      </c>
      <c r="Y71" s="4" t="str">
        <f t="shared" si="1"/>
        <v>Berlin Hyp AGCALLABLEFIXEDEURSr Preferred</v>
      </c>
      <c r="Z71" s="4" t="str">
        <f>IFERROR(__xludf.DUMMYFUNCTION("FILTER(SLBs!$A$2:$A$293,SLBs!$AK$2:$AK$293=Y71)"),"#N/A")</f>
        <v>#N/A</v>
      </c>
    </row>
    <row r="72">
      <c r="A72" s="8">
        <v>71.0</v>
      </c>
      <c r="B72" s="8" t="s">
        <v>262</v>
      </c>
      <c r="C72" s="8" t="s">
        <v>265</v>
      </c>
      <c r="D72" s="8" t="s">
        <v>52</v>
      </c>
      <c r="E72" s="8" t="s">
        <v>81</v>
      </c>
      <c r="F72" s="8" t="s">
        <v>212</v>
      </c>
      <c r="G72" s="8" t="s">
        <v>2663</v>
      </c>
      <c r="H72" s="31" t="s">
        <v>2664</v>
      </c>
      <c r="I72" s="8" t="s">
        <v>2665</v>
      </c>
      <c r="J72" s="8" t="s">
        <v>50</v>
      </c>
      <c r="K72" s="8" t="s">
        <v>51</v>
      </c>
      <c r="L72" s="6">
        <v>1.16217E9</v>
      </c>
      <c r="M72" s="8" t="s">
        <v>319</v>
      </c>
      <c r="N72" s="8" t="s">
        <v>1777</v>
      </c>
      <c r="O72" s="8" t="s">
        <v>212</v>
      </c>
      <c r="P72" s="23">
        <v>44487.0</v>
      </c>
      <c r="Q72" s="7">
        <v>125.0</v>
      </c>
      <c r="R72" s="23">
        <v>47501.0</v>
      </c>
      <c r="S72" s="8" t="s">
        <v>46</v>
      </c>
      <c r="T72" s="8" t="s">
        <v>178</v>
      </c>
      <c r="U72" s="8" t="s">
        <v>142</v>
      </c>
      <c r="V72" s="8" t="s">
        <v>48</v>
      </c>
      <c r="W72" s="8" t="s">
        <v>3400</v>
      </c>
      <c r="X72" s="7">
        <v>4056.0</v>
      </c>
      <c r="Y72" s="4" t="str">
        <f t="shared" si="1"/>
        <v>Berlin Hyp AGAT MATURITYFIXEDEURSecured</v>
      </c>
      <c r="Z72" s="4" t="str">
        <f>IFERROR(__xludf.DUMMYFUNCTION("FILTER(SLBs!$A$2:$A$293,SLBs!$AK$2:$AK$293=Y72)"),"#N/A")</f>
        <v>#N/A</v>
      </c>
    </row>
    <row r="73">
      <c r="A73" s="8">
        <v>72.0</v>
      </c>
      <c r="B73" s="8" t="s">
        <v>262</v>
      </c>
      <c r="C73" s="8" t="s">
        <v>265</v>
      </c>
      <c r="D73" s="8" t="s">
        <v>52</v>
      </c>
      <c r="E73" s="8" t="s">
        <v>81</v>
      </c>
      <c r="F73" s="8" t="s">
        <v>212</v>
      </c>
      <c r="G73" s="8" t="s">
        <v>2667</v>
      </c>
      <c r="H73" s="31" t="s">
        <v>2668</v>
      </c>
      <c r="I73" s="8" t="s">
        <v>2669</v>
      </c>
      <c r="J73" s="8" t="s">
        <v>50</v>
      </c>
      <c r="K73" s="8" t="s">
        <v>51</v>
      </c>
      <c r="L73" s="6">
        <v>1.745415E7</v>
      </c>
      <c r="M73" s="8" t="s">
        <v>268</v>
      </c>
      <c r="N73" s="8" t="s">
        <v>98</v>
      </c>
      <c r="O73" s="8" t="s">
        <v>212</v>
      </c>
      <c r="P73" s="23">
        <v>44488.0</v>
      </c>
      <c r="Q73" s="6" t="s">
        <v>2355</v>
      </c>
      <c r="R73" s="23">
        <v>46314.0</v>
      </c>
      <c r="S73" s="8" t="s">
        <v>46</v>
      </c>
      <c r="T73" s="8" t="s">
        <v>269</v>
      </c>
      <c r="U73" s="8" t="s">
        <v>142</v>
      </c>
      <c r="V73" s="8" t="s">
        <v>48</v>
      </c>
      <c r="W73" s="8" t="s">
        <v>3401</v>
      </c>
      <c r="X73" s="7">
        <v>4039.0</v>
      </c>
      <c r="Y73" s="4" t="str">
        <f t="shared" si="1"/>
        <v>Berlin Hyp AGAT MATURITYFIXEDEURSr Preferred</v>
      </c>
      <c r="Z73" s="4">
        <f>IFERROR(__xludf.DUMMYFUNCTION("FILTER(SLBs!$A$2:$A$293,SLBs!$AK$2:$AK$293=Y73)"),30.0)</f>
        <v>30</v>
      </c>
    </row>
    <row r="74">
      <c r="A74" s="8">
        <v>73.0</v>
      </c>
      <c r="B74" s="8" t="s">
        <v>262</v>
      </c>
      <c r="C74" s="8" t="s">
        <v>265</v>
      </c>
      <c r="D74" s="8" t="s">
        <v>52</v>
      </c>
      <c r="E74" s="8" t="s">
        <v>81</v>
      </c>
      <c r="F74" s="8" t="s">
        <v>212</v>
      </c>
      <c r="G74" s="8" t="s">
        <v>2670</v>
      </c>
      <c r="H74" s="31" t="s">
        <v>2671</v>
      </c>
      <c r="I74" s="8" t="s">
        <v>2672</v>
      </c>
      <c r="J74" s="8" t="s">
        <v>50</v>
      </c>
      <c r="K74" s="8" t="s">
        <v>51</v>
      </c>
      <c r="L74" s="6">
        <v>2.30246E7</v>
      </c>
      <c r="M74" s="8" t="s">
        <v>268</v>
      </c>
      <c r="N74" s="8" t="s">
        <v>1937</v>
      </c>
      <c r="O74" s="8" t="s">
        <v>212</v>
      </c>
      <c r="P74" s="23">
        <v>44510.0</v>
      </c>
      <c r="Q74" s="6" t="s">
        <v>2673</v>
      </c>
      <c r="R74" s="23">
        <v>46336.0</v>
      </c>
      <c r="S74" s="8" t="s">
        <v>46</v>
      </c>
      <c r="T74" s="8" t="s">
        <v>269</v>
      </c>
      <c r="U74" s="8" t="s">
        <v>142</v>
      </c>
      <c r="V74" s="8" t="s">
        <v>48</v>
      </c>
      <c r="W74" s="8" t="s">
        <v>3402</v>
      </c>
      <c r="X74" s="7">
        <v>4166.0</v>
      </c>
      <c r="Y74" s="4" t="str">
        <f t="shared" si="1"/>
        <v>Berlin Hyp AGAT MATURITYFIXEDEURSr Preferred</v>
      </c>
      <c r="Z74" s="4">
        <f>IFERROR(__xludf.DUMMYFUNCTION("FILTER(SLBs!$A$2:$A$293,SLBs!$AK$2:$AK$293=Y74)"),30.0)</f>
        <v>30</v>
      </c>
    </row>
    <row r="75">
      <c r="A75" s="8">
        <v>74.0</v>
      </c>
      <c r="B75" s="8" t="s">
        <v>262</v>
      </c>
      <c r="C75" s="8" t="s">
        <v>265</v>
      </c>
      <c r="D75" s="8" t="s">
        <v>52</v>
      </c>
      <c r="E75" s="8" t="s">
        <v>81</v>
      </c>
      <c r="F75" s="8" t="s">
        <v>212</v>
      </c>
      <c r="G75" s="8" t="s">
        <v>2674</v>
      </c>
      <c r="H75" s="31" t="s">
        <v>2675</v>
      </c>
      <c r="I75" s="8" t="s">
        <v>2676</v>
      </c>
      <c r="J75" s="8" t="s">
        <v>50</v>
      </c>
      <c r="K75" s="8" t="s">
        <v>51</v>
      </c>
      <c r="L75" s="6">
        <v>1.13698E7</v>
      </c>
      <c r="M75" s="8" t="s">
        <v>268</v>
      </c>
      <c r="N75" s="8" t="s">
        <v>98</v>
      </c>
      <c r="O75" s="8" t="s">
        <v>212</v>
      </c>
      <c r="P75" s="23">
        <v>44518.0</v>
      </c>
      <c r="Q75" s="7">
        <v>15.0</v>
      </c>
      <c r="R75" s="23">
        <v>45979.0</v>
      </c>
      <c r="S75" s="8" t="s">
        <v>46</v>
      </c>
      <c r="T75" s="8" t="s">
        <v>269</v>
      </c>
      <c r="U75" s="8" t="s">
        <v>142</v>
      </c>
      <c r="V75" s="8" t="s">
        <v>48</v>
      </c>
      <c r="W75" s="8" t="s">
        <v>3403</v>
      </c>
      <c r="X75" s="7">
        <v>4321.0</v>
      </c>
      <c r="Y75" s="4" t="str">
        <f t="shared" si="1"/>
        <v>Berlin Hyp AGAT MATURITYFIXEDEURSr Preferred</v>
      </c>
      <c r="Z75" s="4">
        <f>IFERROR(__xludf.DUMMYFUNCTION("FILTER(SLBs!$A$2:$A$293,SLBs!$AK$2:$AK$293=Y75)"),30.0)</f>
        <v>30</v>
      </c>
    </row>
    <row r="76">
      <c r="A76" s="8">
        <v>75.0</v>
      </c>
      <c r="B76" s="8" t="s">
        <v>262</v>
      </c>
      <c r="C76" s="8" t="s">
        <v>265</v>
      </c>
      <c r="D76" s="8" t="s">
        <v>52</v>
      </c>
      <c r="E76" s="8" t="s">
        <v>81</v>
      </c>
      <c r="F76" s="8" t="s">
        <v>212</v>
      </c>
      <c r="G76" s="8" t="s">
        <v>2684</v>
      </c>
      <c r="H76" s="31" t="s">
        <v>2685</v>
      </c>
      <c r="I76" s="8" t="s">
        <v>2686</v>
      </c>
      <c r="J76" s="8" t="s">
        <v>50</v>
      </c>
      <c r="K76" s="8" t="s">
        <v>51</v>
      </c>
      <c r="L76" s="6">
        <v>2.0939965E7</v>
      </c>
      <c r="M76" s="8" t="s">
        <v>268</v>
      </c>
      <c r="N76" s="8" t="s">
        <v>1777</v>
      </c>
      <c r="O76" s="8" t="s">
        <v>212</v>
      </c>
      <c r="P76" s="23">
        <v>44540.0</v>
      </c>
      <c r="Q76" s="7">
        <v>349.0</v>
      </c>
      <c r="R76" s="23">
        <v>48192.0</v>
      </c>
      <c r="S76" s="8" t="s">
        <v>46</v>
      </c>
      <c r="T76" s="8" t="s">
        <v>269</v>
      </c>
      <c r="U76" s="8" t="s">
        <v>142</v>
      </c>
      <c r="V76" s="8" t="s">
        <v>48</v>
      </c>
      <c r="W76" s="8" t="s">
        <v>3404</v>
      </c>
      <c r="X76" s="6" t="s">
        <v>3405</v>
      </c>
      <c r="Y76" s="4" t="str">
        <f t="shared" si="1"/>
        <v>Berlin Hyp AGAT MATURITYFIXEDEURSr Preferred</v>
      </c>
      <c r="Z76" s="4">
        <f>IFERROR(__xludf.DUMMYFUNCTION("FILTER(SLBs!$A$2:$A$293,SLBs!$AK$2:$AK$293=Y76)"),30.0)</f>
        <v>30</v>
      </c>
    </row>
    <row r="77">
      <c r="A77" s="8">
        <v>76.0</v>
      </c>
      <c r="B77" s="8" t="s">
        <v>262</v>
      </c>
      <c r="C77" s="8" t="s">
        <v>265</v>
      </c>
      <c r="D77" s="8" t="s">
        <v>52</v>
      </c>
      <c r="E77" s="7">
        <v>292.0</v>
      </c>
      <c r="F77" s="8" t="s">
        <v>212</v>
      </c>
      <c r="G77" s="8" t="s">
        <v>2689</v>
      </c>
      <c r="H77" s="31" t="s">
        <v>2690</v>
      </c>
      <c r="I77" s="8" t="s">
        <v>2691</v>
      </c>
      <c r="J77" s="8" t="s">
        <v>50</v>
      </c>
      <c r="K77" s="8" t="s">
        <v>51</v>
      </c>
      <c r="L77" s="6">
        <v>1.14613E7</v>
      </c>
      <c r="M77" s="8" t="s">
        <v>268</v>
      </c>
      <c r="N77" s="8" t="s">
        <v>1777</v>
      </c>
      <c r="O77" s="8" t="s">
        <v>212</v>
      </c>
      <c r="P77" s="23">
        <v>44574.0</v>
      </c>
      <c r="Q77" s="7">
        <v>292.0</v>
      </c>
      <c r="R77" s="23">
        <v>46765.0</v>
      </c>
      <c r="S77" s="8" t="s">
        <v>46</v>
      </c>
      <c r="T77" s="8" t="s">
        <v>269</v>
      </c>
      <c r="U77" s="8" t="s">
        <v>142</v>
      </c>
      <c r="V77" s="8" t="s">
        <v>48</v>
      </c>
      <c r="W77" s="8" t="s">
        <v>3406</v>
      </c>
      <c r="X77" s="7">
        <v>4288.0</v>
      </c>
      <c r="Y77" s="4" t="str">
        <f t="shared" si="1"/>
        <v>Berlin Hyp AGAT MATURITYFIXEDEURSr Preferred</v>
      </c>
      <c r="Z77" s="4">
        <f>IFERROR(__xludf.DUMMYFUNCTION("FILTER(SLBs!$A$2:$A$293,SLBs!$AK$2:$AK$293=Y77)"),30.0)</f>
        <v>30</v>
      </c>
    </row>
    <row r="78">
      <c r="A78" s="8">
        <v>77.0</v>
      </c>
      <c r="B78" s="8" t="s">
        <v>262</v>
      </c>
      <c r="C78" s="8" t="s">
        <v>265</v>
      </c>
      <c r="D78" s="8" t="s">
        <v>52</v>
      </c>
      <c r="E78" s="8" t="s">
        <v>81</v>
      </c>
      <c r="F78" s="8" t="s">
        <v>212</v>
      </c>
      <c r="G78" s="8" t="s">
        <v>2692</v>
      </c>
      <c r="H78" s="31" t="s">
        <v>2693</v>
      </c>
      <c r="I78" s="8" t="s">
        <v>2694</v>
      </c>
      <c r="J78" s="8" t="s">
        <v>50</v>
      </c>
      <c r="K78" s="8" t="s">
        <v>51</v>
      </c>
      <c r="L78" s="6">
        <v>1.701615E7</v>
      </c>
      <c r="M78" s="8" t="s">
        <v>268</v>
      </c>
      <c r="N78" s="8" t="s">
        <v>98</v>
      </c>
      <c r="O78" s="8" t="s">
        <v>212</v>
      </c>
      <c r="P78" s="23">
        <v>44580.0</v>
      </c>
      <c r="Q78" s="6" t="s">
        <v>2695</v>
      </c>
      <c r="R78" s="23">
        <v>46041.0</v>
      </c>
      <c r="S78" s="8" t="s">
        <v>46</v>
      </c>
      <c r="T78" s="8" t="s">
        <v>269</v>
      </c>
      <c r="U78" s="8" t="s">
        <v>142</v>
      </c>
      <c r="V78" s="8" t="s">
        <v>48</v>
      </c>
      <c r="W78" s="8" t="s">
        <v>3407</v>
      </c>
      <c r="X78" s="6" t="s">
        <v>2289</v>
      </c>
      <c r="Y78" s="4" t="str">
        <f t="shared" si="1"/>
        <v>Berlin Hyp AGAT MATURITYFIXEDEURSr Preferred</v>
      </c>
      <c r="Z78" s="4">
        <f>IFERROR(__xludf.DUMMYFUNCTION("FILTER(SLBs!$A$2:$A$293,SLBs!$AK$2:$AK$293=Y78)"),30.0)</f>
        <v>30</v>
      </c>
    </row>
    <row r="79">
      <c r="A79" s="8">
        <v>78.0</v>
      </c>
      <c r="B79" s="8" t="s">
        <v>262</v>
      </c>
      <c r="C79" s="8" t="s">
        <v>265</v>
      </c>
      <c r="D79" s="8" t="s">
        <v>52</v>
      </c>
      <c r="E79" s="8" t="s">
        <v>81</v>
      </c>
      <c r="F79" s="8" t="s">
        <v>212</v>
      </c>
      <c r="G79" s="8" t="s">
        <v>2696</v>
      </c>
      <c r="H79" s="31" t="s">
        <v>2697</v>
      </c>
      <c r="I79" s="8" t="s">
        <v>2698</v>
      </c>
      <c r="J79" s="8" t="s">
        <v>50</v>
      </c>
      <c r="K79" s="8" t="s">
        <v>51</v>
      </c>
      <c r="L79" s="6">
        <v>2.26454E7</v>
      </c>
      <c r="M79" s="8" t="s">
        <v>268</v>
      </c>
      <c r="N79" s="8" t="s">
        <v>98</v>
      </c>
      <c r="O79" s="8" t="s">
        <v>212</v>
      </c>
      <c r="P79" s="23">
        <v>44579.0</v>
      </c>
      <c r="Q79" s="7">
        <v>448.0</v>
      </c>
      <c r="R79" s="23">
        <v>47501.0</v>
      </c>
      <c r="S79" s="8" t="s">
        <v>46</v>
      </c>
      <c r="T79" s="8" t="s">
        <v>269</v>
      </c>
      <c r="U79" s="8" t="s">
        <v>142</v>
      </c>
      <c r="V79" s="8" t="s">
        <v>48</v>
      </c>
      <c r="W79" s="8" t="s">
        <v>3408</v>
      </c>
      <c r="X79" s="7">
        <v>4511.0</v>
      </c>
      <c r="Y79" s="4" t="str">
        <f t="shared" si="1"/>
        <v>Berlin Hyp AGAT MATURITYFIXEDEURSr Preferred</v>
      </c>
      <c r="Z79" s="4">
        <f>IFERROR(__xludf.DUMMYFUNCTION("FILTER(SLBs!$A$2:$A$293,SLBs!$AK$2:$AK$293=Y79)"),30.0)</f>
        <v>30</v>
      </c>
    </row>
    <row r="80">
      <c r="A80" s="8">
        <v>79.0</v>
      </c>
      <c r="B80" s="8" t="s">
        <v>262</v>
      </c>
      <c r="C80" s="8" t="s">
        <v>265</v>
      </c>
      <c r="D80" s="8" t="s">
        <v>52</v>
      </c>
      <c r="E80" s="8" t="s">
        <v>81</v>
      </c>
      <c r="F80" s="8" t="s">
        <v>212</v>
      </c>
      <c r="G80" s="8" t="s">
        <v>2704</v>
      </c>
      <c r="H80" s="31" t="s">
        <v>2705</v>
      </c>
      <c r="I80" s="8" t="s">
        <v>2706</v>
      </c>
      <c r="J80" s="8" t="s">
        <v>50</v>
      </c>
      <c r="K80" s="8" t="s">
        <v>51</v>
      </c>
      <c r="L80" s="6">
        <v>2.26882E7</v>
      </c>
      <c r="M80" s="8" t="s">
        <v>319</v>
      </c>
      <c r="N80" s="8" t="s">
        <v>98</v>
      </c>
      <c r="O80" s="8" t="s">
        <v>212</v>
      </c>
      <c r="P80" s="23">
        <v>44580.0</v>
      </c>
      <c r="Q80" s="7">
        <v>335.0</v>
      </c>
      <c r="R80" s="23">
        <v>48232.0</v>
      </c>
      <c r="S80" s="8" t="s">
        <v>46</v>
      </c>
      <c r="T80" s="8" t="s">
        <v>178</v>
      </c>
      <c r="U80" s="8" t="s">
        <v>142</v>
      </c>
      <c r="V80" s="8" t="s">
        <v>48</v>
      </c>
      <c r="W80" s="8" t="s">
        <v>3409</v>
      </c>
      <c r="X80" s="6" t="s">
        <v>2289</v>
      </c>
      <c r="Y80" s="4" t="str">
        <f t="shared" si="1"/>
        <v>Berlin Hyp AGAT MATURITYFIXEDEURSecured</v>
      </c>
      <c r="Z80" s="4" t="str">
        <f>IFERROR(__xludf.DUMMYFUNCTION("FILTER(SLBs!$A$2:$A$293,SLBs!$AK$2:$AK$293=Y80)"),"#N/A")</f>
        <v>#N/A</v>
      </c>
    </row>
    <row r="81">
      <c r="A81" s="8">
        <v>80.0</v>
      </c>
      <c r="B81" s="8" t="s">
        <v>262</v>
      </c>
      <c r="C81" s="8" t="s">
        <v>265</v>
      </c>
      <c r="D81" s="8" t="s">
        <v>52</v>
      </c>
      <c r="E81" s="8" t="s">
        <v>81</v>
      </c>
      <c r="F81" s="8" t="s">
        <v>212</v>
      </c>
      <c r="G81" s="8" t="s">
        <v>2707</v>
      </c>
      <c r="H81" s="31" t="s">
        <v>2708</v>
      </c>
      <c r="I81" s="8" t="s">
        <v>2709</v>
      </c>
      <c r="J81" s="8" t="s">
        <v>50</v>
      </c>
      <c r="K81" s="8" t="s">
        <v>51</v>
      </c>
      <c r="L81" s="6">
        <v>2.839825E7</v>
      </c>
      <c r="M81" s="8" t="s">
        <v>319</v>
      </c>
      <c r="N81" s="8" t="s">
        <v>98</v>
      </c>
      <c r="O81" s="8" t="s">
        <v>212</v>
      </c>
      <c r="P81" s="23">
        <v>44609.0</v>
      </c>
      <c r="Q81" s="6" t="s">
        <v>1854</v>
      </c>
      <c r="R81" s="23">
        <v>45705.0</v>
      </c>
      <c r="S81" s="8" t="s">
        <v>46</v>
      </c>
      <c r="T81" s="8" t="s">
        <v>178</v>
      </c>
      <c r="U81" s="8" t="s">
        <v>142</v>
      </c>
      <c r="V81" s="8" t="s">
        <v>48</v>
      </c>
      <c r="W81" s="8" t="s">
        <v>3410</v>
      </c>
      <c r="X81" s="7">
        <v>5184.0</v>
      </c>
      <c r="Y81" s="4" t="str">
        <f t="shared" si="1"/>
        <v>Berlin Hyp AGAT MATURITYFIXEDEURSecured</v>
      </c>
      <c r="Z81" s="4" t="str">
        <f>IFERROR(__xludf.DUMMYFUNCTION("FILTER(SLBs!$A$2:$A$293,SLBs!$AK$2:$AK$293=Y81)"),"#N/A")</f>
        <v>#N/A</v>
      </c>
    </row>
    <row r="82">
      <c r="A82" s="8">
        <v>81.0</v>
      </c>
      <c r="B82" s="8" t="s">
        <v>262</v>
      </c>
      <c r="C82" s="8" t="s">
        <v>265</v>
      </c>
      <c r="D82" s="8" t="s">
        <v>52</v>
      </c>
      <c r="E82" s="7">
        <v>674.0</v>
      </c>
      <c r="F82" s="8" t="s">
        <v>212</v>
      </c>
      <c r="G82" s="8" t="s">
        <v>2710</v>
      </c>
      <c r="H82" s="31" t="s">
        <v>2711</v>
      </c>
      <c r="I82" s="8" t="s">
        <v>2712</v>
      </c>
      <c r="J82" s="8" t="s">
        <v>50</v>
      </c>
      <c r="K82" s="8" t="s">
        <v>51</v>
      </c>
      <c r="L82" s="6">
        <v>5.5833E8</v>
      </c>
      <c r="M82" s="8" t="s">
        <v>319</v>
      </c>
      <c r="N82" s="8" t="s">
        <v>98</v>
      </c>
      <c r="O82" s="8" t="s">
        <v>212</v>
      </c>
      <c r="P82" s="23">
        <v>44616.0</v>
      </c>
      <c r="Q82" s="7">
        <v>625.0</v>
      </c>
      <c r="R82" s="23">
        <v>47172.0</v>
      </c>
      <c r="S82" s="8" t="s">
        <v>46</v>
      </c>
      <c r="T82" s="8" t="s">
        <v>178</v>
      </c>
      <c r="U82" s="8" t="s">
        <v>142</v>
      </c>
      <c r="V82" s="8" t="s">
        <v>48</v>
      </c>
      <c r="W82" s="8" t="s">
        <v>3411</v>
      </c>
      <c r="X82" s="7">
        <v>5521.0</v>
      </c>
      <c r="Y82" s="4" t="str">
        <f t="shared" si="1"/>
        <v>Berlin Hyp AGAT MATURITYFIXEDEURSecured</v>
      </c>
      <c r="Z82" s="4" t="str">
        <f>IFERROR(__xludf.DUMMYFUNCTION("FILTER(SLBs!$A$2:$A$293,SLBs!$AK$2:$AK$293=Y82)"),"#N/A")</f>
        <v>#N/A</v>
      </c>
    </row>
    <row r="83">
      <c r="A83" s="8">
        <v>82.0</v>
      </c>
      <c r="B83" s="8" t="s">
        <v>262</v>
      </c>
      <c r="C83" s="8" t="s">
        <v>265</v>
      </c>
      <c r="D83" s="8" t="s">
        <v>52</v>
      </c>
      <c r="E83" s="8" t="s">
        <v>81</v>
      </c>
      <c r="F83" s="8" t="s">
        <v>212</v>
      </c>
      <c r="G83" s="8" t="s">
        <v>2714</v>
      </c>
      <c r="H83" s="31" t="s">
        <v>2715</v>
      </c>
      <c r="I83" s="8" t="s">
        <v>2716</v>
      </c>
      <c r="J83" s="8" t="s">
        <v>50</v>
      </c>
      <c r="K83" s="8" t="s">
        <v>51</v>
      </c>
      <c r="L83" s="6">
        <v>1.10512E7</v>
      </c>
      <c r="M83" s="8" t="s">
        <v>268</v>
      </c>
      <c r="N83" s="8" t="s">
        <v>98</v>
      </c>
      <c r="O83" s="8" t="s">
        <v>212</v>
      </c>
      <c r="P83" s="23">
        <v>44623.0</v>
      </c>
      <c r="Q83" s="6" t="s">
        <v>2717</v>
      </c>
      <c r="R83" s="23">
        <v>45719.0</v>
      </c>
      <c r="S83" s="8" t="s">
        <v>46</v>
      </c>
      <c r="T83" s="8" t="s">
        <v>269</v>
      </c>
      <c r="U83" s="8" t="s">
        <v>142</v>
      </c>
      <c r="V83" s="8" t="s">
        <v>48</v>
      </c>
      <c r="W83" s="8" t="s">
        <v>3412</v>
      </c>
      <c r="X83" s="7">
        <v>5426.0</v>
      </c>
      <c r="Y83" s="4" t="str">
        <f t="shared" si="1"/>
        <v>Berlin Hyp AGAT MATURITYFIXEDEURSr Preferred</v>
      </c>
      <c r="Z83" s="4">
        <f>IFERROR(__xludf.DUMMYFUNCTION("FILTER(SLBs!$A$2:$A$293,SLBs!$AK$2:$AK$293=Y83)"),30.0)</f>
        <v>30</v>
      </c>
    </row>
    <row r="84">
      <c r="A84" s="8">
        <v>83.0</v>
      </c>
      <c r="B84" s="8" t="s">
        <v>262</v>
      </c>
      <c r="C84" s="8" t="s">
        <v>265</v>
      </c>
      <c r="D84" s="8" t="s">
        <v>52</v>
      </c>
      <c r="E84" s="8" t="s">
        <v>81</v>
      </c>
      <c r="F84" s="8" t="s">
        <v>212</v>
      </c>
      <c r="G84" s="8" t="s">
        <v>2718</v>
      </c>
      <c r="H84" s="31" t="s">
        <v>2719</v>
      </c>
      <c r="I84" s="8" t="s">
        <v>2720</v>
      </c>
      <c r="J84" s="8" t="s">
        <v>50</v>
      </c>
      <c r="K84" s="8" t="s">
        <v>51</v>
      </c>
      <c r="L84" s="6">
        <v>5.5256E7</v>
      </c>
      <c r="M84" s="8" t="s">
        <v>268</v>
      </c>
      <c r="N84" s="8" t="s">
        <v>1777</v>
      </c>
      <c r="O84" s="8" t="s">
        <v>212</v>
      </c>
      <c r="P84" s="23">
        <v>44623.0</v>
      </c>
      <c r="Q84" s="6" t="s">
        <v>2424</v>
      </c>
      <c r="R84" s="23">
        <v>45719.0</v>
      </c>
      <c r="S84" s="8" t="s">
        <v>46</v>
      </c>
      <c r="T84" s="8" t="s">
        <v>269</v>
      </c>
      <c r="U84" s="8" t="s">
        <v>142</v>
      </c>
      <c r="V84" s="8" t="s">
        <v>48</v>
      </c>
      <c r="W84" s="8" t="s">
        <v>3413</v>
      </c>
      <c r="X84" s="7">
        <v>5426.0</v>
      </c>
      <c r="Y84" s="4" t="str">
        <f t="shared" si="1"/>
        <v>Berlin Hyp AGAT MATURITYFIXEDEURSr Preferred</v>
      </c>
      <c r="Z84" s="4">
        <f>IFERROR(__xludf.DUMMYFUNCTION("FILTER(SLBs!$A$2:$A$293,SLBs!$AK$2:$AK$293=Y84)"),30.0)</f>
        <v>30</v>
      </c>
    </row>
    <row r="85">
      <c r="A85" s="8">
        <v>84.0</v>
      </c>
      <c r="B85" s="8" t="s">
        <v>262</v>
      </c>
      <c r="C85" s="8" t="s">
        <v>265</v>
      </c>
      <c r="D85" s="8" t="s">
        <v>52</v>
      </c>
      <c r="E85" s="8" t="s">
        <v>81</v>
      </c>
      <c r="F85" s="8" t="s">
        <v>212</v>
      </c>
      <c r="G85" s="8" t="s">
        <v>2726</v>
      </c>
      <c r="H85" s="31" t="s">
        <v>2727</v>
      </c>
      <c r="I85" s="8" t="s">
        <v>2728</v>
      </c>
      <c r="J85" s="8" t="s">
        <v>50</v>
      </c>
      <c r="K85" s="8" t="s">
        <v>51</v>
      </c>
      <c r="L85" s="6">
        <v>1.09384E7</v>
      </c>
      <c r="M85" s="8" t="s">
        <v>268</v>
      </c>
      <c r="N85" s="8" t="s">
        <v>98</v>
      </c>
      <c r="O85" s="8" t="s">
        <v>212</v>
      </c>
      <c r="P85" s="23">
        <v>44635.0</v>
      </c>
      <c r="Q85" s="7">
        <v>1125.0</v>
      </c>
      <c r="R85" s="23">
        <v>48288.0</v>
      </c>
      <c r="S85" s="8" t="s">
        <v>46</v>
      </c>
      <c r="T85" s="8" t="s">
        <v>269</v>
      </c>
      <c r="U85" s="8" t="s">
        <v>142</v>
      </c>
      <c r="V85" s="8" t="s">
        <v>48</v>
      </c>
      <c r="W85" s="8" t="s">
        <v>3414</v>
      </c>
      <c r="X85" s="7">
        <v>6422.0</v>
      </c>
      <c r="Y85" s="4" t="str">
        <f t="shared" si="1"/>
        <v>Berlin Hyp AGAT MATURITYFIXEDEURSr Preferred</v>
      </c>
      <c r="Z85" s="4">
        <f>IFERROR(__xludf.DUMMYFUNCTION("FILTER(SLBs!$A$2:$A$293,SLBs!$AK$2:$AK$293=Y85)"),30.0)</f>
        <v>30</v>
      </c>
    </row>
    <row r="86">
      <c r="A86" s="8">
        <v>85.0</v>
      </c>
      <c r="B86" s="8" t="s">
        <v>262</v>
      </c>
      <c r="C86" s="8" t="s">
        <v>265</v>
      </c>
      <c r="D86" s="8" t="s">
        <v>52</v>
      </c>
      <c r="E86" s="8" t="s">
        <v>81</v>
      </c>
      <c r="F86" s="8" t="s">
        <v>212</v>
      </c>
      <c r="G86" s="8" t="s">
        <v>2729</v>
      </c>
      <c r="H86" s="31" t="s">
        <v>2730</v>
      </c>
      <c r="I86" s="8" t="s">
        <v>2731</v>
      </c>
      <c r="J86" s="8" t="s">
        <v>50</v>
      </c>
      <c r="K86" s="8" t="s">
        <v>51</v>
      </c>
      <c r="L86" s="6">
        <v>2.764675E7</v>
      </c>
      <c r="M86" s="8" t="s">
        <v>268</v>
      </c>
      <c r="N86" s="8" t="s">
        <v>1777</v>
      </c>
      <c r="O86" s="8" t="s">
        <v>212</v>
      </c>
      <c r="P86" s="23">
        <v>44638.0</v>
      </c>
      <c r="Q86" s="6" t="s">
        <v>1806</v>
      </c>
      <c r="R86" s="23">
        <v>45734.0</v>
      </c>
      <c r="S86" s="8" t="s">
        <v>46</v>
      </c>
      <c r="T86" s="8" t="s">
        <v>269</v>
      </c>
      <c r="U86" s="8" t="s">
        <v>142</v>
      </c>
      <c r="V86" s="8" t="s">
        <v>48</v>
      </c>
      <c r="W86" s="8" t="s">
        <v>3415</v>
      </c>
      <c r="X86" s="7">
        <v>5511.0</v>
      </c>
      <c r="Y86" s="4" t="str">
        <f t="shared" si="1"/>
        <v>Berlin Hyp AGAT MATURITYFIXEDEURSr Preferred</v>
      </c>
      <c r="Z86" s="4">
        <f>IFERROR(__xludf.DUMMYFUNCTION("FILTER(SLBs!$A$2:$A$293,SLBs!$AK$2:$AK$293=Y86)"),30.0)</f>
        <v>30</v>
      </c>
    </row>
    <row r="87">
      <c r="A87" s="8">
        <v>86.0</v>
      </c>
      <c r="B87" s="8" t="s">
        <v>262</v>
      </c>
      <c r="C87" s="8" t="s">
        <v>265</v>
      </c>
      <c r="D87" s="8" t="s">
        <v>52</v>
      </c>
      <c r="E87" s="8" t="s">
        <v>81</v>
      </c>
      <c r="F87" s="8" t="s">
        <v>212</v>
      </c>
      <c r="G87" s="8" t="s">
        <v>2740</v>
      </c>
      <c r="H87" s="31" t="s">
        <v>2741</v>
      </c>
      <c r="I87" s="8" t="s">
        <v>2742</v>
      </c>
      <c r="J87" s="8" t="s">
        <v>50</v>
      </c>
      <c r="K87" s="8" t="s">
        <v>51</v>
      </c>
      <c r="L87" s="6">
        <v>2.19496E7</v>
      </c>
      <c r="M87" s="8" t="s">
        <v>319</v>
      </c>
      <c r="N87" s="8" t="s">
        <v>98</v>
      </c>
      <c r="O87" s="8" t="s">
        <v>212</v>
      </c>
      <c r="P87" s="23">
        <v>44655.0</v>
      </c>
      <c r="Q87" s="6" t="s">
        <v>1874</v>
      </c>
      <c r="R87" s="23">
        <v>45751.0</v>
      </c>
      <c r="S87" s="8" t="s">
        <v>46</v>
      </c>
      <c r="T87" s="8" t="s">
        <v>178</v>
      </c>
      <c r="U87" s="8" t="s">
        <v>142</v>
      </c>
      <c r="V87" s="8" t="s">
        <v>48</v>
      </c>
      <c r="W87" s="8" t="s">
        <v>3416</v>
      </c>
      <c r="X87" s="7">
        <v>5383.0</v>
      </c>
      <c r="Y87" s="4" t="str">
        <f t="shared" si="1"/>
        <v>Berlin Hyp AGAT MATURITYFIXEDEURSecured</v>
      </c>
      <c r="Z87" s="4" t="str">
        <f>IFERROR(__xludf.DUMMYFUNCTION("FILTER(SLBs!$A$2:$A$293,SLBs!$AK$2:$AK$293=Y87)"),"#N/A")</f>
        <v>#N/A</v>
      </c>
    </row>
    <row r="88">
      <c r="A88" s="8">
        <v>87.0</v>
      </c>
      <c r="B88" s="8" t="s">
        <v>262</v>
      </c>
      <c r="C88" s="8" t="s">
        <v>265</v>
      </c>
      <c r="D88" s="8" t="s">
        <v>52</v>
      </c>
      <c r="E88" s="8" t="s">
        <v>81</v>
      </c>
      <c r="F88" s="8" t="s">
        <v>212</v>
      </c>
      <c r="G88" s="8" t="s">
        <v>2757</v>
      </c>
      <c r="H88" s="31" t="s">
        <v>2758</v>
      </c>
      <c r="I88" s="8" t="s">
        <v>2759</v>
      </c>
      <c r="J88" s="8" t="s">
        <v>50</v>
      </c>
      <c r="K88" s="8" t="s">
        <v>51</v>
      </c>
      <c r="L88" s="6">
        <v>8653040.0</v>
      </c>
      <c r="M88" s="8" t="s">
        <v>268</v>
      </c>
      <c r="N88" s="8" t="s">
        <v>98</v>
      </c>
      <c r="O88" s="8" t="s">
        <v>212</v>
      </c>
      <c r="P88" s="23">
        <v>44665.0</v>
      </c>
      <c r="Q88" s="6">
        <v>1.0</v>
      </c>
      <c r="R88" s="23">
        <v>45761.0</v>
      </c>
      <c r="S88" s="8" t="s">
        <v>46</v>
      </c>
      <c r="T88" s="8" t="s">
        <v>269</v>
      </c>
      <c r="U88" s="8" t="s">
        <v>142</v>
      </c>
      <c r="V88" s="8" t="s">
        <v>48</v>
      </c>
      <c r="W88" s="8" t="s">
        <v>3417</v>
      </c>
      <c r="X88" s="7">
        <v>5955.0</v>
      </c>
      <c r="Y88" s="4" t="str">
        <f t="shared" si="1"/>
        <v>Berlin Hyp AGAT MATURITYFIXEDEURSr Preferred</v>
      </c>
      <c r="Z88" s="4">
        <f>IFERROR(__xludf.DUMMYFUNCTION("FILTER(SLBs!$A$2:$A$293,SLBs!$AK$2:$AK$293=Y88)"),30.0)</f>
        <v>30</v>
      </c>
    </row>
    <row r="89">
      <c r="A89" s="8">
        <v>88.0</v>
      </c>
      <c r="B89" s="8" t="s">
        <v>262</v>
      </c>
      <c r="C89" s="8" t="s">
        <v>265</v>
      </c>
      <c r="D89" s="8" t="s">
        <v>52</v>
      </c>
      <c r="E89" s="8" t="s">
        <v>81</v>
      </c>
      <c r="F89" s="8" t="s">
        <v>212</v>
      </c>
      <c r="G89" s="8" t="s">
        <v>2760</v>
      </c>
      <c r="H89" s="31" t="s">
        <v>2761</v>
      </c>
      <c r="I89" s="8" t="s">
        <v>2762</v>
      </c>
      <c r="J89" s="8" t="s">
        <v>50</v>
      </c>
      <c r="K89" s="8" t="s">
        <v>51</v>
      </c>
      <c r="L89" s="6">
        <v>2.15588E7</v>
      </c>
      <c r="M89" s="8" t="s">
        <v>268</v>
      </c>
      <c r="N89" s="8" t="s">
        <v>98</v>
      </c>
      <c r="O89" s="8" t="s">
        <v>212</v>
      </c>
      <c r="P89" s="23">
        <v>44673.0</v>
      </c>
      <c r="Q89" s="6" t="s">
        <v>2763</v>
      </c>
      <c r="R89" s="23">
        <v>45769.0</v>
      </c>
      <c r="S89" s="8" t="s">
        <v>46</v>
      </c>
      <c r="T89" s="8" t="s">
        <v>269</v>
      </c>
      <c r="U89" s="8" t="s">
        <v>142</v>
      </c>
      <c r="V89" s="8" t="s">
        <v>48</v>
      </c>
      <c r="W89" s="8" t="s">
        <v>3418</v>
      </c>
      <c r="X89" s="7">
        <v>6437.0</v>
      </c>
      <c r="Y89" s="4" t="str">
        <f t="shared" si="1"/>
        <v>Berlin Hyp AGAT MATURITYFIXEDEURSr Preferred</v>
      </c>
      <c r="Z89" s="4">
        <f>IFERROR(__xludf.DUMMYFUNCTION("FILTER(SLBs!$A$2:$A$293,SLBs!$AK$2:$AK$293=Y89)"),30.0)</f>
        <v>30</v>
      </c>
    </row>
    <row r="90">
      <c r="A90" s="8">
        <v>89.0</v>
      </c>
      <c r="B90" s="27" t="s">
        <v>262</v>
      </c>
      <c r="C90" s="27" t="s">
        <v>265</v>
      </c>
      <c r="D90" s="27" t="s">
        <v>52</v>
      </c>
      <c r="E90" s="27" t="s">
        <v>81</v>
      </c>
      <c r="F90" s="27" t="s">
        <v>212</v>
      </c>
      <c r="G90" s="27" t="s">
        <v>2777</v>
      </c>
      <c r="H90" s="31" t="s">
        <v>2778</v>
      </c>
      <c r="I90" s="27" t="s">
        <v>2779</v>
      </c>
      <c r="J90" s="27" t="s">
        <v>50</v>
      </c>
      <c r="K90" s="27" t="s">
        <v>51</v>
      </c>
      <c r="L90" s="32">
        <v>2.66212E7</v>
      </c>
      <c r="M90" s="27" t="s">
        <v>2577</v>
      </c>
      <c r="N90" s="27" t="s">
        <v>2780</v>
      </c>
      <c r="O90" s="27" t="s">
        <v>212</v>
      </c>
      <c r="P90" s="33">
        <v>41529.0</v>
      </c>
      <c r="Q90" s="32" t="s">
        <v>2781</v>
      </c>
      <c r="R90" s="33">
        <v>44816.0</v>
      </c>
      <c r="S90" s="27">
        <v>78.0</v>
      </c>
      <c r="T90" s="27" t="s">
        <v>178</v>
      </c>
      <c r="U90" s="27" t="s">
        <v>142</v>
      </c>
      <c r="V90" s="27" t="s">
        <v>48</v>
      </c>
      <c r="W90" s="27" t="s">
        <v>3419</v>
      </c>
      <c r="X90" s="27" t="s">
        <v>81</v>
      </c>
      <c r="Y90" s="4" t="str">
        <f t="shared" si="1"/>
        <v>Berlin Hyp AGAT MATURITYFIXEDEURSr Non Preferred</v>
      </c>
      <c r="Z90" s="4" t="str">
        <f>IFERROR(__xludf.DUMMYFUNCTION("FILTER(SLBs!$A$2:$A$293,SLBs!$AK$2:$AK$293=Y90)"),"#N/A")</f>
        <v>#N/A</v>
      </c>
    </row>
    <row r="91">
      <c r="A91" s="8">
        <v>90.0</v>
      </c>
      <c r="B91" s="27" t="s">
        <v>262</v>
      </c>
      <c r="C91" s="27" t="s">
        <v>265</v>
      </c>
      <c r="D91" s="27" t="s">
        <v>52</v>
      </c>
      <c r="E91" s="27" t="s">
        <v>81</v>
      </c>
      <c r="F91" s="27" t="s">
        <v>212</v>
      </c>
      <c r="G91" s="27" t="s">
        <v>2815</v>
      </c>
      <c r="H91" s="31" t="s">
        <v>2816</v>
      </c>
      <c r="I91" s="27" t="s">
        <v>2817</v>
      </c>
      <c r="J91" s="27" t="s">
        <v>50</v>
      </c>
      <c r="K91" s="27" t="s">
        <v>51</v>
      </c>
      <c r="L91" s="32">
        <v>3.417425E7</v>
      </c>
      <c r="M91" s="27" t="s">
        <v>2577</v>
      </c>
      <c r="N91" s="27" t="s">
        <v>2780</v>
      </c>
      <c r="O91" s="27" t="s">
        <v>212</v>
      </c>
      <c r="P91" s="33">
        <v>41683.0</v>
      </c>
      <c r="Q91" s="32" t="s">
        <v>1797</v>
      </c>
      <c r="R91" s="33">
        <v>46066.0</v>
      </c>
      <c r="S91" s="27" t="s">
        <v>2110</v>
      </c>
      <c r="T91" s="27" t="s">
        <v>178</v>
      </c>
      <c r="U91" s="27" t="s">
        <v>142</v>
      </c>
      <c r="V91" s="27" t="s">
        <v>48</v>
      </c>
      <c r="W91" s="27" t="s">
        <v>3420</v>
      </c>
      <c r="X91" s="27" t="s">
        <v>81</v>
      </c>
      <c r="Y91" s="4" t="str">
        <f t="shared" si="1"/>
        <v>Berlin Hyp AGAT MATURITYFIXEDEURSr Non Preferred</v>
      </c>
      <c r="Z91" s="4" t="str">
        <f>IFERROR(__xludf.DUMMYFUNCTION("FILTER(SLBs!$A$2:$A$293,SLBs!$AK$2:$AK$293=Y91)"),"#N/A")</f>
        <v>#N/A</v>
      </c>
    </row>
    <row r="92">
      <c r="A92" s="8">
        <v>91.0</v>
      </c>
      <c r="B92" s="27" t="s">
        <v>262</v>
      </c>
      <c r="C92" s="27" t="s">
        <v>265</v>
      </c>
      <c r="D92" s="27" t="s">
        <v>52</v>
      </c>
      <c r="E92" s="27" t="s">
        <v>81</v>
      </c>
      <c r="F92" s="27" t="s">
        <v>212</v>
      </c>
      <c r="G92" s="27" t="s">
        <v>2818</v>
      </c>
      <c r="H92" s="31" t="s">
        <v>2819</v>
      </c>
      <c r="I92" s="27" t="s">
        <v>2820</v>
      </c>
      <c r="J92" s="27" t="s">
        <v>50</v>
      </c>
      <c r="K92" s="27" t="s">
        <v>51</v>
      </c>
      <c r="L92" s="32">
        <v>6876950.0</v>
      </c>
      <c r="M92" s="27" t="s">
        <v>2577</v>
      </c>
      <c r="N92" s="27" t="s">
        <v>2780</v>
      </c>
      <c r="O92" s="27" t="s">
        <v>212</v>
      </c>
      <c r="P92" s="33">
        <v>41688.0</v>
      </c>
      <c r="Q92" s="34">
        <v>2125.0</v>
      </c>
      <c r="R92" s="33">
        <v>44974.0</v>
      </c>
      <c r="S92" s="27" t="s">
        <v>46</v>
      </c>
      <c r="T92" s="27" t="s">
        <v>178</v>
      </c>
      <c r="U92" s="27" t="s">
        <v>142</v>
      </c>
      <c r="V92" s="27" t="s">
        <v>48</v>
      </c>
      <c r="W92" s="27" t="s">
        <v>3421</v>
      </c>
      <c r="X92" s="27" t="s">
        <v>81</v>
      </c>
      <c r="Y92" s="4" t="str">
        <f t="shared" si="1"/>
        <v>Berlin Hyp AGAT MATURITYFIXEDEURSr Non Preferred</v>
      </c>
      <c r="Z92" s="4" t="str">
        <f>IFERROR(__xludf.DUMMYFUNCTION("FILTER(SLBs!$A$2:$A$293,SLBs!$AK$2:$AK$293=Y92)"),"#N/A")</f>
        <v>#N/A</v>
      </c>
    </row>
    <row r="93">
      <c r="A93" s="8">
        <v>92.0</v>
      </c>
      <c r="B93" s="27" t="s">
        <v>262</v>
      </c>
      <c r="C93" s="27" t="s">
        <v>265</v>
      </c>
      <c r="D93" s="27" t="s">
        <v>52</v>
      </c>
      <c r="E93" s="27" t="s">
        <v>81</v>
      </c>
      <c r="F93" s="27" t="s">
        <v>212</v>
      </c>
      <c r="G93" s="27" t="s">
        <v>2839</v>
      </c>
      <c r="H93" s="31" t="s">
        <v>2840</v>
      </c>
      <c r="I93" s="27" t="s">
        <v>2841</v>
      </c>
      <c r="J93" s="27" t="s">
        <v>50</v>
      </c>
      <c r="K93" s="27" t="s">
        <v>51</v>
      </c>
      <c r="L93" s="32">
        <v>6.8058E7</v>
      </c>
      <c r="M93" s="27" t="s">
        <v>319</v>
      </c>
      <c r="N93" s="27" t="s">
        <v>1777</v>
      </c>
      <c r="O93" s="27" t="s">
        <v>212</v>
      </c>
      <c r="P93" s="33">
        <v>41834.0</v>
      </c>
      <c r="Q93" s="32" t="s">
        <v>2842</v>
      </c>
      <c r="R93" s="33">
        <v>44756.0</v>
      </c>
      <c r="S93" s="27" t="s">
        <v>2110</v>
      </c>
      <c r="T93" s="27" t="s">
        <v>178</v>
      </c>
      <c r="U93" s="27" t="s">
        <v>142</v>
      </c>
      <c r="V93" s="27" t="s">
        <v>48</v>
      </c>
      <c r="W93" s="27" t="s">
        <v>3422</v>
      </c>
      <c r="X93" s="27" t="s">
        <v>81</v>
      </c>
      <c r="Y93" s="4" t="str">
        <f t="shared" si="1"/>
        <v>Berlin Hyp AGAT MATURITYFIXEDEURSecured</v>
      </c>
      <c r="Z93" s="4" t="str">
        <f>IFERROR(__xludf.DUMMYFUNCTION("FILTER(SLBs!$A$2:$A$293,SLBs!$AK$2:$AK$293=Y93)"),"#N/A")</f>
        <v>#N/A</v>
      </c>
    </row>
    <row r="94">
      <c r="A94" s="8">
        <v>93.0</v>
      </c>
      <c r="B94" s="27" t="s">
        <v>262</v>
      </c>
      <c r="C94" s="27" t="s">
        <v>265</v>
      </c>
      <c r="D94" s="27" t="s">
        <v>52</v>
      </c>
      <c r="E94" s="34">
        <v>1526.0</v>
      </c>
      <c r="F94" s="27" t="s">
        <v>212</v>
      </c>
      <c r="G94" s="27" t="s">
        <v>2843</v>
      </c>
      <c r="H94" s="31" t="s">
        <v>2844</v>
      </c>
      <c r="I94" s="27" t="s">
        <v>2845</v>
      </c>
      <c r="J94" s="27" t="s">
        <v>50</v>
      </c>
      <c r="K94" s="27" t="s">
        <v>51</v>
      </c>
      <c r="L94" s="32">
        <v>1.837566E8</v>
      </c>
      <c r="M94" s="27" t="s">
        <v>319</v>
      </c>
      <c r="N94" s="27" t="s">
        <v>1777</v>
      </c>
      <c r="O94" s="27" t="s">
        <v>212</v>
      </c>
      <c r="P94" s="33">
        <v>41834.0</v>
      </c>
      <c r="Q94" s="32" t="s">
        <v>2847</v>
      </c>
      <c r="R94" s="33">
        <v>45488.0</v>
      </c>
      <c r="S94" s="27" t="s">
        <v>2110</v>
      </c>
      <c r="T94" s="27" t="s">
        <v>178</v>
      </c>
      <c r="U94" s="27" t="s">
        <v>142</v>
      </c>
      <c r="V94" s="27" t="s">
        <v>48</v>
      </c>
      <c r="W94" s="27" t="s">
        <v>3423</v>
      </c>
      <c r="X94" s="27" t="s">
        <v>81</v>
      </c>
      <c r="Y94" s="4" t="str">
        <f t="shared" si="1"/>
        <v>Berlin Hyp AGAT MATURITYFIXEDEURSecured</v>
      </c>
      <c r="Z94" s="4" t="str">
        <f>IFERROR(__xludf.DUMMYFUNCTION("FILTER(SLBs!$A$2:$A$293,SLBs!$AK$2:$AK$293=Y94)"),"#N/A")</f>
        <v>#N/A</v>
      </c>
    </row>
    <row r="95">
      <c r="A95" s="8">
        <v>94.0</v>
      </c>
      <c r="B95" s="27" t="s">
        <v>262</v>
      </c>
      <c r="C95" s="27" t="s">
        <v>265</v>
      </c>
      <c r="D95" s="27" t="s">
        <v>52</v>
      </c>
      <c r="E95" s="27" t="s">
        <v>81</v>
      </c>
      <c r="F95" s="27" t="s">
        <v>212</v>
      </c>
      <c r="G95" s="27" t="s">
        <v>2855</v>
      </c>
      <c r="H95" s="31" t="s">
        <v>2856</v>
      </c>
      <c r="I95" s="27" t="s">
        <v>2857</v>
      </c>
      <c r="J95" s="27" t="s">
        <v>50</v>
      </c>
      <c r="K95" s="27" t="s">
        <v>51</v>
      </c>
      <c r="L95" s="32">
        <v>1.33689E7</v>
      </c>
      <c r="M95" s="27" t="s">
        <v>2577</v>
      </c>
      <c r="N95" s="27" t="s">
        <v>2780</v>
      </c>
      <c r="O95" s="27" t="s">
        <v>212</v>
      </c>
      <c r="P95" s="33">
        <v>41857.0</v>
      </c>
      <c r="Q95" s="34">
        <v>1625.0</v>
      </c>
      <c r="R95" s="33">
        <v>45510.0</v>
      </c>
      <c r="S95" s="27" t="s">
        <v>2110</v>
      </c>
      <c r="T95" s="27" t="s">
        <v>178</v>
      </c>
      <c r="U95" s="27" t="s">
        <v>142</v>
      </c>
      <c r="V95" s="27" t="s">
        <v>48</v>
      </c>
      <c r="W95" s="27" t="s">
        <v>3424</v>
      </c>
      <c r="X95" s="27" t="s">
        <v>81</v>
      </c>
      <c r="Y95" s="4" t="str">
        <f t="shared" si="1"/>
        <v>Berlin Hyp AGAT MATURITYFIXEDEURSr Non Preferred</v>
      </c>
      <c r="Z95" s="4" t="str">
        <f>IFERROR(__xludf.DUMMYFUNCTION("FILTER(SLBs!$A$2:$A$293,SLBs!$AK$2:$AK$293=Y95)"),"#N/A")</f>
        <v>#N/A</v>
      </c>
    </row>
    <row r="96">
      <c r="A96" s="8">
        <v>95.0</v>
      </c>
      <c r="B96" s="27" t="s">
        <v>262</v>
      </c>
      <c r="C96" s="27" t="s">
        <v>265</v>
      </c>
      <c r="D96" s="27" t="s">
        <v>202</v>
      </c>
      <c r="E96" s="27" t="s">
        <v>81</v>
      </c>
      <c r="F96" s="27" t="s">
        <v>212</v>
      </c>
      <c r="G96" s="27" t="s">
        <v>2865</v>
      </c>
      <c r="H96" s="31" t="s">
        <v>2866</v>
      </c>
      <c r="I96" s="27" t="s">
        <v>2867</v>
      </c>
      <c r="J96" s="27" t="s">
        <v>50</v>
      </c>
      <c r="K96" s="27" t="s">
        <v>159</v>
      </c>
      <c r="L96" s="32">
        <v>6344650.0</v>
      </c>
      <c r="M96" s="27" t="s">
        <v>2577</v>
      </c>
      <c r="N96" s="27" t="s">
        <v>2780</v>
      </c>
      <c r="O96" s="27" t="s">
        <v>212</v>
      </c>
      <c r="P96" s="33">
        <v>41908.0</v>
      </c>
      <c r="Q96" s="32" t="s">
        <v>2868</v>
      </c>
      <c r="R96" s="33">
        <v>44830.0</v>
      </c>
      <c r="S96" s="27" t="s">
        <v>46</v>
      </c>
      <c r="T96" s="27" t="s">
        <v>178</v>
      </c>
      <c r="U96" s="27" t="s">
        <v>142</v>
      </c>
      <c r="V96" s="27" t="s">
        <v>48</v>
      </c>
      <c r="W96" s="27" t="s">
        <v>3425</v>
      </c>
      <c r="X96" s="27" t="s">
        <v>81</v>
      </c>
      <c r="Y96" s="4" t="str">
        <f t="shared" si="1"/>
        <v>Berlin Hyp AGAT MATURITYFLOATINGEURSr Non Preferred</v>
      </c>
      <c r="Z96" s="4" t="str">
        <f>IFERROR(__xludf.DUMMYFUNCTION("FILTER(SLBs!$A$2:$A$293,SLBs!$AK$2:$AK$293=Y96)"),"#N/A")</f>
        <v>#N/A</v>
      </c>
    </row>
    <row r="97">
      <c r="A97" s="8">
        <v>96.0</v>
      </c>
      <c r="B97" s="27" t="s">
        <v>262</v>
      </c>
      <c r="C97" s="27" t="s">
        <v>265</v>
      </c>
      <c r="D97" s="27" t="s">
        <v>52</v>
      </c>
      <c r="E97" s="27" t="s">
        <v>81</v>
      </c>
      <c r="F97" s="27" t="s">
        <v>212</v>
      </c>
      <c r="G97" s="27" t="s">
        <v>2877</v>
      </c>
      <c r="H97" s="31" t="s">
        <v>2878</v>
      </c>
      <c r="I97" s="27" t="s">
        <v>2879</v>
      </c>
      <c r="J97" s="27" t="s">
        <v>50</v>
      </c>
      <c r="K97" s="27" t="s">
        <v>51</v>
      </c>
      <c r="L97" s="32">
        <v>1.25316E7</v>
      </c>
      <c r="M97" s="27" t="s">
        <v>2577</v>
      </c>
      <c r="N97" s="27" t="s">
        <v>2780</v>
      </c>
      <c r="O97" s="27" t="s">
        <v>212</v>
      </c>
      <c r="P97" s="33">
        <v>41961.0</v>
      </c>
      <c r="Q97" s="32" t="s">
        <v>2880</v>
      </c>
      <c r="R97" s="33">
        <v>45614.0</v>
      </c>
      <c r="S97" s="27" t="s">
        <v>46</v>
      </c>
      <c r="T97" s="27" t="s">
        <v>178</v>
      </c>
      <c r="U97" s="27" t="s">
        <v>142</v>
      </c>
      <c r="V97" s="27" t="s">
        <v>48</v>
      </c>
      <c r="W97" s="27" t="s">
        <v>3426</v>
      </c>
      <c r="X97" s="27" t="s">
        <v>81</v>
      </c>
      <c r="Y97" s="4" t="str">
        <f t="shared" si="1"/>
        <v>Berlin Hyp AGAT MATURITYFIXEDEURSr Non Preferred</v>
      </c>
      <c r="Z97" s="4" t="str">
        <f>IFERROR(__xludf.DUMMYFUNCTION("FILTER(SLBs!$A$2:$A$293,SLBs!$AK$2:$AK$293=Y97)"),"#N/A")</f>
        <v>#N/A</v>
      </c>
    </row>
    <row r="98">
      <c r="A98" s="8">
        <v>97.0</v>
      </c>
      <c r="B98" s="27" t="s">
        <v>262</v>
      </c>
      <c r="C98" s="27" t="s">
        <v>265</v>
      </c>
      <c r="D98" s="27" t="s">
        <v>52</v>
      </c>
      <c r="E98" s="27" t="s">
        <v>81</v>
      </c>
      <c r="F98" s="27" t="s">
        <v>212</v>
      </c>
      <c r="G98" s="27" t="s">
        <v>2885</v>
      </c>
      <c r="H98" s="31" t="s">
        <v>2886</v>
      </c>
      <c r="I98" s="27" t="s">
        <v>2887</v>
      </c>
      <c r="J98" s="27" t="s">
        <v>50</v>
      </c>
      <c r="K98" s="27" t="s">
        <v>51</v>
      </c>
      <c r="L98" s="32">
        <v>1.21757E7</v>
      </c>
      <c r="M98" s="27" t="s">
        <v>2577</v>
      </c>
      <c r="N98" s="27" t="s">
        <v>2780</v>
      </c>
      <c r="O98" s="27" t="s">
        <v>212</v>
      </c>
      <c r="P98" s="33">
        <v>41996.0</v>
      </c>
      <c r="Q98" s="32">
        <v>1.0</v>
      </c>
      <c r="R98" s="33">
        <v>45287.0</v>
      </c>
      <c r="S98" s="27" t="s">
        <v>46</v>
      </c>
      <c r="T98" s="27" t="s">
        <v>178</v>
      </c>
      <c r="U98" s="27" t="s">
        <v>142</v>
      </c>
      <c r="V98" s="27" t="s">
        <v>48</v>
      </c>
      <c r="W98" s="27" t="s">
        <v>3427</v>
      </c>
      <c r="X98" s="27" t="s">
        <v>81</v>
      </c>
      <c r="Y98" s="4" t="str">
        <f t="shared" si="1"/>
        <v>Berlin Hyp AGAT MATURITYFIXEDEURSr Non Preferred</v>
      </c>
      <c r="Z98" s="4" t="str">
        <f>IFERROR(__xludf.DUMMYFUNCTION("FILTER(SLBs!$A$2:$A$293,SLBs!$AK$2:$AK$293=Y98)"),"#N/A")</f>
        <v>#N/A</v>
      </c>
    </row>
    <row r="99">
      <c r="A99" s="8">
        <v>98.0</v>
      </c>
      <c r="B99" s="27" t="s">
        <v>262</v>
      </c>
      <c r="C99" s="27" t="s">
        <v>265</v>
      </c>
      <c r="D99" s="27" t="s">
        <v>202</v>
      </c>
      <c r="E99" s="27" t="s">
        <v>81</v>
      </c>
      <c r="F99" s="27" t="s">
        <v>212</v>
      </c>
      <c r="G99" s="27" t="s">
        <v>2888</v>
      </c>
      <c r="H99" s="31" t="s">
        <v>2889</v>
      </c>
      <c r="I99" s="27" t="s">
        <v>2890</v>
      </c>
      <c r="J99" s="27" t="s">
        <v>50</v>
      </c>
      <c r="K99" s="27" t="s">
        <v>159</v>
      </c>
      <c r="L99" s="32">
        <v>2.4315E7</v>
      </c>
      <c r="M99" s="27" t="s">
        <v>2577</v>
      </c>
      <c r="N99" s="27" t="s">
        <v>2780</v>
      </c>
      <c r="O99" s="27" t="s">
        <v>212</v>
      </c>
      <c r="P99" s="33">
        <v>42003.0</v>
      </c>
      <c r="Q99" s="32" t="s">
        <v>2655</v>
      </c>
      <c r="R99" s="33">
        <v>45656.0</v>
      </c>
      <c r="S99" s="27" t="s">
        <v>2110</v>
      </c>
      <c r="T99" s="27" t="s">
        <v>178</v>
      </c>
      <c r="U99" s="27" t="s">
        <v>142</v>
      </c>
      <c r="V99" s="27" t="s">
        <v>48</v>
      </c>
      <c r="W99" s="27" t="s">
        <v>3428</v>
      </c>
      <c r="X99" s="27" t="s">
        <v>81</v>
      </c>
      <c r="Y99" s="4" t="str">
        <f t="shared" si="1"/>
        <v>Berlin Hyp AGAT MATURITYFLOATINGEURSr Non Preferred</v>
      </c>
      <c r="Z99" s="4" t="str">
        <f>IFERROR(__xludf.DUMMYFUNCTION("FILTER(SLBs!$A$2:$A$293,SLBs!$AK$2:$AK$293=Y99)"),"#N/A")</f>
        <v>#N/A</v>
      </c>
    </row>
    <row r="100">
      <c r="A100" s="8">
        <v>99.0</v>
      </c>
      <c r="B100" s="27" t="s">
        <v>262</v>
      </c>
      <c r="C100" s="27" t="s">
        <v>265</v>
      </c>
      <c r="D100" s="27" t="s">
        <v>202</v>
      </c>
      <c r="E100" s="27" t="s">
        <v>81</v>
      </c>
      <c r="F100" s="27" t="s">
        <v>212</v>
      </c>
      <c r="G100" s="27" t="s">
        <v>2891</v>
      </c>
      <c r="H100" s="31" t="s">
        <v>2892</v>
      </c>
      <c r="I100" s="27" t="s">
        <v>2893</v>
      </c>
      <c r="J100" s="27" t="s">
        <v>50</v>
      </c>
      <c r="K100" s="27" t="s">
        <v>159</v>
      </c>
      <c r="L100" s="32">
        <v>3.64725E7</v>
      </c>
      <c r="M100" s="27" t="s">
        <v>268</v>
      </c>
      <c r="N100" s="27" t="s">
        <v>1777</v>
      </c>
      <c r="O100" s="27" t="s">
        <v>212</v>
      </c>
      <c r="P100" s="33">
        <v>42003.0</v>
      </c>
      <c r="Q100" s="32" t="s">
        <v>2655</v>
      </c>
      <c r="R100" s="33">
        <v>45656.0</v>
      </c>
      <c r="S100" s="27" t="s">
        <v>2894</v>
      </c>
      <c r="T100" s="27" t="s">
        <v>269</v>
      </c>
      <c r="U100" s="27" t="s">
        <v>142</v>
      </c>
      <c r="V100" s="27" t="s">
        <v>48</v>
      </c>
      <c r="W100" s="27" t="s">
        <v>3429</v>
      </c>
      <c r="X100" s="27" t="s">
        <v>81</v>
      </c>
      <c r="Y100" s="4" t="str">
        <f t="shared" si="1"/>
        <v>Berlin Hyp AGAT MATURITYFLOATINGEURSr Preferred</v>
      </c>
      <c r="Z100" s="4" t="str">
        <f>IFERROR(__xludf.DUMMYFUNCTION("FILTER(SLBs!$A$2:$A$293,SLBs!$AK$2:$AK$293=Y100)"),"#N/A")</f>
        <v>#N/A</v>
      </c>
    </row>
    <row r="101">
      <c r="A101" s="8">
        <v>100.0</v>
      </c>
      <c r="B101" s="27" t="s">
        <v>262</v>
      </c>
      <c r="C101" s="27" t="s">
        <v>265</v>
      </c>
      <c r="D101" s="27" t="s">
        <v>52</v>
      </c>
      <c r="E101" s="27" t="s">
        <v>81</v>
      </c>
      <c r="F101" s="27" t="s">
        <v>212</v>
      </c>
      <c r="G101" s="27" t="s">
        <v>2895</v>
      </c>
      <c r="H101" s="31" t="s">
        <v>2896</v>
      </c>
      <c r="I101" s="27" t="s">
        <v>2897</v>
      </c>
      <c r="J101" s="27" t="s">
        <v>50</v>
      </c>
      <c r="K101" s="27" t="s">
        <v>51</v>
      </c>
      <c r="L101" s="32">
        <v>8.537325E8</v>
      </c>
      <c r="M101" s="27" t="s">
        <v>2577</v>
      </c>
      <c r="N101" s="27" t="s">
        <v>2780</v>
      </c>
      <c r="O101" s="27" t="s">
        <v>212</v>
      </c>
      <c r="P101" s="33">
        <v>42026.0</v>
      </c>
      <c r="Q101" s="32" t="s">
        <v>1791</v>
      </c>
      <c r="R101" s="33">
        <v>45679.0</v>
      </c>
      <c r="S101" s="27" t="s">
        <v>46</v>
      </c>
      <c r="T101" s="27" t="s">
        <v>178</v>
      </c>
      <c r="U101" s="27" t="s">
        <v>142</v>
      </c>
      <c r="V101" s="27" t="s">
        <v>48</v>
      </c>
      <c r="W101" s="27" t="s">
        <v>3430</v>
      </c>
      <c r="X101" s="27" t="s">
        <v>81</v>
      </c>
      <c r="Y101" s="4" t="str">
        <f t="shared" si="1"/>
        <v>Berlin Hyp AGAT MATURITYFIXEDEURSr Non Preferred</v>
      </c>
      <c r="Z101" s="4" t="str">
        <f>IFERROR(__xludf.DUMMYFUNCTION("FILTER(SLBs!$A$2:$A$293,SLBs!$AK$2:$AK$293=Y101)"),"#N/A")</f>
        <v>#N/A</v>
      </c>
    </row>
    <row r="102">
      <c r="A102" s="8">
        <v>101.0</v>
      </c>
      <c r="B102" s="27" t="s">
        <v>262</v>
      </c>
      <c r="C102" s="27" t="s">
        <v>265</v>
      </c>
      <c r="D102" s="27" t="s">
        <v>52</v>
      </c>
      <c r="E102" s="27" t="s">
        <v>81</v>
      </c>
      <c r="F102" s="27" t="s">
        <v>212</v>
      </c>
      <c r="G102" s="27" t="s">
        <v>2940</v>
      </c>
      <c r="H102" s="31" t="s">
        <v>2941</v>
      </c>
      <c r="I102" s="27" t="s">
        <v>2942</v>
      </c>
      <c r="J102" s="27" t="s">
        <v>50</v>
      </c>
      <c r="K102" s="27" t="s">
        <v>51</v>
      </c>
      <c r="L102" s="32">
        <v>5.51405E8</v>
      </c>
      <c r="M102" s="27" t="s">
        <v>319</v>
      </c>
      <c r="N102" s="27" t="s">
        <v>1777</v>
      </c>
      <c r="O102" s="27" t="s">
        <v>212</v>
      </c>
      <c r="P102" s="33">
        <v>42422.0</v>
      </c>
      <c r="Q102" s="32" t="s">
        <v>2089</v>
      </c>
      <c r="R102" s="33">
        <v>44979.0</v>
      </c>
      <c r="S102" s="27" t="s">
        <v>46</v>
      </c>
      <c r="T102" s="27" t="s">
        <v>178</v>
      </c>
      <c r="U102" s="27" t="s">
        <v>142</v>
      </c>
      <c r="V102" s="27" t="s">
        <v>48</v>
      </c>
      <c r="W102" s="27" t="s">
        <v>3431</v>
      </c>
      <c r="X102" s="27" t="s">
        <v>81</v>
      </c>
      <c r="Y102" s="4" t="str">
        <f t="shared" si="1"/>
        <v>Berlin Hyp AGAT MATURITYFIXEDEURSecured</v>
      </c>
      <c r="Z102" s="4" t="str">
        <f>IFERROR(__xludf.DUMMYFUNCTION("FILTER(SLBs!$A$2:$A$293,SLBs!$AK$2:$AK$293=Y102)"),"#N/A")</f>
        <v>#N/A</v>
      </c>
    </row>
    <row r="103">
      <c r="A103" s="8">
        <v>102.0</v>
      </c>
      <c r="B103" s="27" t="s">
        <v>262</v>
      </c>
      <c r="C103" s="27" t="s">
        <v>265</v>
      </c>
      <c r="D103" s="27" t="s">
        <v>52</v>
      </c>
      <c r="E103" s="27" t="s">
        <v>81</v>
      </c>
      <c r="F103" s="27" t="s">
        <v>212</v>
      </c>
      <c r="G103" s="27" t="s">
        <v>2964</v>
      </c>
      <c r="H103" s="31" t="s">
        <v>2965</v>
      </c>
      <c r="I103" s="27" t="s">
        <v>2966</v>
      </c>
      <c r="J103" s="27" t="s">
        <v>50</v>
      </c>
      <c r="K103" s="27" t="s">
        <v>51</v>
      </c>
      <c r="L103" s="32">
        <v>5.76335E8</v>
      </c>
      <c r="M103" s="27" t="s">
        <v>319</v>
      </c>
      <c r="N103" s="27" t="s">
        <v>1777</v>
      </c>
      <c r="O103" s="27" t="s">
        <v>212</v>
      </c>
      <c r="P103" s="33">
        <v>42493.0</v>
      </c>
      <c r="Q103" s="34">
        <v>375.0</v>
      </c>
      <c r="R103" s="33">
        <v>45415.0</v>
      </c>
      <c r="S103" s="27">
        <v>198.0</v>
      </c>
      <c r="T103" s="27" t="s">
        <v>178</v>
      </c>
      <c r="U103" s="27" t="s">
        <v>142</v>
      </c>
      <c r="V103" s="27" t="s">
        <v>48</v>
      </c>
      <c r="W103" s="27" t="s">
        <v>3432</v>
      </c>
      <c r="X103" s="27" t="s">
        <v>81</v>
      </c>
      <c r="Y103" s="4" t="str">
        <f t="shared" si="1"/>
        <v>Berlin Hyp AGAT MATURITYFIXEDEURSecured</v>
      </c>
      <c r="Z103" s="4" t="str">
        <f>IFERROR(__xludf.DUMMYFUNCTION("FILTER(SLBs!$A$2:$A$293,SLBs!$AK$2:$AK$293=Y103)"),"#N/A")</f>
        <v>#N/A</v>
      </c>
    </row>
    <row r="104">
      <c r="A104" s="8">
        <v>103.0</v>
      </c>
      <c r="B104" s="8" t="s">
        <v>262</v>
      </c>
      <c r="C104" s="8" t="s">
        <v>265</v>
      </c>
      <c r="D104" s="8" t="s">
        <v>202</v>
      </c>
      <c r="E104" s="8" t="s">
        <v>81</v>
      </c>
      <c r="F104" s="8" t="s">
        <v>212</v>
      </c>
      <c r="G104" s="8" t="s">
        <v>3104</v>
      </c>
      <c r="H104" s="31" t="s">
        <v>3105</v>
      </c>
      <c r="I104" s="8" t="s">
        <v>3106</v>
      </c>
      <c r="J104" s="8" t="s">
        <v>50</v>
      </c>
      <c r="K104" s="8" t="s">
        <v>159</v>
      </c>
      <c r="L104" s="6">
        <v>1.116E7</v>
      </c>
      <c r="M104" s="8" t="s">
        <v>2577</v>
      </c>
      <c r="N104" s="8" t="s">
        <v>2780</v>
      </c>
      <c r="O104" s="8" t="s">
        <v>212</v>
      </c>
      <c r="P104" s="23">
        <v>42256.0</v>
      </c>
      <c r="Q104" s="7">
        <v>102.0</v>
      </c>
      <c r="R104" s="23">
        <v>44813.0</v>
      </c>
      <c r="S104" s="8" t="s">
        <v>46</v>
      </c>
      <c r="T104" s="8" t="s">
        <v>100</v>
      </c>
      <c r="U104" s="8" t="s">
        <v>142</v>
      </c>
      <c r="V104" s="8" t="s">
        <v>48</v>
      </c>
      <c r="W104" s="8" t="s">
        <v>3433</v>
      </c>
      <c r="X104" s="8" t="s">
        <v>81</v>
      </c>
      <c r="Y104" s="4" t="str">
        <f t="shared" si="1"/>
        <v>Berlin Hyp AGAT MATURITYFLOATINGEURSr Non Preferred</v>
      </c>
      <c r="Z104" s="4" t="str">
        <f>IFERROR(__xludf.DUMMYFUNCTION("FILTER(SLBs!$A$2:$A$293,SLBs!$AK$2:$AK$293=Y104)"),"#N/A")</f>
        <v>#N/A</v>
      </c>
    </row>
    <row r="105">
      <c r="A105" s="8">
        <v>104.0</v>
      </c>
      <c r="B105" s="8" t="s">
        <v>262</v>
      </c>
      <c r="C105" s="8" t="s">
        <v>265</v>
      </c>
      <c r="D105" s="8" t="s">
        <v>52</v>
      </c>
      <c r="E105" s="8" t="s">
        <v>81</v>
      </c>
      <c r="F105" s="8" t="s">
        <v>212</v>
      </c>
      <c r="G105" s="8" t="s">
        <v>3134</v>
      </c>
      <c r="H105" s="31" t="s">
        <v>3135</v>
      </c>
      <c r="I105" s="8" t="s">
        <v>3136</v>
      </c>
      <c r="J105" s="8" t="s">
        <v>50</v>
      </c>
      <c r="K105" s="8" t="s">
        <v>51</v>
      </c>
      <c r="L105" s="6">
        <v>1.056393E7</v>
      </c>
      <c r="M105" s="8" t="s">
        <v>319</v>
      </c>
      <c r="N105" s="8" t="s">
        <v>1777</v>
      </c>
      <c r="O105" s="8" t="s">
        <v>212</v>
      </c>
      <c r="P105" s="23">
        <v>44103.0</v>
      </c>
      <c r="Q105" s="6" t="s">
        <v>3137</v>
      </c>
      <c r="R105" s="23">
        <v>48486.0</v>
      </c>
      <c r="S105" s="8" t="s">
        <v>46</v>
      </c>
      <c r="T105" s="8" t="s">
        <v>178</v>
      </c>
      <c r="U105" s="8" t="s">
        <v>44</v>
      </c>
      <c r="V105" s="8" t="s">
        <v>48</v>
      </c>
      <c r="W105" s="8" t="s">
        <v>3434</v>
      </c>
      <c r="X105" s="7">
        <v>5444.0</v>
      </c>
      <c r="Y105" s="4" t="str">
        <f t="shared" si="1"/>
        <v>Berlin Hyp AGCALLABLEFIXEDEURSecured</v>
      </c>
      <c r="Z105" s="4" t="str">
        <f>IFERROR(__xludf.DUMMYFUNCTION("FILTER(SLBs!$A$2:$A$293,SLBs!$AK$2:$AK$293=Y105)"),"#N/A")</f>
        <v>#N/A</v>
      </c>
    </row>
    <row r="106">
      <c r="A106" s="8">
        <v>105.0</v>
      </c>
      <c r="B106" s="8" t="s">
        <v>262</v>
      </c>
      <c r="C106" s="8" t="s">
        <v>265</v>
      </c>
      <c r="D106" s="8" t="s">
        <v>52</v>
      </c>
      <c r="E106" s="8" t="s">
        <v>81</v>
      </c>
      <c r="F106" s="8" t="s">
        <v>212</v>
      </c>
      <c r="G106" s="8" t="s">
        <v>3142</v>
      </c>
      <c r="H106" s="31" t="s">
        <v>3143</v>
      </c>
      <c r="I106" s="8" t="s">
        <v>3144</v>
      </c>
      <c r="J106" s="8" t="s">
        <v>50</v>
      </c>
      <c r="K106" s="8" t="s">
        <v>2833</v>
      </c>
      <c r="L106" s="6">
        <v>1.77162E7</v>
      </c>
      <c r="M106" s="8" t="s">
        <v>319</v>
      </c>
      <c r="N106" s="8" t="s">
        <v>98</v>
      </c>
      <c r="O106" s="8" t="s">
        <v>212</v>
      </c>
      <c r="P106" s="23">
        <v>44116.0</v>
      </c>
      <c r="Q106" s="6" t="s">
        <v>2628</v>
      </c>
      <c r="R106" s="23">
        <v>55073.0</v>
      </c>
      <c r="S106" s="8" t="s">
        <v>46</v>
      </c>
      <c r="T106" s="8" t="s">
        <v>178</v>
      </c>
      <c r="U106" s="8" t="s">
        <v>44</v>
      </c>
      <c r="V106" s="8" t="s">
        <v>48</v>
      </c>
      <c r="W106" s="8" t="s">
        <v>3435</v>
      </c>
      <c r="X106" s="8" t="s">
        <v>81</v>
      </c>
      <c r="Y106" s="4" t="str">
        <f t="shared" si="1"/>
        <v>Berlin Hyp AGCALLABLESTEP CPNEURSecured</v>
      </c>
      <c r="Z106" s="4" t="str">
        <f>IFERROR(__xludf.DUMMYFUNCTION("FILTER(SLBs!$A$2:$A$293,SLBs!$AK$2:$AK$293=Y106)"),"#N/A")</f>
        <v>#N/A</v>
      </c>
    </row>
    <row r="107">
      <c r="A107" s="8">
        <v>106.0</v>
      </c>
      <c r="B107" s="8" t="s">
        <v>262</v>
      </c>
      <c r="C107" s="8" t="s">
        <v>265</v>
      </c>
      <c r="D107" s="8" t="s">
        <v>52</v>
      </c>
      <c r="E107" s="7">
        <v>55.0</v>
      </c>
      <c r="F107" s="8" t="s">
        <v>212</v>
      </c>
      <c r="G107" s="8" t="s">
        <v>3145</v>
      </c>
      <c r="H107" s="31" t="s">
        <v>3146</v>
      </c>
      <c r="I107" s="8" t="s">
        <v>3147</v>
      </c>
      <c r="J107" s="8" t="s">
        <v>50</v>
      </c>
      <c r="K107" s="8" t="s">
        <v>51</v>
      </c>
      <c r="L107" s="6">
        <v>1.1719E7</v>
      </c>
      <c r="M107" s="8" t="s">
        <v>268</v>
      </c>
      <c r="N107" s="8" t="s">
        <v>1777</v>
      </c>
      <c r="O107" s="8" t="s">
        <v>212</v>
      </c>
      <c r="P107" s="23">
        <v>44120.0</v>
      </c>
      <c r="Q107" s="7">
        <v>55.0</v>
      </c>
      <c r="R107" s="23">
        <v>47772.0</v>
      </c>
      <c r="S107" s="8" t="s">
        <v>46</v>
      </c>
      <c r="T107" s="8" t="s">
        <v>269</v>
      </c>
      <c r="U107" s="8" t="s">
        <v>142</v>
      </c>
      <c r="V107" s="8" t="s">
        <v>48</v>
      </c>
      <c r="W107" s="8" t="s">
        <v>3436</v>
      </c>
      <c r="X107" s="7">
        <v>4919.0</v>
      </c>
      <c r="Y107" s="4" t="str">
        <f t="shared" si="1"/>
        <v>Berlin Hyp AGAT MATURITYFIXEDEURSr Preferred</v>
      </c>
      <c r="Z107" s="4">
        <f>IFERROR(__xludf.DUMMYFUNCTION("FILTER(SLBs!$A$2:$A$293,SLBs!$AK$2:$AK$293=Y107)"),30.0)</f>
        <v>30</v>
      </c>
    </row>
    <row r="108">
      <c r="A108" s="8">
        <v>107.0</v>
      </c>
      <c r="B108" s="8" t="s">
        <v>262</v>
      </c>
      <c r="C108" s="8" t="s">
        <v>265</v>
      </c>
      <c r="D108" s="8" t="s">
        <v>52</v>
      </c>
      <c r="E108" s="8" t="s">
        <v>81</v>
      </c>
      <c r="F108" s="8" t="s">
        <v>212</v>
      </c>
      <c r="G108" s="8" t="s">
        <v>3168</v>
      </c>
      <c r="H108" s="31" t="s">
        <v>3169</v>
      </c>
      <c r="I108" s="8" t="s">
        <v>3170</v>
      </c>
      <c r="J108" s="8" t="s">
        <v>50</v>
      </c>
      <c r="K108" s="8" t="s">
        <v>51</v>
      </c>
      <c r="L108" s="6">
        <v>3.3153E7</v>
      </c>
      <c r="M108" s="8" t="s">
        <v>268</v>
      </c>
      <c r="N108" s="8" t="s">
        <v>98</v>
      </c>
      <c r="O108" s="8" t="s">
        <v>212</v>
      </c>
      <c r="P108" s="23">
        <v>43853.0</v>
      </c>
      <c r="Q108" s="7">
        <v>89.0</v>
      </c>
      <c r="R108" s="23">
        <v>45680.0</v>
      </c>
      <c r="S108" s="8" t="s">
        <v>46</v>
      </c>
      <c r="T108" s="8" t="s">
        <v>269</v>
      </c>
      <c r="U108" s="8" t="s">
        <v>142</v>
      </c>
      <c r="V108" s="8" t="s">
        <v>48</v>
      </c>
      <c r="W108" s="8" t="s">
        <v>3437</v>
      </c>
      <c r="X108" s="7">
        <v>5519.0</v>
      </c>
      <c r="Y108" s="4" t="str">
        <f t="shared" si="1"/>
        <v>Berlin Hyp AGAT MATURITYFIXEDEURSr Preferred</v>
      </c>
      <c r="Z108" s="4">
        <f>IFERROR(__xludf.DUMMYFUNCTION("FILTER(SLBs!$A$2:$A$293,SLBs!$AK$2:$AK$293=Y108)"),30.0)</f>
        <v>30</v>
      </c>
    </row>
    <row r="109">
      <c r="A109" s="8">
        <v>108.0</v>
      </c>
      <c r="B109" s="8" t="s">
        <v>262</v>
      </c>
      <c r="C109" s="8" t="s">
        <v>265</v>
      </c>
      <c r="D109" s="8" t="s">
        <v>202</v>
      </c>
      <c r="E109" s="8" t="s">
        <v>81</v>
      </c>
      <c r="F109" s="8" t="s">
        <v>212</v>
      </c>
      <c r="G109" s="8" t="s">
        <v>3171</v>
      </c>
      <c r="H109" s="31" t="s">
        <v>3172</v>
      </c>
      <c r="I109" s="8" t="s">
        <v>3173</v>
      </c>
      <c r="J109" s="8" t="s">
        <v>50</v>
      </c>
      <c r="K109" s="8" t="s">
        <v>159</v>
      </c>
      <c r="L109" s="6">
        <v>2.20178E7</v>
      </c>
      <c r="M109" s="8" t="s">
        <v>319</v>
      </c>
      <c r="N109" s="8" t="s">
        <v>1777</v>
      </c>
      <c r="O109" s="8" t="s">
        <v>212</v>
      </c>
      <c r="P109" s="23">
        <v>43858.0</v>
      </c>
      <c r="Q109" s="6" t="s">
        <v>3174</v>
      </c>
      <c r="R109" s="23">
        <v>45685.0</v>
      </c>
      <c r="S109" s="8" t="s">
        <v>46</v>
      </c>
      <c r="T109" s="8" t="s">
        <v>178</v>
      </c>
      <c r="U109" s="8" t="s">
        <v>142</v>
      </c>
      <c r="V109" s="8" t="s">
        <v>48</v>
      </c>
      <c r="W109" s="8" t="s">
        <v>3438</v>
      </c>
      <c r="X109" s="7">
        <v>5624.0</v>
      </c>
      <c r="Y109" s="4" t="str">
        <f t="shared" si="1"/>
        <v>Berlin Hyp AGAT MATURITYFLOATINGEURSecured</v>
      </c>
      <c r="Z109" s="4" t="str">
        <f>IFERROR(__xludf.DUMMYFUNCTION("FILTER(SLBs!$A$2:$A$293,SLBs!$AK$2:$AK$293=Y109)"),"#N/A")</f>
        <v>#N/A</v>
      </c>
    </row>
    <row r="110">
      <c r="A110" s="8">
        <v>109.0</v>
      </c>
      <c r="B110" s="8" t="s">
        <v>262</v>
      </c>
      <c r="C110" s="8" t="s">
        <v>265</v>
      </c>
      <c r="D110" s="8" t="s">
        <v>52</v>
      </c>
      <c r="E110" s="8" t="s">
        <v>81</v>
      </c>
      <c r="F110" s="8" t="s">
        <v>212</v>
      </c>
      <c r="G110" s="8" t="s">
        <v>3182</v>
      </c>
      <c r="H110" s="31" t="s">
        <v>3183</v>
      </c>
      <c r="I110" s="8" t="s">
        <v>3184</v>
      </c>
      <c r="J110" s="8" t="s">
        <v>50</v>
      </c>
      <c r="K110" s="8" t="s">
        <v>51</v>
      </c>
      <c r="L110" s="6">
        <v>5.4161E8</v>
      </c>
      <c r="M110" s="8" t="s">
        <v>319</v>
      </c>
      <c r="N110" s="8" t="s">
        <v>98</v>
      </c>
      <c r="O110" s="8" t="s">
        <v>212</v>
      </c>
      <c r="P110" s="23">
        <v>43878.0</v>
      </c>
      <c r="Q110" s="6" t="s">
        <v>2355</v>
      </c>
      <c r="R110" s="23">
        <v>46435.0</v>
      </c>
      <c r="S110" s="8" t="s">
        <v>98</v>
      </c>
      <c r="T110" s="8" t="s">
        <v>178</v>
      </c>
      <c r="U110" s="8" t="s">
        <v>142</v>
      </c>
      <c r="V110" s="8" t="s">
        <v>48</v>
      </c>
      <c r="W110" s="8" t="s">
        <v>3439</v>
      </c>
      <c r="X110" s="8" t="s">
        <v>81</v>
      </c>
      <c r="Y110" s="4" t="str">
        <f t="shared" si="1"/>
        <v>Berlin Hyp AGAT MATURITYFIXEDEURSecured</v>
      </c>
      <c r="Z110" s="4" t="str">
        <f>IFERROR(__xludf.DUMMYFUNCTION("FILTER(SLBs!$A$2:$A$293,SLBs!$AK$2:$AK$293=Y110)"),"#N/A")</f>
        <v>#N/A</v>
      </c>
    </row>
    <row r="111">
      <c r="A111" s="8">
        <v>110.0</v>
      </c>
      <c r="B111" s="8" t="s">
        <v>262</v>
      </c>
      <c r="C111" s="8" t="s">
        <v>265</v>
      </c>
      <c r="D111" s="8" t="s">
        <v>52</v>
      </c>
      <c r="E111" s="8" t="s">
        <v>81</v>
      </c>
      <c r="F111" s="8" t="s">
        <v>212</v>
      </c>
      <c r="G111" s="8" t="s">
        <v>3185</v>
      </c>
      <c r="H111" s="31" t="s">
        <v>3186</v>
      </c>
      <c r="I111" s="8" t="s">
        <v>3187</v>
      </c>
      <c r="J111" s="8" t="s">
        <v>50</v>
      </c>
      <c r="K111" s="8" t="s">
        <v>51</v>
      </c>
      <c r="L111" s="6">
        <v>1.11262E8</v>
      </c>
      <c r="M111" s="8" t="s">
        <v>319</v>
      </c>
      <c r="N111" s="8" t="s">
        <v>98</v>
      </c>
      <c r="O111" s="8" t="s">
        <v>212</v>
      </c>
      <c r="P111" s="23">
        <v>43755.0</v>
      </c>
      <c r="Q111" s="6" t="s">
        <v>2355</v>
      </c>
      <c r="R111" s="23">
        <v>45947.0</v>
      </c>
      <c r="S111" s="8" t="s">
        <v>46</v>
      </c>
      <c r="T111" s="8" t="s">
        <v>178</v>
      </c>
      <c r="U111" s="8" t="s">
        <v>142</v>
      </c>
      <c r="V111" s="8" t="s">
        <v>48</v>
      </c>
      <c r="W111" s="8" t="s">
        <v>3440</v>
      </c>
      <c r="X111" s="6" t="s">
        <v>627</v>
      </c>
      <c r="Y111" s="4" t="str">
        <f t="shared" si="1"/>
        <v>Berlin Hyp AGAT MATURITYFIXEDEURSecured</v>
      </c>
      <c r="Z111" s="4" t="str">
        <f>IFERROR(__xludf.DUMMYFUNCTION("FILTER(SLBs!$A$2:$A$293,SLBs!$AK$2:$AK$293=Y111)"),"#N/A")</f>
        <v>#N/A</v>
      </c>
    </row>
    <row r="112">
      <c r="A112" s="8">
        <v>111.0</v>
      </c>
      <c r="B112" s="8" t="s">
        <v>262</v>
      </c>
      <c r="C112" s="8" t="s">
        <v>265</v>
      </c>
      <c r="D112" s="8" t="s">
        <v>202</v>
      </c>
      <c r="E112" s="8" t="s">
        <v>81</v>
      </c>
      <c r="F112" s="8" t="s">
        <v>212</v>
      </c>
      <c r="G112" s="8" t="s">
        <v>3227</v>
      </c>
      <c r="H112" s="31" t="s">
        <v>3228</v>
      </c>
      <c r="I112" s="8" t="s">
        <v>3229</v>
      </c>
      <c r="J112" s="8" t="s">
        <v>50</v>
      </c>
      <c r="K112" s="8" t="s">
        <v>159</v>
      </c>
      <c r="L112" s="6">
        <v>4.6774225E8</v>
      </c>
      <c r="M112" s="8" t="s">
        <v>319</v>
      </c>
      <c r="N112" s="8" t="s">
        <v>98</v>
      </c>
      <c r="O112" s="8" t="s">
        <v>212</v>
      </c>
      <c r="P112" s="23">
        <v>43794.0</v>
      </c>
      <c r="Q112" s="6">
        <v>0.0</v>
      </c>
      <c r="R112" s="23">
        <v>45610.0</v>
      </c>
      <c r="S112" s="8" t="s">
        <v>46</v>
      </c>
      <c r="T112" s="8" t="s">
        <v>178</v>
      </c>
      <c r="U112" s="8" t="s">
        <v>142</v>
      </c>
      <c r="V112" s="8" t="s">
        <v>48</v>
      </c>
      <c r="W112" s="8" t="s">
        <v>3441</v>
      </c>
      <c r="X112" s="7">
        <v>6512.0</v>
      </c>
      <c r="Y112" s="4" t="str">
        <f t="shared" si="1"/>
        <v>Berlin Hyp AGAT MATURITYFLOATINGEURSecured</v>
      </c>
      <c r="Z112" s="4" t="str">
        <f>IFERROR(__xludf.DUMMYFUNCTION("FILTER(SLBs!$A$2:$A$293,SLBs!$AK$2:$AK$293=Y112)"),"#N/A")</f>
        <v>#N/A</v>
      </c>
    </row>
    <row r="113">
      <c r="A113" s="8">
        <v>112.0</v>
      </c>
      <c r="B113" s="8" t="s">
        <v>262</v>
      </c>
      <c r="C113" s="8" t="s">
        <v>265</v>
      </c>
      <c r="D113" s="8" t="s">
        <v>52</v>
      </c>
      <c r="E113" s="8" t="s">
        <v>81</v>
      </c>
      <c r="F113" s="8" t="s">
        <v>212</v>
      </c>
      <c r="G113" s="8" t="s">
        <v>3231</v>
      </c>
      <c r="H113" s="31" t="s">
        <v>3232</v>
      </c>
      <c r="I113" s="8" t="s">
        <v>3233</v>
      </c>
      <c r="J113" s="8" t="s">
        <v>50</v>
      </c>
      <c r="K113" s="8" t="s">
        <v>51</v>
      </c>
      <c r="L113" s="6">
        <v>4.975605E7</v>
      </c>
      <c r="M113" s="8" t="s">
        <v>2577</v>
      </c>
      <c r="N113" s="8" t="s">
        <v>2578</v>
      </c>
      <c r="O113" s="8" t="s">
        <v>212</v>
      </c>
      <c r="P113" s="23">
        <v>43808.0</v>
      </c>
      <c r="Q113" s="7">
        <v>1157.0</v>
      </c>
      <c r="R113" s="23">
        <v>51113.0</v>
      </c>
      <c r="S113" s="8" t="s">
        <v>98</v>
      </c>
      <c r="T113" s="8" t="s">
        <v>100</v>
      </c>
      <c r="U113" s="8" t="s">
        <v>142</v>
      </c>
      <c r="V113" s="8" t="s">
        <v>48</v>
      </c>
      <c r="W113" s="8" t="s">
        <v>3442</v>
      </c>
      <c r="X113" s="7">
        <v>6443.0</v>
      </c>
      <c r="Y113" s="4" t="str">
        <f t="shared" si="1"/>
        <v>Berlin Hyp AGAT MATURITYFIXEDEURSr Non Preferred</v>
      </c>
      <c r="Z113" s="4" t="str">
        <f>IFERROR(__xludf.DUMMYFUNCTION("FILTER(SLBs!$A$2:$A$293,SLBs!$AK$2:$AK$293=Y113)"),"#N/A")</f>
        <v>#N/A</v>
      </c>
    </row>
    <row r="114">
      <c r="A114" s="8">
        <v>113.0</v>
      </c>
      <c r="B114" s="8" t="s">
        <v>262</v>
      </c>
      <c r="C114" s="8" t="s">
        <v>265</v>
      </c>
      <c r="D114" s="8" t="s">
        <v>52</v>
      </c>
      <c r="E114" s="8" t="s">
        <v>81</v>
      </c>
      <c r="F114" s="8" t="s">
        <v>212</v>
      </c>
      <c r="G114" s="8" t="s">
        <v>3240</v>
      </c>
      <c r="H114" s="31" t="s">
        <v>3241</v>
      </c>
      <c r="I114" s="8" t="s">
        <v>3242</v>
      </c>
      <c r="J114" s="8" t="s">
        <v>50</v>
      </c>
      <c r="K114" s="8" t="s">
        <v>51</v>
      </c>
      <c r="L114" s="6">
        <v>1.10967E9</v>
      </c>
      <c r="M114" s="8" t="s">
        <v>319</v>
      </c>
      <c r="N114" s="8" t="s">
        <v>1777</v>
      </c>
      <c r="O114" s="8" t="s">
        <v>212</v>
      </c>
      <c r="P114" s="23">
        <v>43704.0</v>
      </c>
      <c r="Q114" s="6" t="s">
        <v>2355</v>
      </c>
      <c r="R114" s="23">
        <v>44802.0</v>
      </c>
      <c r="S114" s="8" t="s">
        <v>46</v>
      </c>
      <c r="T114" s="8" t="s">
        <v>178</v>
      </c>
      <c r="U114" s="8" t="s">
        <v>142</v>
      </c>
      <c r="V114" s="8" t="s">
        <v>48</v>
      </c>
      <c r="W114" s="8" t="s">
        <v>3443</v>
      </c>
      <c r="X114" s="7">
        <v>8104.0</v>
      </c>
      <c r="Y114" s="4" t="str">
        <f t="shared" si="1"/>
        <v>Berlin Hyp AGAT MATURITYFIXEDEURSecured</v>
      </c>
      <c r="Z114" s="4" t="str">
        <f>IFERROR(__xludf.DUMMYFUNCTION("FILTER(SLBs!$A$2:$A$293,SLBs!$AK$2:$AK$293=Y114)"),"#N/A")</f>
        <v>#N/A</v>
      </c>
    </row>
    <row r="115">
      <c r="A115" s="8">
        <v>114.0</v>
      </c>
      <c r="B115" s="8" t="s">
        <v>262</v>
      </c>
      <c r="C115" s="8" t="s">
        <v>265</v>
      </c>
      <c r="D115" s="8" t="s">
        <v>202</v>
      </c>
      <c r="E115" s="8" t="s">
        <v>81</v>
      </c>
      <c r="F115" s="8" t="s">
        <v>212</v>
      </c>
      <c r="G115" s="8" t="s">
        <v>3276</v>
      </c>
      <c r="H115" s="31" t="s">
        <v>3277</v>
      </c>
      <c r="I115" s="8" t="s">
        <v>3278</v>
      </c>
      <c r="J115" s="8" t="s">
        <v>50</v>
      </c>
      <c r="K115" s="8" t="s">
        <v>159</v>
      </c>
      <c r="L115" s="6">
        <v>1.635465E8</v>
      </c>
      <c r="M115" s="8" t="s">
        <v>319</v>
      </c>
      <c r="N115" s="8" t="s">
        <v>98</v>
      </c>
      <c r="O115" s="8" t="s">
        <v>212</v>
      </c>
      <c r="P115" s="23">
        <v>43738.0</v>
      </c>
      <c r="Q115" s="6">
        <v>0.0</v>
      </c>
      <c r="R115" s="23">
        <v>45230.0</v>
      </c>
      <c r="S115" s="8" t="s">
        <v>46</v>
      </c>
      <c r="T115" s="8" t="s">
        <v>178</v>
      </c>
      <c r="U115" s="8" t="s">
        <v>142</v>
      </c>
      <c r="V115" s="8" t="s">
        <v>48</v>
      </c>
      <c r="W115" s="8" t="s">
        <v>3444</v>
      </c>
      <c r="X115" s="7">
        <v>8896.0</v>
      </c>
      <c r="Y115" s="4" t="str">
        <f t="shared" si="1"/>
        <v>Berlin Hyp AGAT MATURITYFLOATINGEURSecured</v>
      </c>
      <c r="Z115" s="4" t="str">
        <f>IFERROR(__xludf.DUMMYFUNCTION("FILTER(SLBs!$A$2:$A$293,SLBs!$AK$2:$AK$293=Y115)"),"#N/A")</f>
        <v>#N/A</v>
      </c>
    </row>
    <row r="116">
      <c r="A116" s="8">
        <v>115.0</v>
      </c>
      <c r="B116" s="8" t="s">
        <v>262</v>
      </c>
      <c r="C116" s="8" t="s">
        <v>265</v>
      </c>
      <c r="D116" s="8" t="s">
        <v>52</v>
      </c>
      <c r="E116" s="8" t="s">
        <v>81</v>
      </c>
      <c r="F116" s="8" t="s">
        <v>212</v>
      </c>
      <c r="G116" s="8" t="s">
        <v>3314</v>
      </c>
      <c r="H116" s="31" t="s">
        <v>3315</v>
      </c>
      <c r="I116" s="8" t="s">
        <v>3316</v>
      </c>
      <c r="J116" s="8" t="s">
        <v>50</v>
      </c>
      <c r="K116" s="8" t="s">
        <v>51</v>
      </c>
      <c r="L116" s="6">
        <v>5.5669E8</v>
      </c>
      <c r="M116" s="8" t="s">
        <v>319</v>
      </c>
      <c r="N116" s="8" t="s">
        <v>98</v>
      </c>
      <c r="O116" s="8" t="s">
        <v>212</v>
      </c>
      <c r="P116" s="23">
        <v>43614.0</v>
      </c>
      <c r="Q116" s="7">
        <v>375.0</v>
      </c>
      <c r="R116" s="23">
        <v>47267.0</v>
      </c>
      <c r="S116" s="8" t="s">
        <v>98</v>
      </c>
      <c r="T116" s="8" t="s">
        <v>178</v>
      </c>
      <c r="U116" s="8" t="s">
        <v>142</v>
      </c>
      <c r="V116" s="8" t="s">
        <v>48</v>
      </c>
      <c r="W116" s="8" t="s">
        <v>3445</v>
      </c>
      <c r="X116" s="7">
        <v>7139.0</v>
      </c>
      <c r="Y116" s="4" t="str">
        <f t="shared" si="1"/>
        <v>Berlin Hyp AGAT MATURITYFIXEDEURSecured</v>
      </c>
      <c r="Z116" s="4" t="str">
        <f>IFERROR(__xludf.DUMMYFUNCTION("FILTER(SLBs!$A$2:$A$293,SLBs!$AK$2:$AK$293=Y116)"),"#N/A")</f>
        <v>#N/A</v>
      </c>
    </row>
    <row r="117">
      <c r="A117" s="8">
        <v>116.0</v>
      </c>
      <c r="B117" s="8" t="s">
        <v>276</v>
      </c>
      <c r="C117" s="8" t="s">
        <v>279</v>
      </c>
      <c r="D117" s="8" t="s">
        <v>118</v>
      </c>
      <c r="E117" s="8" t="s">
        <v>81</v>
      </c>
      <c r="F117" s="8" t="s">
        <v>212</v>
      </c>
      <c r="G117" s="8" t="s">
        <v>2068</v>
      </c>
      <c r="H117" s="31" t="s">
        <v>98</v>
      </c>
      <c r="I117" s="8" t="s">
        <v>2069</v>
      </c>
      <c r="J117" s="8" t="s">
        <v>50</v>
      </c>
      <c r="K117" s="8" t="s">
        <v>159</v>
      </c>
      <c r="L117" s="6">
        <v>7.18572E7</v>
      </c>
      <c r="M117" s="8" t="s">
        <v>47</v>
      </c>
      <c r="N117" s="8" t="s">
        <v>98</v>
      </c>
      <c r="O117" s="8" t="s">
        <v>212</v>
      </c>
      <c r="P117" s="23">
        <v>43234.0</v>
      </c>
      <c r="Q117" s="6">
        <v>0.0</v>
      </c>
      <c r="R117" s="23">
        <v>45060.0</v>
      </c>
      <c r="S117" s="8" t="s">
        <v>171</v>
      </c>
      <c r="T117" s="8" t="s">
        <v>81</v>
      </c>
      <c r="U117" s="8" t="s">
        <v>142</v>
      </c>
      <c r="V117" s="8" t="s">
        <v>48</v>
      </c>
      <c r="W117" s="8" t="s">
        <v>3446</v>
      </c>
      <c r="X117" s="7">
        <v>6204.0</v>
      </c>
      <c r="Y117" s="4" t="str">
        <f t="shared" si="1"/>
        <v>Biesterfeld AGAT MATURITYFLOATINGEURSr Unsecured</v>
      </c>
      <c r="Z117" s="4" t="str">
        <f>IFERROR(__xludf.DUMMYFUNCTION("FILTER(SLBs!$A$2:$A$293,SLBs!$AK$2:$AK$293=Y117)"),"#REF!")</f>
        <v>#REF!</v>
      </c>
    </row>
    <row r="118">
      <c r="A118" s="8">
        <v>117.0</v>
      </c>
      <c r="B118" s="8" t="s">
        <v>276</v>
      </c>
      <c r="C118" s="8" t="s">
        <v>279</v>
      </c>
      <c r="D118" s="8" t="s">
        <v>118</v>
      </c>
      <c r="E118" s="8" t="s">
        <v>81</v>
      </c>
      <c r="F118" s="8" t="s">
        <v>212</v>
      </c>
      <c r="G118" s="8" t="s">
        <v>2070</v>
      </c>
      <c r="H118" s="31" t="s">
        <v>98</v>
      </c>
      <c r="I118" s="8" t="s">
        <v>2071</v>
      </c>
      <c r="J118" s="8" t="s">
        <v>50</v>
      </c>
      <c r="K118" s="8" t="s">
        <v>159</v>
      </c>
      <c r="L118" s="6">
        <v>7.18572E7</v>
      </c>
      <c r="M118" s="8" t="s">
        <v>47</v>
      </c>
      <c r="N118" s="8" t="s">
        <v>98</v>
      </c>
      <c r="O118" s="8" t="s">
        <v>212</v>
      </c>
      <c r="P118" s="23">
        <v>43234.0</v>
      </c>
      <c r="Q118" s="6">
        <v>0.0</v>
      </c>
      <c r="R118" s="23">
        <v>45426.0</v>
      </c>
      <c r="S118" s="8" t="s">
        <v>454</v>
      </c>
      <c r="T118" s="8" t="s">
        <v>81</v>
      </c>
      <c r="U118" s="8" t="s">
        <v>142</v>
      </c>
      <c r="V118" s="8" t="s">
        <v>48</v>
      </c>
      <c r="W118" s="8" t="s">
        <v>3447</v>
      </c>
      <c r="X118" s="7">
        <v>6204.0</v>
      </c>
      <c r="Y118" s="4" t="str">
        <f t="shared" si="1"/>
        <v>Biesterfeld AGAT MATURITYFLOATINGEURSr Unsecured</v>
      </c>
      <c r="Z118" s="4" t="str">
        <f>IFERROR(__xludf.DUMMYFUNCTION("FILTER(SLBs!$A$2:$A$293,SLBs!$AK$2:$AK$293=Y118)"),"#REF!")</f>
        <v>#REF!</v>
      </c>
    </row>
    <row r="119">
      <c r="A119" s="8">
        <v>118.0</v>
      </c>
      <c r="B119" s="8" t="s">
        <v>276</v>
      </c>
      <c r="C119" s="8" t="s">
        <v>279</v>
      </c>
      <c r="D119" s="8" t="s">
        <v>118</v>
      </c>
      <c r="E119" s="8" t="s">
        <v>81</v>
      </c>
      <c r="F119" s="8" t="s">
        <v>212</v>
      </c>
      <c r="G119" s="8" t="s">
        <v>2072</v>
      </c>
      <c r="H119" s="31" t="s">
        <v>98</v>
      </c>
      <c r="I119" s="8" t="s">
        <v>2073</v>
      </c>
      <c r="J119" s="8" t="s">
        <v>50</v>
      </c>
      <c r="K119" s="8" t="s">
        <v>159</v>
      </c>
      <c r="L119" s="6">
        <v>7.18572E7</v>
      </c>
      <c r="M119" s="8" t="s">
        <v>47</v>
      </c>
      <c r="N119" s="8" t="s">
        <v>98</v>
      </c>
      <c r="O119" s="8" t="s">
        <v>212</v>
      </c>
      <c r="P119" s="23">
        <v>43234.0</v>
      </c>
      <c r="Q119" s="6">
        <v>0.0</v>
      </c>
      <c r="R119" s="23">
        <v>45791.0</v>
      </c>
      <c r="S119" s="8" t="s">
        <v>167</v>
      </c>
      <c r="T119" s="8" t="s">
        <v>81</v>
      </c>
      <c r="U119" s="8" t="s">
        <v>142</v>
      </c>
      <c r="V119" s="8" t="s">
        <v>48</v>
      </c>
      <c r="W119" s="8" t="s">
        <v>3448</v>
      </c>
      <c r="X119" s="7">
        <v>6204.0</v>
      </c>
      <c r="Y119" s="4" t="str">
        <f t="shared" si="1"/>
        <v>Biesterfeld AGAT MATURITYFLOATINGEURSr Unsecured</v>
      </c>
      <c r="Z119" s="4" t="str">
        <f>IFERROR(__xludf.DUMMYFUNCTION("FILTER(SLBs!$A$2:$A$293,SLBs!$AK$2:$AK$293=Y119)"),"#REF!")</f>
        <v>#REF!</v>
      </c>
    </row>
    <row r="120">
      <c r="A120" s="8">
        <v>119.0</v>
      </c>
      <c r="B120" s="8" t="s">
        <v>322</v>
      </c>
      <c r="C120" s="8" t="s">
        <v>325</v>
      </c>
      <c r="D120" s="8" t="s">
        <v>52</v>
      </c>
      <c r="E120" s="8" t="s">
        <v>81</v>
      </c>
      <c r="F120" s="8" t="s">
        <v>326</v>
      </c>
      <c r="G120" s="8" t="s">
        <v>2517</v>
      </c>
      <c r="H120" s="31" t="s">
        <v>2518</v>
      </c>
      <c r="I120" s="8" t="s">
        <v>2519</v>
      </c>
      <c r="J120" s="8" t="s">
        <v>50</v>
      </c>
      <c r="K120" s="8" t="s">
        <v>51</v>
      </c>
      <c r="L120" s="6">
        <v>6.0362E7</v>
      </c>
      <c r="M120" s="8" t="s">
        <v>47</v>
      </c>
      <c r="N120" s="8" t="s">
        <v>1812</v>
      </c>
      <c r="O120" s="8" t="s">
        <v>326</v>
      </c>
      <c r="P120" s="23">
        <v>44174.0</v>
      </c>
      <c r="Q120" s="6">
        <v>4.0</v>
      </c>
      <c r="R120" s="23">
        <v>46000.0</v>
      </c>
      <c r="S120" s="8" t="s">
        <v>98</v>
      </c>
      <c r="T120" s="8" t="s">
        <v>81</v>
      </c>
      <c r="U120" s="8" t="s">
        <v>44</v>
      </c>
      <c r="V120" s="8" t="s">
        <v>48</v>
      </c>
      <c r="W120" s="8" t="s">
        <v>3449</v>
      </c>
      <c r="X120" s="7">
        <v>3723.0</v>
      </c>
      <c r="Y120" s="4" t="str">
        <f t="shared" si="1"/>
        <v>CapMan OyjCALLABLEFIXEDEURSr Unsecured</v>
      </c>
      <c r="Z120" s="4">
        <f>IFERROR(__xludf.DUMMYFUNCTION("FILTER(SLBs!$A$2:$A$293,SLBs!$AK$2:$AK$293=Y120)"),37.0)</f>
        <v>37</v>
      </c>
    </row>
    <row r="121">
      <c r="A121" s="8">
        <v>120.0</v>
      </c>
      <c r="B121" s="8" t="s">
        <v>333</v>
      </c>
      <c r="C121" s="8" t="s">
        <v>336</v>
      </c>
      <c r="D121" s="8" t="s">
        <v>98</v>
      </c>
      <c r="E121" s="6" t="s">
        <v>1854</v>
      </c>
      <c r="F121" s="8" t="s">
        <v>95</v>
      </c>
      <c r="G121" s="8" t="s">
        <v>1855</v>
      </c>
      <c r="H121" s="31" t="s">
        <v>1856</v>
      </c>
      <c r="I121" s="8" t="s">
        <v>1857</v>
      </c>
      <c r="J121" s="8" t="s">
        <v>100</v>
      </c>
      <c r="K121" s="8" t="s">
        <v>513</v>
      </c>
      <c r="L121" s="6">
        <v>5.0E8</v>
      </c>
      <c r="M121" s="8" t="s">
        <v>47</v>
      </c>
      <c r="N121" s="8" t="s">
        <v>1777</v>
      </c>
      <c r="O121" s="8" t="s">
        <v>95</v>
      </c>
      <c r="P121" s="23">
        <v>42900.0</v>
      </c>
      <c r="Q121" s="6">
        <v>0.0</v>
      </c>
      <c r="R121" s="23">
        <v>45091.0</v>
      </c>
      <c r="S121" s="8" t="s">
        <v>336</v>
      </c>
      <c r="T121" s="8" t="s">
        <v>81</v>
      </c>
      <c r="U121" s="8" t="s">
        <v>511</v>
      </c>
      <c r="V121" s="8" t="s">
        <v>116</v>
      </c>
      <c r="W121" s="8" t="s">
        <v>3450</v>
      </c>
      <c r="X121" s="7">
        <v>3724.0</v>
      </c>
      <c r="Y121" s="4" t="str">
        <f t="shared" si="1"/>
        <v>Carrefour SACONVERTIBLEZERO COUPONUSDSr Unsecured</v>
      </c>
      <c r="Z121" s="4" t="str">
        <f>IFERROR(__xludf.DUMMYFUNCTION("FILTER(SLBs!$A$2:$A$293,SLBs!$AK$2:$AK$293=Y121)"),"#N/A")</f>
        <v>#N/A</v>
      </c>
    </row>
    <row r="122">
      <c r="A122" s="8">
        <v>121.0</v>
      </c>
      <c r="B122" s="8" t="s">
        <v>333</v>
      </c>
      <c r="C122" s="8" t="s">
        <v>336</v>
      </c>
      <c r="D122" s="8" t="s">
        <v>98</v>
      </c>
      <c r="E122" s="8" t="s">
        <v>81</v>
      </c>
      <c r="F122" s="8" t="s">
        <v>95</v>
      </c>
      <c r="G122" s="8" t="s">
        <v>2045</v>
      </c>
      <c r="H122" s="31" t="s">
        <v>2046</v>
      </c>
      <c r="I122" s="8" t="s">
        <v>2047</v>
      </c>
      <c r="J122" s="8" t="s">
        <v>100</v>
      </c>
      <c r="K122" s="8" t="s">
        <v>513</v>
      </c>
      <c r="L122" s="6">
        <v>5.0E8</v>
      </c>
      <c r="M122" s="8" t="s">
        <v>47</v>
      </c>
      <c r="N122" s="8" t="s">
        <v>2048</v>
      </c>
      <c r="O122" s="8" t="s">
        <v>95</v>
      </c>
      <c r="P122" s="23">
        <v>43186.0</v>
      </c>
      <c r="Q122" s="6">
        <v>0.0</v>
      </c>
      <c r="R122" s="23">
        <v>45378.0</v>
      </c>
      <c r="S122" s="8" t="s">
        <v>98</v>
      </c>
      <c r="T122" s="8" t="s">
        <v>81</v>
      </c>
      <c r="U122" s="8" t="s">
        <v>511</v>
      </c>
      <c r="V122" s="8" t="s">
        <v>116</v>
      </c>
      <c r="W122" s="8" t="s">
        <v>3451</v>
      </c>
      <c r="X122" s="7">
        <v>6132.0</v>
      </c>
      <c r="Y122" s="4" t="str">
        <f t="shared" si="1"/>
        <v>Carrefour SACONVERTIBLEZERO COUPONUSDSr Unsecured</v>
      </c>
      <c r="Z122" s="4" t="str">
        <f>IFERROR(__xludf.DUMMYFUNCTION("FILTER(SLBs!$A$2:$A$293,SLBs!$AK$2:$AK$293=Y122)"),"#N/A")</f>
        <v>#N/A</v>
      </c>
    </row>
    <row r="123">
      <c r="A123" s="8">
        <v>122.0</v>
      </c>
      <c r="B123" s="8" t="s">
        <v>333</v>
      </c>
      <c r="C123" s="8" t="s">
        <v>336</v>
      </c>
      <c r="D123" s="8" t="s">
        <v>52</v>
      </c>
      <c r="E123" s="8" t="s">
        <v>81</v>
      </c>
      <c r="F123" s="8" t="s">
        <v>95</v>
      </c>
      <c r="G123" s="8" t="s">
        <v>2094</v>
      </c>
      <c r="H123" s="31" t="s">
        <v>2095</v>
      </c>
      <c r="I123" s="8" t="s">
        <v>2096</v>
      </c>
      <c r="J123" s="8" t="s">
        <v>100</v>
      </c>
      <c r="K123" s="8" t="s">
        <v>51</v>
      </c>
      <c r="L123" s="6">
        <v>5.8868E8</v>
      </c>
      <c r="M123" s="8" t="s">
        <v>47</v>
      </c>
      <c r="N123" s="8" t="s">
        <v>1777</v>
      </c>
      <c r="O123" s="8" t="s">
        <v>95</v>
      </c>
      <c r="P123" s="23">
        <v>43263.0</v>
      </c>
      <c r="Q123" s="7">
        <v>875.0</v>
      </c>
      <c r="R123" s="23">
        <v>45089.0</v>
      </c>
      <c r="S123" s="8" t="s">
        <v>46</v>
      </c>
      <c r="T123" s="8" t="s">
        <v>178</v>
      </c>
      <c r="U123" s="8" t="s">
        <v>44</v>
      </c>
      <c r="V123" s="8" t="s">
        <v>48</v>
      </c>
      <c r="W123" s="8" t="s">
        <v>3452</v>
      </c>
      <c r="X123" s="7">
        <v>5916.0</v>
      </c>
      <c r="Y123" s="4" t="str">
        <f t="shared" si="1"/>
        <v>Carrefour SACALLABLEFIXEDEURSr Unsecured</v>
      </c>
      <c r="Z123" s="4" t="str">
        <f>IFERROR(__xludf.DUMMYFUNCTION("FILTER(SLBs!$A$2:$A$293,SLBs!$AK$2:$AK$293=Y123)"),"#REF!")</f>
        <v>#REF!</v>
      </c>
    </row>
    <row r="124">
      <c r="A124" s="8">
        <v>123.0</v>
      </c>
      <c r="B124" s="8" t="s">
        <v>333</v>
      </c>
      <c r="C124" s="8" t="s">
        <v>336</v>
      </c>
      <c r="D124" s="8" t="s">
        <v>52</v>
      </c>
      <c r="E124" s="8" t="s">
        <v>81</v>
      </c>
      <c r="F124" s="8" t="s">
        <v>95</v>
      </c>
      <c r="G124" s="8" t="s">
        <v>2261</v>
      </c>
      <c r="H124" s="31" t="s">
        <v>2262</v>
      </c>
      <c r="I124" s="8" t="s">
        <v>2263</v>
      </c>
      <c r="J124" s="8" t="s">
        <v>100</v>
      </c>
      <c r="K124" s="8" t="s">
        <v>51</v>
      </c>
      <c r="L124" s="6">
        <v>5.6714E8</v>
      </c>
      <c r="M124" s="8" t="s">
        <v>47</v>
      </c>
      <c r="N124" s="8" t="s">
        <v>1777</v>
      </c>
      <c r="O124" s="8" t="s">
        <v>95</v>
      </c>
      <c r="P124" s="23">
        <v>43438.0</v>
      </c>
      <c r="Q124" s="6" t="s">
        <v>1883</v>
      </c>
      <c r="R124" s="23">
        <v>46146.0</v>
      </c>
      <c r="S124" s="8" t="s">
        <v>46</v>
      </c>
      <c r="T124" s="8" t="s">
        <v>178</v>
      </c>
      <c r="U124" s="8" t="s">
        <v>44</v>
      </c>
      <c r="V124" s="8" t="s">
        <v>48</v>
      </c>
      <c r="W124" s="8" t="s">
        <v>3453</v>
      </c>
      <c r="X124" s="7">
        <v>6083.0</v>
      </c>
      <c r="Y124" s="4" t="str">
        <f t="shared" si="1"/>
        <v>Carrefour SACALLABLEFIXEDEURSr Unsecured</v>
      </c>
      <c r="Z124" s="4" t="str">
        <f>IFERROR(__xludf.DUMMYFUNCTION("FILTER(SLBs!$A$2:$A$293,SLBs!$AK$2:$AK$293=Y124)"),"#REF!")</f>
        <v>#REF!</v>
      </c>
    </row>
    <row r="125">
      <c r="A125" s="8">
        <v>124.0</v>
      </c>
      <c r="B125" s="8" t="s">
        <v>333</v>
      </c>
      <c r="C125" s="8" t="s">
        <v>336</v>
      </c>
      <c r="D125" s="8" t="s">
        <v>52</v>
      </c>
      <c r="E125" s="8" t="s">
        <v>81</v>
      </c>
      <c r="F125" s="8" t="s">
        <v>95</v>
      </c>
      <c r="G125" s="8" t="s">
        <v>2388</v>
      </c>
      <c r="H125" s="31" t="s">
        <v>2389</v>
      </c>
      <c r="I125" s="8" t="s">
        <v>2390</v>
      </c>
      <c r="J125" s="8" t="s">
        <v>100</v>
      </c>
      <c r="K125" s="8" t="s">
        <v>51</v>
      </c>
      <c r="L125" s="6">
        <v>1.09253E9</v>
      </c>
      <c r="M125" s="8" t="s">
        <v>47</v>
      </c>
      <c r="N125" s="8" t="s">
        <v>1777</v>
      </c>
      <c r="O125" s="8" t="s">
        <v>95</v>
      </c>
      <c r="P125" s="23">
        <v>43922.0</v>
      </c>
      <c r="Q125" s="7">
        <v>2625.0</v>
      </c>
      <c r="R125" s="23">
        <v>46736.0</v>
      </c>
      <c r="S125" s="8" t="s">
        <v>2110</v>
      </c>
      <c r="T125" s="8" t="s">
        <v>178</v>
      </c>
      <c r="U125" s="8" t="s">
        <v>44</v>
      </c>
      <c r="V125" s="8" t="s">
        <v>48</v>
      </c>
      <c r="W125" s="8" t="s">
        <v>3454</v>
      </c>
      <c r="X125" s="7">
        <v>6113.0</v>
      </c>
      <c r="Y125" s="4" t="str">
        <f t="shared" si="1"/>
        <v>Carrefour SACALLABLEFIXEDEURSr Unsecured</v>
      </c>
      <c r="Z125" s="4" t="str">
        <f>IFERROR(__xludf.DUMMYFUNCTION("FILTER(SLBs!$A$2:$A$293,SLBs!$AK$2:$AK$293=Y125)"),"#REF!")</f>
        <v>#REF!</v>
      </c>
    </row>
    <row r="126">
      <c r="A126" s="8">
        <v>125.0</v>
      </c>
      <c r="B126" s="27" t="s">
        <v>333</v>
      </c>
      <c r="C126" s="27" t="s">
        <v>336</v>
      </c>
      <c r="D126" s="27" t="s">
        <v>52</v>
      </c>
      <c r="E126" s="34">
        <v>1846.0</v>
      </c>
      <c r="F126" s="27" t="s">
        <v>95</v>
      </c>
      <c r="G126" s="27" t="s">
        <v>2835</v>
      </c>
      <c r="H126" s="31" t="s">
        <v>2836</v>
      </c>
      <c r="I126" s="27" t="s">
        <v>2837</v>
      </c>
      <c r="J126" s="27" t="s">
        <v>100</v>
      </c>
      <c r="K126" s="27" t="s">
        <v>51</v>
      </c>
      <c r="L126" s="32">
        <v>1.35676E9</v>
      </c>
      <c r="M126" s="27" t="s">
        <v>47</v>
      </c>
      <c r="N126" s="27" t="s">
        <v>1777</v>
      </c>
      <c r="O126" s="27" t="s">
        <v>95</v>
      </c>
      <c r="P126" s="33">
        <v>41835.0</v>
      </c>
      <c r="Q126" s="32" t="s">
        <v>1883</v>
      </c>
      <c r="R126" s="33">
        <v>44757.0</v>
      </c>
      <c r="S126" s="27" t="s">
        <v>46</v>
      </c>
      <c r="T126" s="27" t="s">
        <v>178</v>
      </c>
      <c r="U126" s="27" t="s">
        <v>44</v>
      </c>
      <c r="V126" s="27" t="s">
        <v>48</v>
      </c>
      <c r="W126" s="27" t="s">
        <v>3455</v>
      </c>
      <c r="X126" s="27" t="s">
        <v>81</v>
      </c>
      <c r="Y126" s="4" t="str">
        <f t="shared" si="1"/>
        <v>Carrefour SACALLABLEFIXEDEURSr Unsecured</v>
      </c>
      <c r="Z126" s="4" t="str">
        <f>IFERROR(__xludf.DUMMYFUNCTION("FILTER(SLBs!$A$2:$A$293,SLBs!$AK$2:$AK$293=Y126)"),"#REF!")</f>
        <v>#REF!</v>
      </c>
    </row>
    <row r="127">
      <c r="A127" s="8">
        <v>126.0</v>
      </c>
      <c r="B127" s="27" t="s">
        <v>333</v>
      </c>
      <c r="C127" s="27" t="s">
        <v>336</v>
      </c>
      <c r="D127" s="27" t="s">
        <v>52</v>
      </c>
      <c r="E127" s="34">
        <v>1305.0</v>
      </c>
      <c r="F127" s="27" t="s">
        <v>95</v>
      </c>
      <c r="G127" s="27" t="s">
        <v>2902</v>
      </c>
      <c r="H127" s="31" t="s">
        <v>2903</v>
      </c>
      <c r="I127" s="27" t="s">
        <v>2904</v>
      </c>
      <c r="J127" s="27" t="s">
        <v>100</v>
      </c>
      <c r="K127" s="27" t="s">
        <v>51</v>
      </c>
      <c r="L127" s="32">
        <v>8.603475E8</v>
      </c>
      <c r="M127" s="27" t="s">
        <v>47</v>
      </c>
      <c r="N127" s="27" t="s">
        <v>1777</v>
      </c>
      <c r="O127" s="27" t="s">
        <v>95</v>
      </c>
      <c r="P127" s="33">
        <v>42038.0</v>
      </c>
      <c r="Q127" s="32" t="s">
        <v>1791</v>
      </c>
      <c r="R127" s="33">
        <v>45811.0</v>
      </c>
      <c r="S127" s="27" t="s">
        <v>46</v>
      </c>
      <c r="T127" s="27" t="s">
        <v>178</v>
      </c>
      <c r="U127" s="27" t="s">
        <v>44</v>
      </c>
      <c r="V127" s="27" t="s">
        <v>48</v>
      </c>
      <c r="W127" s="27" t="s">
        <v>3456</v>
      </c>
      <c r="X127" s="27" t="s">
        <v>81</v>
      </c>
      <c r="Y127" s="4" t="str">
        <f t="shared" si="1"/>
        <v>Carrefour SACALLABLEFIXEDEURSr Unsecured</v>
      </c>
      <c r="Z127" s="4" t="str">
        <f>IFERROR(__xludf.DUMMYFUNCTION("FILTER(SLBs!$A$2:$A$293,SLBs!$AK$2:$AK$293=Y127)"),"#REF!")</f>
        <v>#REF!</v>
      </c>
    </row>
    <row r="128">
      <c r="A128" s="8">
        <v>127.0</v>
      </c>
      <c r="B128" s="27" t="s">
        <v>333</v>
      </c>
      <c r="C128" s="27" t="s">
        <v>336</v>
      </c>
      <c r="D128" s="27" t="s">
        <v>52</v>
      </c>
      <c r="E128" s="27" t="s">
        <v>81</v>
      </c>
      <c r="F128" s="27" t="s">
        <v>95</v>
      </c>
      <c r="G128" s="27" t="s">
        <v>2960</v>
      </c>
      <c r="H128" s="31" t="s">
        <v>2961</v>
      </c>
      <c r="I128" s="27" t="s">
        <v>2962</v>
      </c>
      <c r="J128" s="27" t="s">
        <v>100</v>
      </c>
      <c r="K128" s="27" t="s">
        <v>51</v>
      </c>
      <c r="L128" s="32">
        <v>8.471325E8</v>
      </c>
      <c r="M128" s="27" t="s">
        <v>47</v>
      </c>
      <c r="N128" s="27" t="s">
        <v>1777</v>
      </c>
      <c r="O128" s="27" t="s">
        <v>95</v>
      </c>
      <c r="P128" s="33">
        <v>42486.0</v>
      </c>
      <c r="Q128" s="32" t="s">
        <v>1874</v>
      </c>
      <c r="R128" s="33">
        <v>45408.0</v>
      </c>
      <c r="S128" s="27" t="s">
        <v>46</v>
      </c>
      <c r="T128" s="27" t="s">
        <v>178</v>
      </c>
      <c r="U128" s="27" t="s">
        <v>44</v>
      </c>
      <c r="V128" s="27" t="s">
        <v>48</v>
      </c>
      <c r="W128" s="27" t="s">
        <v>3457</v>
      </c>
      <c r="X128" s="27" t="s">
        <v>81</v>
      </c>
      <c r="Y128" s="4" t="str">
        <f t="shared" si="1"/>
        <v>Carrefour SACALLABLEFIXEDEURSr Unsecured</v>
      </c>
      <c r="Z128" s="4" t="str">
        <f>IFERROR(__xludf.DUMMYFUNCTION("FILTER(SLBs!$A$2:$A$293,SLBs!$AK$2:$AK$293=Y128)"),"#REF!")</f>
        <v>#REF!</v>
      </c>
    </row>
    <row r="129">
      <c r="A129" s="8">
        <v>128.0</v>
      </c>
      <c r="B129" s="8" t="s">
        <v>333</v>
      </c>
      <c r="C129" s="8" t="s">
        <v>336</v>
      </c>
      <c r="D129" s="8" t="s">
        <v>52</v>
      </c>
      <c r="E129" s="8" t="s">
        <v>81</v>
      </c>
      <c r="F129" s="8" t="s">
        <v>95</v>
      </c>
      <c r="G129" s="8" t="s">
        <v>3293</v>
      </c>
      <c r="H129" s="31" t="s">
        <v>3294</v>
      </c>
      <c r="I129" s="8" t="s">
        <v>3295</v>
      </c>
      <c r="J129" s="8" t="s">
        <v>100</v>
      </c>
      <c r="K129" s="8" t="s">
        <v>51</v>
      </c>
      <c r="L129" s="6">
        <v>5.6032E8</v>
      </c>
      <c r="M129" s="8" t="s">
        <v>47</v>
      </c>
      <c r="N129" s="8" t="s">
        <v>1777</v>
      </c>
      <c r="O129" s="8" t="s">
        <v>95</v>
      </c>
      <c r="P129" s="23">
        <v>43600.0</v>
      </c>
      <c r="Q129" s="6">
        <v>1.0</v>
      </c>
      <c r="R129" s="23">
        <v>46524.0</v>
      </c>
      <c r="S129" s="8" t="s">
        <v>46</v>
      </c>
      <c r="T129" s="8" t="s">
        <v>178</v>
      </c>
      <c r="U129" s="8" t="s">
        <v>44</v>
      </c>
      <c r="V129" s="8" t="s">
        <v>48</v>
      </c>
      <c r="W129" s="8" t="s">
        <v>3458</v>
      </c>
      <c r="X129" s="6" t="s">
        <v>3459</v>
      </c>
      <c r="Y129" s="4" t="str">
        <f t="shared" si="1"/>
        <v>Carrefour SACALLABLEFIXEDEURSr Unsecured</v>
      </c>
      <c r="Z129" s="4" t="str">
        <f>IFERROR(__xludf.DUMMYFUNCTION("FILTER(SLBs!$A$2:$A$293,SLBs!$AK$2:$AK$293=Y129)"),"#REF!")</f>
        <v>#REF!</v>
      </c>
    </row>
    <row r="130">
      <c r="A130" s="8">
        <v>129.0</v>
      </c>
      <c r="B130" s="8" t="s">
        <v>348</v>
      </c>
      <c r="C130" s="8" t="s">
        <v>351</v>
      </c>
      <c r="D130" s="8" t="s">
        <v>52</v>
      </c>
      <c r="E130" s="8" t="s">
        <v>81</v>
      </c>
      <c r="F130" s="8" t="s">
        <v>95</v>
      </c>
      <c r="G130" s="8" t="s">
        <v>1858</v>
      </c>
      <c r="H130" s="31" t="s">
        <v>1859</v>
      </c>
      <c r="I130" s="8" t="s">
        <v>1860</v>
      </c>
      <c r="J130" s="8" t="s">
        <v>50</v>
      </c>
      <c r="K130" s="8" t="s">
        <v>51</v>
      </c>
      <c r="L130" s="6">
        <v>4.50592E7</v>
      </c>
      <c r="M130" s="8" t="s">
        <v>47</v>
      </c>
      <c r="N130" s="8" t="s">
        <v>98</v>
      </c>
      <c r="O130" s="8" t="s">
        <v>95</v>
      </c>
      <c r="P130" s="23">
        <v>42893.0</v>
      </c>
      <c r="Q130" s="6" t="s">
        <v>1861</v>
      </c>
      <c r="R130" s="23">
        <v>45815.0</v>
      </c>
      <c r="S130" s="8" t="s">
        <v>98</v>
      </c>
      <c r="T130" s="8" t="s">
        <v>81</v>
      </c>
      <c r="U130" s="8" t="s">
        <v>142</v>
      </c>
      <c r="V130" s="8" t="s">
        <v>48</v>
      </c>
      <c r="W130" s="8" t="s">
        <v>3460</v>
      </c>
      <c r="X130" s="6" t="s">
        <v>3461</v>
      </c>
      <c r="Y130" s="4" t="str">
        <f t="shared" si="1"/>
        <v>Chargeurs SAAT MATURITYFIXEDEURSr Unsecured</v>
      </c>
      <c r="Z130" s="4">
        <f>IFERROR(__xludf.DUMMYFUNCTION("FILTER(SLBs!$A$2:$A$293,SLBs!$AK$2:$AK$293=Y130)"),40.0)</f>
        <v>40</v>
      </c>
    </row>
    <row r="131">
      <c r="A131" s="8">
        <v>130.0</v>
      </c>
      <c r="B131" s="8" t="s">
        <v>358</v>
      </c>
      <c r="C131" s="8" t="s">
        <v>361</v>
      </c>
      <c r="D131" s="8" t="s">
        <v>52</v>
      </c>
      <c r="E131" s="8" t="s">
        <v>81</v>
      </c>
      <c r="F131" s="8" t="s">
        <v>362</v>
      </c>
      <c r="G131" s="8" t="s">
        <v>2588</v>
      </c>
      <c r="H131" s="31" t="s">
        <v>98</v>
      </c>
      <c r="I131" s="8" t="s">
        <v>2589</v>
      </c>
      <c r="J131" s="8" t="s">
        <v>50</v>
      </c>
      <c r="K131" s="8" t="s">
        <v>51</v>
      </c>
      <c r="L131" s="6">
        <v>1.7625E8</v>
      </c>
      <c r="M131" s="8" t="s">
        <v>47</v>
      </c>
      <c r="N131" s="8" t="s">
        <v>98</v>
      </c>
      <c r="O131" s="8" t="s">
        <v>362</v>
      </c>
      <c r="P131" s="23">
        <v>44286.0</v>
      </c>
      <c r="Q131" s="6">
        <v>0.0</v>
      </c>
      <c r="R131" s="23">
        <v>45016.0</v>
      </c>
      <c r="S131" s="8" t="s">
        <v>2591</v>
      </c>
      <c r="T131" s="8" t="s">
        <v>81</v>
      </c>
      <c r="U131" s="8" t="s">
        <v>142</v>
      </c>
      <c r="V131" s="8" t="s">
        <v>48</v>
      </c>
      <c r="W131" s="8" t="s">
        <v>3462</v>
      </c>
      <c r="X131" s="7">
        <v>3927.0</v>
      </c>
      <c r="Y131" s="4" t="str">
        <f t="shared" si="1"/>
        <v>Constantia Flexibles GmbHAT MATURITYFIXEDEURSr Unsecured</v>
      </c>
      <c r="Z131" s="4" t="str">
        <f>IFERROR(__xludf.DUMMYFUNCTION("FILTER(SLBs!$A$2:$A$293,SLBs!$AK$2:$AK$293=Y131)"),"#N/A")</f>
        <v>#N/A</v>
      </c>
    </row>
    <row r="132">
      <c r="A132" s="8">
        <v>131.0</v>
      </c>
      <c r="B132" s="8" t="s">
        <v>376</v>
      </c>
      <c r="C132" s="8" t="s">
        <v>379</v>
      </c>
      <c r="D132" s="8" t="s">
        <v>118</v>
      </c>
      <c r="E132" s="7">
        <v>5875.0</v>
      </c>
      <c r="F132" s="8" t="s">
        <v>380</v>
      </c>
      <c r="G132" s="8" t="s">
        <v>1938</v>
      </c>
      <c r="H132" s="31" t="s">
        <v>1939</v>
      </c>
      <c r="I132" s="8" t="s">
        <v>1940</v>
      </c>
      <c r="J132" s="8" t="s">
        <v>50</v>
      </c>
      <c r="K132" s="8" t="s">
        <v>51</v>
      </c>
      <c r="L132" s="6">
        <v>5.0E8</v>
      </c>
      <c r="M132" s="8" t="s">
        <v>47</v>
      </c>
      <c r="N132" s="8" t="s">
        <v>1937</v>
      </c>
      <c r="O132" s="8" t="s">
        <v>95</v>
      </c>
      <c r="P132" s="23">
        <v>43048.0</v>
      </c>
      <c r="Q132" s="7">
        <v>5875.0</v>
      </c>
      <c r="R132" s="23">
        <v>46068.0</v>
      </c>
      <c r="S132" s="8" t="s">
        <v>115</v>
      </c>
      <c r="T132" s="8" t="s">
        <v>383</v>
      </c>
      <c r="U132" s="8" t="s">
        <v>44</v>
      </c>
      <c r="V132" s="8" t="s">
        <v>116</v>
      </c>
      <c r="W132" s="8" t="s">
        <v>3463</v>
      </c>
      <c r="X132" s="7">
        <v>5572.0</v>
      </c>
      <c r="Y132" s="4" t="str">
        <f t="shared" si="1"/>
        <v>Constellium SECALLABLEFIXEDUSDSr Unsecured</v>
      </c>
      <c r="Z132" s="4" t="str">
        <f>IFERROR(__xludf.DUMMYFUNCTION("FILTER(SLBs!$A$2:$A$293,SLBs!$AK$2:$AK$293=Y132)"),"#REF!")</f>
        <v>#REF!</v>
      </c>
    </row>
    <row r="133">
      <c r="A133" s="8">
        <v>132.0</v>
      </c>
      <c r="B133" s="8" t="s">
        <v>376</v>
      </c>
      <c r="C133" s="8" t="s">
        <v>379</v>
      </c>
      <c r="D133" s="8" t="s">
        <v>118</v>
      </c>
      <c r="E133" s="8" t="s">
        <v>81</v>
      </c>
      <c r="F133" s="8" t="s">
        <v>380</v>
      </c>
      <c r="G133" s="8" t="s">
        <v>1941</v>
      </c>
      <c r="H133" s="31" t="s">
        <v>1942</v>
      </c>
      <c r="I133" s="8" t="s">
        <v>1943</v>
      </c>
      <c r="J133" s="8" t="s">
        <v>50</v>
      </c>
      <c r="K133" s="8" t="s">
        <v>51</v>
      </c>
      <c r="L133" s="6">
        <v>4.65612E8</v>
      </c>
      <c r="M133" s="8" t="s">
        <v>47</v>
      </c>
      <c r="N133" s="8" t="s">
        <v>1937</v>
      </c>
      <c r="O133" s="8" t="s">
        <v>95</v>
      </c>
      <c r="P133" s="23">
        <v>43048.0</v>
      </c>
      <c r="Q133" s="6" t="s">
        <v>1945</v>
      </c>
      <c r="R133" s="23">
        <v>46068.0</v>
      </c>
      <c r="S133" s="8" t="s">
        <v>125</v>
      </c>
      <c r="T133" s="8" t="s">
        <v>383</v>
      </c>
      <c r="U133" s="8" t="s">
        <v>44</v>
      </c>
      <c r="V133" s="8" t="s">
        <v>48</v>
      </c>
      <c r="W133" s="8" t="s">
        <v>3464</v>
      </c>
      <c r="X133" s="7">
        <v>5572.0</v>
      </c>
      <c r="Y133" s="4" t="str">
        <f t="shared" si="1"/>
        <v>Constellium SECALLABLEFIXEDEURSr Unsecured</v>
      </c>
      <c r="Z133" s="4" t="str">
        <f>IFERROR(__xludf.DUMMYFUNCTION("FILTER(SLBs!$A$2:$A$293,SLBs!$AK$2:$AK$293=Y133)"),"#REF!")</f>
        <v>#REF!</v>
      </c>
    </row>
    <row r="134">
      <c r="A134" s="8">
        <v>133.0</v>
      </c>
      <c r="B134" s="8" t="s">
        <v>376</v>
      </c>
      <c r="C134" s="8" t="s">
        <v>379</v>
      </c>
      <c r="D134" s="8" t="s">
        <v>118</v>
      </c>
      <c r="E134" s="8" t="s">
        <v>81</v>
      </c>
      <c r="F134" s="8" t="s">
        <v>380</v>
      </c>
      <c r="G134" s="8" t="s">
        <v>1946</v>
      </c>
      <c r="H134" s="31" t="s">
        <v>1947</v>
      </c>
      <c r="I134" s="8" t="s">
        <v>1948</v>
      </c>
      <c r="J134" s="8" t="s">
        <v>50</v>
      </c>
      <c r="K134" s="8" t="s">
        <v>51</v>
      </c>
      <c r="L134" s="6">
        <v>4.65612E8</v>
      </c>
      <c r="M134" s="8" t="s">
        <v>47</v>
      </c>
      <c r="N134" s="8" t="s">
        <v>1937</v>
      </c>
      <c r="O134" s="8" t="s">
        <v>95</v>
      </c>
      <c r="P134" s="23">
        <v>43048.0</v>
      </c>
      <c r="Q134" s="6" t="s">
        <v>1945</v>
      </c>
      <c r="R134" s="23">
        <v>46068.0</v>
      </c>
      <c r="S134" s="8" t="s">
        <v>115</v>
      </c>
      <c r="T134" s="8" t="s">
        <v>383</v>
      </c>
      <c r="U134" s="8" t="s">
        <v>44</v>
      </c>
      <c r="V134" s="8" t="s">
        <v>48</v>
      </c>
      <c r="W134" s="8" t="s">
        <v>3465</v>
      </c>
      <c r="X134" s="7">
        <v>5572.0</v>
      </c>
      <c r="Y134" s="4" t="str">
        <f t="shared" si="1"/>
        <v>Constellium SECALLABLEFIXEDEURSr Unsecured</v>
      </c>
      <c r="Z134" s="4" t="str">
        <f>IFERROR(__xludf.DUMMYFUNCTION("FILTER(SLBs!$A$2:$A$293,SLBs!$AK$2:$AK$293=Y134)"),"#REF!")</f>
        <v>#REF!</v>
      </c>
    </row>
    <row r="135">
      <c r="A135" s="8">
        <v>134.0</v>
      </c>
      <c r="B135" s="8" t="s">
        <v>376</v>
      </c>
      <c r="C135" s="8" t="s">
        <v>379</v>
      </c>
      <c r="D135" s="8" t="s">
        <v>118</v>
      </c>
      <c r="E135" s="7">
        <v>5875.0</v>
      </c>
      <c r="F135" s="8" t="s">
        <v>380</v>
      </c>
      <c r="G135" s="8" t="s">
        <v>1949</v>
      </c>
      <c r="H135" s="31" t="s">
        <v>1950</v>
      </c>
      <c r="I135" s="8" t="s">
        <v>1951</v>
      </c>
      <c r="J135" s="8" t="s">
        <v>50</v>
      </c>
      <c r="K135" s="8" t="s">
        <v>51</v>
      </c>
      <c r="L135" s="6">
        <v>5.0E8</v>
      </c>
      <c r="M135" s="8" t="s">
        <v>47</v>
      </c>
      <c r="N135" s="8" t="s">
        <v>1937</v>
      </c>
      <c r="O135" s="8" t="s">
        <v>95</v>
      </c>
      <c r="P135" s="23">
        <v>43048.0</v>
      </c>
      <c r="Q135" s="7">
        <v>5875.0</v>
      </c>
      <c r="R135" s="23">
        <v>46068.0</v>
      </c>
      <c r="S135" s="8" t="s">
        <v>125</v>
      </c>
      <c r="T135" s="8" t="s">
        <v>383</v>
      </c>
      <c r="U135" s="8" t="s">
        <v>44</v>
      </c>
      <c r="V135" s="8" t="s">
        <v>116</v>
      </c>
      <c r="W135" s="8" t="s">
        <v>3466</v>
      </c>
      <c r="X135" s="7">
        <v>5572.0</v>
      </c>
      <c r="Y135" s="4" t="str">
        <f t="shared" si="1"/>
        <v>Constellium SECALLABLEFIXEDUSDSr Unsecured</v>
      </c>
      <c r="Z135" s="4" t="str">
        <f>IFERROR(__xludf.DUMMYFUNCTION("FILTER(SLBs!$A$2:$A$293,SLBs!$AK$2:$AK$293=Y135)"),"#REF!")</f>
        <v>#REF!</v>
      </c>
    </row>
    <row r="136">
      <c r="A136" s="8">
        <v>135.0</v>
      </c>
      <c r="B136" s="8" t="s">
        <v>376</v>
      </c>
      <c r="C136" s="8" t="s">
        <v>379</v>
      </c>
      <c r="D136" s="8" t="s">
        <v>118</v>
      </c>
      <c r="E136" s="7">
        <v>5625.0</v>
      </c>
      <c r="F136" s="8" t="s">
        <v>380</v>
      </c>
      <c r="G136" s="8" t="s">
        <v>2472</v>
      </c>
      <c r="H136" s="31" t="s">
        <v>2473</v>
      </c>
      <c r="I136" s="8" t="s">
        <v>2474</v>
      </c>
      <c r="J136" s="8" t="s">
        <v>50</v>
      </c>
      <c r="K136" s="8" t="s">
        <v>51</v>
      </c>
      <c r="L136" s="6">
        <v>3.25E8</v>
      </c>
      <c r="M136" s="8" t="s">
        <v>47</v>
      </c>
      <c r="N136" s="8" t="s">
        <v>1812</v>
      </c>
      <c r="O136" s="8" t="s">
        <v>95</v>
      </c>
      <c r="P136" s="23">
        <v>44012.0</v>
      </c>
      <c r="Q136" s="7">
        <v>5625.0</v>
      </c>
      <c r="R136" s="23">
        <v>46919.0</v>
      </c>
      <c r="S136" s="8" t="s">
        <v>115</v>
      </c>
      <c r="T136" s="8" t="s">
        <v>383</v>
      </c>
      <c r="U136" s="8" t="s">
        <v>44</v>
      </c>
      <c r="V136" s="8" t="s">
        <v>116</v>
      </c>
      <c r="W136" s="8" t="s">
        <v>3467</v>
      </c>
      <c r="X136" s="7">
        <v>5083.0</v>
      </c>
      <c r="Y136" s="4" t="str">
        <f t="shared" si="1"/>
        <v>Constellium SECALLABLEFIXEDUSDSr Unsecured</v>
      </c>
      <c r="Z136" s="4" t="str">
        <f>IFERROR(__xludf.DUMMYFUNCTION("FILTER(SLBs!$A$2:$A$293,SLBs!$AK$2:$AK$293=Y136)"),"#REF!")</f>
        <v>#REF!</v>
      </c>
    </row>
    <row r="137">
      <c r="A137" s="8">
        <v>136.0</v>
      </c>
      <c r="B137" s="8" t="s">
        <v>376</v>
      </c>
      <c r="C137" s="8" t="s">
        <v>379</v>
      </c>
      <c r="D137" s="8" t="s">
        <v>118</v>
      </c>
      <c r="E137" s="7">
        <v>5625.0</v>
      </c>
      <c r="F137" s="8" t="s">
        <v>380</v>
      </c>
      <c r="G137" s="8" t="s">
        <v>2476</v>
      </c>
      <c r="H137" s="31" t="s">
        <v>2477</v>
      </c>
      <c r="I137" s="8" t="s">
        <v>2478</v>
      </c>
      <c r="J137" s="8" t="s">
        <v>50</v>
      </c>
      <c r="K137" s="8" t="s">
        <v>51</v>
      </c>
      <c r="L137" s="6">
        <v>3.25E8</v>
      </c>
      <c r="M137" s="8" t="s">
        <v>47</v>
      </c>
      <c r="N137" s="8" t="s">
        <v>1812</v>
      </c>
      <c r="O137" s="8" t="s">
        <v>95</v>
      </c>
      <c r="P137" s="23">
        <v>44012.0</v>
      </c>
      <c r="Q137" s="7">
        <v>5625.0</v>
      </c>
      <c r="R137" s="23">
        <v>46919.0</v>
      </c>
      <c r="S137" s="8" t="s">
        <v>125</v>
      </c>
      <c r="T137" s="8" t="s">
        <v>383</v>
      </c>
      <c r="U137" s="8" t="s">
        <v>44</v>
      </c>
      <c r="V137" s="8" t="s">
        <v>116</v>
      </c>
      <c r="W137" s="8" t="s">
        <v>3468</v>
      </c>
      <c r="X137" s="7">
        <v>5083.0</v>
      </c>
      <c r="Y137" s="4" t="str">
        <f t="shared" si="1"/>
        <v>Constellium SECALLABLEFIXEDUSDSr Unsecured</v>
      </c>
      <c r="Z137" s="4" t="str">
        <f>IFERROR(__xludf.DUMMYFUNCTION("FILTER(SLBs!$A$2:$A$293,SLBs!$AK$2:$AK$293=Y137)"),"#REF!")</f>
        <v>#REF!</v>
      </c>
    </row>
    <row r="138">
      <c r="A138" s="8">
        <v>137.0</v>
      </c>
      <c r="B138" s="8" t="s">
        <v>304</v>
      </c>
      <c r="C138" s="8" t="s">
        <v>307</v>
      </c>
      <c r="D138" s="8" t="s">
        <v>52</v>
      </c>
      <c r="E138" s="8" t="s">
        <v>81</v>
      </c>
      <c r="F138" s="8" t="s">
        <v>295</v>
      </c>
      <c r="G138" s="8" t="s">
        <v>2224</v>
      </c>
      <c r="H138" s="31" t="s">
        <v>2225</v>
      </c>
      <c r="I138" s="8" t="s">
        <v>2226</v>
      </c>
      <c r="J138" s="8" t="s">
        <v>50</v>
      </c>
      <c r="K138" s="8" t="s">
        <v>51</v>
      </c>
      <c r="L138" s="6">
        <v>1.6498185E8</v>
      </c>
      <c r="M138" s="8" t="s">
        <v>47</v>
      </c>
      <c r="N138" s="8" t="s">
        <v>98</v>
      </c>
      <c r="O138" s="8" t="s">
        <v>111</v>
      </c>
      <c r="P138" s="23">
        <v>43398.0</v>
      </c>
      <c r="Q138" s="6" t="s">
        <v>2228</v>
      </c>
      <c r="R138" s="23">
        <v>45224.0</v>
      </c>
      <c r="S138" s="8" t="s">
        <v>46</v>
      </c>
      <c r="T138" s="8" t="s">
        <v>49</v>
      </c>
      <c r="U138" s="8" t="s">
        <v>44</v>
      </c>
      <c r="V138" s="8" t="s">
        <v>1807</v>
      </c>
      <c r="W138" s="8" t="s">
        <v>3469</v>
      </c>
      <c r="X138" s="7">
        <v>6076.0</v>
      </c>
      <c r="Y138" s="4" t="str">
        <f t="shared" si="1"/>
        <v>CPI Property Group SACALLABLEFIXEDCHFSr Unsecured</v>
      </c>
      <c r="Z138" s="4" t="str">
        <f>IFERROR(__xludf.DUMMYFUNCTION("FILTER(SLBs!$A$2:$A$293,SLBs!$AK$2:$AK$293=Y138)"),"#N/A")</f>
        <v>#N/A</v>
      </c>
    </row>
    <row r="139">
      <c r="A139" s="8">
        <v>138.0</v>
      </c>
      <c r="B139" s="8" t="s">
        <v>304</v>
      </c>
      <c r="C139" s="8" t="s">
        <v>307</v>
      </c>
      <c r="D139" s="8" t="s">
        <v>118</v>
      </c>
      <c r="E139" s="7">
        <v>1995.0</v>
      </c>
      <c r="F139" s="8" t="s">
        <v>295</v>
      </c>
      <c r="G139" s="8" t="s">
        <v>2268</v>
      </c>
      <c r="H139" s="31" t="s">
        <v>2269</v>
      </c>
      <c r="I139" s="8" t="s">
        <v>2270</v>
      </c>
      <c r="J139" s="8" t="s">
        <v>50</v>
      </c>
      <c r="K139" s="8" t="s">
        <v>51</v>
      </c>
      <c r="L139" s="6">
        <v>2.651991E7</v>
      </c>
      <c r="M139" s="8" t="s">
        <v>47</v>
      </c>
      <c r="N139" s="8" t="s">
        <v>1812</v>
      </c>
      <c r="O139" s="8" t="s">
        <v>111</v>
      </c>
      <c r="P139" s="23">
        <v>43444.0</v>
      </c>
      <c r="Q139" s="7">
        <v>1995.0</v>
      </c>
      <c r="R139" s="23">
        <v>47095.0</v>
      </c>
      <c r="S139" s="8" t="s">
        <v>46</v>
      </c>
      <c r="T139" s="8" t="s">
        <v>49</v>
      </c>
      <c r="U139" s="8" t="s">
        <v>142</v>
      </c>
      <c r="V139" s="8" t="s">
        <v>1121</v>
      </c>
      <c r="W139" s="8" t="s">
        <v>3470</v>
      </c>
      <c r="X139" s="6" t="s">
        <v>3471</v>
      </c>
      <c r="Y139" s="4" t="str">
        <f t="shared" si="1"/>
        <v>CPI Property Group SAAT MATURITYFIXEDJPYSr Unsecured</v>
      </c>
      <c r="Z139" s="4" t="str">
        <f>IFERROR(__xludf.DUMMYFUNCTION("FILTER(SLBs!$A$2:$A$293,SLBs!$AK$2:$AK$293=Y139)"),"#N/A")</f>
        <v>#N/A</v>
      </c>
    </row>
    <row r="140">
      <c r="A140" s="8">
        <v>139.0</v>
      </c>
      <c r="B140" s="8" t="s">
        <v>304</v>
      </c>
      <c r="C140" s="8" t="s">
        <v>307</v>
      </c>
      <c r="D140" s="8" t="s">
        <v>52</v>
      </c>
      <c r="E140" s="6" t="s">
        <v>2289</v>
      </c>
      <c r="F140" s="8" t="s">
        <v>295</v>
      </c>
      <c r="G140" s="8" t="s">
        <v>2290</v>
      </c>
      <c r="H140" s="31" t="s">
        <v>2291</v>
      </c>
      <c r="I140" s="8" t="s">
        <v>2292</v>
      </c>
      <c r="J140" s="8" t="s">
        <v>50</v>
      </c>
      <c r="K140" s="8" t="s">
        <v>51</v>
      </c>
      <c r="L140" s="6">
        <v>5.73354E7</v>
      </c>
      <c r="M140" s="8" t="s">
        <v>47</v>
      </c>
      <c r="N140" s="8" t="s">
        <v>98</v>
      </c>
      <c r="O140" s="8" t="s">
        <v>111</v>
      </c>
      <c r="P140" s="23">
        <v>43508.0</v>
      </c>
      <c r="Q140" s="6" t="s">
        <v>2289</v>
      </c>
      <c r="R140" s="23">
        <v>45334.0</v>
      </c>
      <c r="S140" s="8" t="s">
        <v>46</v>
      </c>
      <c r="T140" s="8" t="s">
        <v>49</v>
      </c>
      <c r="U140" s="8" t="s">
        <v>142</v>
      </c>
      <c r="V140" s="8" t="s">
        <v>2293</v>
      </c>
      <c r="W140" s="8" t="s">
        <v>3472</v>
      </c>
      <c r="X140" s="7">
        <v>5867.0</v>
      </c>
      <c r="Y140" s="4" t="str">
        <f t="shared" si="1"/>
        <v>CPI Property Group SAAT MATURITYFIXEDHKDSr Unsecured</v>
      </c>
      <c r="Z140" s="4" t="str">
        <f>IFERROR(__xludf.DUMMYFUNCTION("FILTER(SLBs!$A$2:$A$293,SLBs!$AK$2:$AK$293=Y140)"),"#N/A")</f>
        <v>#N/A</v>
      </c>
    </row>
    <row r="141">
      <c r="A141" s="8">
        <v>140.0</v>
      </c>
      <c r="B141" s="8" t="s">
        <v>304</v>
      </c>
      <c r="C141" s="8" t="s">
        <v>307</v>
      </c>
      <c r="D141" s="8" t="s">
        <v>52</v>
      </c>
      <c r="E141" s="8" t="s">
        <v>81</v>
      </c>
      <c r="F141" s="8" t="s">
        <v>295</v>
      </c>
      <c r="G141" s="8" t="s">
        <v>2294</v>
      </c>
      <c r="H141" s="31" t="s">
        <v>98</v>
      </c>
      <c r="I141" s="8" t="s">
        <v>2295</v>
      </c>
      <c r="J141" s="8" t="s">
        <v>50</v>
      </c>
      <c r="K141" s="8" t="s">
        <v>51</v>
      </c>
      <c r="L141" s="6">
        <v>1.929993E8</v>
      </c>
      <c r="M141" s="8" t="s">
        <v>47</v>
      </c>
      <c r="N141" s="8" t="s">
        <v>1812</v>
      </c>
      <c r="O141" s="8" t="s">
        <v>111</v>
      </c>
      <c r="P141" s="23">
        <v>43545.0</v>
      </c>
      <c r="Q141" s="7">
        <v>2696.0</v>
      </c>
      <c r="R141" s="23">
        <v>46467.0</v>
      </c>
      <c r="S141" s="8" t="s">
        <v>720</v>
      </c>
      <c r="T141" s="8" t="s">
        <v>81</v>
      </c>
      <c r="U141" s="8" t="s">
        <v>142</v>
      </c>
      <c r="V141" s="8" t="s">
        <v>48</v>
      </c>
      <c r="W141" s="8" t="s">
        <v>3473</v>
      </c>
      <c r="X141" s="7">
        <v>6113.0</v>
      </c>
      <c r="Y141" s="4" t="str">
        <f t="shared" si="1"/>
        <v>CPI Property Group SAAT MATURITYFIXEDEURSr Unsecured</v>
      </c>
      <c r="Z141" s="4" t="str">
        <f>IFERROR(__xludf.DUMMYFUNCTION("FILTER(SLBs!$A$2:$A$293,SLBs!$AK$2:$AK$293=Y141)"),"#N/A")</f>
        <v>#N/A</v>
      </c>
    </row>
    <row r="142">
      <c r="A142" s="8">
        <v>141.0</v>
      </c>
      <c r="B142" s="8" t="s">
        <v>304</v>
      </c>
      <c r="C142" s="8" t="s">
        <v>307</v>
      </c>
      <c r="D142" s="8" t="s">
        <v>52</v>
      </c>
      <c r="E142" s="8" t="s">
        <v>81</v>
      </c>
      <c r="F142" s="8" t="s">
        <v>295</v>
      </c>
      <c r="G142" s="8" t="s">
        <v>2549</v>
      </c>
      <c r="H142" s="31" t="s">
        <v>2550</v>
      </c>
      <c r="I142" s="8" t="s">
        <v>2551</v>
      </c>
      <c r="J142" s="8" t="s">
        <v>50</v>
      </c>
      <c r="K142" s="8" t="s">
        <v>51</v>
      </c>
      <c r="L142" s="6">
        <v>1.0300215E9</v>
      </c>
      <c r="M142" s="8" t="s">
        <v>47</v>
      </c>
      <c r="N142" s="8" t="s">
        <v>1777</v>
      </c>
      <c r="O142" s="8" t="s">
        <v>111</v>
      </c>
      <c r="P142" s="23">
        <v>44223.0</v>
      </c>
      <c r="Q142" s="6" t="s">
        <v>1782</v>
      </c>
      <c r="R142" s="23">
        <v>47875.0</v>
      </c>
      <c r="S142" s="8" t="s">
        <v>46</v>
      </c>
      <c r="T142" s="8" t="s">
        <v>49</v>
      </c>
      <c r="U142" s="8" t="s">
        <v>44</v>
      </c>
      <c r="V142" s="8" t="s">
        <v>48</v>
      </c>
      <c r="W142" s="8" t="s">
        <v>3474</v>
      </c>
      <c r="X142" s="7">
        <v>4043.0</v>
      </c>
      <c r="Y142" s="4" t="str">
        <f t="shared" si="1"/>
        <v>CPI Property Group SACALLABLEFIXEDEURSr Unsecured</v>
      </c>
      <c r="Z142" s="4">
        <f>IFERROR(__xludf.DUMMYFUNCTION("FILTER(SLBs!$A$2:$A$293,SLBs!$AK$2:$AK$293=Y142)"),35.0)</f>
        <v>35</v>
      </c>
    </row>
    <row r="143">
      <c r="A143" s="8">
        <v>142.0</v>
      </c>
      <c r="B143" s="8" t="s">
        <v>304</v>
      </c>
      <c r="C143" s="8" t="s">
        <v>307</v>
      </c>
      <c r="D143" s="8" t="s">
        <v>118</v>
      </c>
      <c r="E143" s="6" t="s">
        <v>2562</v>
      </c>
      <c r="F143" s="8" t="s">
        <v>295</v>
      </c>
      <c r="G143" s="8" t="s">
        <v>2563</v>
      </c>
      <c r="H143" s="31" t="s">
        <v>2564</v>
      </c>
      <c r="I143" s="8" t="s">
        <v>2565</v>
      </c>
      <c r="J143" s="8" t="s">
        <v>50</v>
      </c>
      <c r="K143" s="8" t="s">
        <v>51</v>
      </c>
      <c r="L143" s="6">
        <v>2.821578E7</v>
      </c>
      <c r="M143" s="8" t="s">
        <v>47</v>
      </c>
      <c r="N143" s="8" t="s">
        <v>1777</v>
      </c>
      <c r="O143" s="8" t="s">
        <v>111</v>
      </c>
      <c r="P143" s="23">
        <v>44252.0</v>
      </c>
      <c r="Q143" s="6" t="s">
        <v>2562</v>
      </c>
      <c r="R143" s="23">
        <v>45713.0</v>
      </c>
      <c r="S143" s="8" t="s">
        <v>46</v>
      </c>
      <c r="T143" s="8" t="s">
        <v>81</v>
      </c>
      <c r="U143" s="8" t="s">
        <v>142</v>
      </c>
      <c r="V143" s="8" t="s">
        <v>1121</v>
      </c>
      <c r="W143" s="8" t="s">
        <v>3475</v>
      </c>
      <c r="X143" s="7">
        <v>4187.0</v>
      </c>
      <c r="Y143" s="4" t="str">
        <f t="shared" si="1"/>
        <v>CPI Property Group SAAT MATURITYFIXEDJPYSr Unsecured</v>
      </c>
      <c r="Z143" s="4" t="str">
        <f>IFERROR(__xludf.DUMMYFUNCTION("FILTER(SLBs!$A$2:$A$293,SLBs!$AK$2:$AK$293=Y143)"),"#N/A")</f>
        <v>#N/A</v>
      </c>
    </row>
    <row r="144">
      <c r="A144" s="8">
        <v>143.0</v>
      </c>
      <c r="B144" s="8" t="s">
        <v>304</v>
      </c>
      <c r="C144" s="8" t="s">
        <v>307</v>
      </c>
      <c r="D144" s="8" t="s">
        <v>118</v>
      </c>
      <c r="E144" s="8" t="s">
        <v>81</v>
      </c>
      <c r="F144" s="8" t="s">
        <v>295</v>
      </c>
      <c r="G144" s="8" t="s">
        <v>2648</v>
      </c>
      <c r="H144" s="31" t="s">
        <v>2649</v>
      </c>
      <c r="I144" s="8" t="s">
        <v>2650</v>
      </c>
      <c r="J144" s="8" t="s">
        <v>50</v>
      </c>
      <c r="K144" s="8" t="s">
        <v>51</v>
      </c>
      <c r="L144" s="6">
        <v>2.3292282E7</v>
      </c>
      <c r="M144" s="8" t="s">
        <v>47</v>
      </c>
      <c r="N144" s="8" t="s">
        <v>1777</v>
      </c>
      <c r="O144" s="8" t="s">
        <v>111</v>
      </c>
      <c r="P144" s="23">
        <v>44476.0</v>
      </c>
      <c r="Q144" s="6" t="s">
        <v>2651</v>
      </c>
      <c r="R144" s="23">
        <v>45754.0</v>
      </c>
      <c r="S144" s="8" t="s">
        <v>46</v>
      </c>
      <c r="T144" s="8" t="s">
        <v>81</v>
      </c>
      <c r="U144" s="8" t="s">
        <v>142</v>
      </c>
      <c r="V144" s="8" t="s">
        <v>1121</v>
      </c>
      <c r="W144" s="8" t="s">
        <v>3476</v>
      </c>
      <c r="X144" s="7">
        <v>3975.0</v>
      </c>
      <c r="Y144" s="4" t="str">
        <f t="shared" si="1"/>
        <v>CPI Property Group SAAT MATURITYFIXEDJPYSr Unsecured</v>
      </c>
      <c r="Z144" s="4" t="str">
        <f>IFERROR(__xludf.DUMMYFUNCTION("FILTER(SLBs!$A$2:$A$293,SLBs!$AK$2:$AK$293=Y144)"),"#N/A")</f>
        <v>#N/A</v>
      </c>
    </row>
    <row r="145">
      <c r="A145" s="8">
        <v>144.0</v>
      </c>
      <c r="B145" s="8" t="s">
        <v>304</v>
      </c>
      <c r="C145" s="8" t="s">
        <v>307</v>
      </c>
      <c r="D145" s="8" t="s">
        <v>118</v>
      </c>
      <c r="E145" s="8" t="s">
        <v>81</v>
      </c>
      <c r="F145" s="8" t="s">
        <v>295</v>
      </c>
      <c r="G145" s="8" t="s">
        <v>2721</v>
      </c>
      <c r="H145" s="31" t="s">
        <v>98</v>
      </c>
      <c r="I145" s="8" t="s">
        <v>2722</v>
      </c>
      <c r="J145" s="8" t="s">
        <v>50</v>
      </c>
      <c r="K145" s="8" t="s">
        <v>159</v>
      </c>
      <c r="L145" s="6">
        <v>1.4473193E8</v>
      </c>
      <c r="M145" s="8" t="s">
        <v>47</v>
      </c>
      <c r="N145" s="8" t="s">
        <v>1777</v>
      </c>
      <c r="O145" s="8" t="s">
        <v>111</v>
      </c>
      <c r="P145" s="23">
        <v>44664.0</v>
      </c>
      <c r="Q145" s="6">
        <v>0.0</v>
      </c>
      <c r="R145" s="23">
        <v>46856.0</v>
      </c>
      <c r="S145" s="8" t="s">
        <v>454</v>
      </c>
      <c r="T145" s="8" t="s">
        <v>81</v>
      </c>
      <c r="U145" s="8" t="s">
        <v>142</v>
      </c>
      <c r="V145" s="8" t="s">
        <v>48</v>
      </c>
      <c r="W145" s="8" t="s">
        <v>3477</v>
      </c>
      <c r="X145" s="7">
        <v>5904.0</v>
      </c>
      <c r="Y145" s="4" t="str">
        <f t="shared" si="1"/>
        <v>CPI Property Group SAAT MATURITYFLOATINGEURSr Unsecured</v>
      </c>
      <c r="Z145" s="4" t="str">
        <f>IFERROR(__xludf.DUMMYFUNCTION("FILTER(SLBs!$A$2:$A$293,SLBs!$AK$2:$AK$293=Y145)"),"#N/A")</f>
        <v>#N/A</v>
      </c>
    </row>
    <row r="146">
      <c r="A146" s="8">
        <v>145.0</v>
      </c>
      <c r="B146" s="8" t="s">
        <v>304</v>
      </c>
      <c r="C146" s="8" t="s">
        <v>307</v>
      </c>
      <c r="D146" s="8" t="s">
        <v>118</v>
      </c>
      <c r="E146" s="8" t="s">
        <v>81</v>
      </c>
      <c r="F146" s="8" t="s">
        <v>295</v>
      </c>
      <c r="G146" s="8" t="s">
        <v>2724</v>
      </c>
      <c r="H146" s="31" t="s">
        <v>98</v>
      </c>
      <c r="I146" s="8" t="s">
        <v>2725</v>
      </c>
      <c r="J146" s="8" t="s">
        <v>50</v>
      </c>
      <c r="K146" s="8" t="s">
        <v>159</v>
      </c>
      <c r="L146" s="6">
        <v>1.4473193E8</v>
      </c>
      <c r="M146" s="8" t="s">
        <v>47</v>
      </c>
      <c r="N146" s="8" t="s">
        <v>1777</v>
      </c>
      <c r="O146" s="8" t="s">
        <v>111</v>
      </c>
      <c r="P146" s="23">
        <v>44664.0</v>
      </c>
      <c r="Q146" s="6">
        <v>0.0</v>
      </c>
      <c r="R146" s="23">
        <v>46125.0</v>
      </c>
      <c r="S146" s="8" t="s">
        <v>458</v>
      </c>
      <c r="T146" s="8" t="s">
        <v>81</v>
      </c>
      <c r="U146" s="8" t="s">
        <v>142</v>
      </c>
      <c r="V146" s="8" t="s">
        <v>48</v>
      </c>
      <c r="W146" s="8" t="s">
        <v>3478</v>
      </c>
      <c r="X146" s="7">
        <v>5904.0</v>
      </c>
      <c r="Y146" s="4" t="str">
        <f t="shared" si="1"/>
        <v>CPI Property Group SAAT MATURITYFLOATINGEURSr Unsecured</v>
      </c>
      <c r="Z146" s="4" t="str">
        <f>IFERROR(__xludf.DUMMYFUNCTION("FILTER(SLBs!$A$2:$A$293,SLBs!$AK$2:$AK$293=Y146)"),"#N/A")</f>
        <v>#N/A</v>
      </c>
    </row>
    <row r="147">
      <c r="A147" s="8">
        <v>146.0</v>
      </c>
      <c r="B147" s="8" t="s">
        <v>304</v>
      </c>
      <c r="C147" s="8" t="s">
        <v>307</v>
      </c>
      <c r="D147" s="8" t="s">
        <v>52</v>
      </c>
      <c r="E147" s="8" t="s">
        <v>81</v>
      </c>
      <c r="F147" s="8" t="s">
        <v>295</v>
      </c>
      <c r="G147" s="8" t="s">
        <v>3179</v>
      </c>
      <c r="H147" s="31" t="s">
        <v>3180</v>
      </c>
      <c r="I147" s="8" t="s">
        <v>3181</v>
      </c>
      <c r="J147" s="8" t="s">
        <v>50</v>
      </c>
      <c r="K147" s="8" t="s">
        <v>51</v>
      </c>
      <c r="L147" s="6">
        <v>3.21865E7</v>
      </c>
      <c r="M147" s="8" t="s">
        <v>47</v>
      </c>
      <c r="N147" s="8" t="s">
        <v>98</v>
      </c>
      <c r="O147" s="8" t="s">
        <v>111</v>
      </c>
      <c r="P147" s="23">
        <v>43874.0</v>
      </c>
      <c r="Q147" s="7">
        <v>3014.0</v>
      </c>
      <c r="R147" s="23">
        <v>47527.0</v>
      </c>
      <c r="S147" s="8" t="s">
        <v>46</v>
      </c>
      <c r="T147" s="8" t="s">
        <v>49</v>
      </c>
      <c r="U147" s="8" t="s">
        <v>142</v>
      </c>
      <c r="V147" s="8" t="s">
        <v>2293</v>
      </c>
      <c r="W147" s="8" t="s">
        <v>3479</v>
      </c>
      <c r="X147" s="7">
        <v>4577.0</v>
      </c>
      <c r="Y147" s="4" t="str">
        <f t="shared" si="1"/>
        <v>CPI Property Group SAAT MATURITYFIXEDHKDSr Unsecured</v>
      </c>
      <c r="Z147" s="4" t="str">
        <f>IFERROR(__xludf.DUMMYFUNCTION("FILTER(SLBs!$A$2:$A$293,SLBs!$AK$2:$AK$293=Y147)"),"#N/A")</f>
        <v>#N/A</v>
      </c>
    </row>
    <row r="148">
      <c r="A148" s="8">
        <v>147.0</v>
      </c>
      <c r="B148" s="8" t="s">
        <v>304</v>
      </c>
      <c r="C148" s="8" t="s">
        <v>307</v>
      </c>
      <c r="D148" s="8" t="s">
        <v>52</v>
      </c>
      <c r="E148" s="8" t="s">
        <v>81</v>
      </c>
      <c r="F148" s="8" t="s">
        <v>295</v>
      </c>
      <c r="G148" s="8" t="s">
        <v>3322</v>
      </c>
      <c r="H148" s="31" t="s">
        <v>3323</v>
      </c>
      <c r="I148" s="8" t="s">
        <v>3324</v>
      </c>
      <c r="J148" s="8" t="s">
        <v>50</v>
      </c>
      <c r="K148" s="8" t="s">
        <v>51</v>
      </c>
      <c r="L148" s="6">
        <v>3.609665E7</v>
      </c>
      <c r="M148" s="8" t="s">
        <v>47</v>
      </c>
      <c r="N148" s="8" t="s">
        <v>98</v>
      </c>
      <c r="O148" s="8" t="s">
        <v>111</v>
      </c>
      <c r="P148" s="23">
        <v>43622.0</v>
      </c>
      <c r="Q148" s="6" t="s">
        <v>3325</v>
      </c>
      <c r="R148" s="23">
        <v>46179.0</v>
      </c>
      <c r="S148" s="8" t="s">
        <v>46</v>
      </c>
      <c r="T148" s="8" t="s">
        <v>49</v>
      </c>
      <c r="U148" s="8" t="s">
        <v>142</v>
      </c>
      <c r="V148" s="8" t="s">
        <v>2293</v>
      </c>
      <c r="W148" s="8" t="s">
        <v>3480</v>
      </c>
      <c r="X148" s="7">
        <v>6854.0</v>
      </c>
      <c r="Y148" s="4" t="str">
        <f t="shared" si="1"/>
        <v>CPI Property Group SAAT MATURITYFIXEDHKDSr Unsecured</v>
      </c>
      <c r="Z148" s="4" t="str">
        <f>IFERROR(__xludf.DUMMYFUNCTION("FILTER(SLBs!$A$2:$A$293,SLBs!$AK$2:$AK$293=Y148)"),"#N/A")</f>
        <v>#N/A</v>
      </c>
    </row>
    <row r="149">
      <c r="A149" s="8">
        <v>148.0</v>
      </c>
      <c r="B149" s="8" t="s">
        <v>431</v>
      </c>
      <c r="C149" s="8" t="s">
        <v>434</v>
      </c>
      <c r="D149" s="8" t="s">
        <v>52</v>
      </c>
      <c r="E149" s="8" t="s">
        <v>81</v>
      </c>
      <c r="F149" s="8" t="s">
        <v>212</v>
      </c>
      <c r="G149" s="8" t="s">
        <v>3138</v>
      </c>
      <c r="H149" s="31" t="s">
        <v>3139</v>
      </c>
      <c r="I149" s="8" t="s">
        <v>3140</v>
      </c>
      <c r="J149" s="8" t="s">
        <v>50</v>
      </c>
      <c r="K149" s="8" t="s">
        <v>51</v>
      </c>
      <c r="L149" s="6">
        <v>1.76172E8</v>
      </c>
      <c r="M149" s="8" t="s">
        <v>47</v>
      </c>
      <c r="N149" s="8" t="s">
        <v>1916</v>
      </c>
      <c r="O149" s="8" t="s">
        <v>212</v>
      </c>
      <c r="P149" s="23">
        <v>44105.0</v>
      </c>
      <c r="Q149" s="6" t="s">
        <v>1874</v>
      </c>
      <c r="R149" s="23">
        <v>46037.0</v>
      </c>
      <c r="S149" s="8" t="s">
        <v>3141</v>
      </c>
      <c r="T149" s="8" t="s">
        <v>81</v>
      </c>
      <c r="U149" s="8" t="s">
        <v>511</v>
      </c>
      <c r="V149" s="8" t="s">
        <v>48</v>
      </c>
      <c r="W149" s="8" t="s">
        <v>3481</v>
      </c>
      <c r="X149" s="7">
        <v>5262.0</v>
      </c>
      <c r="Y149" s="4" t="str">
        <f t="shared" si="1"/>
        <v>Duerr AGCONVERTIBLEFIXEDEURSr Unsecured</v>
      </c>
      <c r="Z149" s="4" t="str">
        <f>IFERROR(__xludf.DUMMYFUNCTION("FILTER(SLBs!$A$2:$A$293,SLBs!$AK$2:$AK$293=Y149)"),"#N/A")</f>
        <v>#N/A</v>
      </c>
    </row>
    <row r="150">
      <c r="A150" s="8">
        <v>149.0</v>
      </c>
      <c r="B150" s="8" t="s">
        <v>505</v>
      </c>
      <c r="C150" s="8" t="s">
        <v>508</v>
      </c>
      <c r="D150" s="8" t="s">
        <v>52</v>
      </c>
      <c r="E150" s="8" t="s">
        <v>81</v>
      </c>
      <c r="F150" s="8" t="s">
        <v>95</v>
      </c>
      <c r="G150" s="8" t="s">
        <v>1827</v>
      </c>
      <c r="H150" s="31" t="s">
        <v>1828</v>
      </c>
      <c r="I150" s="8" t="s">
        <v>1829</v>
      </c>
      <c r="J150" s="8" t="s">
        <v>299</v>
      </c>
      <c r="K150" s="8" t="s">
        <v>51</v>
      </c>
      <c r="L150" s="6">
        <v>5.35195E8</v>
      </c>
      <c r="M150" s="8" t="s">
        <v>47</v>
      </c>
      <c r="N150" s="8" t="s">
        <v>1777</v>
      </c>
      <c r="O150" s="8" t="s">
        <v>95</v>
      </c>
      <c r="P150" s="23">
        <v>42824.0</v>
      </c>
      <c r="Q150" s="7">
        <v>1875.0</v>
      </c>
      <c r="R150" s="23">
        <v>46476.0</v>
      </c>
      <c r="S150" s="8" t="s">
        <v>98</v>
      </c>
      <c r="T150" s="8" t="s">
        <v>178</v>
      </c>
      <c r="U150" s="8" t="s">
        <v>44</v>
      </c>
      <c r="V150" s="8" t="s">
        <v>48</v>
      </c>
      <c r="W150" s="8" t="s">
        <v>3482</v>
      </c>
      <c r="X150" s="7">
        <v>4125.0</v>
      </c>
      <c r="Y150" s="4" t="str">
        <f t="shared" si="1"/>
        <v>EdenredCALLABLEFIXEDEURSr Unsecured</v>
      </c>
      <c r="Z150" s="4" t="str">
        <f>IFERROR(__xludf.DUMMYFUNCTION("FILTER(SLBs!$A$2:$A$293,SLBs!$AK$2:$AK$293=Y150)"),"#N/A")</f>
        <v>#N/A</v>
      </c>
    </row>
    <row r="151">
      <c r="A151" s="8">
        <v>150.0</v>
      </c>
      <c r="B151" s="8" t="s">
        <v>505</v>
      </c>
      <c r="C151" s="8" t="s">
        <v>508</v>
      </c>
      <c r="D151" s="8" t="s">
        <v>52</v>
      </c>
      <c r="E151" s="8" t="s">
        <v>81</v>
      </c>
      <c r="F151" s="8" t="s">
        <v>95</v>
      </c>
      <c r="G151" s="8" t="s">
        <v>2264</v>
      </c>
      <c r="H151" s="31" t="s">
        <v>2265</v>
      </c>
      <c r="I151" s="8" t="s">
        <v>2266</v>
      </c>
      <c r="J151" s="8" t="s">
        <v>299</v>
      </c>
      <c r="K151" s="8" t="s">
        <v>51</v>
      </c>
      <c r="L151" s="6">
        <v>5.69325E8</v>
      </c>
      <c r="M151" s="8" t="s">
        <v>47</v>
      </c>
      <c r="N151" s="8" t="s">
        <v>1777</v>
      </c>
      <c r="O151" s="8" t="s">
        <v>95</v>
      </c>
      <c r="P151" s="23">
        <v>43440.0</v>
      </c>
      <c r="Q151" s="7">
        <v>1875.0</v>
      </c>
      <c r="R151" s="23">
        <v>46087.0</v>
      </c>
      <c r="S151" s="8" t="s">
        <v>98</v>
      </c>
      <c r="T151" s="8" t="s">
        <v>178</v>
      </c>
      <c r="U151" s="8" t="s">
        <v>44</v>
      </c>
      <c r="V151" s="8" t="s">
        <v>48</v>
      </c>
      <c r="W151" s="8" t="s">
        <v>3483</v>
      </c>
      <c r="X151" s="6" t="s">
        <v>3484</v>
      </c>
      <c r="Y151" s="4" t="str">
        <f t="shared" si="1"/>
        <v>EdenredCALLABLEFIXEDEURSr Unsecured</v>
      </c>
      <c r="Z151" s="4" t="str">
        <f>IFERROR(__xludf.DUMMYFUNCTION("FILTER(SLBs!$A$2:$A$293,SLBs!$AK$2:$AK$293=Y151)"),"#N/A")</f>
        <v>#N/A</v>
      </c>
    </row>
    <row r="152">
      <c r="A152" s="8">
        <v>151.0</v>
      </c>
      <c r="B152" s="8" t="s">
        <v>505</v>
      </c>
      <c r="C152" s="8" t="s">
        <v>508</v>
      </c>
      <c r="D152" s="8" t="s">
        <v>52</v>
      </c>
      <c r="E152" s="6" t="s">
        <v>2467</v>
      </c>
      <c r="F152" s="8" t="s">
        <v>95</v>
      </c>
      <c r="G152" s="8" t="s">
        <v>2468</v>
      </c>
      <c r="H152" s="31" t="s">
        <v>2469</v>
      </c>
      <c r="I152" s="8" t="s">
        <v>2470</v>
      </c>
      <c r="J152" s="8" t="s">
        <v>299</v>
      </c>
      <c r="K152" s="8" t="s">
        <v>51</v>
      </c>
      <c r="L152" s="6">
        <v>6.71616E8</v>
      </c>
      <c r="M152" s="8" t="s">
        <v>47</v>
      </c>
      <c r="N152" s="8" t="s">
        <v>1777</v>
      </c>
      <c r="O152" s="8" t="s">
        <v>95</v>
      </c>
      <c r="P152" s="23">
        <v>44000.0</v>
      </c>
      <c r="Q152" s="7">
        <v>1375.0</v>
      </c>
      <c r="R152" s="23">
        <v>47287.0</v>
      </c>
      <c r="S152" s="8" t="s">
        <v>98</v>
      </c>
      <c r="T152" s="8" t="s">
        <v>178</v>
      </c>
      <c r="U152" s="8" t="s">
        <v>44</v>
      </c>
      <c r="V152" s="8" t="s">
        <v>48</v>
      </c>
      <c r="W152" s="8" t="s">
        <v>3485</v>
      </c>
      <c r="X152" s="7">
        <v>5024.0</v>
      </c>
      <c r="Y152" s="4" t="str">
        <f t="shared" si="1"/>
        <v>EdenredCALLABLEFIXEDEURSr Unsecured</v>
      </c>
      <c r="Z152" s="4" t="str">
        <f>IFERROR(__xludf.DUMMYFUNCTION("FILTER(SLBs!$A$2:$A$293,SLBs!$AK$2:$AK$293=Y152)"),"#N/A")</f>
        <v>#N/A</v>
      </c>
    </row>
    <row r="153">
      <c r="A153" s="8">
        <v>152.0</v>
      </c>
      <c r="B153" s="27" t="s">
        <v>505</v>
      </c>
      <c r="C153" s="27" t="s">
        <v>508</v>
      </c>
      <c r="D153" s="27" t="s">
        <v>52</v>
      </c>
      <c r="E153" s="32" t="s">
        <v>2913</v>
      </c>
      <c r="F153" s="27" t="s">
        <v>95</v>
      </c>
      <c r="G153" s="27" t="s">
        <v>2914</v>
      </c>
      <c r="H153" s="31" t="s">
        <v>2915</v>
      </c>
      <c r="I153" s="27" t="s">
        <v>2916</v>
      </c>
      <c r="J153" s="27" t="s">
        <v>299</v>
      </c>
      <c r="K153" s="27" t="s">
        <v>51</v>
      </c>
      <c r="L153" s="32">
        <v>5.35955E8</v>
      </c>
      <c r="M153" s="27" t="s">
        <v>47</v>
      </c>
      <c r="N153" s="27" t="s">
        <v>1812</v>
      </c>
      <c r="O153" s="27" t="s">
        <v>95</v>
      </c>
      <c r="P153" s="33">
        <v>42073.0</v>
      </c>
      <c r="Q153" s="34">
        <v>1375.0</v>
      </c>
      <c r="R153" s="33">
        <v>45726.0</v>
      </c>
      <c r="S153" s="27" t="s">
        <v>98</v>
      </c>
      <c r="T153" s="27" t="s">
        <v>178</v>
      </c>
      <c r="U153" s="27" t="s">
        <v>44</v>
      </c>
      <c r="V153" s="27" t="s">
        <v>48</v>
      </c>
      <c r="W153" s="27" t="s">
        <v>3486</v>
      </c>
      <c r="X153" s="27" t="s">
        <v>81</v>
      </c>
      <c r="Y153" s="4" t="str">
        <f t="shared" si="1"/>
        <v>EdenredCALLABLEFIXEDEURSr Unsecured</v>
      </c>
      <c r="Z153" s="4" t="str">
        <f>IFERROR(__xludf.DUMMYFUNCTION("FILTER(SLBs!$A$2:$A$293,SLBs!$AK$2:$AK$293=Y153)"),"#N/A")</f>
        <v>#N/A</v>
      </c>
    </row>
    <row r="154">
      <c r="A154" s="8">
        <v>153.0</v>
      </c>
      <c r="B154" s="8" t="s">
        <v>505</v>
      </c>
      <c r="C154" s="8" t="s">
        <v>508</v>
      </c>
      <c r="D154" s="8" t="s">
        <v>98</v>
      </c>
      <c r="E154" s="8" t="s">
        <v>81</v>
      </c>
      <c r="F154" s="8" t="s">
        <v>95</v>
      </c>
      <c r="G154" s="8" t="s">
        <v>3243</v>
      </c>
      <c r="H154" s="31" t="s">
        <v>3244</v>
      </c>
      <c r="I154" s="8" t="s">
        <v>3245</v>
      </c>
      <c r="J154" s="8" t="s">
        <v>299</v>
      </c>
      <c r="K154" s="8" t="s">
        <v>513</v>
      </c>
      <c r="L154" s="6">
        <v>5.5177E8</v>
      </c>
      <c r="M154" s="8" t="s">
        <v>47</v>
      </c>
      <c r="N154" s="8" t="s">
        <v>1777</v>
      </c>
      <c r="O154" s="8" t="s">
        <v>95</v>
      </c>
      <c r="P154" s="23">
        <v>43714.0</v>
      </c>
      <c r="Q154" s="6">
        <v>0.0</v>
      </c>
      <c r="R154" s="23">
        <v>45541.0</v>
      </c>
      <c r="S154" s="8" t="s">
        <v>512</v>
      </c>
      <c r="T154" s="8" t="s">
        <v>81</v>
      </c>
      <c r="U154" s="8" t="s">
        <v>511</v>
      </c>
      <c r="V154" s="8" t="s">
        <v>48</v>
      </c>
      <c r="W154" s="8" t="s">
        <v>3487</v>
      </c>
      <c r="X154" s="7">
        <v>8374.0</v>
      </c>
      <c r="Y154" s="4" t="str">
        <f t="shared" si="1"/>
        <v>EdenredCONVERTIBLEZERO COUPONEURSr Unsecured</v>
      </c>
      <c r="Z154" s="4">
        <f>IFERROR(__xludf.DUMMYFUNCTION("FILTER(SLBs!$A$2:$A$293,SLBs!$AK$2:$AK$293=Y154)"),71.0)</f>
        <v>71</v>
      </c>
    </row>
    <row r="155">
      <c r="A155" s="8">
        <v>154.0</v>
      </c>
      <c r="B155" s="8" t="s">
        <v>527</v>
      </c>
      <c r="C155" s="8" t="s">
        <v>530</v>
      </c>
      <c r="D155" s="8" t="s">
        <v>118</v>
      </c>
      <c r="E155" s="8" t="s">
        <v>81</v>
      </c>
      <c r="F155" s="8" t="s">
        <v>198</v>
      </c>
      <c r="G155" s="8" t="s">
        <v>2337</v>
      </c>
      <c r="H155" s="31" t="s">
        <v>98</v>
      </c>
      <c r="I155" s="8" t="s">
        <v>2338</v>
      </c>
      <c r="J155" s="8" t="s">
        <v>50</v>
      </c>
      <c r="K155" s="8" t="s">
        <v>51</v>
      </c>
      <c r="L155" s="26"/>
      <c r="M155" s="8" t="s">
        <v>744</v>
      </c>
      <c r="N155" s="8" t="s">
        <v>98</v>
      </c>
      <c r="O155" s="8" t="s">
        <v>198</v>
      </c>
      <c r="P155" s="23">
        <v>43589.0</v>
      </c>
      <c r="Q155" s="6" t="s">
        <v>2339</v>
      </c>
      <c r="R155" s="23">
        <v>45050.0</v>
      </c>
      <c r="S155" s="8" t="s">
        <v>98</v>
      </c>
      <c r="T155" s="8" t="s">
        <v>81</v>
      </c>
      <c r="U155" s="8" t="s">
        <v>142</v>
      </c>
      <c r="V155" s="8" t="s">
        <v>116</v>
      </c>
      <c r="W155" s="8" t="s">
        <v>3488</v>
      </c>
      <c r="X155" s="8" t="s">
        <v>81</v>
      </c>
      <c r="Y155" s="4" t="str">
        <f t="shared" si="1"/>
        <v>Elekta ABAT MATURITYFIXEDUSDUnsecured</v>
      </c>
      <c r="Z155" s="4" t="str">
        <f>IFERROR(__xludf.DUMMYFUNCTION("FILTER(SLBs!$A$2:$A$293,SLBs!$AK$2:$AK$293=Y155)"),"#N/A")</f>
        <v>#N/A</v>
      </c>
    </row>
    <row r="156">
      <c r="A156" s="8">
        <v>155.0</v>
      </c>
      <c r="B156" s="8" t="s">
        <v>527</v>
      </c>
      <c r="C156" s="8" t="s">
        <v>530</v>
      </c>
      <c r="D156" s="8" t="s">
        <v>202</v>
      </c>
      <c r="E156" s="8" t="s">
        <v>81</v>
      </c>
      <c r="F156" s="8" t="s">
        <v>198</v>
      </c>
      <c r="G156" s="8" t="s">
        <v>2374</v>
      </c>
      <c r="H156" s="31" t="s">
        <v>2375</v>
      </c>
      <c r="I156" s="8" t="s">
        <v>2376</v>
      </c>
      <c r="J156" s="8" t="s">
        <v>50</v>
      </c>
      <c r="K156" s="8" t="s">
        <v>159</v>
      </c>
      <c r="L156" s="6">
        <v>5.13025E7</v>
      </c>
      <c r="M156" s="8" t="s">
        <v>47</v>
      </c>
      <c r="N156" s="8" t="s">
        <v>98</v>
      </c>
      <c r="O156" s="8" t="s">
        <v>198</v>
      </c>
      <c r="P156" s="23">
        <v>43903.0</v>
      </c>
      <c r="Q156" s="7">
        <v>921.0</v>
      </c>
      <c r="R156" s="23">
        <v>44998.0</v>
      </c>
      <c r="S156" s="8" t="s">
        <v>533</v>
      </c>
      <c r="T156" s="8" t="s">
        <v>178</v>
      </c>
      <c r="U156" s="8" t="s">
        <v>142</v>
      </c>
      <c r="V156" s="8" t="s">
        <v>201</v>
      </c>
      <c r="W156" s="8" t="s">
        <v>3489</v>
      </c>
      <c r="X156" s="7">
        <v>6786.0</v>
      </c>
      <c r="Y156" s="4" t="str">
        <f t="shared" si="1"/>
        <v>Elekta ABAT MATURITYFLOATINGSEKSr Unsecured</v>
      </c>
      <c r="Z156" s="4">
        <f>IFERROR(__xludf.DUMMYFUNCTION("FILTER(SLBs!$A$2:$A$293,SLBs!$AK$2:$AK$293=Y156)"),73.0)</f>
        <v>73</v>
      </c>
    </row>
    <row r="157">
      <c r="A157" s="8">
        <v>156.0</v>
      </c>
      <c r="B157" s="8" t="s">
        <v>527</v>
      </c>
      <c r="C157" s="8" t="s">
        <v>530</v>
      </c>
      <c r="D157" s="8" t="s">
        <v>202</v>
      </c>
      <c r="E157" s="8" t="s">
        <v>81</v>
      </c>
      <c r="F157" s="8" t="s">
        <v>198</v>
      </c>
      <c r="G157" s="8" t="s">
        <v>2377</v>
      </c>
      <c r="H157" s="31" t="s">
        <v>2378</v>
      </c>
      <c r="I157" s="8" t="s">
        <v>2379</v>
      </c>
      <c r="J157" s="8" t="s">
        <v>50</v>
      </c>
      <c r="K157" s="8" t="s">
        <v>159</v>
      </c>
      <c r="L157" s="6">
        <v>1.02605E8</v>
      </c>
      <c r="M157" s="8" t="s">
        <v>47</v>
      </c>
      <c r="N157" s="8" t="s">
        <v>98</v>
      </c>
      <c r="O157" s="8" t="s">
        <v>198</v>
      </c>
      <c r="P157" s="23">
        <v>43903.0</v>
      </c>
      <c r="Q157" s="7">
        <v>1371.0</v>
      </c>
      <c r="R157" s="23">
        <v>45729.0</v>
      </c>
      <c r="S157" s="8" t="s">
        <v>533</v>
      </c>
      <c r="T157" s="8" t="s">
        <v>178</v>
      </c>
      <c r="U157" s="8" t="s">
        <v>142</v>
      </c>
      <c r="V157" s="8" t="s">
        <v>201</v>
      </c>
      <c r="W157" s="8" t="s">
        <v>3490</v>
      </c>
      <c r="X157" s="7">
        <v>6786.0</v>
      </c>
      <c r="Y157" s="4" t="str">
        <f t="shared" si="1"/>
        <v>Elekta ABAT MATURITYFLOATINGSEKSr Unsecured</v>
      </c>
      <c r="Z157" s="4">
        <f>IFERROR(__xludf.DUMMYFUNCTION("FILTER(SLBs!$A$2:$A$293,SLBs!$AK$2:$AK$293=Y157)"),73.0)</f>
        <v>73</v>
      </c>
    </row>
    <row r="158">
      <c r="A158" s="8">
        <v>157.0</v>
      </c>
      <c r="B158" s="8" t="s">
        <v>540</v>
      </c>
      <c r="C158" s="8" t="s">
        <v>543</v>
      </c>
      <c r="D158" s="8" t="s">
        <v>52</v>
      </c>
      <c r="E158" s="8" t="s">
        <v>81</v>
      </c>
      <c r="F158" s="8" t="s">
        <v>41</v>
      </c>
      <c r="G158" s="8" t="s">
        <v>1802</v>
      </c>
      <c r="H158" s="31" t="s">
        <v>1803</v>
      </c>
      <c r="I158" s="8" t="s">
        <v>1804</v>
      </c>
      <c r="J158" s="8" t="s">
        <v>50</v>
      </c>
      <c r="K158" s="8" t="s">
        <v>51</v>
      </c>
      <c r="L158" s="6">
        <v>2.22563025E8</v>
      </c>
      <c r="M158" s="8" t="s">
        <v>47</v>
      </c>
      <c r="N158" s="8" t="s">
        <v>98</v>
      </c>
      <c r="O158" s="8" t="s">
        <v>155</v>
      </c>
      <c r="P158" s="23">
        <v>42797.0</v>
      </c>
      <c r="Q158" s="6" t="s">
        <v>1806</v>
      </c>
      <c r="R158" s="23">
        <v>45538.0</v>
      </c>
      <c r="S158" s="8" t="s">
        <v>46</v>
      </c>
      <c r="T158" s="8" t="s">
        <v>298</v>
      </c>
      <c r="U158" s="8" t="s">
        <v>142</v>
      </c>
      <c r="V158" s="8" t="s">
        <v>1807</v>
      </c>
      <c r="W158" s="8" t="s">
        <v>3491</v>
      </c>
      <c r="X158" s="7">
        <v>4208.0</v>
      </c>
      <c r="Y158" s="4" t="str">
        <f t="shared" si="1"/>
        <v>Enel Finance International NVAT MATURITYFIXEDCHFSr Unsecured</v>
      </c>
      <c r="Z158" s="4" t="str">
        <f>IFERROR(__xludf.DUMMYFUNCTION("FILTER(SLBs!$A$2:$A$293,SLBs!$AK$2:$AK$293=Y158)"),"#N/A")</f>
        <v>#N/A</v>
      </c>
    </row>
    <row r="159">
      <c r="A159" s="8">
        <v>158.0</v>
      </c>
      <c r="B159" s="8" t="s">
        <v>540</v>
      </c>
      <c r="C159" s="8" t="s">
        <v>543</v>
      </c>
      <c r="D159" s="8" t="s">
        <v>118</v>
      </c>
      <c r="E159" s="6" t="s">
        <v>1834</v>
      </c>
      <c r="F159" s="8" t="s">
        <v>41</v>
      </c>
      <c r="G159" s="8" t="s">
        <v>1835</v>
      </c>
      <c r="H159" s="31" t="s">
        <v>1836</v>
      </c>
      <c r="I159" s="8" t="s">
        <v>1837</v>
      </c>
      <c r="J159" s="8" t="s">
        <v>50</v>
      </c>
      <c r="K159" s="8" t="s">
        <v>51</v>
      </c>
      <c r="L159" s="6">
        <v>1.5E9</v>
      </c>
      <c r="M159" s="8" t="s">
        <v>47</v>
      </c>
      <c r="N159" s="8" t="s">
        <v>1812</v>
      </c>
      <c r="O159" s="8" t="s">
        <v>155</v>
      </c>
      <c r="P159" s="23">
        <v>42880.0</v>
      </c>
      <c r="Q159" s="6" t="s">
        <v>1839</v>
      </c>
      <c r="R159" s="23">
        <v>53837.0</v>
      </c>
      <c r="S159" s="8" t="s">
        <v>125</v>
      </c>
      <c r="T159" s="8" t="s">
        <v>298</v>
      </c>
      <c r="U159" s="8" t="s">
        <v>142</v>
      </c>
      <c r="V159" s="8" t="s">
        <v>116</v>
      </c>
      <c r="W159" s="8" t="s">
        <v>3492</v>
      </c>
      <c r="X159" s="7">
        <v>3914.0</v>
      </c>
      <c r="Y159" s="4" t="str">
        <f t="shared" si="1"/>
        <v>Enel Finance International NVAT MATURITYFIXEDUSDSr Unsecured</v>
      </c>
      <c r="Z159" s="4" t="str">
        <f>IFERROR(__xludf.DUMMYFUNCTION("FILTER(SLBs!$A$2:$A$293,SLBs!$AK$2:$AK$293=Y159)"),"#REF!")</f>
        <v>#REF!</v>
      </c>
    </row>
    <row r="160">
      <c r="A160" s="8">
        <v>159.0</v>
      </c>
      <c r="B160" s="8" t="s">
        <v>540</v>
      </c>
      <c r="C160" s="8" t="s">
        <v>543</v>
      </c>
      <c r="D160" s="8" t="s">
        <v>118</v>
      </c>
      <c r="E160" s="6" t="s">
        <v>1834</v>
      </c>
      <c r="F160" s="8" t="s">
        <v>41</v>
      </c>
      <c r="G160" s="8" t="s">
        <v>1840</v>
      </c>
      <c r="H160" s="31" t="s">
        <v>1841</v>
      </c>
      <c r="I160" s="8" t="s">
        <v>1842</v>
      </c>
      <c r="J160" s="8" t="s">
        <v>50</v>
      </c>
      <c r="K160" s="8" t="s">
        <v>51</v>
      </c>
      <c r="L160" s="6">
        <v>1.5E9</v>
      </c>
      <c r="M160" s="8" t="s">
        <v>47</v>
      </c>
      <c r="N160" s="8" t="s">
        <v>1812</v>
      </c>
      <c r="O160" s="8" t="s">
        <v>155</v>
      </c>
      <c r="P160" s="23">
        <v>42880.0</v>
      </c>
      <c r="Q160" s="6" t="s">
        <v>1839</v>
      </c>
      <c r="R160" s="23">
        <v>53837.0</v>
      </c>
      <c r="S160" s="8" t="s">
        <v>115</v>
      </c>
      <c r="T160" s="8" t="s">
        <v>298</v>
      </c>
      <c r="U160" s="8" t="s">
        <v>142</v>
      </c>
      <c r="V160" s="8" t="s">
        <v>116</v>
      </c>
      <c r="W160" s="8" t="s">
        <v>3493</v>
      </c>
      <c r="X160" s="7">
        <v>3914.0</v>
      </c>
      <c r="Y160" s="4" t="str">
        <f t="shared" si="1"/>
        <v>Enel Finance International NVAT MATURITYFIXEDUSDSr Unsecured</v>
      </c>
      <c r="Z160" s="4" t="str">
        <f>IFERROR(__xludf.DUMMYFUNCTION("FILTER(SLBs!$A$2:$A$293,SLBs!$AK$2:$AK$293=Y160)"),"#REF!")</f>
        <v>#REF!</v>
      </c>
    </row>
    <row r="161">
      <c r="A161" s="8">
        <v>160.0</v>
      </c>
      <c r="B161" s="8" t="s">
        <v>540</v>
      </c>
      <c r="C161" s="8" t="s">
        <v>543</v>
      </c>
      <c r="D161" s="8" t="s">
        <v>118</v>
      </c>
      <c r="E161" s="7">
        <v>3747.0</v>
      </c>
      <c r="F161" s="8" t="s">
        <v>41</v>
      </c>
      <c r="G161" s="8" t="s">
        <v>1843</v>
      </c>
      <c r="H161" s="31" t="s">
        <v>1844</v>
      </c>
      <c r="I161" s="8" t="s">
        <v>1845</v>
      </c>
      <c r="J161" s="8" t="s">
        <v>50</v>
      </c>
      <c r="K161" s="8" t="s">
        <v>51</v>
      </c>
      <c r="L161" s="6">
        <v>2.0E9</v>
      </c>
      <c r="M161" s="8" t="s">
        <v>47</v>
      </c>
      <c r="N161" s="8" t="s">
        <v>1812</v>
      </c>
      <c r="O161" s="8" t="s">
        <v>155</v>
      </c>
      <c r="P161" s="23">
        <v>42880.0</v>
      </c>
      <c r="Q161" s="7">
        <v>3625.0</v>
      </c>
      <c r="R161" s="23">
        <v>46532.0</v>
      </c>
      <c r="S161" s="8" t="s">
        <v>115</v>
      </c>
      <c r="T161" s="8" t="s">
        <v>298</v>
      </c>
      <c r="U161" s="8" t="s">
        <v>142</v>
      </c>
      <c r="V161" s="8" t="s">
        <v>116</v>
      </c>
      <c r="W161" s="8" t="s">
        <v>3494</v>
      </c>
      <c r="X161" s="7">
        <v>3914.0</v>
      </c>
      <c r="Y161" s="4" t="str">
        <f t="shared" si="1"/>
        <v>Enel Finance International NVAT MATURITYFIXEDUSDSr Unsecured</v>
      </c>
      <c r="Z161" s="4" t="str">
        <f>IFERROR(__xludf.DUMMYFUNCTION("FILTER(SLBs!$A$2:$A$293,SLBs!$AK$2:$AK$293=Y161)"),"#REF!")</f>
        <v>#REF!</v>
      </c>
    </row>
    <row r="162">
      <c r="A162" s="8">
        <v>161.0</v>
      </c>
      <c r="B162" s="8" t="s">
        <v>540</v>
      </c>
      <c r="C162" s="8" t="s">
        <v>543</v>
      </c>
      <c r="D162" s="8" t="s">
        <v>118</v>
      </c>
      <c r="E162" s="7">
        <v>3747.0</v>
      </c>
      <c r="F162" s="8" t="s">
        <v>41</v>
      </c>
      <c r="G162" s="8" t="s">
        <v>1846</v>
      </c>
      <c r="H162" s="31" t="s">
        <v>1847</v>
      </c>
      <c r="I162" s="8" t="s">
        <v>1848</v>
      </c>
      <c r="J162" s="8" t="s">
        <v>50</v>
      </c>
      <c r="K162" s="8" t="s">
        <v>51</v>
      </c>
      <c r="L162" s="6">
        <v>2.0E9</v>
      </c>
      <c r="M162" s="8" t="s">
        <v>47</v>
      </c>
      <c r="N162" s="8" t="s">
        <v>1812</v>
      </c>
      <c r="O162" s="8" t="s">
        <v>155</v>
      </c>
      <c r="P162" s="23">
        <v>42880.0</v>
      </c>
      <c r="Q162" s="7">
        <v>3625.0</v>
      </c>
      <c r="R162" s="23">
        <v>46532.0</v>
      </c>
      <c r="S162" s="8" t="s">
        <v>125</v>
      </c>
      <c r="T162" s="8" t="s">
        <v>298</v>
      </c>
      <c r="U162" s="8" t="s">
        <v>142</v>
      </c>
      <c r="V162" s="8" t="s">
        <v>116</v>
      </c>
      <c r="W162" s="8" t="s">
        <v>3495</v>
      </c>
      <c r="X162" s="7">
        <v>3914.0</v>
      </c>
      <c r="Y162" s="4" t="str">
        <f t="shared" si="1"/>
        <v>Enel Finance International NVAT MATURITYFIXEDUSDSr Unsecured</v>
      </c>
      <c r="Z162" s="4" t="str">
        <f>IFERROR(__xludf.DUMMYFUNCTION("FILTER(SLBs!$A$2:$A$293,SLBs!$AK$2:$AK$293=Y162)"),"#REF!")</f>
        <v>#REF!</v>
      </c>
    </row>
    <row r="163">
      <c r="A163" s="8">
        <v>162.0</v>
      </c>
      <c r="B163" s="8" t="s">
        <v>540</v>
      </c>
      <c r="C163" s="8" t="s">
        <v>543</v>
      </c>
      <c r="D163" s="8" t="s">
        <v>118</v>
      </c>
      <c r="E163" s="7">
        <v>3643.0</v>
      </c>
      <c r="F163" s="8" t="s">
        <v>41</v>
      </c>
      <c r="G163" s="8" t="s">
        <v>1905</v>
      </c>
      <c r="H163" s="31" t="s">
        <v>1906</v>
      </c>
      <c r="I163" s="8" t="s">
        <v>1907</v>
      </c>
      <c r="J163" s="8" t="s">
        <v>50</v>
      </c>
      <c r="K163" s="8" t="s">
        <v>51</v>
      </c>
      <c r="L163" s="6">
        <v>1.25E9</v>
      </c>
      <c r="M163" s="8" t="s">
        <v>47</v>
      </c>
      <c r="N163" s="8" t="s">
        <v>1812</v>
      </c>
      <c r="O163" s="8" t="s">
        <v>155</v>
      </c>
      <c r="P163" s="23">
        <v>43014.0</v>
      </c>
      <c r="Q163" s="6" t="s">
        <v>1908</v>
      </c>
      <c r="R163" s="23">
        <v>46849.0</v>
      </c>
      <c r="S163" s="8" t="s">
        <v>115</v>
      </c>
      <c r="T163" s="8" t="s">
        <v>298</v>
      </c>
      <c r="U163" s="8" t="s">
        <v>142</v>
      </c>
      <c r="V163" s="8" t="s">
        <v>116</v>
      </c>
      <c r="W163" s="8" t="s">
        <v>3496</v>
      </c>
      <c r="X163" s="7">
        <v>4357.0</v>
      </c>
      <c r="Y163" s="4" t="str">
        <f t="shared" si="1"/>
        <v>Enel Finance International NVAT MATURITYFIXEDUSDSr Unsecured</v>
      </c>
      <c r="Z163" s="4" t="str">
        <f>IFERROR(__xludf.DUMMYFUNCTION("FILTER(SLBs!$A$2:$A$293,SLBs!$AK$2:$AK$293=Y163)"),"#REF!")</f>
        <v>#REF!</v>
      </c>
    </row>
    <row r="164">
      <c r="A164" s="8">
        <v>163.0</v>
      </c>
      <c r="B164" s="8" t="s">
        <v>540</v>
      </c>
      <c r="C164" s="8" t="s">
        <v>543</v>
      </c>
      <c r="D164" s="8" t="s">
        <v>118</v>
      </c>
      <c r="E164" s="7">
        <v>3643.0</v>
      </c>
      <c r="F164" s="8" t="s">
        <v>41</v>
      </c>
      <c r="G164" s="8" t="s">
        <v>1909</v>
      </c>
      <c r="H164" s="31" t="s">
        <v>1910</v>
      </c>
      <c r="I164" s="8" t="s">
        <v>1911</v>
      </c>
      <c r="J164" s="8" t="s">
        <v>50</v>
      </c>
      <c r="K164" s="8" t="s">
        <v>51</v>
      </c>
      <c r="L164" s="6">
        <v>1.25E9</v>
      </c>
      <c r="M164" s="8" t="s">
        <v>47</v>
      </c>
      <c r="N164" s="8" t="s">
        <v>1812</v>
      </c>
      <c r="O164" s="8" t="s">
        <v>155</v>
      </c>
      <c r="P164" s="23">
        <v>43014.0</v>
      </c>
      <c r="Q164" s="6" t="s">
        <v>1908</v>
      </c>
      <c r="R164" s="23">
        <v>46849.0</v>
      </c>
      <c r="S164" s="8" t="s">
        <v>125</v>
      </c>
      <c r="T164" s="8" t="s">
        <v>298</v>
      </c>
      <c r="U164" s="8" t="s">
        <v>142</v>
      </c>
      <c r="V164" s="8" t="s">
        <v>116</v>
      </c>
      <c r="W164" s="8" t="s">
        <v>3497</v>
      </c>
      <c r="X164" s="7">
        <v>4357.0</v>
      </c>
      <c r="Y164" s="4" t="str">
        <f t="shared" si="1"/>
        <v>Enel Finance International NVAT MATURITYFIXEDUSDSr Unsecured</v>
      </c>
      <c r="Z164" s="4" t="str">
        <f>IFERROR(__xludf.DUMMYFUNCTION("FILTER(SLBs!$A$2:$A$293,SLBs!$AK$2:$AK$293=Y164)"),"#REF!")</f>
        <v>#REF!</v>
      </c>
    </row>
    <row r="165">
      <c r="A165" s="8">
        <v>164.0</v>
      </c>
      <c r="B165" s="8" t="s">
        <v>540</v>
      </c>
      <c r="C165" s="8" t="s">
        <v>543</v>
      </c>
      <c r="D165" s="8" t="s">
        <v>118</v>
      </c>
      <c r="E165" s="7">
        <v>4974.0</v>
      </c>
      <c r="F165" s="8" t="s">
        <v>41</v>
      </c>
      <c r="G165" s="8" t="s">
        <v>2204</v>
      </c>
      <c r="H165" s="31" t="s">
        <v>2205</v>
      </c>
      <c r="I165" s="8" t="s">
        <v>2206</v>
      </c>
      <c r="J165" s="8" t="s">
        <v>50</v>
      </c>
      <c r="K165" s="8" t="s">
        <v>51</v>
      </c>
      <c r="L165" s="6">
        <v>1.25E9</v>
      </c>
      <c r="M165" s="8" t="s">
        <v>47</v>
      </c>
      <c r="N165" s="8" t="s">
        <v>1812</v>
      </c>
      <c r="O165" s="8" t="s">
        <v>155</v>
      </c>
      <c r="P165" s="23">
        <v>43357.0</v>
      </c>
      <c r="Q165" s="7">
        <v>4875.0</v>
      </c>
      <c r="R165" s="23">
        <v>47283.0</v>
      </c>
      <c r="S165" s="8" t="s">
        <v>115</v>
      </c>
      <c r="T165" s="8" t="s">
        <v>298</v>
      </c>
      <c r="U165" s="8" t="s">
        <v>142</v>
      </c>
      <c r="V165" s="8" t="s">
        <v>116</v>
      </c>
      <c r="W165" s="8" t="s">
        <v>3498</v>
      </c>
      <c r="X165" s="7">
        <v>5544.0</v>
      </c>
      <c r="Y165" s="4" t="str">
        <f t="shared" si="1"/>
        <v>Enel Finance International NVAT MATURITYFIXEDUSDSr Unsecured</v>
      </c>
      <c r="Z165" s="4" t="str">
        <f>IFERROR(__xludf.DUMMYFUNCTION("FILTER(SLBs!$A$2:$A$293,SLBs!$AK$2:$AK$293=Y165)"),"#REF!")</f>
        <v>#REF!</v>
      </c>
    </row>
    <row r="166">
      <c r="A166" s="8">
        <v>165.0</v>
      </c>
      <c r="B166" s="8" t="s">
        <v>540</v>
      </c>
      <c r="C166" s="8" t="s">
        <v>543</v>
      </c>
      <c r="D166" s="8" t="s">
        <v>118</v>
      </c>
      <c r="E166" s="7">
        <v>4974.0</v>
      </c>
      <c r="F166" s="8" t="s">
        <v>41</v>
      </c>
      <c r="G166" s="8" t="s">
        <v>2207</v>
      </c>
      <c r="H166" s="31" t="s">
        <v>2208</v>
      </c>
      <c r="I166" s="8" t="s">
        <v>2209</v>
      </c>
      <c r="J166" s="8" t="s">
        <v>50</v>
      </c>
      <c r="K166" s="8" t="s">
        <v>51</v>
      </c>
      <c r="L166" s="6">
        <v>1.25E9</v>
      </c>
      <c r="M166" s="8" t="s">
        <v>47</v>
      </c>
      <c r="N166" s="8" t="s">
        <v>1812</v>
      </c>
      <c r="O166" s="8" t="s">
        <v>155</v>
      </c>
      <c r="P166" s="23">
        <v>43357.0</v>
      </c>
      <c r="Q166" s="7">
        <v>4875.0</v>
      </c>
      <c r="R166" s="23">
        <v>47283.0</v>
      </c>
      <c r="S166" s="8" t="s">
        <v>125</v>
      </c>
      <c r="T166" s="8" t="s">
        <v>298</v>
      </c>
      <c r="U166" s="8" t="s">
        <v>142</v>
      </c>
      <c r="V166" s="8" t="s">
        <v>116</v>
      </c>
      <c r="W166" s="8" t="s">
        <v>3499</v>
      </c>
      <c r="X166" s="7">
        <v>5544.0</v>
      </c>
      <c r="Y166" s="4" t="str">
        <f t="shared" si="1"/>
        <v>Enel Finance International NVAT MATURITYFIXEDUSDSr Unsecured</v>
      </c>
      <c r="Z166" s="4" t="str">
        <f>IFERROR(__xludf.DUMMYFUNCTION("FILTER(SLBs!$A$2:$A$293,SLBs!$AK$2:$AK$293=Y166)"),"#REF!")</f>
        <v>#REF!</v>
      </c>
    </row>
    <row r="167">
      <c r="A167" s="8">
        <v>166.0</v>
      </c>
      <c r="B167" s="27" t="s">
        <v>540</v>
      </c>
      <c r="C167" s="27" t="s">
        <v>543</v>
      </c>
      <c r="D167" s="27" t="s">
        <v>52</v>
      </c>
      <c r="E167" s="34">
        <v>1966.0</v>
      </c>
      <c r="F167" s="27" t="s">
        <v>41</v>
      </c>
      <c r="G167" s="27" t="s">
        <v>2898</v>
      </c>
      <c r="H167" s="31" t="s">
        <v>2899</v>
      </c>
      <c r="I167" s="27" t="s">
        <v>2900</v>
      </c>
      <c r="J167" s="27" t="s">
        <v>50</v>
      </c>
      <c r="K167" s="27" t="s">
        <v>51</v>
      </c>
      <c r="L167" s="32">
        <v>1.660434682E9</v>
      </c>
      <c r="M167" s="27" t="s">
        <v>47</v>
      </c>
      <c r="N167" s="27" t="s">
        <v>1777</v>
      </c>
      <c r="O167" s="27" t="s">
        <v>155</v>
      </c>
      <c r="P167" s="33">
        <v>42031.0</v>
      </c>
      <c r="Q167" s="34">
        <v>1966.0</v>
      </c>
      <c r="R167" s="33">
        <v>45684.0</v>
      </c>
      <c r="S167" s="27" t="s">
        <v>46</v>
      </c>
      <c r="T167" s="27" t="s">
        <v>298</v>
      </c>
      <c r="U167" s="27" t="s">
        <v>142</v>
      </c>
      <c r="V167" s="27" t="s">
        <v>48</v>
      </c>
      <c r="W167" s="27" t="s">
        <v>3500</v>
      </c>
      <c r="X167" s="27" t="s">
        <v>81</v>
      </c>
      <c r="Y167" s="4" t="str">
        <f t="shared" si="1"/>
        <v>Enel Finance International NVAT MATURITYFIXEDEURSr Unsecured</v>
      </c>
      <c r="Z167" s="4" t="str">
        <f>IFERROR(__xludf.DUMMYFUNCTION("FILTER(SLBs!$A$2:$A$293,SLBs!$AK$2:$AK$293=Y167)"),"#N/A")</f>
        <v>#N/A</v>
      </c>
    </row>
    <row r="168">
      <c r="A168" s="8">
        <v>167.0</v>
      </c>
      <c r="B168" s="27" t="s">
        <v>540</v>
      </c>
      <c r="C168" s="27" t="s">
        <v>543</v>
      </c>
      <c r="D168" s="27" t="s">
        <v>52</v>
      </c>
      <c r="E168" s="27" t="s">
        <v>81</v>
      </c>
      <c r="F168" s="27" t="s">
        <v>41</v>
      </c>
      <c r="G168" s="27" t="s">
        <v>2988</v>
      </c>
      <c r="H168" s="31" t="s">
        <v>2989</v>
      </c>
      <c r="I168" s="27" t="s">
        <v>2990</v>
      </c>
      <c r="J168" s="27" t="s">
        <v>50</v>
      </c>
      <c r="K168" s="27" t="s">
        <v>51</v>
      </c>
      <c r="L168" s="32">
        <v>1.404981872E9</v>
      </c>
      <c r="M168" s="27" t="s">
        <v>47</v>
      </c>
      <c r="N168" s="27" t="s">
        <v>1777</v>
      </c>
      <c r="O168" s="27" t="s">
        <v>155</v>
      </c>
      <c r="P168" s="33">
        <v>42522.0</v>
      </c>
      <c r="Q168" s="34">
        <v>1375.0</v>
      </c>
      <c r="R168" s="33">
        <v>46174.0</v>
      </c>
      <c r="S168" s="27" t="s">
        <v>98</v>
      </c>
      <c r="T168" s="27" t="s">
        <v>298</v>
      </c>
      <c r="U168" s="27" t="s">
        <v>142</v>
      </c>
      <c r="V168" s="27" t="s">
        <v>48</v>
      </c>
      <c r="W168" s="27" t="s">
        <v>3501</v>
      </c>
      <c r="X168" s="27" t="s">
        <v>81</v>
      </c>
      <c r="Y168" s="4" t="str">
        <f t="shared" si="1"/>
        <v>Enel Finance International NVAT MATURITYFIXEDEURSr Unsecured</v>
      </c>
      <c r="Z168" s="4" t="str">
        <f>IFERROR(__xludf.DUMMYFUNCTION("FILTER(SLBs!$A$2:$A$293,SLBs!$AK$2:$AK$293=Y168)"),"#N/A")</f>
        <v>#N/A</v>
      </c>
    </row>
    <row r="169">
      <c r="A169" s="8">
        <v>168.0</v>
      </c>
      <c r="B169" s="8" t="s">
        <v>650</v>
      </c>
      <c r="C169" s="8" t="s">
        <v>653</v>
      </c>
      <c r="D169" s="8" t="s">
        <v>52</v>
      </c>
      <c r="E169" s="7">
        <v>1584.0</v>
      </c>
      <c r="F169" s="8" t="s">
        <v>41</v>
      </c>
      <c r="G169" s="8" t="s">
        <v>1783</v>
      </c>
      <c r="H169" s="31" t="s">
        <v>1784</v>
      </c>
      <c r="I169" s="8" t="s">
        <v>1785</v>
      </c>
      <c r="J169" s="8" t="s">
        <v>100</v>
      </c>
      <c r="K169" s="8" t="s">
        <v>51</v>
      </c>
      <c r="L169" s="6">
        <v>8.02455E8</v>
      </c>
      <c r="M169" s="8" t="s">
        <v>47</v>
      </c>
      <c r="N169" s="8" t="s">
        <v>1777</v>
      </c>
      <c r="O169" s="8" t="s">
        <v>41</v>
      </c>
      <c r="P169" s="23">
        <v>42752.0</v>
      </c>
      <c r="Q169" s="6" t="s">
        <v>1782</v>
      </c>
      <c r="R169" s="23">
        <v>46404.0</v>
      </c>
      <c r="S169" s="8" t="s">
        <v>46</v>
      </c>
      <c r="T169" s="8" t="s">
        <v>298</v>
      </c>
      <c r="U169" s="8" t="s">
        <v>142</v>
      </c>
      <c r="V169" s="8" t="s">
        <v>48</v>
      </c>
      <c r="W169" s="8" t="s">
        <v>3502</v>
      </c>
      <c r="X169" s="7">
        <v>4033.0</v>
      </c>
      <c r="Y169" s="4" t="str">
        <f t="shared" si="1"/>
        <v>Eni SpAAT MATURITYFIXEDEURSr Unsecured</v>
      </c>
      <c r="Z169" s="4">
        <f>IFERROR(__xludf.DUMMYFUNCTION("FILTER(SLBs!$A$2:$A$293,SLBs!$AK$2:$AK$293=Y169)"),99.0)</f>
        <v>99</v>
      </c>
    </row>
    <row r="170">
      <c r="A170" s="8">
        <v>169.0</v>
      </c>
      <c r="B170" s="8" t="s">
        <v>650</v>
      </c>
      <c r="C170" s="8" t="s">
        <v>653</v>
      </c>
      <c r="D170" s="8" t="s">
        <v>52</v>
      </c>
      <c r="E170" s="8" t="s">
        <v>81</v>
      </c>
      <c r="F170" s="8" t="s">
        <v>41</v>
      </c>
      <c r="G170" s="8" t="s">
        <v>1892</v>
      </c>
      <c r="H170" s="31" t="s">
        <v>1893</v>
      </c>
      <c r="I170" s="8" t="s">
        <v>1894</v>
      </c>
      <c r="J170" s="8" t="s">
        <v>100</v>
      </c>
      <c r="K170" s="8" t="s">
        <v>51</v>
      </c>
      <c r="L170" s="6">
        <v>7.764445E8</v>
      </c>
      <c r="M170" s="8" t="s">
        <v>47</v>
      </c>
      <c r="N170" s="8" t="s">
        <v>1777</v>
      </c>
      <c r="O170" s="8" t="s">
        <v>41</v>
      </c>
      <c r="P170" s="23">
        <v>42993.0</v>
      </c>
      <c r="Q170" s="6">
        <v>1.0</v>
      </c>
      <c r="R170" s="23">
        <v>45730.0</v>
      </c>
      <c r="S170" s="8" t="s">
        <v>46</v>
      </c>
      <c r="T170" s="8" t="s">
        <v>298</v>
      </c>
      <c r="U170" s="8" t="s">
        <v>142</v>
      </c>
      <c r="V170" s="8" t="s">
        <v>48</v>
      </c>
      <c r="W170" s="8" t="s">
        <v>3503</v>
      </c>
      <c r="X170" s="7">
        <v>4259.0</v>
      </c>
      <c r="Y170" s="4" t="str">
        <f t="shared" si="1"/>
        <v>Eni SpAAT MATURITYFIXEDEURSr Unsecured</v>
      </c>
      <c r="Z170" s="4">
        <f>IFERROR(__xludf.DUMMYFUNCTION("FILTER(SLBs!$A$2:$A$293,SLBs!$AK$2:$AK$293=Y170)"),99.0)</f>
        <v>99</v>
      </c>
    </row>
    <row r="171">
      <c r="A171" s="8">
        <v>170.0</v>
      </c>
      <c r="B171" s="8" t="s">
        <v>650</v>
      </c>
      <c r="C171" s="8" t="s">
        <v>653</v>
      </c>
      <c r="D171" s="8" t="s">
        <v>118</v>
      </c>
      <c r="E171" s="6" t="s">
        <v>2160</v>
      </c>
      <c r="F171" s="8" t="s">
        <v>41</v>
      </c>
      <c r="G171" s="8" t="s">
        <v>2161</v>
      </c>
      <c r="H171" s="31" t="s">
        <v>2162</v>
      </c>
      <c r="I171" s="8" t="s">
        <v>2163</v>
      </c>
      <c r="J171" s="8" t="s">
        <v>100</v>
      </c>
      <c r="K171" s="8" t="s">
        <v>51</v>
      </c>
      <c r="L171" s="6">
        <v>1.0E9</v>
      </c>
      <c r="M171" s="8" t="s">
        <v>47</v>
      </c>
      <c r="N171" s="8" t="s">
        <v>1812</v>
      </c>
      <c r="O171" s="8" t="s">
        <v>41</v>
      </c>
      <c r="P171" s="23">
        <v>43355.0</v>
      </c>
      <c r="Q171" s="6">
        <v>4.0</v>
      </c>
      <c r="R171" s="23">
        <v>45181.0</v>
      </c>
      <c r="S171" s="8" t="s">
        <v>2164</v>
      </c>
      <c r="T171" s="8" t="s">
        <v>298</v>
      </c>
      <c r="U171" s="8" t="s">
        <v>142</v>
      </c>
      <c r="V171" s="8" t="s">
        <v>116</v>
      </c>
      <c r="W171" s="8" t="s">
        <v>3504</v>
      </c>
      <c r="X171" s="7">
        <v>5677.0</v>
      </c>
      <c r="Y171" s="4" t="str">
        <f t="shared" si="1"/>
        <v>Eni SpAAT MATURITYFIXEDUSDSr Unsecured</v>
      </c>
      <c r="Z171" s="4" t="str">
        <f>IFERROR(__xludf.DUMMYFUNCTION("FILTER(SLBs!$A$2:$A$293,SLBs!$AK$2:$AK$293=Y171)"),"#N/A")</f>
        <v>#N/A</v>
      </c>
    </row>
    <row r="172">
      <c r="A172" s="8">
        <v>171.0</v>
      </c>
      <c r="B172" s="8" t="s">
        <v>650</v>
      </c>
      <c r="C172" s="8" t="s">
        <v>653</v>
      </c>
      <c r="D172" s="8" t="s">
        <v>118</v>
      </c>
      <c r="E172" s="6" t="s">
        <v>2160</v>
      </c>
      <c r="F172" s="8" t="s">
        <v>41</v>
      </c>
      <c r="G172" s="8" t="s">
        <v>2165</v>
      </c>
      <c r="H172" s="31" t="s">
        <v>2166</v>
      </c>
      <c r="I172" s="8" t="s">
        <v>2167</v>
      </c>
      <c r="J172" s="8" t="s">
        <v>100</v>
      </c>
      <c r="K172" s="8" t="s">
        <v>51</v>
      </c>
      <c r="L172" s="6">
        <v>1.0E9</v>
      </c>
      <c r="M172" s="8" t="s">
        <v>47</v>
      </c>
      <c r="N172" s="8" t="s">
        <v>1812</v>
      </c>
      <c r="O172" s="8" t="s">
        <v>41</v>
      </c>
      <c r="P172" s="23">
        <v>43355.0</v>
      </c>
      <c r="Q172" s="6">
        <v>4.0</v>
      </c>
      <c r="R172" s="23">
        <v>45181.0</v>
      </c>
      <c r="S172" s="8" t="s">
        <v>125</v>
      </c>
      <c r="T172" s="8" t="s">
        <v>298</v>
      </c>
      <c r="U172" s="8" t="s">
        <v>142</v>
      </c>
      <c r="V172" s="8" t="s">
        <v>116</v>
      </c>
      <c r="W172" s="8" t="s">
        <v>3505</v>
      </c>
      <c r="X172" s="7">
        <v>5677.0</v>
      </c>
      <c r="Y172" s="4" t="str">
        <f t="shared" si="1"/>
        <v>Eni SpAAT MATURITYFIXEDUSDSr Unsecured</v>
      </c>
      <c r="Z172" s="4" t="str">
        <f>IFERROR(__xludf.DUMMYFUNCTION("FILTER(SLBs!$A$2:$A$293,SLBs!$AK$2:$AK$293=Y172)"),"#N/A")</f>
        <v>#N/A</v>
      </c>
    </row>
    <row r="173">
      <c r="A173" s="8">
        <v>172.0</v>
      </c>
      <c r="B173" s="8" t="s">
        <v>650</v>
      </c>
      <c r="C173" s="8" t="s">
        <v>653</v>
      </c>
      <c r="D173" s="8" t="s">
        <v>118</v>
      </c>
      <c r="E173" s="7">
        <v>4852.0</v>
      </c>
      <c r="F173" s="8" t="s">
        <v>41</v>
      </c>
      <c r="G173" s="8" t="s">
        <v>2168</v>
      </c>
      <c r="H173" s="31" t="s">
        <v>2169</v>
      </c>
      <c r="I173" s="8" t="s">
        <v>2170</v>
      </c>
      <c r="J173" s="8" t="s">
        <v>100</v>
      </c>
      <c r="K173" s="8" t="s">
        <v>51</v>
      </c>
      <c r="L173" s="6">
        <v>1.0E9</v>
      </c>
      <c r="M173" s="8" t="s">
        <v>47</v>
      </c>
      <c r="N173" s="8" t="s">
        <v>1812</v>
      </c>
      <c r="O173" s="8" t="s">
        <v>41</v>
      </c>
      <c r="P173" s="23">
        <v>43355.0</v>
      </c>
      <c r="Q173" s="6" t="s">
        <v>1839</v>
      </c>
      <c r="R173" s="23">
        <v>47008.0</v>
      </c>
      <c r="S173" s="8" t="s">
        <v>2164</v>
      </c>
      <c r="T173" s="8" t="s">
        <v>298</v>
      </c>
      <c r="U173" s="8" t="s">
        <v>142</v>
      </c>
      <c r="V173" s="8" t="s">
        <v>116</v>
      </c>
      <c r="W173" s="8" t="s">
        <v>3506</v>
      </c>
      <c r="X173" s="7">
        <v>5677.0</v>
      </c>
      <c r="Y173" s="4" t="str">
        <f t="shared" si="1"/>
        <v>Eni SpAAT MATURITYFIXEDUSDSr Unsecured</v>
      </c>
      <c r="Z173" s="4" t="str">
        <f>IFERROR(__xludf.DUMMYFUNCTION("FILTER(SLBs!$A$2:$A$293,SLBs!$AK$2:$AK$293=Y173)"),"#N/A")</f>
        <v>#N/A</v>
      </c>
    </row>
    <row r="174">
      <c r="A174" s="8">
        <v>173.0</v>
      </c>
      <c r="B174" s="8" t="s">
        <v>650</v>
      </c>
      <c r="C174" s="8" t="s">
        <v>653</v>
      </c>
      <c r="D174" s="8" t="s">
        <v>118</v>
      </c>
      <c r="E174" s="7">
        <v>4852.0</v>
      </c>
      <c r="F174" s="8" t="s">
        <v>41</v>
      </c>
      <c r="G174" s="8" t="s">
        <v>2171</v>
      </c>
      <c r="H174" s="31" t="s">
        <v>2172</v>
      </c>
      <c r="I174" s="8" t="s">
        <v>2173</v>
      </c>
      <c r="J174" s="8" t="s">
        <v>100</v>
      </c>
      <c r="K174" s="8" t="s">
        <v>51</v>
      </c>
      <c r="L174" s="6">
        <v>1.0E9</v>
      </c>
      <c r="M174" s="8" t="s">
        <v>47</v>
      </c>
      <c r="N174" s="8" t="s">
        <v>1812</v>
      </c>
      <c r="O174" s="8" t="s">
        <v>41</v>
      </c>
      <c r="P174" s="23">
        <v>43355.0</v>
      </c>
      <c r="Q174" s="6" t="s">
        <v>1839</v>
      </c>
      <c r="R174" s="23">
        <v>47008.0</v>
      </c>
      <c r="S174" s="8" t="s">
        <v>125</v>
      </c>
      <c r="T174" s="8" t="s">
        <v>298</v>
      </c>
      <c r="U174" s="8" t="s">
        <v>142</v>
      </c>
      <c r="V174" s="8" t="s">
        <v>116</v>
      </c>
      <c r="W174" s="8" t="s">
        <v>3507</v>
      </c>
      <c r="X174" s="7">
        <v>5677.0</v>
      </c>
      <c r="Y174" s="4" t="str">
        <f t="shared" si="1"/>
        <v>Eni SpAAT MATURITYFIXEDUSDSr Unsecured</v>
      </c>
      <c r="Z174" s="4" t="str">
        <f>IFERROR(__xludf.DUMMYFUNCTION("FILTER(SLBs!$A$2:$A$293,SLBs!$AK$2:$AK$293=Y174)"),"#N/A")</f>
        <v>#N/A</v>
      </c>
    </row>
    <row r="175">
      <c r="A175" s="8">
        <v>174.0</v>
      </c>
      <c r="B175" s="8" t="s">
        <v>650</v>
      </c>
      <c r="C175" s="8" t="s">
        <v>653</v>
      </c>
      <c r="D175" s="8" t="s">
        <v>118</v>
      </c>
      <c r="E175" s="7">
        <v>4852.0</v>
      </c>
      <c r="F175" s="8" t="s">
        <v>41</v>
      </c>
      <c r="G175" s="8" t="s">
        <v>2174</v>
      </c>
      <c r="H175" s="31" t="s">
        <v>2175</v>
      </c>
      <c r="I175" s="8" t="s">
        <v>2176</v>
      </c>
      <c r="J175" s="8" t="s">
        <v>100</v>
      </c>
      <c r="K175" s="8" t="s">
        <v>51</v>
      </c>
      <c r="L175" s="6">
        <v>1.0E9</v>
      </c>
      <c r="M175" s="8" t="s">
        <v>47</v>
      </c>
      <c r="N175" s="8" t="s">
        <v>1812</v>
      </c>
      <c r="O175" s="8" t="s">
        <v>41</v>
      </c>
      <c r="P175" s="23">
        <v>43355.0</v>
      </c>
      <c r="Q175" s="6" t="s">
        <v>1839</v>
      </c>
      <c r="R175" s="23">
        <v>47008.0</v>
      </c>
      <c r="S175" s="8" t="s">
        <v>2177</v>
      </c>
      <c r="T175" s="8" t="s">
        <v>298</v>
      </c>
      <c r="U175" s="8" t="s">
        <v>142</v>
      </c>
      <c r="V175" s="8" t="s">
        <v>116</v>
      </c>
      <c r="W175" s="8" t="s">
        <v>3508</v>
      </c>
      <c r="X175" s="7">
        <v>5677.0</v>
      </c>
      <c r="Y175" s="4" t="str">
        <f t="shared" si="1"/>
        <v>Eni SpAAT MATURITYFIXEDUSDSr Unsecured</v>
      </c>
      <c r="Z175" s="4" t="str">
        <f>IFERROR(__xludf.DUMMYFUNCTION("FILTER(SLBs!$A$2:$A$293,SLBs!$AK$2:$AK$293=Y175)"),"#N/A")</f>
        <v>#N/A</v>
      </c>
    </row>
    <row r="176">
      <c r="A176" s="8">
        <v>175.0</v>
      </c>
      <c r="B176" s="8" t="s">
        <v>650</v>
      </c>
      <c r="C176" s="8" t="s">
        <v>653</v>
      </c>
      <c r="D176" s="8" t="s">
        <v>118</v>
      </c>
      <c r="E176" s="7">
        <v>4852.0</v>
      </c>
      <c r="F176" s="8" t="s">
        <v>41</v>
      </c>
      <c r="G176" s="8" t="s">
        <v>2178</v>
      </c>
      <c r="H176" s="31" t="s">
        <v>2179</v>
      </c>
      <c r="I176" s="8" t="s">
        <v>2180</v>
      </c>
      <c r="J176" s="8" t="s">
        <v>100</v>
      </c>
      <c r="K176" s="8" t="s">
        <v>51</v>
      </c>
      <c r="L176" s="6">
        <v>1.0E9</v>
      </c>
      <c r="M176" s="8" t="s">
        <v>47</v>
      </c>
      <c r="N176" s="8" t="s">
        <v>1812</v>
      </c>
      <c r="O176" s="8" t="s">
        <v>41</v>
      </c>
      <c r="P176" s="23">
        <v>43355.0</v>
      </c>
      <c r="Q176" s="6" t="s">
        <v>1839</v>
      </c>
      <c r="R176" s="23">
        <v>47008.0</v>
      </c>
      <c r="S176" s="8" t="s">
        <v>2181</v>
      </c>
      <c r="T176" s="8" t="s">
        <v>298</v>
      </c>
      <c r="U176" s="8" t="s">
        <v>142</v>
      </c>
      <c r="V176" s="8" t="s">
        <v>116</v>
      </c>
      <c r="W176" s="8" t="s">
        <v>3509</v>
      </c>
      <c r="X176" s="7">
        <v>5677.0</v>
      </c>
      <c r="Y176" s="4" t="str">
        <f t="shared" si="1"/>
        <v>Eni SpAAT MATURITYFIXEDUSDSr Unsecured</v>
      </c>
      <c r="Z176" s="4" t="str">
        <f>IFERROR(__xludf.DUMMYFUNCTION("FILTER(SLBs!$A$2:$A$293,SLBs!$AK$2:$AK$293=Y176)"),"#N/A")</f>
        <v>#N/A</v>
      </c>
    </row>
    <row r="177">
      <c r="A177" s="8">
        <v>176.0</v>
      </c>
      <c r="B177" s="8" t="s">
        <v>650</v>
      </c>
      <c r="C177" s="8" t="s">
        <v>653</v>
      </c>
      <c r="D177" s="8" t="s">
        <v>118</v>
      </c>
      <c r="E177" s="6" t="s">
        <v>2160</v>
      </c>
      <c r="F177" s="8" t="s">
        <v>41</v>
      </c>
      <c r="G177" s="8" t="s">
        <v>2182</v>
      </c>
      <c r="H177" s="31" t="s">
        <v>2183</v>
      </c>
      <c r="I177" s="8" t="s">
        <v>2184</v>
      </c>
      <c r="J177" s="8" t="s">
        <v>100</v>
      </c>
      <c r="K177" s="8" t="s">
        <v>51</v>
      </c>
      <c r="L177" s="6">
        <v>1.0E9</v>
      </c>
      <c r="M177" s="8" t="s">
        <v>47</v>
      </c>
      <c r="N177" s="8" t="s">
        <v>1812</v>
      </c>
      <c r="O177" s="8" t="s">
        <v>41</v>
      </c>
      <c r="P177" s="23">
        <v>43355.0</v>
      </c>
      <c r="Q177" s="6">
        <v>4.0</v>
      </c>
      <c r="R177" s="23">
        <v>45181.0</v>
      </c>
      <c r="S177" s="8" t="s">
        <v>2177</v>
      </c>
      <c r="T177" s="8" t="s">
        <v>298</v>
      </c>
      <c r="U177" s="8" t="s">
        <v>142</v>
      </c>
      <c r="V177" s="8" t="s">
        <v>116</v>
      </c>
      <c r="W177" s="8" t="s">
        <v>3510</v>
      </c>
      <c r="X177" s="7">
        <v>5677.0</v>
      </c>
      <c r="Y177" s="4" t="str">
        <f t="shared" si="1"/>
        <v>Eni SpAAT MATURITYFIXEDUSDSr Unsecured</v>
      </c>
      <c r="Z177" s="4" t="str">
        <f>IFERROR(__xludf.DUMMYFUNCTION("FILTER(SLBs!$A$2:$A$293,SLBs!$AK$2:$AK$293=Y177)"),"#N/A")</f>
        <v>#N/A</v>
      </c>
    </row>
    <row r="178">
      <c r="A178" s="8">
        <v>177.0</v>
      </c>
      <c r="B178" s="8" t="s">
        <v>650</v>
      </c>
      <c r="C178" s="8" t="s">
        <v>653</v>
      </c>
      <c r="D178" s="8" t="s">
        <v>118</v>
      </c>
      <c r="E178" s="6" t="s">
        <v>2160</v>
      </c>
      <c r="F178" s="8" t="s">
        <v>41</v>
      </c>
      <c r="G178" s="8" t="s">
        <v>2185</v>
      </c>
      <c r="H178" s="31" t="s">
        <v>2186</v>
      </c>
      <c r="I178" s="8" t="s">
        <v>2187</v>
      </c>
      <c r="J178" s="8" t="s">
        <v>100</v>
      </c>
      <c r="K178" s="8" t="s">
        <v>51</v>
      </c>
      <c r="L178" s="6">
        <v>1.0E9</v>
      </c>
      <c r="M178" s="8" t="s">
        <v>47</v>
      </c>
      <c r="N178" s="8" t="s">
        <v>1812</v>
      </c>
      <c r="O178" s="8" t="s">
        <v>41</v>
      </c>
      <c r="P178" s="23">
        <v>43355.0</v>
      </c>
      <c r="Q178" s="6">
        <v>4.0</v>
      </c>
      <c r="R178" s="23">
        <v>45181.0</v>
      </c>
      <c r="S178" s="8" t="s">
        <v>2181</v>
      </c>
      <c r="T178" s="8" t="s">
        <v>298</v>
      </c>
      <c r="U178" s="8" t="s">
        <v>142</v>
      </c>
      <c r="V178" s="8" t="s">
        <v>116</v>
      </c>
      <c r="W178" s="8" t="s">
        <v>3511</v>
      </c>
      <c r="X178" s="7">
        <v>5677.0</v>
      </c>
      <c r="Y178" s="4" t="str">
        <f t="shared" si="1"/>
        <v>Eni SpAAT MATURITYFIXEDUSDSr Unsecured</v>
      </c>
      <c r="Z178" s="4" t="str">
        <f>IFERROR(__xludf.DUMMYFUNCTION("FILTER(SLBs!$A$2:$A$293,SLBs!$AK$2:$AK$293=Y178)"),"#N/A")</f>
        <v>#N/A</v>
      </c>
    </row>
    <row r="179">
      <c r="A179" s="8">
        <v>178.0</v>
      </c>
      <c r="B179" s="8" t="s">
        <v>650</v>
      </c>
      <c r="C179" s="8" t="s">
        <v>653</v>
      </c>
      <c r="D179" s="8" t="s">
        <v>118</v>
      </c>
      <c r="E179" s="7">
        <v>4852.0</v>
      </c>
      <c r="F179" s="8" t="s">
        <v>41</v>
      </c>
      <c r="G179" s="8" t="s">
        <v>2188</v>
      </c>
      <c r="H179" s="31" t="s">
        <v>2189</v>
      </c>
      <c r="I179" s="8" t="s">
        <v>2190</v>
      </c>
      <c r="J179" s="8" t="s">
        <v>100</v>
      </c>
      <c r="K179" s="8" t="s">
        <v>51</v>
      </c>
      <c r="L179" s="6">
        <v>1.0E9</v>
      </c>
      <c r="M179" s="8" t="s">
        <v>47</v>
      </c>
      <c r="N179" s="8" t="s">
        <v>1812</v>
      </c>
      <c r="O179" s="8" t="s">
        <v>41</v>
      </c>
      <c r="P179" s="23">
        <v>43355.0</v>
      </c>
      <c r="Q179" s="6" t="s">
        <v>1839</v>
      </c>
      <c r="R179" s="23">
        <v>47008.0</v>
      </c>
      <c r="S179" s="8" t="s">
        <v>143</v>
      </c>
      <c r="T179" s="8" t="s">
        <v>178</v>
      </c>
      <c r="U179" s="8" t="s">
        <v>142</v>
      </c>
      <c r="V179" s="8" t="s">
        <v>116</v>
      </c>
      <c r="W179" s="8" t="s">
        <v>3512</v>
      </c>
      <c r="X179" s="7">
        <v>5677.0</v>
      </c>
      <c r="Y179" s="4" t="str">
        <f t="shared" si="1"/>
        <v>Eni SpAAT MATURITYFIXEDUSDSr Unsecured</v>
      </c>
      <c r="Z179" s="4" t="str">
        <f>IFERROR(__xludf.DUMMYFUNCTION("FILTER(SLBs!$A$2:$A$293,SLBs!$AK$2:$AK$293=Y179)"),"#N/A")</f>
        <v>#N/A</v>
      </c>
    </row>
    <row r="180">
      <c r="A180" s="8">
        <v>179.0</v>
      </c>
      <c r="B180" s="8" t="s">
        <v>650</v>
      </c>
      <c r="C180" s="8" t="s">
        <v>653</v>
      </c>
      <c r="D180" s="8" t="s">
        <v>118</v>
      </c>
      <c r="E180" s="6" t="s">
        <v>2160</v>
      </c>
      <c r="F180" s="8" t="s">
        <v>41</v>
      </c>
      <c r="G180" s="8" t="s">
        <v>2191</v>
      </c>
      <c r="H180" s="31" t="s">
        <v>2192</v>
      </c>
      <c r="I180" s="8" t="s">
        <v>2193</v>
      </c>
      <c r="J180" s="8" t="s">
        <v>100</v>
      </c>
      <c r="K180" s="8" t="s">
        <v>51</v>
      </c>
      <c r="L180" s="6">
        <v>1.0E9</v>
      </c>
      <c r="M180" s="8" t="s">
        <v>47</v>
      </c>
      <c r="N180" s="8" t="s">
        <v>1812</v>
      </c>
      <c r="O180" s="8" t="s">
        <v>41</v>
      </c>
      <c r="P180" s="23">
        <v>43355.0</v>
      </c>
      <c r="Q180" s="6">
        <v>4.0</v>
      </c>
      <c r="R180" s="23">
        <v>45181.0</v>
      </c>
      <c r="S180" s="8" t="s">
        <v>143</v>
      </c>
      <c r="T180" s="8" t="s">
        <v>178</v>
      </c>
      <c r="U180" s="8" t="s">
        <v>142</v>
      </c>
      <c r="V180" s="8" t="s">
        <v>116</v>
      </c>
      <c r="W180" s="8" t="s">
        <v>3513</v>
      </c>
      <c r="X180" s="7">
        <v>5677.0</v>
      </c>
      <c r="Y180" s="4" t="str">
        <f t="shared" si="1"/>
        <v>Eni SpAAT MATURITYFIXEDUSDSr Unsecured</v>
      </c>
      <c r="Z180" s="4" t="str">
        <f>IFERROR(__xludf.DUMMYFUNCTION("FILTER(SLBs!$A$2:$A$293,SLBs!$AK$2:$AK$293=Y180)"),"#N/A")</f>
        <v>#N/A</v>
      </c>
    </row>
    <row r="181">
      <c r="A181" s="8">
        <v>180.0</v>
      </c>
      <c r="B181" s="8" t="s">
        <v>650</v>
      </c>
      <c r="C181" s="8" t="s">
        <v>653</v>
      </c>
      <c r="D181" s="8" t="s">
        <v>52</v>
      </c>
      <c r="E181" s="8" t="s">
        <v>81</v>
      </c>
      <c r="F181" s="8" t="s">
        <v>41</v>
      </c>
      <c r="G181" s="8" t="s">
        <v>2436</v>
      </c>
      <c r="H181" s="31" t="s">
        <v>2437</v>
      </c>
      <c r="I181" s="8" t="s">
        <v>2438</v>
      </c>
      <c r="J181" s="8" t="s">
        <v>100</v>
      </c>
      <c r="K181" s="8" t="s">
        <v>51</v>
      </c>
      <c r="L181" s="6">
        <v>1.09093E9</v>
      </c>
      <c r="M181" s="8" t="s">
        <v>47</v>
      </c>
      <c r="N181" s="8" t="s">
        <v>1777</v>
      </c>
      <c r="O181" s="8" t="s">
        <v>41</v>
      </c>
      <c r="P181" s="23">
        <v>43969.0</v>
      </c>
      <c r="Q181" s="6" t="s">
        <v>1791</v>
      </c>
      <c r="R181" s="23">
        <v>46160.0</v>
      </c>
      <c r="S181" s="8" t="s">
        <v>46</v>
      </c>
      <c r="T181" s="8" t="s">
        <v>298</v>
      </c>
      <c r="U181" s="8" t="s">
        <v>142</v>
      </c>
      <c r="V181" s="8" t="s">
        <v>48</v>
      </c>
      <c r="W181" s="8" t="s">
        <v>3514</v>
      </c>
      <c r="X181" s="7">
        <v>5246.0</v>
      </c>
      <c r="Y181" s="4" t="str">
        <f t="shared" si="1"/>
        <v>Eni SpAAT MATURITYFIXEDEURSr Unsecured</v>
      </c>
      <c r="Z181" s="4">
        <f>IFERROR(__xludf.DUMMYFUNCTION("FILTER(SLBs!$A$2:$A$293,SLBs!$AK$2:$AK$293=Y181)"),99.0)</f>
        <v>99</v>
      </c>
    </row>
    <row r="182">
      <c r="A182" s="8">
        <v>181.0</v>
      </c>
      <c r="B182" s="8" t="s">
        <v>650</v>
      </c>
      <c r="C182" s="8" t="s">
        <v>653</v>
      </c>
      <c r="D182" s="8" t="s">
        <v>52</v>
      </c>
      <c r="E182" s="8" t="s">
        <v>81</v>
      </c>
      <c r="F182" s="8" t="s">
        <v>41</v>
      </c>
      <c r="G182" s="8" t="s">
        <v>2439</v>
      </c>
      <c r="H182" s="31" t="s">
        <v>2440</v>
      </c>
      <c r="I182" s="8" t="s">
        <v>2441</v>
      </c>
      <c r="J182" s="8" t="s">
        <v>100</v>
      </c>
      <c r="K182" s="8" t="s">
        <v>51</v>
      </c>
      <c r="L182" s="6">
        <v>1.09093E9</v>
      </c>
      <c r="M182" s="8" t="s">
        <v>47</v>
      </c>
      <c r="N182" s="8" t="s">
        <v>1777</v>
      </c>
      <c r="O182" s="8" t="s">
        <v>41</v>
      </c>
      <c r="P182" s="23">
        <v>43969.0</v>
      </c>
      <c r="Q182" s="6">
        <v>2.0</v>
      </c>
      <c r="R182" s="23">
        <v>47986.0</v>
      </c>
      <c r="S182" s="8" t="s">
        <v>46</v>
      </c>
      <c r="T182" s="8" t="s">
        <v>298</v>
      </c>
      <c r="U182" s="8" t="s">
        <v>142</v>
      </c>
      <c r="V182" s="8" t="s">
        <v>48</v>
      </c>
      <c r="W182" s="8" t="s">
        <v>3515</v>
      </c>
      <c r="X182" s="7">
        <v>5246.0</v>
      </c>
      <c r="Y182" s="4" t="str">
        <f t="shared" si="1"/>
        <v>Eni SpAAT MATURITYFIXEDEURSr Unsecured</v>
      </c>
      <c r="Z182" s="4">
        <f>IFERROR(__xludf.DUMMYFUNCTION("FILTER(SLBs!$A$2:$A$293,SLBs!$AK$2:$AK$293=Y182)"),99.0)</f>
        <v>99</v>
      </c>
    </row>
    <row r="183">
      <c r="A183" s="8">
        <v>182.0</v>
      </c>
      <c r="B183" s="27" t="s">
        <v>650</v>
      </c>
      <c r="C183" s="27" t="s">
        <v>653</v>
      </c>
      <c r="D183" s="27" t="s">
        <v>52</v>
      </c>
      <c r="E183" s="27" t="s">
        <v>81</v>
      </c>
      <c r="F183" s="27" t="s">
        <v>41</v>
      </c>
      <c r="G183" s="27" t="s">
        <v>2773</v>
      </c>
      <c r="H183" s="31" t="s">
        <v>2774</v>
      </c>
      <c r="I183" s="27" t="s">
        <v>2775</v>
      </c>
      <c r="J183" s="27" t="s">
        <v>100</v>
      </c>
      <c r="K183" s="27" t="s">
        <v>51</v>
      </c>
      <c r="L183" s="32">
        <v>1.27917E9</v>
      </c>
      <c r="M183" s="27" t="s">
        <v>47</v>
      </c>
      <c r="N183" s="27" t="s">
        <v>1777</v>
      </c>
      <c r="O183" s="27" t="s">
        <v>41</v>
      </c>
      <c r="P183" s="33">
        <v>41464.0</v>
      </c>
      <c r="Q183" s="32" t="s">
        <v>1904</v>
      </c>
      <c r="R183" s="33">
        <v>45117.0</v>
      </c>
      <c r="S183" s="27" t="s">
        <v>46</v>
      </c>
      <c r="T183" s="27" t="s">
        <v>298</v>
      </c>
      <c r="U183" s="27" t="s">
        <v>142</v>
      </c>
      <c r="V183" s="27" t="s">
        <v>48</v>
      </c>
      <c r="W183" s="27" t="s">
        <v>3516</v>
      </c>
      <c r="X183" s="27" t="s">
        <v>81</v>
      </c>
      <c r="Y183" s="4" t="str">
        <f t="shared" si="1"/>
        <v>Eni SpAAT MATURITYFIXEDEURSr Unsecured</v>
      </c>
      <c r="Z183" s="4">
        <f>IFERROR(__xludf.DUMMYFUNCTION("FILTER(SLBs!$A$2:$A$293,SLBs!$AK$2:$AK$293=Y183)"),99.0)</f>
        <v>99</v>
      </c>
    </row>
    <row r="184">
      <c r="A184" s="8">
        <v>183.0</v>
      </c>
      <c r="B184" s="27" t="s">
        <v>650</v>
      </c>
      <c r="C184" s="27" t="s">
        <v>653</v>
      </c>
      <c r="D184" s="27" t="s">
        <v>52</v>
      </c>
      <c r="E184" s="27" t="s">
        <v>81</v>
      </c>
      <c r="F184" s="27" t="s">
        <v>41</v>
      </c>
      <c r="G184" s="27" t="s">
        <v>2782</v>
      </c>
      <c r="H184" s="31" t="s">
        <v>2783</v>
      </c>
      <c r="I184" s="27" t="s">
        <v>2784</v>
      </c>
      <c r="J184" s="27" t="s">
        <v>100</v>
      </c>
      <c r="K184" s="27" t="s">
        <v>51</v>
      </c>
      <c r="L184" s="32">
        <v>1.597272E9</v>
      </c>
      <c r="M184" s="27" t="s">
        <v>47</v>
      </c>
      <c r="N184" s="27" t="s">
        <v>1777</v>
      </c>
      <c r="O184" s="27" t="s">
        <v>41</v>
      </c>
      <c r="P184" s="33">
        <v>41529.0</v>
      </c>
      <c r="Q184" s="32" t="s">
        <v>2485</v>
      </c>
      <c r="R184" s="33">
        <v>45912.0</v>
      </c>
      <c r="S184" s="27" t="s">
        <v>46</v>
      </c>
      <c r="T184" s="27" t="s">
        <v>298</v>
      </c>
      <c r="U184" s="27" t="s">
        <v>142</v>
      </c>
      <c r="V184" s="27" t="s">
        <v>48</v>
      </c>
      <c r="W184" s="27" t="s">
        <v>3517</v>
      </c>
      <c r="X184" s="27" t="s">
        <v>81</v>
      </c>
      <c r="Y184" s="4" t="str">
        <f t="shared" si="1"/>
        <v>Eni SpAAT MATURITYFIXEDEURSr Unsecured</v>
      </c>
      <c r="Z184" s="4">
        <f>IFERROR(__xludf.DUMMYFUNCTION("FILTER(SLBs!$A$2:$A$293,SLBs!$AK$2:$AK$293=Y184)"),99.0)</f>
        <v>99</v>
      </c>
    </row>
    <row r="185">
      <c r="A185" s="8">
        <v>184.0</v>
      </c>
      <c r="B185" s="27" t="s">
        <v>650</v>
      </c>
      <c r="C185" s="27" t="s">
        <v>653</v>
      </c>
      <c r="D185" s="27" t="s">
        <v>52</v>
      </c>
      <c r="E185" s="32" t="s">
        <v>2806</v>
      </c>
      <c r="F185" s="27" t="s">
        <v>41</v>
      </c>
      <c r="G185" s="27" t="s">
        <v>2807</v>
      </c>
      <c r="H185" s="31" t="s">
        <v>2808</v>
      </c>
      <c r="I185" s="27" t="s">
        <v>2809</v>
      </c>
      <c r="J185" s="27" t="s">
        <v>100</v>
      </c>
      <c r="K185" s="27" t="s">
        <v>51</v>
      </c>
      <c r="L185" s="32">
        <v>1.36632E9</v>
      </c>
      <c r="M185" s="27" t="s">
        <v>47</v>
      </c>
      <c r="N185" s="27" t="s">
        <v>1777</v>
      </c>
      <c r="O185" s="27" t="s">
        <v>41</v>
      </c>
      <c r="P185" s="33">
        <v>41667.0</v>
      </c>
      <c r="Q185" s="34">
        <v>3625.0</v>
      </c>
      <c r="R185" s="33">
        <v>47147.0</v>
      </c>
      <c r="S185" s="27" t="s">
        <v>46</v>
      </c>
      <c r="T185" s="27" t="s">
        <v>298</v>
      </c>
      <c r="U185" s="27" t="s">
        <v>142</v>
      </c>
      <c r="V185" s="27" t="s">
        <v>48</v>
      </c>
      <c r="W185" s="27" t="s">
        <v>3518</v>
      </c>
      <c r="X185" s="27" t="s">
        <v>81</v>
      </c>
      <c r="Y185" s="4" t="str">
        <f t="shared" si="1"/>
        <v>Eni SpAAT MATURITYFIXEDEURSr Unsecured</v>
      </c>
      <c r="Z185" s="4">
        <f>IFERROR(__xludf.DUMMYFUNCTION("FILTER(SLBs!$A$2:$A$293,SLBs!$AK$2:$AK$293=Y185)"),99.0)</f>
        <v>99</v>
      </c>
    </row>
    <row r="186">
      <c r="A186" s="8">
        <v>185.0</v>
      </c>
      <c r="B186" s="27" t="s">
        <v>650</v>
      </c>
      <c r="C186" s="27" t="s">
        <v>653</v>
      </c>
      <c r="D186" s="27" t="s">
        <v>52</v>
      </c>
      <c r="E186" s="34">
        <v>1573.0</v>
      </c>
      <c r="F186" s="27" t="s">
        <v>41</v>
      </c>
      <c r="G186" s="27" t="s">
        <v>2905</v>
      </c>
      <c r="H186" s="31" t="s">
        <v>2906</v>
      </c>
      <c r="I186" s="27" t="s">
        <v>2907</v>
      </c>
      <c r="J186" s="27" t="s">
        <v>100</v>
      </c>
      <c r="K186" s="27" t="s">
        <v>51</v>
      </c>
      <c r="L186" s="32">
        <v>1.13326E9</v>
      </c>
      <c r="M186" s="27" t="s">
        <v>47</v>
      </c>
      <c r="N186" s="27" t="s">
        <v>1777</v>
      </c>
      <c r="O186" s="27" t="s">
        <v>41</v>
      </c>
      <c r="P186" s="33">
        <v>42037.0</v>
      </c>
      <c r="Q186" s="32" t="s">
        <v>1782</v>
      </c>
      <c r="R186" s="33">
        <v>46055.0</v>
      </c>
      <c r="S186" s="27" t="s">
        <v>46</v>
      </c>
      <c r="T186" s="27" t="s">
        <v>298</v>
      </c>
      <c r="U186" s="27" t="s">
        <v>142</v>
      </c>
      <c r="V186" s="27" t="s">
        <v>48</v>
      </c>
      <c r="W186" s="27" t="s">
        <v>3519</v>
      </c>
      <c r="X186" s="27" t="s">
        <v>81</v>
      </c>
      <c r="Y186" s="4" t="str">
        <f t="shared" si="1"/>
        <v>Eni SpAAT MATURITYFIXEDEURSr Unsecured</v>
      </c>
      <c r="Z186" s="4">
        <f>IFERROR(__xludf.DUMMYFUNCTION("FILTER(SLBs!$A$2:$A$293,SLBs!$AK$2:$AK$293=Y186)"),99.0)</f>
        <v>99</v>
      </c>
    </row>
    <row r="187">
      <c r="A187" s="8">
        <v>186.0</v>
      </c>
      <c r="B187" s="27" t="s">
        <v>650</v>
      </c>
      <c r="C187" s="27" t="s">
        <v>653</v>
      </c>
      <c r="D187" s="27" t="s">
        <v>52</v>
      </c>
      <c r="E187" s="27" t="s">
        <v>81</v>
      </c>
      <c r="F187" s="27" t="s">
        <v>41</v>
      </c>
      <c r="G187" s="27" t="s">
        <v>2980</v>
      </c>
      <c r="H187" s="31" t="s">
        <v>2981</v>
      </c>
      <c r="I187" s="27" t="s">
        <v>2982</v>
      </c>
      <c r="J187" s="27" t="s">
        <v>100</v>
      </c>
      <c r="K187" s="27" t="s">
        <v>51</v>
      </c>
      <c r="L187" s="32">
        <v>7.93219E8</v>
      </c>
      <c r="M187" s="27" t="s">
        <v>47</v>
      </c>
      <c r="N187" s="27" t="s">
        <v>1777</v>
      </c>
      <c r="O187" s="27" t="s">
        <v>41</v>
      </c>
      <c r="P187" s="33">
        <v>42507.0</v>
      </c>
      <c r="Q187" s="32" t="s">
        <v>1874</v>
      </c>
      <c r="R187" s="33">
        <v>44698.0</v>
      </c>
      <c r="S187" s="27" t="s">
        <v>46</v>
      </c>
      <c r="T187" s="27" t="s">
        <v>298</v>
      </c>
      <c r="U187" s="27" t="s">
        <v>142</v>
      </c>
      <c r="V187" s="27" t="s">
        <v>48</v>
      </c>
      <c r="W187" s="27" t="s">
        <v>3520</v>
      </c>
      <c r="X187" s="27" t="s">
        <v>81</v>
      </c>
      <c r="Y187" s="4" t="str">
        <f t="shared" si="1"/>
        <v>Eni SpAAT MATURITYFIXEDEURSr Unsecured</v>
      </c>
      <c r="Z187" s="4">
        <f>IFERROR(__xludf.DUMMYFUNCTION("FILTER(SLBs!$A$2:$A$293,SLBs!$AK$2:$AK$293=Y187)"),99.0)</f>
        <v>99</v>
      </c>
    </row>
    <row r="188">
      <c r="A188" s="8">
        <v>187.0</v>
      </c>
      <c r="B188" s="27" t="s">
        <v>650</v>
      </c>
      <c r="C188" s="27" t="s">
        <v>653</v>
      </c>
      <c r="D188" s="27" t="s">
        <v>52</v>
      </c>
      <c r="E188" s="34">
        <v>1743.0</v>
      </c>
      <c r="F188" s="27" t="s">
        <v>41</v>
      </c>
      <c r="G188" s="27" t="s">
        <v>2984</v>
      </c>
      <c r="H188" s="31" t="s">
        <v>2985</v>
      </c>
      <c r="I188" s="27" t="s">
        <v>2986</v>
      </c>
      <c r="J188" s="27" t="s">
        <v>100</v>
      </c>
      <c r="K188" s="27" t="s">
        <v>51</v>
      </c>
      <c r="L188" s="32">
        <v>9.06536E8</v>
      </c>
      <c r="M188" s="27" t="s">
        <v>47</v>
      </c>
      <c r="N188" s="27" t="s">
        <v>1777</v>
      </c>
      <c r="O188" s="27" t="s">
        <v>41</v>
      </c>
      <c r="P188" s="33">
        <v>42507.0</v>
      </c>
      <c r="Q188" s="34">
        <v>1625.0</v>
      </c>
      <c r="R188" s="33">
        <v>46890.0</v>
      </c>
      <c r="S188" s="27" t="s">
        <v>46</v>
      </c>
      <c r="T188" s="27" t="s">
        <v>298</v>
      </c>
      <c r="U188" s="27" t="s">
        <v>142</v>
      </c>
      <c r="V188" s="27" t="s">
        <v>48</v>
      </c>
      <c r="W188" s="27" t="s">
        <v>3521</v>
      </c>
      <c r="X188" s="27" t="s">
        <v>81</v>
      </c>
      <c r="Y188" s="4" t="str">
        <f t="shared" si="1"/>
        <v>Eni SpAAT MATURITYFIXEDEURSr Unsecured</v>
      </c>
      <c r="Z188" s="4">
        <f>IFERROR(__xludf.DUMMYFUNCTION("FILTER(SLBs!$A$2:$A$293,SLBs!$AK$2:$AK$293=Y188)"),99.0)</f>
        <v>99</v>
      </c>
    </row>
    <row r="189">
      <c r="A189" s="8">
        <v>188.0</v>
      </c>
      <c r="B189" s="8" t="s">
        <v>650</v>
      </c>
      <c r="C189" s="8" t="s">
        <v>653</v>
      </c>
      <c r="D189" s="8" t="s">
        <v>52</v>
      </c>
      <c r="E189" s="8" t="s">
        <v>81</v>
      </c>
      <c r="F189" s="8" t="s">
        <v>41</v>
      </c>
      <c r="G189" s="8" t="s">
        <v>3062</v>
      </c>
      <c r="H189" s="31" t="s">
        <v>3063</v>
      </c>
      <c r="I189" s="8" t="s">
        <v>3064</v>
      </c>
      <c r="J189" s="8" t="s">
        <v>100</v>
      </c>
      <c r="K189" s="8" t="s">
        <v>51</v>
      </c>
      <c r="L189" s="6">
        <v>1.005921E9</v>
      </c>
      <c r="M189" s="8" t="s">
        <v>47</v>
      </c>
      <c r="N189" s="8" t="s">
        <v>1777</v>
      </c>
      <c r="O189" s="8" t="s">
        <v>41</v>
      </c>
      <c r="P189" s="23">
        <v>42632.0</v>
      </c>
      <c r="Q189" s="7">
        <v>625.0</v>
      </c>
      <c r="R189" s="23">
        <v>45554.0</v>
      </c>
      <c r="S189" s="8" t="s">
        <v>46</v>
      </c>
      <c r="T189" s="8" t="s">
        <v>298</v>
      </c>
      <c r="U189" s="8" t="s">
        <v>142</v>
      </c>
      <c r="V189" s="8" t="s">
        <v>48</v>
      </c>
      <c r="W189" s="8" t="s">
        <v>3522</v>
      </c>
      <c r="X189" s="7">
        <v>3219.0</v>
      </c>
      <c r="Y189" s="4" t="str">
        <f t="shared" si="1"/>
        <v>Eni SpAAT MATURITYFIXEDEURSr Unsecured</v>
      </c>
      <c r="Z189" s="4">
        <f>IFERROR(__xludf.DUMMYFUNCTION("FILTER(SLBs!$A$2:$A$293,SLBs!$AK$2:$AK$293=Y189)"),99.0)</f>
        <v>99</v>
      </c>
    </row>
    <row r="190">
      <c r="A190" s="8">
        <v>189.0</v>
      </c>
      <c r="B190" s="8" t="s">
        <v>650</v>
      </c>
      <c r="C190" s="8" t="s">
        <v>653</v>
      </c>
      <c r="D190" s="8" t="s">
        <v>52</v>
      </c>
      <c r="E190" s="8" t="s">
        <v>81</v>
      </c>
      <c r="F190" s="8" t="s">
        <v>41</v>
      </c>
      <c r="G190" s="8" t="s">
        <v>3066</v>
      </c>
      <c r="H190" s="31" t="s">
        <v>3067</v>
      </c>
      <c r="I190" s="8" t="s">
        <v>3068</v>
      </c>
      <c r="J190" s="8" t="s">
        <v>100</v>
      </c>
      <c r="K190" s="8" t="s">
        <v>51</v>
      </c>
      <c r="L190" s="6">
        <v>6.70614E8</v>
      </c>
      <c r="M190" s="8" t="s">
        <v>47</v>
      </c>
      <c r="N190" s="8" t="s">
        <v>1777</v>
      </c>
      <c r="O190" s="8" t="s">
        <v>41</v>
      </c>
      <c r="P190" s="23">
        <v>42632.0</v>
      </c>
      <c r="Q190" s="7">
        <v>1125.0</v>
      </c>
      <c r="R190" s="23">
        <v>47015.0</v>
      </c>
      <c r="S190" s="8" t="s">
        <v>46</v>
      </c>
      <c r="T190" s="8" t="s">
        <v>298</v>
      </c>
      <c r="U190" s="8" t="s">
        <v>142</v>
      </c>
      <c r="V190" s="8" t="s">
        <v>48</v>
      </c>
      <c r="W190" s="8" t="s">
        <v>3523</v>
      </c>
      <c r="X190" s="7">
        <v>3219.0</v>
      </c>
      <c r="Y190" s="4" t="str">
        <f t="shared" si="1"/>
        <v>Eni SpAAT MATURITYFIXEDEURSr Unsecured</v>
      </c>
      <c r="Z190" s="4">
        <f>IFERROR(__xludf.DUMMYFUNCTION("FILTER(SLBs!$A$2:$A$293,SLBs!$AK$2:$AK$293=Y190)"),99.0)</f>
        <v>99</v>
      </c>
    </row>
    <row r="191">
      <c r="A191" s="8">
        <v>190.0</v>
      </c>
      <c r="B191" s="8" t="s">
        <v>650</v>
      </c>
      <c r="C191" s="8" t="s">
        <v>653</v>
      </c>
      <c r="D191" s="8" t="s">
        <v>52</v>
      </c>
      <c r="E191" s="8" t="s">
        <v>81</v>
      </c>
      <c r="F191" s="8" t="s">
        <v>41</v>
      </c>
      <c r="G191" s="8" t="s">
        <v>3107</v>
      </c>
      <c r="H191" s="31" t="s">
        <v>3108</v>
      </c>
      <c r="I191" s="8" t="s">
        <v>3109</v>
      </c>
      <c r="J191" s="8" t="s">
        <v>100</v>
      </c>
      <c r="K191" s="8" t="s">
        <v>51</v>
      </c>
      <c r="L191" s="6">
        <v>8.5251E8</v>
      </c>
      <c r="M191" s="8" t="s">
        <v>47</v>
      </c>
      <c r="N191" s="8" t="s">
        <v>1777</v>
      </c>
      <c r="O191" s="8" t="s">
        <v>41</v>
      </c>
      <c r="P191" s="23">
        <v>42265.0</v>
      </c>
      <c r="Q191" s="6" t="s">
        <v>1883</v>
      </c>
      <c r="R191" s="23">
        <v>45309.0</v>
      </c>
      <c r="S191" s="8" t="s">
        <v>46</v>
      </c>
      <c r="T191" s="8" t="s">
        <v>298</v>
      </c>
      <c r="U191" s="8" t="s">
        <v>142</v>
      </c>
      <c r="V191" s="8" t="s">
        <v>48</v>
      </c>
      <c r="W191" s="8" t="s">
        <v>3524</v>
      </c>
      <c r="X191" s="8" t="s">
        <v>81</v>
      </c>
      <c r="Y191" s="4" t="str">
        <f t="shared" si="1"/>
        <v>Eni SpAAT MATURITYFIXEDEURSr Unsecured</v>
      </c>
      <c r="Z191" s="4">
        <f>IFERROR(__xludf.DUMMYFUNCTION("FILTER(SLBs!$A$2:$A$293,SLBs!$AK$2:$AK$293=Y191)"),99.0)</f>
        <v>99</v>
      </c>
    </row>
    <row r="192">
      <c r="A192" s="8">
        <v>191.0</v>
      </c>
      <c r="B192" s="8" t="s">
        <v>650</v>
      </c>
      <c r="C192" s="8" t="s">
        <v>653</v>
      </c>
      <c r="D192" s="8" t="s">
        <v>52</v>
      </c>
      <c r="E192" s="8" t="s">
        <v>81</v>
      </c>
      <c r="F192" s="8" t="s">
        <v>41</v>
      </c>
      <c r="G192" s="8" t="s">
        <v>3165</v>
      </c>
      <c r="H192" s="31" t="s">
        <v>3166</v>
      </c>
      <c r="I192" s="8" t="s">
        <v>3167</v>
      </c>
      <c r="J192" s="8" t="s">
        <v>100</v>
      </c>
      <c r="K192" s="8" t="s">
        <v>51</v>
      </c>
      <c r="L192" s="6">
        <v>1.1051E9</v>
      </c>
      <c r="M192" s="8" t="s">
        <v>47</v>
      </c>
      <c r="N192" s="8" t="s">
        <v>1777</v>
      </c>
      <c r="O192" s="8" t="s">
        <v>41</v>
      </c>
      <c r="P192" s="23">
        <v>43853.0</v>
      </c>
      <c r="Q192" s="7">
        <v>625.0</v>
      </c>
      <c r="R192" s="23">
        <v>47506.0</v>
      </c>
      <c r="S192" s="8" t="s">
        <v>46</v>
      </c>
      <c r="T192" s="8" t="s">
        <v>298</v>
      </c>
      <c r="U192" s="8" t="s">
        <v>142</v>
      </c>
      <c r="V192" s="8" t="s">
        <v>48</v>
      </c>
      <c r="W192" s="8" t="s">
        <v>3525</v>
      </c>
      <c r="X192" s="7">
        <v>5519.0</v>
      </c>
      <c r="Y192" s="4" t="str">
        <f t="shared" si="1"/>
        <v>Eni SpAAT MATURITYFIXEDEURSr Unsecured</v>
      </c>
      <c r="Z192" s="4">
        <f>IFERROR(__xludf.DUMMYFUNCTION("FILTER(SLBs!$A$2:$A$293,SLBs!$AK$2:$AK$293=Y192)"),99.0)</f>
        <v>99</v>
      </c>
    </row>
    <row r="193">
      <c r="A193" s="8">
        <v>192.0</v>
      </c>
      <c r="B193" s="8" t="s">
        <v>650</v>
      </c>
      <c r="C193" s="8" t="s">
        <v>653</v>
      </c>
      <c r="D193" s="8" t="s">
        <v>52</v>
      </c>
      <c r="E193" s="8" t="s">
        <v>81</v>
      </c>
      <c r="F193" s="8" t="s">
        <v>41</v>
      </c>
      <c r="G193" s="8" t="s">
        <v>3280</v>
      </c>
      <c r="H193" s="31" t="s">
        <v>3281</v>
      </c>
      <c r="I193" s="8" t="s">
        <v>3282</v>
      </c>
      <c r="J193" s="8" t="s">
        <v>100</v>
      </c>
      <c r="K193" s="8" t="s">
        <v>51</v>
      </c>
      <c r="L193" s="6">
        <v>8.28795E8</v>
      </c>
      <c r="M193" s="8" t="s">
        <v>47</v>
      </c>
      <c r="N193" s="8" t="s">
        <v>1777</v>
      </c>
      <c r="O193" s="8" t="s">
        <v>41</v>
      </c>
      <c r="P193" s="23">
        <v>43749.0</v>
      </c>
      <c r="Q193" s="6">
        <v>1.0</v>
      </c>
      <c r="R193" s="23">
        <v>49228.0</v>
      </c>
      <c r="S193" s="8" t="s">
        <v>46</v>
      </c>
      <c r="T193" s="8" t="s">
        <v>298</v>
      </c>
      <c r="U193" s="8" t="s">
        <v>142</v>
      </c>
      <c r="V193" s="8" t="s">
        <v>48</v>
      </c>
      <c r="W193" s="8" t="s">
        <v>3526</v>
      </c>
      <c r="X193" s="7">
        <v>8665.0</v>
      </c>
      <c r="Y193" s="4" t="str">
        <f t="shared" si="1"/>
        <v>Eni SpAAT MATURITYFIXEDEURSr Unsecured</v>
      </c>
      <c r="Z193" s="4">
        <f>IFERROR(__xludf.DUMMYFUNCTION("FILTER(SLBs!$A$2:$A$293,SLBs!$AK$2:$AK$293=Y193)"),99.0)</f>
        <v>99</v>
      </c>
    </row>
    <row r="194">
      <c r="A194" s="8">
        <v>193.0</v>
      </c>
      <c r="B194" s="8" t="s">
        <v>650</v>
      </c>
      <c r="C194" s="8" t="s">
        <v>653</v>
      </c>
      <c r="D194" s="8" t="s">
        <v>118</v>
      </c>
      <c r="E194" s="7">
        <v>4282.0</v>
      </c>
      <c r="F194" s="8" t="s">
        <v>41</v>
      </c>
      <c r="G194" s="8" t="s">
        <v>3287</v>
      </c>
      <c r="H194" s="31" t="s">
        <v>3288</v>
      </c>
      <c r="I194" s="8" t="s">
        <v>3289</v>
      </c>
      <c r="J194" s="8" t="s">
        <v>100</v>
      </c>
      <c r="K194" s="8" t="s">
        <v>51</v>
      </c>
      <c r="L194" s="6">
        <v>1.0E9</v>
      </c>
      <c r="M194" s="8" t="s">
        <v>47</v>
      </c>
      <c r="N194" s="8" t="s">
        <v>1812</v>
      </c>
      <c r="O194" s="8" t="s">
        <v>41</v>
      </c>
      <c r="P194" s="23">
        <v>43594.0</v>
      </c>
      <c r="Q194" s="6" t="s">
        <v>1945</v>
      </c>
      <c r="R194" s="23">
        <v>47247.0</v>
      </c>
      <c r="S194" s="8" t="s">
        <v>115</v>
      </c>
      <c r="T194" s="8" t="s">
        <v>298</v>
      </c>
      <c r="U194" s="8" t="s">
        <v>44</v>
      </c>
      <c r="V194" s="8" t="s">
        <v>116</v>
      </c>
      <c r="W194" s="8" t="s">
        <v>3527</v>
      </c>
      <c r="X194" s="7">
        <v>5981.0</v>
      </c>
      <c r="Y194" s="4" t="str">
        <f t="shared" si="1"/>
        <v>Eni SpACALLABLEFIXEDUSDSr Unsecured</v>
      </c>
      <c r="Z194" s="4" t="str">
        <f>IFERROR(__xludf.DUMMYFUNCTION("FILTER(SLBs!$A$2:$A$293,SLBs!$AK$2:$AK$293=Y194)"),"#N/A")</f>
        <v>#N/A</v>
      </c>
    </row>
    <row r="195">
      <c r="A195" s="8">
        <v>194.0</v>
      </c>
      <c r="B195" s="8" t="s">
        <v>650</v>
      </c>
      <c r="C195" s="8" t="s">
        <v>653</v>
      </c>
      <c r="D195" s="8" t="s">
        <v>118</v>
      </c>
      <c r="E195" s="7">
        <v>4282.0</v>
      </c>
      <c r="F195" s="8" t="s">
        <v>41</v>
      </c>
      <c r="G195" s="8" t="s">
        <v>3290</v>
      </c>
      <c r="H195" s="31" t="s">
        <v>3291</v>
      </c>
      <c r="I195" s="8" t="s">
        <v>3292</v>
      </c>
      <c r="J195" s="8" t="s">
        <v>100</v>
      </c>
      <c r="K195" s="8" t="s">
        <v>51</v>
      </c>
      <c r="L195" s="6">
        <v>1.0E9</v>
      </c>
      <c r="M195" s="8" t="s">
        <v>47</v>
      </c>
      <c r="N195" s="8" t="s">
        <v>1812</v>
      </c>
      <c r="O195" s="8" t="s">
        <v>41</v>
      </c>
      <c r="P195" s="23">
        <v>43594.0</v>
      </c>
      <c r="Q195" s="6" t="s">
        <v>1945</v>
      </c>
      <c r="R195" s="23">
        <v>47247.0</v>
      </c>
      <c r="S195" s="8" t="s">
        <v>125</v>
      </c>
      <c r="T195" s="8" t="s">
        <v>298</v>
      </c>
      <c r="U195" s="8" t="s">
        <v>44</v>
      </c>
      <c r="V195" s="8" t="s">
        <v>116</v>
      </c>
      <c r="W195" s="8" t="s">
        <v>3528</v>
      </c>
      <c r="X195" s="7">
        <v>5981.0</v>
      </c>
      <c r="Y195" s="4" t="str">
        <f t="shared" si="1"/>
        <v>Eni SpACALLABLEFIXEDUSDSr Unsecured</v>
      </c>
      <c r="Z195" s="4" t="str">
        <f>IFERROR(__xludf.DUMMYFUNCTION("FILTER(SLBs!$A$2:$A$293,SLBs!$AK$2:$AK$293=Y195)"),"#N/A")</f>
        <v>#N/A</v>
      </c>
    </row>
    <row r="196">
      <c r="A196" s="8">
        <v>195.0</v>
      </c>
      <c r="B196" s="8" t="s">
        <v>650</v>
      </c>
      <c r="C196" s="8" t="s">
        <v>653</v>
      </c>
      <c r="D196" s="8" t="s">
        <v>118</v>
      </c>
      <c r="E196" s="7">
        <v>4282.0</v>
      </c>
      <c r="F196" s="8" t="s">
        <v>41</v>
      </c>
      <c r="G196" s="8" t="s">
        <v>3297</v>
      </c>
      <c r="H196" s="31" t="s">
        <v>3298</v>
      </c>
      <c r="I196" s="8" t="s">
        <v>3299</v>
      </c>
      <c r="J196" s="8" t="s">
        <v>100</v>
      </c>
      <c r="K196" s="8" t="s">
        <v>51</v>
      </c>
      <c r="L196" s="6">
        <v>1.0E9</v>
      </c>
      <c r="M196" s="8" t="s">
        <v>47</v>
      </c>
      <c r="N196" s="8" t="s">
        <v>1812</v>
      </c>
      <c r="O196" s="8" t="s">
        <v>41</v>
      </c>
      <c r="P196" s="23">
        <v>43594.0</v>
      </c>
      <c r="Q196" s="6" t="s">
        <v>1945</v>
      </c>
      <c r="R196" s="23">
        <v>47247.0</v>
      </c>
      <c r="S196" s="8" t="s">
        <v>1587</v>
      </c>
      <c r="T196" s="8" t="s">
        <v>298</v>
      </c>
      <c r="U196" s="8" t="s">
        <v>44</v>
      </c>
      <c r="V196" s="8" t="s">
        <v>116</v>
      </c>
      <c r="W196" s="8" t="s">
        <v>3529</v>
      </c>
      <c r="X196" s="7">
        <v>5981.0</v>
      </c>
      <c r="Y196" s="4" t="str">
        <f t="shared" si="1"/>
        <v>Eni SpACALLABLEFIXEDUSDSr Unsecured</v>
      </c>
      <c r="Z196" s="4" t="str">
        <f>IFERROR(__xludf.DUMMYFUNCTION("FILTER(SLBs!$A$2:$A$293,SLBs!$AK$2:$AK$293=Y196)"),"#N/A")</f>
        <v>#N/A</v>
      </c>
    </row>
    <row r="197">
      <c r="A197" s="8">
        <v>196.0</v>
      </c>
      <c r="B197" s="8" t="s">
        <v>681</v>
      </c>
      <c r="C197" s="8" t="s">
        <v>684</v>
      </c>
      <c r="D197" s="8" t="s">
        <v>118</v>
      </c>
      <c r="E197" s="8" t="s">
        <v>81</v>
      </c>
      <c r="F197" s="8" t="s">
        <v>95</v>
      </c>
      <c r="G197" s="8" t="s">
        <v>1990</v>
      </c>
      <c r="H197" s="31" t="s">
        <v>1991</v>
      </c>
      <c r="I197" s="8" t="s">
        <v>1992</v>
      </c>
      <c r="J197" s="8" t="s">
        <v>117</v>
      </c>
      <c r="K197" s="8" t="s">
        <v>51</v>
      </c>
      <c r="L197" s="6">
        <v>1.23188E9</v>
      </c>
      <c r="M197" s="8" t="s">
        <v>47</v>
      </c>
      <c r="N197" s="8" t="s">
        <v>1937</v>
      </c>
      <c r="O197" s="8" t="s">
        <v>95</v>
      </c>
      <c r="P197" s="23">
        <v>43167.0</v>
      </c>
      <c r="Q197" s="7">
        <v>2625.0</v>
      </c>
      <c r="R197" s="23">
        <v>45823.0</v>
      </c>
      <c r="S197" s="8" t="s">
        <v>98</v>
      </c>
      <c r="T197" s="8" t="s">
        <v>117</v>
      </c>
      <c r="U197" s="8" t="s">
        <v>44</v>
      </c>
      <c r="V197" s="8" t="s">
        <v>48</v>
      </c>
      <c r="W197" s="8" t="s">
        <v>3530</v>
      </c>
      <c r="X197" s="7">
        <v>5797.0</v>
      </c>
      <c r="Y197" s="4" t="str">
        <f t="shared" si="1"/>
        <v>Faurecia SECALLABLEFIXEDEURSr Unsecured</v>
      </c>
      <c r="Z197" s="4">
        <f>IFERROR(__xludf.DUMMYFUNCTION("FILTER(SLBs!$A$2:$A$293,SLBs!$AK$2:$AK$293=Y197)"),104.0)</f>
        <v>104</v>
      </c>
    </row>
    <row r="198">
      <c r="A198" s="8">
        <v>197.0</v>
      </c>
      <c r="B198" s="8" t="s">
        <v>681</v>
      </c>
      <c r="C198" s="8" t="s">
        <v>684</v>
      </c>
      <c r="D198" s="8" t="s">
        <v>118</v>
      </c>
      <c r="E198" s="8" t="s">
        <v>81</v>
      </c>
      <c r="F198" s="8" t="s">
        <v>95</v>
      </c>
      <c r="G198" s="8" t="s">
        <v>2251</v>
      </c>
      <c r="H198" s="31" t="s">
        <v>98</v>
      </c>
      <c r="I198" s="8" t="s">
        <v>2252</v>
      </c>
      <c r="J198" s="8" t="s">
        <v>117</v>
      </c>
      <c r="K198" s="8" t="s">
        <v>159</v>
      </c>
      <c r="L198" s="6">
        <v>5.7006535E8</v>
      </c>
      <c r="M198" s="8" t="s">
        <v>47</v>
      </c>
      <c r="N198" s="8" t="s">
        <v>2254</v>
      </c>
      <c r="O198" s="8" t="s">
        <v>95</v>
      </c>
      <c r="P198" s="23">
        <v>43454.0</v>
      </c>
      <c r="Q198" s="6">
        <v>0.0</v>
      </c>
      <c r="R198" s="23">
        <v>44915.0</v>
      </c>
      <c r="S198" s="8" t="s">
        <v>458</v>
      </c>
      <c r="T198" s="8" t="s">
        <v>81</v>
      </c>
      <c r="U198" s="8" t="s">
        <v>142</v>
      </c>
      <c r="V198" s="8" t="s">
        <v>48</v>
      </c>
      <c r="W198" s="8" t="s">
        <v>3531</v>
      </c>
      <c r="X198" s="7">
        <v>7033.0</v>
      </c>
      <c r="Y198" s="4" t="str">
        <f t="shared" si="1"/>
        <v>Faurecia SEAT MATURITYFLOATINGEURSr Unsecured</v>
      </c>
      <c r="Z198" s="4" t="str">
        <f>IFERROR(__xludf.DUMMYFUNCTION("FILTER(SLBs!$A$2:$A$293,SLBs!$AK$2:$AK$293=Y198)"),"#REF!")</f>
        <v>#REF!</v>
      </c>
    </row>
    <row r="199">
      <c r="A199" s="8">
        <v>198.0</v>
      </c>
      <c r="B199" s="8" t="s">
        <v>681</v>
      </c>
      <c r="C199" s="8" t="s">
        <v>684</v>
      </c>
      <c r="D199" s="8" t="s">
        <v>118</v>
      </c>
      <c r="E199" s="8" t="s">
        <v>81</v>
      </c>
      <c r="F199" s="8" t="s">
        <v>95</v>
      </c>
      <c r="G199" s="8" t="s">
        <v>2255</v>
      </c>
      <c r="H199" s="31" t="s">
        <v>98</v>
      </c>
      <c r="I199" s="8" t="s">
        <v>2256</v>
      </c>
      <c r="J199" s="8" t="s">
        <v>117</v>
      </c>
      <c r="K199" s="8" t="s">
        <v>159</v>
      </c>
      <c r="L199" s="6">
        <v>8.0382079E8</v>
      </c>
      <c r="M199" s="8" t="s">
        <v>47</v>
      </c>
      <c r="N199" s="8" t="s">
        <v>2254</v>
      </c>
      <c r="O199" s="8" t="s">
        <v>95</v>
      </c>
      <c r="P199" s="23">
        <v>43454.0</v>
      </c>
      <c r="Q199" s="6">
        <v>0.0</v>
      </c>
      <c r="R199" s="23">
        <v>45646.0</v>
      </c>
      <c r="S199" s="8" t="s">
        <v>454</v>
      </c>
      <c r="T199" s="8" t="s">
        <v>81</v>
      </c>
      <c r="U199" s="8" t="s">
        <v>142</v>
      </c>
      <c r="V199" s="8" t="s">
        <v>48</v>
      </c>
      <c r="W199" s="8" t="s">
        <v>3532</v>
      </c>
      <c r="X199" s="7">
        <v>7033.0</v>
      </c>
      <c r="Y199" s="4" t="str">
        <f t="shared" si="1"/>
        <v>Faurecia SEAT MATURITYFLOATINGEURSr Unsecured</v>
      </c>
      <c r="Z199" s="4" t="str">
        <f>IFERROR(__xludf.DUMMYFUNCTION("FILTER(SLBs!$A$2:$A$293,SLBs!$AK$2:$AK$293=Y199)"),"#REF!")</f>
        <v>#REF!</v>
      </c>
    </row>
    <row r="200">
      <c r="A200" s="8">
        <v>199.0</v>
      </c>
      <c r="B200" s="8" t="s">
        <v>681</v>
      </c>
      <c r="C200" s="8" t="s">
        <v>684</v>
      </c>
      <c r="D200" s="8" t="s">
        <v>202</v>
      </c>
      <c r="E200" s="8" t="s">
        <v>81</v>
      </c>
      <c r="F200" s="8" t="s">
        <v>95</v>
      </c>
      <c r="G200" s="8" t="s">
        <v>2258</v>
      </c>
      <c r="H200" s="31" t="s">
        <v>98</v>
      </c>
      <c r="I200" s="8" t="s">
        <v>2259</v>
      </c>
      <c r="J200" s="8" t="s">
        <v>117</v>
      </c>
      <c r="K200" s="8" t="s">
        <v>159</v>
      </c>
      <c r="L200" s="6">
        <v>2.305E8</v>
      </c>
      <c r="M200" s="8" t="s">
        <v>47</v>
      </c>
      <c r="N200" s="8" t="s">
        <v>2254</v>
      </c>
      <c r="O200" s="8" t="s">
        <v>95</v>
      </c>
      <c r="P200" s="23">
        <v>43454.0</v>
      </c>
      <c r="Q200" s="6">
        <v>0.0</v>
      </c>
      <c r="R200" s="23">
        <v>45280.0</v>
      </c>
      <c r="S200" s="8" t="s">
        <v>171</v>
      </c>
      <c r="T200" s="8" t="s">
        <v>81</v>
      </c>
      <c r="U200" s="8" t="s">
        <v>142</v>
      </c>
      <c r="V200" s="8" t="s">
        <v>116</v>
      </c>
      <c r="W200" s="8" t="s">
        <v>3533</v>
      </c>
      <c r="X200" s="7">
        <v>7033.0</v>
      </c>
      <c r="Y200" s="4" t="str">
        <f t="shared" si="1"/>
        <v>Faurecia SEAT MATURITYFLOATINGUSDSr Unsecured</v>
      </c>
      <c r="Z200" s="4">
        <f>IFERROR(__xludf.DUMMYFUNCTION("FILTER(SLBs!$A$2:$A$293,SLBs!$AK$2:$AK$293=Y200)"),105.0)</f>
        <v>105</v>
      </c>
    </row>
    <row r="201">
      <c r="A201" s="8">
        <v>200.0</v>
      </c>
      <c r="B201" s="8" t="s">
        <v>681</v>
      </c>
      <c r="C201" s="8" t="s">
        <v>684</v>
      </c>
      <c r="D201" s="8" t="s">
        <v>118</v>
      </c>
      <c r="E201" s="8" t="s">
        <v>81</v>
      </c>
      <c r="F201" s="8" t="s">
        <v>95</v>
      </c>
      <c r="G201" s="8" t="s">
        <v>2313</v>
      </c>
      <c r="H201" s="31" t="s">
        <v>2314</v>
      </c>
      <c r="I201" s="8" t="s">
        <v>2315</v>
      </c>
      <c r="J201" s="8" t="s">
        <v>117</v>
      </c>
      <c r="K201" s="8" t="s">
        <v>51</v>
      </c>
      <c r="L201" s="6">
        <v>8.4405E8</v>
      </c>
      <c r="M201" s="8" t="s">
        <v>47</v>
      </c>
      <c r="N201" s="8" t="s">
        <v>1937</v>
      </c>
      <c r="O201" s="8" t="s">
        <v>95</v>
      </c>
      <c r="P201" s="23">
        <v>43551.0</v>
      </c>
      <c r="Q201" s="7">
        <v>3125.0</v>
      </c>
      <c r="R201" s="23">
        <v>46188.0</v>
      </c>
      <c r="S201" s="8" t="s">
        <v>98</v>
      </c>
      <c r="T201" s="8" t="s">
        <v>117</v>
      </c>
      <c r="U201" s="8" t="s">
        <v>44</v>
      </c>
      <c r="V201" s="8" t="s">
        <v>48</v>
      </c>
      <c r="W201" s="8" t="s">
        <v>3534</v>
      </c>
      <c r="X201" s="7">
        <v>6086.0</v>
      </c>
      <c r="Y201" s="4" t="str">
        <f t="shared" si="1"/>
        <v>Faurecia SECALLABLEFIXEDEURSr Unsecured</v>
      </c>
      <c r="Z201" s="4">
        <f>IFERROR(__xludf.DUMMYFUNCTION("FILTER(SLBs!$A$2:$A$293,SLBs!$AK$2:$AK$293=Y201)"),104.0)</f>
        <v>104</v>
      </c>
    </row>
    <row r="202">
      <c r="A202" s="8">
        <v>201.0</v>
      </c>
      <c r="B202" s="8" t="s">
        <v>681</v>
      </c>
      <c r="C202" s="8" t="s">
        <v>684</v>
      </c>
      <c r="D202" s="8" t="s">
        <v>118</v>
      </c>
      <c r="E202" s="6" t="s">
        <v>2485</v>
      </c>
      <c r="F202" s="8" t="s">
        <v>95</v>
      </c>
      <c r="G202" s="8" t="s">
        <v>2486</v>
      </c>
      <c r="H202" s="31" t="s">
        <v>2487</v>
      </c>
      <c r="I202" s="8" t="s">
        <v>2488</v>
      </c>
      <c r="J202" s="8" t="s">
        <v>117</v>
      </c>
      <c r="K202" s="8" t="s">
        <v>51</v>
      </c>
      <c r="L202" s="6">
        <v>8.25398E8</v>
      </c>
      <c r="M202" s="8" t="s">
        <v>47</v>
      </c>
      <c r="N202" s="8" t="s">
        <v>1812</v>
      </c>
      <c r="O202" s="8" t="s">
        <v>95</v>
      </c>
      <c r="P202" s="23">
        <v>44043.0</v>
      </c>
      <c r="Q202" s="6" t="s">
        <v>2485</v>
      </c>
      <c r="R202" s="23">
        <v>46919.0</v>
      </c>
      <c r="S202" s="8" t="s">
        <v>98</v>
      </c>
      <c r="T202" s="8" t="s">
        <v>117</v>
      </c>
      <c r="U202" s="8" t="s">
        <v>44</v>
      </c>
      <c r="V202" s="8" t="s">
        <v>48</v>
      </c>
      <c r="W202" s="8" t="s">
        <v>3535</v>
      </c>
      <c r="X202" s="7">
        <v>4627.0</v>
      </c>
      <c r="Y202" s="4" t="str">
        <f t="shared" si="1"/>
        <v>Faurecia SECALLABLEFIXEDEURSr Unsecured</v>
      </c>
      <c r="Z202" s="4">
        <f>IFERROR(__xludf.DUMMYFUNCTION("FILTER(SLBs!$A$2:$A$293,SLBs!$AK$2:$AK$293=Y202)"),104.0)</f>
        <v>104</v>
      </c>
    </row>
    <row r="203">
      <c r="A203" s="8">
        <v>202.0</v>
      </c>
      <c r="B203" s="8" t="s">
        <v>681</v>
      </c>
      <c r="C203" s="8" t="s">
        <v>684</v>
      </c>
      <c r="D203" s="8" t="s">
        <v>118</v>
      </c>
      <c r="E203" s="8" t="s">
        <v>81</v>
      </c>
      <c r="F203" s="8" t="s">
        <v>95</v>
      </c>
      <c r="G203" s="8" t="s">
        <v>3216</v>
      </c>
      <c r="H203" s="31" t="s">
        <v>3217</v>
      </c>
      <c r="I203" s="8" t="s">
        <v>3218</v>
      </c>
      <c r="J203" s="8" t="s">
        <v>117</v>
      </c>
      <c r="K203" s="8" t="s">
        <v>51</v>
      </c>
      <c r="L203" s="6">
        <v>9.790178E8</v>
      </c>
      <c r="M203" s="8" t="s">
        <v>47</v>
      </c>
      <c r="N203" s="8" t="s">
        <v>1937</v>
      </c>
      <c r="O203" s="8" t="s">
        <v>95</v>
      </c>
      <c r="P203" s="23">
        <v>43796.0</v>
      </c>
      <c r="Q203" s="7">
        <v>2375.0</v>
      </c>
      <c r="R203" s="23">
        <v>46553.0</v>
      </c>
      <c r="S203" s="8" t="s">
        <v>98</v>
      </c>
      <c r="T203" s="8" t="s">
        <v>117</v>
      </c>
      <c r="U203" s="8" t="s">
        <v>44</v>
      </c>
      <c r="V203" s="8" t="s">
        <v>48</v>
      </c>
      <c r="W203" s="8" t="s">
        <v>3536</v>
      </c>
      <c r="X203" s="7">
        <v>6546.0</v>
      </c>
      <c r="Y203" s="4" t="str">
        <f t="shared" si="1"/>
        <v>Faurecia SECALLABLEFIXEDEURSr Unsecured</v>
      </c>
      <c r="Z203" s="4">
        <f>IFERROR(__xludf.DUMMYFUNCTION("FILTER(SLBs!$A$2:$A$293,SLBs!$AK$2:$AK$293=Y203)"),104.0)</f>
        <v>104</v>
      </c>
    </row>
    <row r="204">
      <c r="A204" s="8">
        <v>203.0</v>
      </c>
      <c r="B204" s="8" t="s">
        <v>658</v>
      </c>
      <c r="C204" s="8" t="s">
        <v>661</v>
      </c>
      <c r="D204" s="8" t="s">
        <v>52</v>
      </c>
      <c r="E204" s="8" t="s">
        <v>81</v>
      </c>
      <c r="F204" s="8" t="s">
        <v>41</v>
      </c>
      <c r="G204" s="8" t="s">
        <v>1952</v>
      </c>
      <c r="H204" s="31" t="s">
        <v>1953</v>
      </c>
      <c r="I204" s="8" t="s">
        <v>1954</v>
      </c>
      <c r="J204" s="8" t="s">
        <v>50</v>
      </c>
      <c r="K204" s="8" t="s">
        <v>51</v>
      </c>
      <c r="L204" s="6">
        <v>5.86195E7</v>
      </c>
      <c r="M204" s="8" t="s">
        <v>47</v>
      </c>
      <c r="N204" s="8" t="s">
        <v>98</v>
      </c>
      <c r="O204" s="8" t="s">
        <v>41</v>
      </c>
      <c r="P204" s="23">
        <v>43014.0</v>
      </c>
      <c r="Q204" s="7">
        <v>2747.0</v>
      </c>
      <c r="R204" s="23">
        <v>45571.0</v>
      </c>
      <c r="S204" s="8" t="s">
        <v>98</v>
      </c>
      <c r="T204" s="8" t="s">
        <v>81</v>
      </c>
      <c r="U204" s="8" t="s">
        <v>142</v>
      </c>
      <c r="V204" s="8" t="s">
        <v>48</v>
      </c>
      <c r="W204" s="8" t="s">
        <v>3537</v>
      </c>
      <c r="X204" s="7">
        <v>4357.0</v>
      </c>
      <c r="Y204" s="4" t="str">
        <f t="shared" si="1"/>
        <v>FIS Fabbrica Italiana Sintetici SpAAT MATURITYFIXEDEURSr Unsecured</v>
      </c>
      <c r="Z204" s="4" t="str">
        <f>IFERROR(__xludf.DUMMYFUNCTION("FILTER(SLBs!$A$2:$A$293,SLBs!$AK$2:$AK$293=Y204)"),"#N/A")</f>
        <v>#N/A</v>
      </c>
    </row>
    <row r="205">
      <c r="A205" s="8">
        <v>204.0</v>
      </c>
      <c r="B205" s="8" t="s">
        <v>722</v>
      </c>
      <c r="C205" s="8" t="s">
        <v>725</v>
      </c>
      <c r="D205" s="8" t="s">
        <v>118</v>
      </c>
      <c r="E205" s="8" t="s">
        <v>81</v>
      </c>
      <c r="F205" s="8" t="s">
        <v>212</v>
      </c>
      <c r="G205" s="8" t="s">
        <v>2340</v>
      </c>
      <c r="H205" s="31" t="s">
        <v>98</v>
      </c>
      <c r="I205" s="8" t="s">
        <v>2341</v>
      </c>
      <c r="J205" s="8" t="s">
        <v>50</v>
      </c>
      <c r="K205" s="8" t="s">
        <v>51</v>
      </c>
      <c r="L205" s="26"/>
      <c r="M205" s="8" t="s">
        <v>744</v>
      </c>
      <c r="N205" s="8" t="s">
        <v>98</v>
      </c>
      <c r="O205" s="8" t="s">
        <v>212</v>
      </c>
      <c r="P205" s="23">
        <v>43557.0</v>
      </c>
      <c r="Q205" s="6">
        <v>5.0</v>
      </c>
      <c r="R205" s="23">
        <v>45384.0</v>
      </c>
      <c r="S205" s="8" t="s">
        <v>98</v>
      </c>
      <c r="T205" s="8" t="s">
        <v>81</v>
      </c>
      <c r="U205" s="8" t="s">
        <v>142</v>
      </c>
      <c r="V205" s="8" t="s">
        <v>116</v>
      </c>
      <c r="W205" s="8" t="s">
        <v>3538</v>
      </c>
      <c r="X205" s="7">
        <v>6071.0</v>
      </c>
      <c r="Y205" s="4" t="str">
        <f t="shared" si="1"/>
        <v>Fritz Draexlmaier GmbH &amp; Co KGAT MATURITYFIXEDUSDUnsecured</v>
      </c>
      <c r="Z205" s="4" t="str">
        <f>IFERROR(__xludf.DUMMYFUNCTION("FILTER(SLBs!$A$2:$A$293,SLBs!$AK$2:$AK$293=Y205)"),"#N/A")</f>
        <v>#N/A</v>
      </c>
    </row>
    <row r="206">
      <c r="A206" s="8">
        <v>205.0</v>
      </c>
      <c r="B206" s="8" t="s">
        <v>739</v>
      </c>
      <c r="C206" s="8" t="s">
        <v>742</v>
      </c>
      <c r="D206" s="8" t="s">
        <v>118</v>
      </c>
      <c r="E206" s="8" t="s">
        <v>81</v>
      </c>
      <c r="F206" s="8" t="s">
        <v>743</v>
      </c>
      <c r="G206" s="8" t="s">
        <v>2049</v>
      </c>
      <c r="H206" s="31" t="s">
        <v>2050</v>
      </c>
      <c r="I206" s="8" t="s">
        <v>2051</v>
      </c>
      <c r="J206" s="8" t="s">
        <v>50</v>
      </c>
      <c r="K206" s="8" t="s">
        <v>51</v>
      </c>
      <c r="L206" s="6">
        <v>1.475292E8</v>
      </c>
      <c r="M206" s="8" t="s">
        <v>47</v>
      </c>
      <c r="N206" s="8" t="s">
        <v>98</v>
      </c>
      <c r="O206" s="8" t="s">
        <v>743</v>
      </c>
      <c r="P206" s="23">
        <v>43194.0</v>
      </c>
      <c r="Q206" s="6" t="s">
        <v>2053</v>
      </c>
      <c r="R206" s="23">
        <v>45751.0</v>
      </c>
      <c r="S206" s="8" t="s">
        <v>98</v>
      </c>
      <c r="T206" s="8" t="s">
        <v>81</v>
      </c>
      <c r="U206" s="8" t="s">
        <v>142</v>
      </c>
      <c r="V206" s="8" t="s">
        <v>48</v>
      </c>
      <c r="W206" s="8" t="s">
        <v>3539</v>
      </c>
      <c r="X206" s="6" t="s">
        <v>3540</v>
      </c>
      <c r="Y206" s="4" t="str">
        <f t="shared" si="1"/>
        <v>GEK Terna Holding Real Estate Construction SAAT MATURITYFIXEDEURSr Unsecured</v>
      </c>
      <c r="Z206" s="4" t="str">
        <f>IFERROR(__xludf.DUMMYFUNCTION("FILTER(SLBs!$A$2:$A$293,SLBs!$AK$2:$AK$293=Y206)"),"#N/A")</f>
        <v>#N/A</v>
      </c>
    </row>
    <row r="207">
      <c r="A207" s="8">
        <v>206.0</v>
      </c>
      <c r="B207" s="8" t="s">
        <v>739</v>
      </c>
      <c r="C207" s="8" t="s">
        <v>742</v>
      </c>
      <c r="D207" s="8" t="s">
        <v>118</v>
      </c>
      <c r="E207" s="8" t="s">
        <v>81</v>
      </c>
      <c r="F207" s="8" t="s">
        <v>743</v>
      </c>
      <c r="G207" s="8" t="s">
        <v>2479</v>
      </c>
      <c r="H207" s="31" t="s">
        <v>2480</v>
      </c>
      <c r="I207" s="8" t="s">
        <v>2481</v>
      </c>
      <c r="J207" s="8" t="s">
        <v>50</v>
      </c>
      <c r="K207" s="8" t="s">
        <v>51</v>
      </c>
      <c r="L207" s="6">
        <v>5.6209E8</v>
      </c>
      <c r="M207" s="8" t="s">
        <v>744</v>
      </c>
      <c r="N207" s="8" t="s">
        <v>98</v>
      </c>
      <c r="O207" s="8" t="s">
        <v>743</v>
      </c>
      <c r="P207" s="23">
        <v>44015.0</v>
      </c>
      <c r="Q207" s="6" t="s">
        <v>2332</v>
      </c>
      <c r="R207" s="23">
        <v>46571.0</v>
      </c>
      <c r="S207" s="8" t="s">
        <v>98</v>
      </c>
      <c r="T207" s="8" t="s">
        <v>81</v>
      </c>
      <c r="U207" s="8" t="s">
        <v>142</v>
      </c>
      <c r="V207" s="8" t="s">
        <v>48</v>
      </c>
      <c r="W207" s="8" t="s">
        <v>3541</v>
      </c>
      <c r="X207" s="8" t="s">
        <v>81</v>
      </c>
      <c r="Y207" s="4" t="str">
        <f t="shared" si="1"/>
        <v>GEK Terna Holding Real Estate Construction SAAT MATURITYFIXEDEURUnsecured</v>
      </c>
      <c r="Z207" s="4" t="str">
        <f>IFERROR(__xludf.DUMMYFUNCTION("FILTER(SLBs!$A$2:$A$293,SLBs!$AK$2:$AK$293=Y207)"),"#N/A")</f>
        <v>#N/A</v>
      </c>
    </row>
    <row r="208">
      <c r="A208" s="8">
        <v>207.0</v>
      </c>
      <c r="B208" s="8" t="s">
        <v>747</v>
      </c>
      <c r="C208" s="8" t="s">
        <v>750</v>
      </c>
      <c r="D208" s="8" t="s">
        <v>202</v>
      </c>
      <c r="E208" s="8" t="s">
        <v>81</v>
      </c>
      <c r="F208" s="8" t="s">
        <v>198</v>
      </c>
      <c r="G208" s="8" t="s">
        <v>2210</v>
      </c>
      <c r="H208" s="31" t="s">
        <v>2211</v>
      </c>
      <c r="I208" s="8" t="s">
        <v>2212</v>
      </c>
      <c r="J208" s="8" t="s">
        <v>50</v>
      </c>
      <c r="K208" s="8" t="s">
        <v>159</v>
      </c>
      <c r="L208" s="6">
        <v>3.41481E7</v>
      </c>
      <c r="M208" s="8" t="s">
        <v>47</v>
      </c>
      <c r="N208" s="8" t="s">
        <v>98</v>
      </c>
      <c r="O208" s="8" t="s">
        <v>198</v>
      </c>
      <c r="P208" s="23">
        <v>43363.0</v>
      </c>
      <c r="Q208" s="7">
        <v>1661.0</v>
      </c>
      <c r="R208" s="23">
        <v>45189.0</v>
      </c>
      <c r="S208" s="8" t="s">
        <v>533</v>
      </c>
      <c r="T208" s="8" t="s">
        <v>81</v>
      </c>
      <c r="U208" s="8" t="s">
        <v>142</v>
      </c>
      <c r="V208" s="8" t="s">
        <v>201</v>
      </c>
      <c r="W208" s="8" t="s">
        <v>3542</v>
      </c>
      <c r="X208" s="7">
        <v>5556.0</v>
      </c>
      <c r="Y208" s="4" t="str">
        <f t="shared" si="1"/>
        <v>Granges ABAT MATURITYFLOATINGSEKSr Unsecured</v>
      </c>
      <c r="Z208" s="4">
        <f>IFERROR(__xludf.DUMMYFUNCTION("FILTER(SLBs!$A$2:$A$293,SLBs!$AK$2:$AK$293=Y208)"),117.0)</f>
        <v>117</v>
      </c>
    </row>
    <row r="209">
      <c r="A209" s="8">
        <v>208.0</v>
      </c>
      <c r="B209" s="8" t="s">
        <v>800</v>
      </c>
      <c r="C209" s="8" t="s">
        <v>803</v>
      </c>
      <c r="D209" s="8" t="s">
        <v>52</v>
      </c>
      <c r="E209" s="8" t="s">
        <v>81</v>
      </c>
      <c r="F209" s="8" t="s">
        <v>212</v>
      </c>
      <c r="G209" s="8" t="s">
        <v>2417</v>
      </c>
      <c r="H209" s="31" t="s">
        <v>2418</v>
      </c>
      <c r="I209" s="8" t="s">
        <v>2419</v>
      </c>
      <c r="J209" s="8" t="s">
        <v>299</v>
      </c>
      <c r="K209" s="8" t="s">
        <v>51</v>
      </c>
      <c r="L209" s="6">
        <v>3.385338E8</v>
      </c>
      <c r="M209" s="8" t="s">
        <v>47</v>
      </c>
      <c r="N209" s="8" t="s">
        <v>98</v>
      </c>
      <c r="O209" s="8" t="s">
        <v>212</v>
      </c>
      <c r="P209" s="23">
        <v>43949.0</v>
      </c>
      <c r="Q209" s="7">
        <v>2725.0</v>
      </c>
      <c r="R209" s="23">
        <v>45044.0</v>
      </c>
      <c r="S209" s="8" t="s">
        <v>46</v>
      </c>
      <c r="T209" s="8" t="s">
        <v>100</v>
      </c>
      <c r="U209" s="8" t="s">
        <v>142</v>
      </c>
      <c r="V209" s="8" t="s">
        <v>1807</v>
      </c>
      <c r="W209" s="8" t="s">
        <v>3543</v>
      </c>
      <c r="X209" s="7">
        <v>5499.0</v>
      </c>
      <c r="Y209" s="4" t="str">
        <f t="shared" si="1"/>
        <v>Henkel AG &amp; Co KGaAAT MATURITYFIXEDCHFSr Unsecured</v>
      </c>
      <c r="Z209" s="4" t="str">
        <f>IFERROR(__xludf.DUMMYFUNCTION("FILTER(SLBs!$A$2:$A$293,SLBs!$AK$2:$AK$293=Y209)"),"#N/A")</f>
        <v>#N/A</v>
      </c>
    </row>
    <row r="210">
      <c r="A210" s="8">
        <v>209.0</v>
      </c>
      <c r="B210" s="8" t="s">
        <v>800</v>
      </c>
      <c r="C210" s="8" t="s">
        <v>803</v>
      </c>
      <c r="D210" s="8" t="s">
        <v>52</v>
      </c>
      <c r="E210" s="7">
        <v>946.0</v>
      </c>
      <c r="F210" s="8" t="s">
        <v>212</v>
      </c>
      <c r="G210" s="8" t="s">
        <v>3044</v>
      </c>
      <c r="H210" s="31" t="s">
        <v>3045</v>
      </c>
      <c r="I210" s="8" t="s">
        <v>3046</v>
      </c>
      <c r="J210" s="8" t="s">
        <v>299</v>
      </c>
      <c r="K210" s="8" t="s">
        <v>51</v>
      </c>
      <c r="L210" s="6">
        <v>3.9597E8</v>
      </c>
      <c r="M210" s="8" t="s">
        <v>47</v>
      </c>
      <c r="N210" s="8" t="s">
        <v>3048</v>
      </c>
      <c r="O210" s="8" t="s">
        <v>212</v>
      </c>
      <c r="P210" s="23">
        <v>42626.0</v>
      </c>
      <c r="Q210" s="7">
        <v>875.0</v>
      </c>
      <c r="R210" s="23">
        <v>44817.0</v>
      </c>
      <c r="S210" s="8" t="s">
        <v>46</v>
      </c>
      <c r="T210" s="8" t="s">
        <v>100</v>
      </c>
      <c r="U210" s="8" t="s">
        <v>44</v>
      </c>
      <c r="V210" s="8" t="s">
        <v>546</v>
      </c>
      <c r="W210" s="8" t="s">
        <v>3544</v>
      </c>
      <c r="X210" s="7">
        <v>3267.0</v>
      </c>
      <c r="Y210" s="4" t="str">
        <f t="shared" si="1"/>
        <v>Henkel AG &amp; Co KGaACALLABLEFIXEDGBPSr Unsecured</v>
      </c>
      <c r="Z210" s="4" t="str">
        <f>IFERROR(__xludf.DUMMYFUNCTION("FILTER(SLBs!$A$2:$A$293,SLBs!$AK$2:$AK$293=Y210)"),"#N/A")</f>
        <v>#N/A</v>
      </c>
    </row>
    <row r="211">
      <c r="A211" s="8">
        <v>210.0</v>
      </c>
      <c r="B211" s="8" t="s">
        <v>800</v>
      </c>
      <c r="C211" s="8" t="s">
        <v>803</v>
      </c>
      <c r="D211" s="8" t="s">
        <v>52</v>
      </c>
      <c r="E211" s="8" t="s">
        <v>81</v>
      </c>
      <c r="F211" s="8" t="s">
        <v>212</v>
      </c>
      <c r="G211" s="8" t="s">
        <v>3264</v>
      </c>
      <c r="H211" s="31" t="s">
        <v>3265</v>
      </c>
      <c r="I211" s="8" t="s">
        <v>3266</v>
      </c>
      <c r="J211" s="8" t="s">
        <v>299</v>
      </c>
      <c r="K211" s="8" t="s">
        <v>51</v>
      </c>
      <c r="L211" s="6">
        <v>6.14495E8</v>
      </c>
      <c r="M211" s="8" t="s">
        <v>47</v>
      </c>
      <c r="N211" s="8" t="s">
        <v>1777</v>
      </c>
      <c r="O211" s="8" t="s">
        <v>212</v>
      </c>
      <c r="P211" s="23">
        <v>43738.0</v>
      </c>
      <c r="Q211" s="6">
        <v>1.0</v>
      </c>
      <c r="R211" s="23">
        <v>44834.0</v>
      </c>
      <c r="S211" s="8" t="s">
        <v>98</v>
      </c>
      <c r="T211" s="8" t="s">
        <v>100</v>
      </c>
      <c r="U211" s="8" t="s">
        <v>44</v>
      </c>
      <c r="V211" s="8" t="s">
        <v>546</v>
      </c>
      <c r="W211" s="8" t="s">
        <v>3545</v>
      </c>
      <c r="X211" s="7">
        <v>8896.0</v>
      </c>
      <c r="Y211" s="4" t="str">
        <f t="shared" si="1"/>
        <v>Henkel AG &amp; Co KGaACALLABLEFIXEDGBPSr Unsecured</v>
      </c>
      <c r="Z211" s="4" t="str">
        <f>IFERROR(__xludf.DUMMYFUNCTION("FILTER(SLBs!$A$2:$A$293,SLBs!$AK$2:$AK$293=Y211)"),"#N/A")</f>
        <v>#N/A</v>
      </c>
    </row>
    <row r="212">
      <c r="A212" s="8">
        <v>211.0</v>
      </c>
      <c r="B212" s="8" t="s">
        <v>800</v>
      </c>
      <c r="C212" s="8" t="s">
        <v>803</v>
      </c>
      <c r="D212" s="8" t="s">
        <v>52</v>
      </c>
      <c r="E212" s="8" t="s">
        <v>81</v>
      </c>
      <c r="F212" s="8" t="s">
        <v>212</v>
      </c>
      <c r="G212" s="8" t="s">
        <v>3268</v>
      </c>
      <c r="H212" s="31" t="s">
        <v>3269</v>
      </c>
      <c r="I212" s="8" t="s">
        <v>3270</v>
      </c>
      <c r="J212" s="8" t="s">
        <v>299</v>
      </c>
      <c r="K212" s="8" t="s">
        <v>51</v>
      </c>
      <c r="L212" s="6">
        <v>4.301465E8</v>
      </c>
      <c r="M212" s="8" t="s">
        <v>47</v>
      </c>
      <c r="N212" s="8" t="s">
        <v>1777</v>
      </c>
      <c r="O212" s="8" t="s">
        <v>212</v>
      </c>
      <c r="P212" s="23">
        <v>43738.0</v>
      </c>
      <c r="Q212" s="6" t="s">
        <v>1791</v>
      </c>
      <c r="R212" s="23">
        <v>46295.0</v>
      </c>
      <c r="S212" s="8" t="s">
        <v>98</v>
      </c>
      <c r="T212" s="8" t="s">
        <v>100</v>
      </c>
      <c r="U212" s="8" t="s">
        <v>44</v>
      </c>
      <c r="V212" s="8" t="s">
        <v>546</v>
      </c>
      <c r="W212" s="8" t="s">
        <v>3546</v>
      </c>
      <c r="X212" s="7">
        <v>8896.0</v>
      </c>
      <c r="Y212" s="4" t="str">
        <f t="shared" si="1"/>
        <v>Henkel AG &amp; Co KGaACALLABLEFIXEDGBPSr Unsecured</v>
      </c>
      <c r="Z212" s="4" t="str">
        <f>IFERROR(__xludf.DUMMYFUNCTION("FILTER(SLBs!$A$2:$A$293,SLBs!$AK$2:$AK$293=Y212)"),"#N/A")</f>
        <v>#N/A</v>
      </c>
    </row>
    <row r="213">
      <c r="A213" s="8">
        <v>212.0</v>
      </c>
      <c r="B213" s="8" t="s">
        <v>814</v>
      </c>
      <c r="C213" s="8" t="s">
        <v>817</v>
      </c>
      <c r="D213" s="8" t="s">
        <v>52</v>
      </c>
      <c r="E213" s="8" t="s">
        <v>81</v>
      </c>
      <c r="F213" s="8" t="s">
        <v>41</v>
      </c>
      <c r="G213" s="8" t="s">
        <v>2505</v>
      </c>
      <c r="H213" s="31" t="s">
        <v>2506</v>
      </c>
      <c r="I213" s="8" t="s">
        <v>2507</v>
      </c>
      <c r="J213" s="8" t="s">
        <v>50</v>
      </c>
      <c r="K213" s="8" t="s">
        <v>51</v>
      </c>
      <c r="L213" s="6">
        <v>6.07315E8</v>
      </c>
      <c r="M213" s="8" t="s">
        <v>47</v>
      </c>
      <c r="N213" s="8" t="s">
        <v>1777</v>
      </c>
      <c r="O213" s="8" t="s">
        <v>41</v>
      </c>
      <c r="P213" s="23">
        <v>44168.0</v>
      </c>
      <c r="Q213" s="6" t="s">
        <v>2089</v>
      </c>
      <c r="R213" s="23">
        <v>47820.0</v>
      </c>
      <c r="S213" s="8" t="s">
        <v>46</v>
      </c>
      <c r="T213" s="8" t="s">
        <v>49</v>
      </c>
      <c r="U213" s="8" t="s">
        <v>44</v>
      </c>
      <c r="V213" s="8" t="s">
        <v>48</v>
      </c>
      <c r="W213" s="8" t="s">
        <v>3547</v>
      </c>
      <c r="X213" s="7">
        <v>4023.0</v>
      </c>
      <c r="Y213" s="4" t="str">
        <f t="shared" si="1"/>
        <v>Hera SpACALLABLEFIXEDEURSr Unsecured</v>
      </c>
      <c r="Z213" s="4">
        <f>IFERROR(__xludf.DUMMYFUNCTION("FILTER(SLBs!$A$2:$A$293,SLBs!$AK$2:$AK$293=Y213)"),126.0)</f>
        <v>126</v>
      </c>
    </row>
    <row r="214">
      <c r="A214" s="8">
        <v>213.0</v>
      </c>
      <c r="B214" s="27" t="s">
        <v>814</v>
      </c>
      <c r="C214" s="27" t="s">
        <v>817</v>
      </c>
      <c r="D214" s="27" t="s">
        <v>52</v>
      </c>
      <c r="E214" s="27" t="s">
        <v>81</v>
      </c>
      <c r="F214" s="27" t="s">
        <v>41</v>
      </c>
      <c r="G214" s="27" t="s">
        <v>2764</v>
      </c>
      <c r="H214" s="31" t="s">
        <v>2765</v>
      </c>
      <c r="I214" s="27" t="s">
        <v>2766</v>
      </c>
      <c r="J214" s="27" t="s">
        <v>50</v>
      </c>
      <c r="K214" s="27" t="s">
        <v>51</v>
      </c>
      <c r="L214" s="32">
        <v>8.749492E7</v>
      </c>
      <c r="M214" s="27" t="s">
        <v>47</v>
      </c>
      <c r="N214" s="27" t="s">
        <v>1812</v>
      </c>
      <c r="O214" s="27" t="s">
        <v>41</v>
      </c>
      <c r="P214" s="33">
        <v>41416.0</v>
      </c>
      <c r="Q214" s="34">
        <v>3375.0</v>
      </c>
      <c r="R214" s="33">
        <v>45068.0</v>
      </c>
      <c r="S214" s="27" t="s">
        <v>46</v>
      </c>
      <c r="T214" s="27" t="s">
        <v>49</v>
      </c>
      <c r="U214" s="27" t="s">
        <v>142</v>
      </c>
      <c r="V214" s="27" t="s">
        <v>48</v>
      </c>
      <c r="W214" s="27" t="s">
        <v>3548</v>
      </c>
      <c r="X214" s="27" t="s">
        <v>81</v>
      </c>
      <c r="Y214" s="4" t="str">
        <f t="shared" si="1"/>
        <v>Hera SpAAT MATURITYFIXEDEURSr Unsecured</v>
      </c>
      <c r="Z214" s="4" t="str">
        <f>IFERROR(__xludf.DUMMYFUNCTION("FILTER(SLBs!$A$2:$A$293,SLBs!$AK$2:$AK$293=Y214)"),"#N/A")</f>
        <v>#N/A</v>
      </c>
    </row>
    <row r="215">
      <c r="A215" s="8">
        <v>214.0</v>
      </c>
      <c r="B215" s="27" t="s">
        <v>814</v>
      </c>
      <c r="C215" s="27" t="s">
        <v>817</v>
      </c>
      <c r="D215" s="27" t="s">
        <v>52</v>
      </c>
      <c r="E215" s="27" t="s">
        <v>81</v>
      </c>
      <c r="F215" s="27" t="s">
        <v>41</v>
      </c>
      <c r="G215" s="27" t="s">
        <v>2770</v>
      </c>
      <c r="H215" s="31" t="s">
        <v>2771</v>
      </c>
      <c r="I215" s="27" t="s">
        <v>2772</v>
      </c>
      <c r="J215" s="27" t="s">
        <v>50</v>
      </c>
      <c r="K215" s="27" t="s">
        <v>51</v>
      </c>
      <c r="L215" s="32">
        <v>4.117408E7</v>
      </c>
      <c r="M215" s="27" t="s">
        <v>47</v>
      </c>
      <c r="N215" s="27" t="s">
        <v>1812</v>
      </c>
      <c r="O215" s="27" t="s">
        <v>41</v>
      </c>
      <c r="P215" s="33">
        <v>41416.0</v>
      </c>
      <c r="Q215" s="32" t="s">
        <v>1908</v>
      </c>
      <c r="R215" s="33">
        <v>45799.0</v>
      </c>
      <c r="S215" s="27" t="s">
        <v>46</v>
      </c>
      <c r="T215" s="27" t="s">
        <v>49</v>
      </c>
      <c r="U215" s="27" t="s">
        <v>142</v>
      </c>
      <c r="V215" s="27" t="s">
        <v>48</v>
      </c>
      <c r="W215" s="27" t="s">
        <v>3549</v>
      </c>
      <c r="X215" s="27" t="s">
        <v>81</v>
      </c>
      <c r="Y215" s="4" t="str">
        <f t="shared" si="1"/>
        <v>Hera SpAAT MATURITYFIXEDEURSr Unsecured</v>
      </c>
      <c r="Z215" s="4" t="str">
        <f>IFERROR(__xludf.DUMMYFUNCTION("FILTER(SLBs!$A$2:$A$293,SLBs!$AK$2:$AK$293=Y215)"),"#N/A")</f>
        <v>#N/A</v>
      </c>
    </row>
    <row r="216">
      <c r="A216" s="8">
        <v>215.0</v>
      </c>
      <c r="B216" s="8" t="s">
        <v>814</v>
      </c>
      <c r="C216" s="8" t="s">
        <v>817</v>
      </c>
      <c r="D216" s="8" t="s">
        <v>52</v>
      </c>
      <c r="E216" s="8" t="s">
        <v>81</v>
      </c>
      <c r="F216" s="8" t="s">
        <v>41</v>
      </c>
      <c r="G216" s="8" t="s">
        <v>3070</v>
      </c>
      <c r="H216" s="31" t="s">
        <v>3071</v>
      </c>
      <c r="I216" s="8" t="s">
        <v>3072</v>
      </c>
      <c r="J216" s="8" t="s">
        <v>50</v>
      </c>
      <c r="K216" s="8" t="s">
        <v>51</v>
      </c>
      <c r="L216" s="6">
        <v>4.39808E8</v>
      </c>
      <c r="M216" s="8" t="s">
        <v>47</v>
      </c>
      <c r="N216" s="8" t="s">
        <v>1812</v>
      </c>
      <c r="O216" s="8" t="s">
        <v>41</v>
      </c>
      <c r="P216" s="23">
        <v>42657.0</v>
      </c>
      <c r="Q216" s="7">
        <v>875.0</v>
      </c>
      <c r="R216" s="23">
        <v>46309.0</v>
      </c>
      <c r="S216" s="8" t="s">
        <v>46</v>
      </c>
      <c r="T216" s="8" t="s">
        <v>49</v>
      </c>
      <c r="U216" s="8" t="s">
        <v>142</v>
      </c>
      <c r="V216" s="8" t="s">
        <v>48</v>
      </c>
      <c r="W216" s="8" t="s">
        <v>3550</v>
      </c>
      <c r="X216" s="7">
        <v>3235.0</v>
      </c>
      <c r="Y216" s="4" t="str">
        <f t="shared" si="1"/>
        <v>Hera SpAAT MATURITYFIXEDEURSr Unsecured</v>
      </c>
      <c r="Z216" s="4" t="str">
        <f>IFERROR(__xludf.DUMMYFUNCTION("FILTER(SLBs!$A$2:$A$293,SLBs!$AK$2:$AK$293=Y216)"),"#N/A")</f>
        <v>#N/A</v>
      </c>
    </row>
    <row r="217">
      <c r="A217" s="8">
        <v>216.0</v>
      </c>
      <c r="B217" s="8" t="s">
        <v>841</v>
      </c>
      <c r="C217" s="8" t="s">
        <v>844</v>
      </c>
      <c r="D217" s="8" t="s">
        <v>52</v>
      </c>
      <c r="E217" s="8" t="s">
        <v>81</v>
      </c>
      <c r="F217" s="8" t="s">
        <v>845</v>
      </c>
      <c r="G217" s="8" t="s">
        <v>1879</v>
      </c>
      <c r="H217" s="31" t="s">
        <v>1880</v>
      </c>
      <c r="I217" s="8" t="s">
        <v>1881</v>
      </c>
      <c r="J217" s="8" t="s">
        <v>50</v>
      </c>
      <c r="K217" s="8" t="s">
        <v>51</v>
      </c>
      <c r="L217" s="6">
        <v>9.012075E8</v>
      </c>
      <c r="M217" s="8" t="s">
        <v>47</v>
      </c>
      <c r="N217" s="8" t="s">
        <v>1777</v>
      </c>
      <c r="O217" s="8" t="s">
        <v>111</v>
      </c>
      <c r="P217" s="23">
        <v>42976.0</v>
      </c>
      <c r="Q217" s="6" t="s">
        <v>1883</v>
      </c>
      <c r="R217" s="23">
        <v>47359.0</v>
      </c>
      <c r="S217" s="8" t="s">
        <v>46</v>
      </c>
      <c r="T217" s="8" t="s">
        <v>49</v>
      </c>
      <c r="U217" s="8" t="s">
        <v>44</v>
      </c>
      <c r="V217" s="8" t="s">
        <v>48</v>
      </c>
      <c r="W217" s="8" t="s">
        <v>3551</v>
      </c>
      <c r="X217" s="7">
        <v>4348.0</v>
      </c>
      <c r="Y217" s="4" t="str">
        <f t="shared" si="1"/>
        <v>Holcim Finance Luxembourg SACALLABLEFIXEDEURSr Unsecured</v>
      </c>
      <c r="Z217" s="4">
        <f>IFERROR(__xludf.DUMMYFUNCTION("FILTER(SLBs!$A$2:$A$293,SLBs!$AK$2:$AK$293=Y217)"),131.0)</f>
        <v>131</v>
      </c>
    </row>
    <row r="218">
      <c r="A218" s="8">
        <v>217.0</v>
      </c>
      <c r="B218" s="8" t="s">
        <v>841</v>
      </c>
      <c r="C218" s="8" t="s">
        <v>844</v>
      </c>
      <c r="D218" s="8" t="s">
        <v>52</v>
      </c>
      <c r="E218" s="8" t="s">
        <v>81</v>
      </c>
      <c r="F218" s="8" t="s">
        <v>845</v>
      </c>
      <c r="G218" s="8" t="s">
        <v>2407</v>
      </c>
      <c r="H218" s="31" t="s">
        <v>2408</v>
      </c>
      <c r="I218" s="8" t="s">
        <v>2409</v>
      </c>
      <c r="J218" s="8" t="s">
        <v>50</v>
      </c>
      <c r="K218" s="8" t="s">
        <v>51</v>
      </c>
      <c r="L218" s="6">
        <v>5.468E8</v>
      </c>
      <c r="M218" s="8" t="s">
        <v>47</v>
      </c>
      <c r="N218" s="8" t="s">
        <v>1777</v>
      </c>
      <c r="O218" s="8" t="s">
        <v>111</v>
      </c>
      <c r="P218" s="23">
        <v>43930.0</v>
      </c>
      <c r="Q218" s="7">
        <v>2375.0</v>
      </c>
      <c r="R218" s="23">
        <v>45756.0</v>
      </c>
      <c r="S218" s="8" t="s">
        <v>46</v>
      </c>
      <c r="T218" s="8" t="s">
        <v>49</v>
      </c>
      <c r="U218" s="8" t="s">
        <v>44</v>
      </c>
      <c r="V218" s="8" t="s">
        <v>48</v>
      </c>
      <c r="W218" s="8" t="s">
        <v>3552</v>
      </c>
      <c r="X218" s="7">
        <v>4975.0</v>
      </c>
      <c r="Y218" s="4" t="str">
        <f t="shared" si="1"/>
        <v>Holcim Finance Luxembourg SACALLABLEFIXEDEURSr Unsecured</v>
      </c>
      <c r="Z218" s="4">
        <f>IFERROR(__xludf.DUMMYFUNCTION("FILTER(SLBs!$A$2:$A$293,SLBs!$AK$2:$AK$293=Y218)"),131.0)</f>
        <v>131</v>
      </c>
    </row>
    <row r="219">
      <c r="A219" s="8">
        <v>218.0</v>
      </c>
      <c r="B219" s="8" t="s">
        <v>841</v>
      </c>
      <c r="C219" s="8" t="s">
        <v>844</v>
      </c>
      <c r="D219" s="8" t="s">
        <v>52</v>
      </c>
      <c r="E219" s="8" t="s">
        <v>81</v>
      </c>
      <c r="F219" s="8" t="s">
        <v>845</v>
      </c>
      <c r="G219" s="8" t="s">
        <v>2530</v>
      </c>
      <c r="H219" s="31" t="s">
        <v>2531</v>
      </c>
      <c r="I219" s="8" t="s">
        <v>2532</v>
      </c>
      <c r="J219" s="8" t="s">
        <v>50</v>
      </c>
      <c r="K219" s="8" t="s">
        <v>51</v>
      </c>
      <c r="L219" s="6">
        <v>6.06065E8</v>
      </c>
      <c r="M219" s="8" t="s">
        <v>47</v>
      </c>
      <c r="N219" s="8" t="s">
        <v>1777</v>
      </c>
      <c r="O219" s="8" t="s">
        <v>111</v>
      </c>
      <c r="P219" s="23">
        <v>44215.0</v>
      </c>
      <c r="Q219" s="7">
        <v>125.0</v>
      </c>
      <c r="R219" s="23">
        <v>46587.0</v>
      </c>
      <c r="S219" s="8" t="s">
        <v>46</v>
      </c>
      <c r="T219" s="8" t="s">
        <v>49</v>
      </c>
      <c r="U219" s="8" t="s">
        <v>44</v>
      </c>
      <c r="V219" s="8" t="s">
        <v>48</v>
      </c>
      <c r="W219" s="8" t="s">
        <v>3553</v>
      </c>
      <c r="X219" s="7">
        <v>3578.0</v>
      </c>
      <c r="Y219" s="4" t="str">
        <f t="shared" si="1"/>
        <v>Holcim Finance Luxembourg SACALLABLEFIXEDEURSr Unsecured</v>
      </c>
      <c r="Z219" s="4">
        <f>IFERROR(__xludf.DUMMYFUNCTION("FILTER(SLBs!$A$2:$A$293,SLBs!$AK$2:$AK$293=Y219)"),131.0)</f>
        <v>131</v>
      </c>
    </row>
    <row r="220">
      <c r="A220" s="8">
        <v>219.0</v>
      </c>
      <c r="B220" s="8" t="s">
        <v>841</v>
      </c>
      <c r="C220" s="8" t="s">
        <v>844</v>
      </c>
      <c r="D220" s="8" t="s">
        <v>52</v>
      </c>
      <c r="E220" s="8" t="s">
        <v>81</v>
      </c>
      <c r="F220" s="8" t="s">
        <v>845</v>
      </c>
      <c r="G220" s="8" t="s">
        <v>2534</v>
      </c>
      <c r="H220" s="31" t="s">
        <v>2535</v>
      </c>
      <c r="I220" s="8" t="s">
        <v>2536</v>
      </c>
      <c r="J220" s="8" t="s">
        <v>50</v>
      </c>
      <c r="K220" s="8" t="s">
        <v>51</v>
      </c>
      <c r="L220" s="6">
        <v>7.878845E8</v>
      </c>
      <c r="M220" s="8" t="s">
        <v>47</v>
      </c>
      <c r="N220" s="8" t="s">
        <v>1777</v>
      </c>
      <c r="O220" s="8" t="s">
        <v>111</v>
      </c>
      <c r="P220" s="23">
        <v>44215.0</v>
      </c>
      <c r="Q220" s="7">
        <v>625.0</v>
      </c>
      <c r="R220" s="23">
        <v>48598.0</v>
      </c>
      <c r="S220" s="8" t="s">
        <v>46</v>
      </c>
      <c r="T220" s="8" t="s">
        <v>49</v>
      </c>
      <c r="U220" s="8" t="s">
        <v>44</v>
      </c>
      <c r="V220" s="8" t="s">
        <v>48</v>
      </c>
      <c r="W220" s="8" t="s">
        <v>3554</v>
      </c>
      <c r="X220" s="7">
        <v>3578.0</v>
      </c>
      <c r="Y220" s="4" t="str">
        <f t="shared" si="1"/>
        <v>Holcim Finance Luxembourg SACALLABLEFIXEDEURSr Unsecured</v>
      </c>
      <c r="Z220" s="4">
        <f>IFERROR(__xludf.DUMMYFUNCTION("FILTER(SLBs!$A$2:$A$293,SLBs!$AK$2:$AK$293=Y220)"),131.0)</f>
        <v>131</v>
      </c>
    </row>
    <row r="221">
      <c r="A221" s="8">
        <v>220.0</v>
      </c>
      <c r="B221" s="8" t="s">
        <v>841</v>
      </c>
      <c r="C221" s="8" t="s">
        <v>844</v>
      </c>
      <c r="D221" s="8" t="s">
        <v>52</v>
      </c>
      <c r="E221" s="8" t="s">
        <v>81</v>
      </c>
      <c r="F221" s="8" t="s">
        <v>845</v>
      </c>
      <c r="G221" s="8" t="s">
        <v>2592</v>
      </c>
      <c r="H221" s="31" t="s">
        <v>2593</v>
      </c>
      <c r="I221" s="8" t="s">
        <v>2594</v>
      </c>
      <c r="J221" s="8" t="s">
        <v>50</v>
      </c>
      <c r="K221" s="8" t="s">
        <v>51</v>
      </c>
      <c r="L221" s="6">
        <v>5.92785E8</v>
      </c>
      <c r="M221" s="8" t="s">
        <v>47</v>
      </c>
      <c r="N221" s="8" t="s">
        <v>1777</v>
      </c>
      <c r="O221" s="8" t="s">
        <v>111</v>
      </c>
      <c r="P221" s="23">
        <v>44292.0</v>
      </c>
      <c r="Q221" s="7">
        <v>625.0</v>
      </c>
      <c r="R221" s="23">
        <v>47579.0</v>
      </c>
      <c r="S221" s="8" t="s">
        <v>46</v>
      </c>
      <c r="T221" s="8" t="s">
        <v>49</v>
      </c>
      <c r="U221" s="8" t="s">
        <v>44</v>
      </c>
      <c r="V221" s="8" t="s">
        <v>48</v>
      </c>
      <c r="W221" s="8" t="s">
        <v>3555</v>
      </c>
      <c r="X221" s="7">
        <v>3754.0</v>
      </c>
      <c r="Y221" s="4" t="str">
        <f t="shared" si="1"/>
        <v>Holcim Finance Luxembourg SACALLABLEFIXEDEURSr Unsecured</v>
      </c>
      <c r="Z221" s="4">
        <f>IFERROR(__xludf.DUMMYFUNCTION("FILTER(SLBs!$A$2:$A$293,SLBs!$AK$2:$AK$293=Y221)"),131.0)</f>
        <v>131</v>
      </c>
    </row>
    <row r="222">
      <c r="A222" s="8">
        <v>221.0</v>
      </c>
      <c r="B222" s="8" t="s">
        <v>841</v>
      </c>
      <c r="C222" s="8" t="s">
        <v>844</v>
      </c>
      <c r="D222" s="8" t="s">
        <v>52</v>
      </c>
      <c r="E222" s="7">
        <v>604.0</v>
      </c>
      <c r="F222" s="8" t="s">
        <v>845</v>
      </c>
      <c r="G222" s="8" t="s">
        <v>2633</v>
      </c>
      <c r="H222" s="31" t="s">
        <v>2634</v>
      </c>
      <c r="I222" s="8" t="s">
        <v>2635</v>
      </c>
      <c r="J222" s="8" t="s">
        <v>50</v>
      </c>
      <c r="K222" s="8" t="s">
        <v>51</v>
      </c>
      <c r="L222" s="6">
        <v>1.18896E9</v>
      </c>
      <c r="M222" s="8" t="s">
        <v>47</v>
      </c>
      <c r="N222" s="8" t="s">
        <v>1777</v>
      </c>
      <c r="O222" s="8" t="s">
        <v>111</v>
      </c>
      <c r="P222" s="23">
        <v>44442.0</v>
      </c>
      <c r="Q222" s="6" t="s">
        <v>1924</v>
      </c>
      <c r="R222" s="23">
        <v>47729.0</v>
      </c>
      <c r="S222" s="8" t="s">
        <v>46</v>
      </c>
      <c r="T222" s="8" t="s">
        <v>49</v>
      </c>
      <c r="U222" s="8" t="s">
        <v>44</v>
      </c>
      <c r="V222" s="8" t="s">
        <v>48</v>
      </c>
      <c r="W222" s="8" t="s">
        <v>3556</v>
      </c>
      <c r="X222" s="7">
        <v>3947.0</v>
      </c>
      <c r="Y222" s="4" t="str">
        <f t="shared" si="1"/>
        <v>Holcim Finance Luxembourg SACALLABLEFIXEDEURSr Unsecured</v>
      </c>
      <c r="Z222" s="4">
        <f>IFERROR(__xludf.DUMMYFUNCTION("FILTER(SLBs!$A$2:$A$293,SLBs!$AK$2:$AK$293=Y222)"),131.0)</f>
        <v>131</v>
      </c>
    </row>
    <row r="223">
      <c r="A223" s="8">
        <v>222.0</v>
      </c>
      <c r="B223" s="8" t="s">
        <v>841</v>
      </c>
      <c r="C223" s="8" t="s">
        <v>844</v>
      </c>
      <c r="D223" s="8" t="s">
        <v>52</v>
      </c>
      <c r="E223" s="8" t="s">
        <v>81</v>
      </c>
      <c r="F223" s="8" t="s">
        <v>845</v>
      </c>
      <c r="G223" s="8" t="s">
        <v>2659</v>
      </c>
      <c r="H223" s="31" t="s">
        <v>2660</v>
      </c>
      <c r="I223" s="8" t="s">
        <v>2661</v>
      </c>
      <c r="J223" s="8" t="s">
        <v>50</v>
      </c>
      <c r="K223" s="8" t="s">
        <v>51</v>
      </c>
      <c r="L223" s="6">
        <v>3.47044643E8</v>
      </c>
      <c r="M223" s="8" t="s">
        <v>47</v>
      </c>
      <c r="N223" s="8" t="s">
        <v>1777</v>
      </c>
      <c r="O223" s="8" t="s">
        <v>111</v>
      </c>
      <c r="P223" s="23">
        <v>44477.0</v>
      </c>
      <c r="Q223" s="7">
        <v>1375.0</v>
      </c>
      <c r="R223" s="23">
        <v>49956.0</v>
      </c>
      <c r="S223" s="8" t="s">
        <v>46</v>
      </c>
      <c r="T223" s="8" t="s">
        <v>49</v>
      </c>
      <c r="U223" s="8" t="s">
        <v>142</v>
      </c>
      <c r="V223" s="8" t="s">
        <v>48</v>
      </c>
      <c r="W223" s="8" t="s">
        <v>3557</v>
      </c>
      <c r="X223" s="7">
        <v>3988.0</v>
      </c>
      <c r="Y223" s="4" t="str">
        <f t="shared" si="1"/>
        <v>Holcim Finance Luxembourg SAAT MATURITYFIXEDEURSr Unsecured</v>
      </c>
      <c r="Z223" s="4">
        <f>IFERROR(__xludf.DUMMYFUNCTION("FILTER(SLBs!$A$2:$A$293,SLBs!$AK$2:$AK$293=Y223)"),132.0)</f>
        <v>132</v>
      </c>
    </row>
    <row r="224">
      <c r="A224" s="8">
        <v>223.0</v>
      </c>
      <c r="B224" s="8" t="s">
        <v>841</v>
      </c>
      <c r="C224" s="8" t="s">
        <v>844</v>
      </c>
      <c r="D224" s="8" t="s">
        <v>52</v>
      </c>
      <c r="E224" s="8" t="s">
        <v>81</v>
      </c>
      <c r="F224" s="8" t="s">
        <v>845</v>
      </c>
      <c r="G224" s="8" t="s">
        <v>2753</v>
      </c>
      <c r="H224" s="31" t="s">
        <v>2754</v>
      </c>
      <c r="I224" s="8" t="s">
        <v>2755</v>
      </c>
      <c r="J224" s="8" t="s">
        <v>50</v>
      </c>
      <c r="K224" s="8" t="s">
        <v>51</v>
      </c>
      <c r="L224" s="6">
        <v>5.4541E8</v>
      </c>
      <c r="M224" s="8" t="s">
        <v>47</v>
      </c>
      <c r="N224" s="8" t="s">
        <v>1777</v>
      </c>
      <c r="O224" s="8" t="s">
        <v>111</v>
      </c>
      <c r="P224" s="23">
        <v>44657.0</v>
      </c>
      <c r="Q224" s="6" t="s">
        <v>1782</v>
      </c>
      <c r="R224" s="23">
        <v>45753.0</v>
      </c>
      <c r="S224" s="8" t="s">
        <v>98</v>
      </c>
      <c r="T224" s="8" t="s">
        <v>49</v>
      </c>
      <c r="U224" s="8" t="s">
        <v>142</v>
      </c>
      <c r="V224" s="8" t="s">
        <v>48</v>
      </c>
      <c r="W224" s="8" t="s">
        <v>3558</v>
      </c>
      <c r="X224" s="7">
        <v>5584.0</v>
      </c>
      <c r="Y224" s="4" t="str">
        <f t="shared" si="1"/>
        <v>Holcim Finance Luxembourg SAAT MATURITYFIXEDEURSr Unsecured</v>
      </c>
      <c r="Z224" s="4">
        <f>IFERROR(__xludf.DUMMYFUNCTION("FILTER(SLBs!$A$2:$A$293,SLBs!$AK$2:$AK$293=Y224)"),132.0)</f>
        <v>132</v>
      </c>
    </row>
    <row r="225">
      <c r="A225" s="8">
        <v>224.0</v>
      </c>
      <c r="B225" s="27" t="s">
        <v>841</v>
      </c>
      <c r="C225" s="27" t="s">
        <v>844</v>
      </c>
      <c r="D225" s="27" t="s">
        <v>52</v>
      </c>
      <c r="E225" s="34">
        <v>3068.0</v>
      </c>
      <c r="F225" s="27" t="s">
        <v>845</v>
      </c>
      <c r="G225" s="27" t="s">
        <v>2802</v>
      </c>
      <c r="H225" s="31" t="s">
        <v>2803</v>
      </c>
      <c r="I225" s="27" t="s">
        <v>2804</v>
      </c>
      <c r="J225" s="27" t="s">
        <v>50</v>
      </c>
      <c r="K225" s="27" t="s">
        <v>51</v>
      </c>
      <c r="L225" s="32">
        <v>6.7755E8</v>
      </c>
      <c r="M225" s="27" t="s">
        <v>47</v>
      </c>
      <c r="N225" s="27" t="s">
        <v>1777</v>
      </c>
      <c r="O225" s="27" t="s">
        <v>111</v>
      </c>
      <c r="P225" s="33">
        <v>41661.0</v>
      </c>
      <c r="Q225" s="32">
        <v>3.0</v>
      </c>
      <c r="R225" s="33">
        <v>45313.0</v>
      </c>
      <c r="S225" s="27" t="s">
        <v>2110</v>
      </c>
      <c r="T225" s="27" t="s">
        <v>49</v>
      </c>
      <c r="U225" s="27" t="s">
        <v>142</v>
      </c>
      <c r="V225" s="27" t="s">
        <v>48</v>
      </c>
      <c r="W225" s="27" t="s">
        <v>3559</v>
      </c>
      <c r="X225" s="27" t="s">
        <v>81</v>
      </c>
      <c r="Y225" s="4" t="str">
        <f t="shared" si="1"/>
        <v>Holcim Finance Luxembourg SAAT MATURITYFIXEDEURSr Unsecured</v>
      </c>
      <c r="Z225" s="4">
        <f>IFERROR(__xludf.DUMMYFUNCTION("FILTER(SLBs!$A$2:$A$293,SLBs!$AK$2:$AK$293=Y225)"),132.0)</f>
        <v>132</v>
      </c>
    </row>
    <row r="226">
      <c r="A226" s="8">
        <v>225.0</v>
      </c>
      <c r="B226" s="27" t="s">
        <v>841</v>
      </c>
      <c r="C226" s="27" t="s">
        <v>844</v>
      </c>
      <c r="D226" s="27" t="s">
        <v>52</v>
      </c>
      <c r="E226" s="27" t="s">
        <v>81</v>
      </c>
      <c r="F226" s="27" t="s">
        <v>845</v>
      </c>
      <c r="G226" s="27" t="s">
        <v>2995</v>
      </c>
      <c r="H226" s="31" t="s">
        <v>2996</v>
      </c>
      <c r="I226" s="27" t="s">
        <v>2997</v>
      </c>
      <c r="J226" s="27" t="s">
        <v>50</v>
      </c>
      <c r="K226" s="27" t="s">
        <v>51</v>
      </c>
      <c r="L226" s="32">
        <v>1.2852055E9</v>
      </c>
      <c r="M226" s="27" t="s">
        <v>47</v>
      </c>
      <c r="N226" s="27" t="s">
        <v>1777</v>
      </c>
      <c r="O226" s="27" t="s">
        <v>111</v>
      </c>
      <c r="P226" s="33">
        <v>42516.0</v>
      </c>
      <c r="Q226" s="34">
        <v>1375.0</v>
      </c>
      <c r="R226" s="33">
        <v>45072.0</v>
      </c>
      <c r="S226" s="27" t="s">
        <v>46</v>
      </c>
      <c r="T226" s="27" t="s">
        <v>49</v>
      </c>
      <c r="U226" s="27" t="s">
        <v>44</v>
      </c>
      <c r="V226" s="27" t="s">
        <v>48</v>
      </c>
      <c r="W226" s="27" t="s">
        <v>3560</v>
      </c>
      <c r="X226" s="27" t="s">
        <v>81</v>
      </c>
      <c r="Y226" s="4" t="str">
        <f t="shared" si="1"/>
        <v>Holcim Finance Luxembourg SACALLABLEFIXEDEURSr Unsecured</v>
      </c>
      <c r="Z226" s="4">
        <f>IFERROR(__xludf.DUMMYFUNCTION("FILTER(SLBs!$A$2:$A$293,SLBs!$AK$2:$AK$293=Y226)"),131.0)</f>
        <v>131</v>
      </c>
    </row>
    <row r="227">
      <c r="A227" s="8">
        <v>226.0</v>
      </c>
      <c r="B227" s="27" t="s">
        <v>841</v>
      </c>
      <c r="C227" s="27" t="s">
        <v>844</v>
      </c>
      <c r="D227" s="27" t="s">
        <v>52</v>
      </c>
      <c r="E227" s="27" t="s">
        <v>81</v>
      </c>
      <c r="F227" s="27" t="s">
        <v>845</v>
      </c>
      <c r="G227" s="27" t="s">
        <v>2999</v>
      </c>
      <c r="H227" s="31" t="s">
        <v>3000</v>
      </c>
      <c r="I227" s="27" t="s">
        <v>3001</v>
      </c>
      <c r="J227" s="27" t="s">
        <v>50</v>
      </c>
      <c r="K227" s="27" t="s">
        <v>51</v>
      </c>
      <c r="L227" s="32">
        <v>1.2852055E9</v>
      </c>
      <c r="M227" s="27" t="s">
        <v>47</v>
      </c>
      <c r="N227" s="27" t="s">
        <v>1777</v>
      </c>
      <c r="O227" s="27" t="s">
        <v>111</v>
      </c>
      <c r="P227" s="33">
        <v>42516.0</v>
      </c>
      <c r="Q227" s="32" t="s">
        <v>3002</v>
      </c>
      <c r="R227" s="33">
        <v>46899.0</v>
      </c>
      <c r="S227" s="27" t="s">
        <v>46</v>
      </c>
      <c r="T227" s="27" t="s">
        <v>49</v>
      </c>
      <c r="U227" s="27" t="s">
        <v>44</v>
      </c>
      <c r="V227" s="27" t="s">
        <v>48</v>
      </c>
      <c r="W227" s="27" t="s">
        <v>3561</v>
      </c>
      <c r="X227" s="27" t="s">
        <v>81</v>
      </c>
      <c r="Y227" s="4" t="str">
        <f t="shared" si="1"/>
        <v>Holcim Finance Luxembourg SACALLABLEFIXEDEURSr Unsecured</v>
      </c>
      <c r="Z227" s="4">
        <f>IFERROR(__xludf.DUMMYFUNCTION("FILTER(SLBs!$A$2:$A$293,SLBs!$AK$2:$AK$293=Y227)"),131.0)</f>
        <v>131</v>
      </c>
    </row>
    <row r="228">
      <c r="A228" s="8">
        <v>227.0</v>
      </c>
      <c r="B228" s="8" t="s">
        <v>841</v>
      </c>
      <c r="C228" s="8" t="s">
        <v>844</v>
      </c>
      <c r="D228" s="8" t="s">
        <v>52</v>
      </c>
      <c r="E228" s="8" t="s">
        <v>81</v>
      </c>
      <c r="F228" s="8" t="s">
        <v>845</v>
      </c>
      <c r="G228" s="8" t="s">
        <v>3220</v>
      </c>
      <c r="H228" s="31" t="s">
        <v>3221</v>
      </c>
      <c r="I228" s="8" t="s">
        <v>3222</v>
      </c>
      <c r="J228" s="8" t="s">
        <v>50</v>
      </c>
      <c r="K228" s="8" t="s">
        <v>51</v>
      </c>
      <c r="L228" s="6">
        <v>5.5081E8</v>
      </c>
      <c r="M228" s="8" t="s">
        <v>47</v>
      </c>
      <c r="N228" s="8" t="s">
        <v>1777</v>
      </c>
      <c r="O228" s="8" t="s">
        <v>111</v>
      </c>
      <c r="P228" s="23">
        <v>43798.0</v>
      </c>
      <c r="Q228" s="6" t="s">
        <v>1924</v>
      </c>
      <c r="R228" s="23">
        <v>46355.0</v>
      </c>
      <c r="S228" s="8" t="s">
        <v>46</v>
      </c>
      <c r="T228" s="8" t="s">
        <v>49</v>
      </c>
      <c r="U228" s="8" t="s">
        <v>44</v>
      </c>
      <c r="V228" s="8" t="s">
        <v>48</v>
      </c>
      <c r="W228" s="8" t="s">
        <v>3562</v>
      </c>
      <c r="X228" s="7">
        <v>6388.0</v>
      </c>
      <c r="Y228" s="4" t="str">
        <f t="shared" si="1"/>
        <v>Holcim Finance Luxembourg SACALLABLEFIXEDEURSr Unsecured</v>
      </c>
      <c r="Z228" s="4">
        <f>IFERROR(__xludf.DUMMYFUNCTION("FILTER(SLBs!$A$2:$A$293,SLBs!$AK$2:$AK$293=Y228)"),131.0)</f>
        <v>131</v>
      </c>
    </row>
    <row r="229">
      <c r="A229" s="8">
        <v>228.0</v>
      </c>
      <c r="B229" s="27" t="s">
        <v>858</v>
      </c>
      <c r="C229" s="27" t="s">
        <v>844</v>
      </c>
      <c r="D229" s="27" t="s">
        <v>52</v>
      </c>
      <c r="E229" s="27" t="s">
        <v>81</v>
      </c>
      <c r="F229" s="27" t="s">
        <v>845</v>
      </c>
      <c r="G229" s="27" t="s">
        <v>2767</v>
      </c>
      <c r="H229" s="31" t="s">
        <v>2768</v>
      </c>
      <c r="I229" s="27" t="s">
        <v>2769</v>
      </c>
      <c r="J229" s="27" t="s">
        <v>50</v>
      </c>
      <c r="K229" s="27" t="s">
        <v>51</v>
      </c>
      <c r="L229" s="32">
        <v>5.0E7</v>
      </c>
      <c r="M229" s="27" t="s">
        <v>47</v>
      </c>
      <c r="N229" s="27" t="s">
        <v>1777</v>
      </c>
      <c r="O229" s="27" t="s">
        <v>111</v>
      </c>
      <c r="P229" s="33">
        <v>41428.0</v>
      </c>
      <c r="Q229" s="32" t="s">
        <v>1225</v>
      </c>
      <c r="R229" s="33">
        <v>48733.0</v>
      </c>
      <c r="S229" s="27" t="s">
        <v>46</v>
      </c>
      <c r="T229" s="27" t="s">
        <v>49</v>
      </c>
      <c r="U229" s="27" t="s">
        <v>142</v>
      </c>
      <c r="V229" s="27" t="s">
        <v>116</v>
      </c>
      <c r="W229" s="27" t="s">
        <v>3563</v>
      </c>
      <c r="X229" s="27" t="s">
        <v>81</v>
      </c>
      <c r="Y229" s="4" t="str">
        <f t="shared" si="1"/>
        <v>Holcim US Finance Sarl &amp; Cie SCSAT MATURITYFIXEDUSDSr Unsecured</v>
      </c>
      <c r="Z229" s="4">
        <f>IFERROR(__xludf.DUMMYFUNCTION("FILTER(SLBs!$A$2:$A$293,SLBs!$AK$2:$AK$293=Y229)"),133.0)</f>
        <v>133</v>
      </c>
    </row>
    <row r="230">
      <c r="A230" s="8">
        <v>229.0</v>
      </c>
      <c r="B230" s="8" t="s">
        <v>879</v>
      </c>
      <c r="C230" s="8" t="s">
        <v>882</v>
      </c>
      <c r="D230" s="8" t="s">
        <v>52</v>
      </c>
      <c r="E230" s="8" t="s">
        <v>81</v>
      </c>
      <c r="F230" s="8" t="s">
        <v>95</v>
      </c>
      <c r="G230" s="8" t="s">
        <v>1778</v>
      </c>
      <c r="H230" s="31" t="s">
        <v>1779</v>
      </c>
      <c r="I230" s="8" t="s">
        <v>1780</v>
      </c>
      <c r="J230" s="8" t="s">
        <v>50</v>
      </c>
      <c r="K230" s="8" t="s">
        <v>51</v>
      </c>
      <c r="L230" s="6">
        <v>6.41964E8</v>
      </c>
      <c r="M230" s="8" t="s">
        <v>47</v>
      </c>
      <c r="N230" s="8" t="s">
        <v>98</v>
      </c>
      <c r="O230" s="8" t="s">
        <v>95</v>
      </c>
      <c r="P230" s="23">
        <v>42752.0</v>
      </c>
      <c r="Q230" s="6" t="s">
        <v>1782</v>
      </c>
      <c r="R230" s="23">
        <v>46402.0</v>
      </c>
      <c r="S230" s="8" t="s">
        <v>46</v>
      </c>
      <c r="T230" s="8" t="s">
        <v>72</v>
      </c>
      <c r="U230" s="8" t="s">
        <v>44</v>
      </c>
      <c r="V230" s="8" t="s">
        <v>48</v>
      </c>
      <c r="W230" s="8" t="s">
        <v>3564</v>
      </c>
      <c r="X230" s="7">
        <v>4033.0</v>
      </c>
      <c r="Y230" s="4" t="str">
        <f t="shared" si="1"/>
        <v>Imerys SACALLABLEFIXEDEURSr Unsecured</v>
      </c>
      <c r="Z230" s="4">
        <f>IFERROR(__xludf.DUMMYFUNCTION("FILTER(SLBs!$A$2:$A$293,SLBs!$AK$2:$AK$293=Y230)"),136.0)</f>
        <v>136</v>
      </c>
    </row>
    <row r="231">
      <c r="A231" s="8">
        <v>230.0</v>
      </c>
      <c r="B231" s="27" t="s">
        <v>879</v>
      </c>
      <c r="C231" s="27" t="s">
        <v>882</v>
      </c>
      <c r="D231" s="27" t="s">
        <v>52</v>
      </c>
      <c r="E231" s="34">
        <v>2127.0</v>
      </c>
      <c r="F231" s="27" t="s">
        <v>95</v>
      </c>
      <c r="G231" s="27" t="s">
        <v>2881</v>
      </c>
      <c r="H231" s="31" t="s">
        <v>2882</v>
      </c>
      <c r="I231" s="27" t="s">
        <v>2883</v>
      </c>
      <c r="J231" s="27" t="s">
        <v>50</v>
      </c>
      <c r="K231" s="27" t="s">
        <v>51</v>
      </c>
      <c r="L231" s="32">
        <v>6.214E8</v>
      </c>
      <c r="M231" s="27" t="s">
        <v>47</v>
      </c>
      <c r="N231" s="27" t="s">
        <v>1777</v>
      </c>
      <c r="O231" s="27" t="s">
        <v>95</v>
      </c>
      <c r="P231" s="33">
        <v>41983.0</v>
      </c>
      <c r="Q231" s="32">
        <v>2.0</v>
      </c>
      <c r="R231" s="33">
        <v>45636.0</v>
      </c>
      <c r="S231" s="27" t="s">
        <v>46</v>
      </c>
      <c r="T231" s="27" t="s">
        <v>72</v>
      </c>
      <c r="U231" s="27" t="s">
        <v>44</v>
      </c>
      <c r="V231" s="27" t="s">
        <v>48</v>
      </c>
      <c r="W231" s="27" t="s">
        <v>3565</v>
      </c>
      <c r="X231" s="27" t="s">
        <v>81</v>
      </c>
      <c r="Y231" s="4" t="str">
        <f t="shared" si="1"/>
        <v>Imerys SACALLABLEFIXEDEURSr Unsecured</v>
      </c>
      <c r="Z231" s="4">
        <f>IFERROR(__xludf.DUMMYFUNCTION("FILTER(SLBs!$A$2:$A$293,SLBs!$AK$2:$AK$293=Y231)"),136.0)</f>
        <v>136</v>
      </c>
    </row>
    <row r="232">
      <c r="A232" s="8">
        <v>231.0</v>
      </c>
      <c r="B232" s="27" t="s">
        <v>879</v>
      </c>
      <c r="C232" s="27" t="s">
        <v>882</v>
      </c>
      <c r="D232" s="27" t="s">
        <v>52</v>
      </c>
      <c r="E232" s="27" t="s">
        <v>81</v>
      </c>
      <c r="F232" s="27" t="s">
        <v>95</v>
      </c>
      <c r="G232" s="27" t="s">
        <v>2948</v>
      </c>
      <c r="H232" s="31" t="s">
        <v>2949</v>
      </c>
      <c r="I232" s="27" t="s">
        <v>2950</v>
      </c>
      <c r="J232" s="27" t="s">
        <v>50</v>
      </c>
      <c r="K232" s="27" t="s">
        <v>51</v>
      </c>
      <c r="L232" s="32">
        <v>3.41754E8</v>
      </c>
      <c r="M232" s="27" t="s">
        <v>47</v>
      </c>
      <c r="N232" s="27" t="s">
        <v>98</v>
      </c>
      <c r="O232" s="27" t="s">
        <v>95</v>
      </c>
      <c r="P232" s="33">
        <v>42461.0</v>
      </c>
      <c r="Q232" s="34">
        <v>1875.0</v>
      </c>
      <c r="R232" s="33">
        <v>46843.0</v>
      </c>
      <c r="S232" s="27" t="s">
        <v>46</v>
      </c>
      <c r="T232" s="27" t="s">
        <v>72</v>
      </c>
      <c r="U232" s="27" t="s">
        <v>44</v>
      </c>
      <c r="V232" s="27" t="s">
        <v>48</v>
      </c>
      <c r="W232" s="27" t="s">
        <v>3566</v>
      </c>
      <c r="X232" s="27" t="s">
        <v>81</v>
      </c>
      <c r="Y232" s="4" t="str">
        <f t="shared" si="1"/>
        <v>Imerys SACALLABLEFIXEDEURSr Unsecured</v>
      </c>
      <c r="Z232" s="4">
        <f>IFERROR(__xludf.DUMMYFUNCTION("FILTER(SLBs!$A$2:$A$293,SLBs!$AK$2:$AK$293=Y232)"),136.0)</f>
        <v>136</v>
      </c>
    </row>
    <row r="233">
      <c r="A233" s="8">
        <v>232.0</v>
      </c>
      <c r="B233" s="8" t="s">
        <v>885</v>
      </c>
      <c r="C233" s="8" t="s">
        <v>888</v>
      </c>
      <c r="D233" s="8" t="s">
        <v>118</v>
      </c>
      <c r="E233" s="8" t="s">
        <v>81</v>
      </c>
      <c r="F233" s="8" t="s">
        <v>212</v>
      </c>
      <c r="G233" s="8" t="s">
        <v>2132</v>
      </c>
      <c r="H233" s="31" t="s">
        <v>98</v>
      </c>
      <c r="I233" s="8" t="s">
        <v>2133</v>
      </c>
      <c r="J233" s="8" t="s">
        <v>50</v>
      </c>
      <c r="K233" s="8" t="s">
        <v>159</v>
      </c>
      <c r="L233" s="6">
        <v>7.11936E7</v>
      </c>
      <c r="M233" s="8" t="s">
        <v>47</v>
      </c>
      <c r="N233" s="8" t="s">
        <v>98</v>
      </c>
      <c r="O233" s="8" t="s">
        <v>212</v>
      </c>
      <c r="P233" s="23">
        <v>43235.0</v>
      </c>
      <c r="Q233" s="6">
        <v>0.0</v>
      </c>
      <c r="R233" s="23">
        <v>45061.0</v>
      </c>
      <c r="S233" s="8" t="s">
        <v>171</v>
      </c>
      <c r="T233" s="8" t="s">
        <v>81</v>
      </c>
      <c r="U233" s="8" t="s">
        <v>142</v>
      </c>
      <c r="V233" s="8" t="s">
        <v>48</v>
      </c>
      <c r="W233" s="8" t="s">
        <v>3567</v>
      </c>
      <c r="X233" s="7">
        <v>6226.0</v>
      </c>
      <c r="Y233" s="4" t="str">
        <f t="shared" si="1"/>
        <v>Indus Holding AGAT MATURITYFLOATINGEURSr Unsecured</v>
      </c>
      <c r="Z233" s="4" t="str">
        <f>IFERROR(__xludf.DUMMYFUNCTION("FILTER(SLBs!$A$2:$A$293,SLBs!$AK$2:$AK$293=Y233)"),"#REF!")</f>
        <v>#REF!</v>
      </c>
    </row>
    <row r="234">
      <c r="A234" s="8">
        <v>233.0</v>
      </c>
      <c r="B234" s="8" t="s">
        <v>885</v>
      </c>
      <c r="C234" s="8" t="s">
        <v>888</v>
      </c>
      <c r="D234" s="8" t="s">
        <v>118</v>
      </c>
      <c r="E234" s="8" t="s">
        <v>81</v>
      </c>
      <c r="F234" s="8" t="s">
        <v>212</v>
      </c>
      <c r="G234" s="8" t="s">
        <v>2134</v>
      </c>
      <c r="H234" s="31" t="s">
        <v>98</v>
      </c>
      <c r="I234" s="8" t="s">
        <v>2135</v>
      </c>
      <c r="J234" s="8" t="s">
        <v>50</v>
      </c>
      <c r="K234" s="8" t="s">
        <v>159</v>
      </c>
      <c r="L234" s="6">
        <v>7.11936E7</v>
      </c>
      <c r="M234" s="8" t="s">
        <v>47</v>
      </c>
      <c r="N234" s="8" t="s">
        <v>98</v>
      </c>
      <c r="O234" s="8" t="s">
        <v>212</v>
      </c>
      <c r="P234" s="23">
        <v>43235.0</v>
      </c>
      <c r="Q234" s="6">
        <v>0.0</v>
      </c>
      <c r="R234" s="23">
        <v>45792.0</v>
      </c>
      <c r="S234" s="8" t="s">
        <v>167</v>
      </c>
      <c r="T234" s="8" t="s">
        <v>81</v>
      </c>
      <c r="U234" s="8" t="s">
        <v>142</v>
      </c>
      <c r="V234" s="8" t="s">
        <v>48</v>
      </c>
      <c r="W234" s="8" t="s">
        <v>3568</v>
      </c>
      <c r="X234" s="7">
        <v>6226.0</v>
      </c>
      <c r="Y234" s="4" t="str">
        <f t="shared" si="1"/>
        <v>Indus Holding AGAT MATURITYFLOATINGEURSr Unsecured</v>
      </c>
      <c r="Z234" s="4" t="str">
        <f>IFERROR(__xludf.DUMMYFUNCTION("FILTER(SLBs!$A$2:$A$293,SLBs!$AK$2:$AK$293=Y234)"),"#REF!")</f>
        <v>#REF!</v>
      </c>
    </row>
    <row r="235">
      <c r="A235" s="8">
        <v>234.0</v>
      </c>
      <c r="B235" s="8" t="s">
        <v>885</v>
      </c>
      <c r="C235" s="8" t="s">
        <v>888</v>
      </c>
      <c r="D235" s="8" t="s">
        <v>52</v>
      </c>
      <c r="E235" s="8" t="s">
        <v>81</v>
      </c>
      <c r="F235" s="8" t="s">
        <v>212</v>
      </c>
      <c r="G235" s="8" t="s">
        <v>2620</v>
      </c>
      <c r="H235" s="31" t="s">
        <v>98</v>
      </c>
      <c r="I235" s="8" t="s">
        <v>2621</v>
      </c>
      <c r="J235" s="8" t="s">
        <v>50</v>
      </c>
      <c r="K235" s="8" t="s">
        <v>51</v>
      </c>
      <c r="L235" s="6">
        <v>2.3437E7</v>
      </c>
      <c r="M235" s="8" t="s">
        <v>47</v>
      </c>
      <c r="N235" s="8" t="s">
        <v>98</v>
      </c>
      <c r="O235" s="8" t="s">
        <v>212</v>
      </c>
      <c r="P235" s="23">
        <v>44285.0</v>
      </c>
      <c r="Q235" s="6">
        <v>0.0</v>
      </c>
      <c r="R235" s="23">
        <v>46842.0</v>
      </c>
      <c r="S235" s="8" t="s">
        <v>167</v>
      </c>
      <c r="T235" s="8" t="s">
        <v>81</v>
      </c>
      <c r="U235" s="8" t="s">
        <v>142</v>
      </c>
      <c r="V235" s="8" t="s">
        <v>48</v>
      </c>
      <c r="W235" s="8" t="s">
        <v>3569</v>
      </c>
      <c r="X235" s="7">
        <v>3914.0</v>
      </c>
      <c r="Y235" s="4" t="str">
        <f t="shared" si="1"/>
        <v>Indus Holding AGAT MATURITYFIXEDEURSr Unsecured</v>
      </c>
      <c r="Z235" s="4" t="str">
        <f>IFERROR(__xludf.DUMMYFUNCTION("FILTER(SLBs!$A$2:$A$293,SLBs!$AK$2:$AK$293=Y235)"),"#N/A")</f>
        <v>#N/A</v>
      </c>
    </row>
    <row r="236">
      <c r="A236" s="8">
        <v>235.0</v>
      </c>
      <c r="B236" s="8" t="s">
        <v>885</v>
      </c>
      <c r="C236" s="8" t="s">
        <v>888</v>
      </c>
      <c r="D236" s="8" t="s">
        <v>118</v>
      </c>
      <c r="E236" s="8" t="s">
        <v>81</v>
      </c>
      <c r="F236" s="8" t="s">
        <v>212</v>
      </c>
      <c r="G236" s="8" t="s">
        <v>2747</v>
      </c>
      <c r="H236" s="31" t="s">
        <v>98</v>
      </c>
      <c r="I236" s="8" t="s">
        <v>2748</v>
      </c>
      <c r="J236" s="8" t="s">
        <v>50</v>
      </c>
      <c r="K236" s="8" t="s">
        <v>159</v>
      </c>
      <c r="L236" s="6">
        <v>6.40864E7</v>
      </c>
      <c r="M236" s="8" t="s">
        <v>47</v>
      </c>
      <c r="N236" s="8" t="s">
        <v>98</v>
      </c>
      <c r="O236" s="8" t="s">
        <v>212</v>
      </c>
      <c r="P236" s="23">
        <v>44573.0</v>
      </c>
      <c r="Q236" s="6">
        <v>0.0</v>
      </c>
      <c r="R236" s="23">
        <v>48225.0</v>
      </c>
      <c r="S236" s="8" t="s">
        <v>257</v>
      </c>
      <c r="T236" s="8" t="s">
        <v>81</v>
      </c>
      <c r="U236" s="8" t="s">
        <v>142</v>
      </c>
      <c r="V236" s="8" t="s">
        <v>48</v>
      </c>
      <c r="W236" s="8" t="s">
        <v>3570</v>
      </c>
      <c r="X236" s="7">
        <v>4327.0</v>
      </c>
      <c r="Y236" s="4" t="str">
        <f t="shared" si="1"/>
        <v>Indus Holding AGAT MATURITYFLOATINGEURSr Unsecured</v>
      </c>
      <c r="Z236" s="4" t="str">
        <f>IFERROR(__xludf.DUMMYFUNCTION("FILTER(SLBs!$A$2:$A$293,SLBs!$AK$2:$AK$293=Y236)"),"#REF!")</f>
        <v>#REF!</v>
      </c>
    </row>
    <row r="237">
      <c r="A237" s="8">
        <v>236.0</v>
      </c>
      <c r="B237" s="8" t="s">
        <v>885</v>
      </c>
      <c r="C237" s="8" t="s">
        <v>888</v>
      </c>
      <c r="D237" s="8" t="s">
        <v>118</v>
      </c>
      <c r="E237" s="8" t="s">
        <v>81</v>
      </c>
      <c r="F237" s="8" t="s">
        <v>212</v>
      </c>
      <c r="G237" s="8" t="s">
        <v>2749</v>
      </c>
      <c r="H237" s="31" t="s">
        <v>98</v>
      </c>
      <c r="I237" s="8" t="s">
        <v>2750</v>
      </c>
      <c r="J237" s="8" t="s">
        <v>50</v>
      </c>
      <c r="K237" s="8" t="s">
        <v>159</v>
      </c>
      <c r="L237" s="6">
        <v>6.40864E7</v>
      </c>
      <c r="M237" s="8" t="s">
        <v>47</v>
      </c>
      <c r="N237" s="8" t="s">
        <v>98</v>
      </c>
      <c r="O237" s="8" t="s">
        <v>212</v>
      </c>
      <c r="P237" s="23">
        <v>44573.0</v>
      </c>
      <c r="Q237" s="6">
        <v>0.0</v>
      </c>
      <c r="R237" s="23">
        <v>47130.0</v>
      </c>
      <c r="S237" s="8" t="s">
        <v>167</v>
      </c>
      <c r="T237" s="8" t="s">
        <v>81</v>
      </c>
      <c r="U237" s="8" t="s">
        <v>142</v>
      </c>
      <c r="V237" s="8" t="s">
        <v>48</v>
      </c>
      <c r="W237" s="8" t="s">
        <v>3571</v>
      </c>
      <c r="X237" s="7">
        <v>4327.0</v>
      </c>
      <c r="Y237" s="4" t="str">
        <f t="shared" si="1"/>
        <v>Indus Holding AGAT MATURITYFLOATINGEURSr Unsecured</v>
      </c>
      <c r="Z237" s="4" t="str">
        <f>IFERROR(__xludf.DUMMYFUNCTION("FILTER(SLBs!$A$2:$A$293,SLBs!$AK$2:$AK$293=Y237)"),"#REF!")</f>
        <v>#REF!</v>
      </c>
    </row>
    <row r="238">
      <c r="A238" s="8">
        <v>237.0</v>
      </c>
      <c r="B238" s="8" t="s">
        <v>885</v>
      </c>
      <c r="C238" s="8" t="s">
        <v>888</v>
      </c>
      <c r="D238" s="8" t="s">
        <v>118</v>
      </c>
      <c r="E238" s="8" t="s">
        <v>81</v>
      </c>
      <c r="F238" s="8" t="s">
        <v>212</v>
      </c>
      <c r="G238" s="8" t="s">
        <v>2751</v>
      </c>
      <c r="H238" s="31" t="s">
        <v>98</v>
      </c>
      <c r="I238" s="8" t="s">
        <v>2752</v>
      </c>
      <c r="J238" s="8" t="s">
        <v>50</v>
      </c>
      <c r="K238" s="8" t="s">
        <v>159</v>
      </c>
      <c r="L238" s="6">
        <v>6.40864E7</v>
      </c>
      <c r="M238" s="8" t="s">
        <v>47</v>
      </c>
      <c r="N238" s="8" t="s">
        <v>98</v>
      </c>
      <c r="O238" s="8" t="s">
        <v>212</v>
      </c>
      <c r="P238" s="23">
        <v>44573.0</v>
      </c>
      <c r="Q238" s="6">
        <v>0.0</v>
      </c>
      <c r="R238" s="23">
        <v>46399.0</v>
      </c>
      <c r="S238" s="8" t="s">
        <v>171</v>
      </c>
      <c r="T238" s="8" t="s">
        <v>81</v>
      </c>
      <c r="U238" s="8" t="s">
        <v>142</v>
      </c>
      <c r="V238" s="8" t="s">
        <v>48</v>
      </c>
      <c r="W238" s="8" t="s">
        <v>3572</v>
      </c>
      <c r="X238" s="7">
        <v>4327.0</v>
      </c>
      <c r="Y238" s="4" t="str">
        <f t="shared" si="1"/>
        <v>Indus Holding AGAT MATURITYFLOATINGEURSr Unsecured</v>
      </c>
      <c r="Z238" s="4" t="str">
        <f>IFERROR(__xludf.DUMMYFUNCTION("FILTER(SLBs!$A$2:$A$293,SLBs!$AK$2:$AK$293=Y238)"),"#REF!")</f>
        <v>#REF!</v>
      </c>
    </row>
    <row r="239">
      <c r="A239" s="8">
        <v>238.0</v>
      </c>
      <c r="B239" s="8" t="s">
        <v>885</v>
      </c>
      <c r="C239" s="8" t="s">
        <v>888</v>
      </c>
      <c r="D239" s="8" t="s">
        <v>52</v>
      </c>
      <c r="E239" s="8" t="s">
        <v>81</v>
      </c>
      <c r="F239" s="8" t="s">
        <v>212</v>
      </c>
      <c r="G239" s="8" t="s">
        <v>3153</v>
      </c>
      <c r="H239" s="31" t="s">
        <v>98</v>
      </c>
      <c r="I239" s="8" t="s">
        <v>3154</v>
      </c>
      <c r="J239" s="8" t="s">
        <v>50</v>
      </c>
      <c r="K239" s="8" t="s">
        <v>51</v>
      </c>
      <c r="L239" s="6">
        <v>6.57498E7</v>
      </c>
      <c r="M239" s="8" t="s">
        <v>47</v>
      </c>
      <c r="N239" s="8" t="s">
        <v>98</v>
      </c>
      <c r="O239" s="8" t="s">
        <v>212</v>
      </c>
      <c r="P239" s="23">
        <v>43740.0</v>
      </c>
      <c r="Q239" s="6">
        <v>0.0</v>
      </c>
      <c r="R239" s="23">
        <v>46306.0</v>
      </c>
      <c r="S239" s="8" t="s">
        <v>167</v>
      </c>
      <c r="T239" s="8" t="s">
        <v>81</v>
      </c>
      <c r="U239" s="8" t="s">
        <v>142</v>
      </c>
      <c r="V239" s="8" t="s">
        <v>48</v>
      </c>
      <c r="W239" s="8" t="s">
        <v>3573</v>
      </c>
      <c r="X239" s="7">
        <v>8875.0</v>
      </c>
      <c r="Y239" s="4" t="str">
        <f t="shared" si="1"/>
        <v>Indus Holding AGAT MATURITYFIXEDEURSr Unsecured</v>
      </c>
      <c r="Z239" s="4" t="str">
        <f>IFERROR(__xludf.DUMMYFUNCTION("FILTER(SLBs!$A$2:$A$293,SLBs!$AK$2:$AK$293=Y239)"),"#N/A")</f>
        <v>#N/A</v>
      </c>
    </row>
    <row r="240">
      <c r="A240" s="8">
        <v>239.0</v>
      </c>
      <c r="B240" s="8" t="s">
        <v>885</v>
      </c>
      <c r="C240" s="8" t="s">
        <v>888</v>
      </c>
      <c r="D240" s="8" t="s">
        <v>52</v>
      </c>
      <c r="E240" s="8" t="s">
        <v>81</v>
      </c>
      <c r="F240" s="8" t="s">
        <v>212</v>
      </c>
      <c r="G240" s="8" t="s">
        <v>3155</v>
      </c>
      <c r="H240" s="31" t="s">
        <v>98</v>
      </c>
      <c r="I240" s="8" t="s">
        <v>3156</v>
      </c>
      <c r="J240" s="8" t="s">
        <v>50</v>
      </c>
      <c r="K240" s="8" t="s">
        <v>51</v>
      </c>
      <c r="L240" s="6">
        <v>6.57498E7</v>
      </c>
      <c r="M240" s="8" t="s">
        <v>47</v>
      </c>
      <c r="N240" s="8" t="s">
        <v>98</v>
      </c>
      <c r="O240" s="8" t="s">
        <v>212</v>
      </c>
      <c r="P240" s="23">
        <v>43740.0</v>
      </c>
      <c r="Q240" s="6">
        <v>0.0</v>
      </c>
      <c r="R240" s="23">
        <v>46297.0</v>
      </c>
      <c r="S240" s="8" t="s">
        <v>167</v>
      </c>
      <c r="T240" s="8" t="s">
        <v>81</v>
      </c>
      <c r="U240" s="8" t="s">
        <v>142</v>
      </c>
      <c r="V240" s="8" t="s">
        <v>48</v>
      </c>
      <c r="W240" s="8" t="s">
        <v>3574</v>
      </c>
      <c r="X240" s="7">
        <v>8875.0</v>
      </c>
      <c r="Y240" s="4" t="str">
        <f t="shared" si="1"/>
        <v>Indus Holding AGAT MATURITYFIXEDEURSr Unsecured</v>
      </c>
      <c r="Z240" s="4" t="str">
        <f>IFERROR(__xludf.DUMMYFUNCTION("FILTER(SLBs!$A$2:$A$293,SLBs!$AK$2:$AK$293=Y240)"),"#N/A")</f>
        <v>#N/A</v>
      </c>
    </row>
    <row r="241">
      <c r="A241" s="8">
        <v>240.0</v>
      </c>
      <c r="B241" s="8" t="s">
        <v>911</v>
      </c>
      <c r="C241" s="8" t="s">
        <v>914</v>
      </c>
      <c r="D241" s="8" t="s">
        <v>52</v>
      </c>
      <c r="E241" s="8" t="s">
        <v>81</v>
      </c>
      <c r="F241" s="8" t="s">
        <v>362</v>
      </c>
      <c r="G241" s="8" t="s">
        <v>1820</v>
      </c>
      <c r="H241" s="31" t="s">
        <v>1821</v>
      </c>
      <c r="I241" s="8" t="s">
        <v>1822</v>
      </c>
      <c r="J241" s="8" t="s">
        <v>50</v>
      </c>
      <c r="K241" s="8" t="s">
        <v>51</v>
      </c>
      <c r="L241" s="6">
        <v>8.344125E8</v>
      </c>
      <c r="M241" s="8" t="s">
        <v>47</v>
      </c>
      <c r="N241" s="8" t="s">
        <v>1777</v>
      </c>
      <c r="O241" s="8" t="s">
        <v>155</v>
      </c>
      <c r="P241" s="23">
        <v>42873.0</v>
      </c>
      <c r="Q241" s="6" t="s">
        <v>1791</v>
      </c>
      <c r="R241" s="23">
        <v>45434.0</v>
      </c>
      <c r="S241" s="8" t="s">
        <v>98</v>
      </c>
      <c r="T241" s="8" t="s">
        <v>49</v>
      </c>
      <c r="U241" s="8" t="s">
        <v>142</v>
      </c>
      <c r="V241" s="8" t="s">
        <v>48</v>
      </c>
      <c r="W241" s="8" t="s">
        <v>3575</v>
      </c>
      <c r="X241" s="7">
        <v>3871.0</v>
      </c>
      <c r="Y241" s="4" t="str">
        <f t="shared" si="1"/>
        <v>JAB Holdings BVAT MATURITYFIXEDEURSr Unsecured</v>
      </c>
      <c r="Z241" s="4" t="str">
        <f>IFERROR(__xludf.DUMMYFUNCTION("FILTER(SLBs!$A$2:$A$293,SLBs!$AK$2:$AK$293=Y241)"),"#N/A")</f>
        <v>#N/A</v>
      </c>
    </row>
    <row r="242">
      <c r="A242" s="8">
        <v>241.0</v>
      </c>
      <c r="B242" s="8" t="s">
        <v>911</v>
      </c>
      <c r="C242" s="8" t="s">
        <v>914</v>
      </c>
      <c r="D242" s="8" t="s">
        <v>52</v>
      </c>
      <c r="E242" s="8" t="s">
        <v>81</v>
      </c>
      <c r="F242" s="8" t="s">
        <v>362</v>
      </c>
      <c r="G242" s="8" t="s">
        <v>1824</v>
      </c>
      <c r="H242" s="31" t="s">
        <v>1825</v>
      </c>
      <c r="I242" s="8" t="s">
        <v>1826</v>
      </c>
      <c r="J242" s="8" t="s">
        <v>50</v>
      </c>
      <c r="K242" s="8" t="s">
        <v>51</v>
      </c>
      <c r="L242" s="6">
        <v>8.344125E8</v>
      </c>
      <c r="M242" s="8" t="s">
        <v>47</v>
      </c>
      <c r="N242" s="8" t="s">
        <v>98</v>
      </c>
      <c r="O242" s="8" t="s">
        <v>155</v>
      </c>
      <c r="P242" s="23">
        <v>42873.0</v>
      </c>
      <c r="Q242" s="6">
        <v>2.0</v>
      </c>
      <c r="R242" s="23">
        <v>46891.0</v>
      </c>
      <c r="S242" s="8" t="s">
        <v>98</v>
      </c>
      <c r="T242" s="8" t="s">
        <v>49</v>
      </c>
      <c r="U242" s="8" t="s">
        <v>142</v>
      </c>
      <c r="V242" s="8" t="s">
        <v>48</v>
      </c>
      <c r="W242" s="8" t="s">
        <v>3576</v>
      </c>
      <c r="X242" s="7">
        <v>3871.0</v>
      </c>
      <c r="Y242" s="4" t="str">
        <f t="shared" si="1"/>
        <v>JAB Holdings BVAT MATURITYFIXEDEURSr Unsecured</v>
      </c>
      <c r="Z242" s="4" t="str">
        <f>IFERROR(__xludf.DUMMYFUNCTION("FILTER(SLBs!$A$2:$A$293,SLBs!$AK$2:$AK$293=Y242)"),"#N/A")</f>
        <v>#N/A</v>
      </c>
    </row>
    <row r="243">
      <c r="A243" s="8">
        <v>242.0</v>
      </c>
      <c r="B243" s="8" t="s">
        <v>911</v>
      </c>
      <c r="C243" s="8" t="s">
        <v>914</v>
      </c>
      <c r="D243" s="8" t="s">
        <v>52</v>
      </c>
      <c r="E243" s="7">
        <v>1855.0</v>
      </c>
      <c r="F243" s="8" t="s">
        <v>362</v>
      </c>
      <c r="G243" s="8" t="s">
        <v>2102</v>
      </c>
      <c r="H243" s="31" t="s">
        <v>2103</v>
      </c>
      <c r="I243" s="8" t="s">
        <v>2104</v>
      </c>
      <c r="J243" s="8" t="s">
        <v>50</v>
      </c>
      <c r="K243" s="8" t="s">
        <v>51</v>
      </c>
      <c r="L243" s="6">
        <v>8.769E8</v>
      </c>
      <c r="M243" s="8" t="s">
        <v>47</v>
      </c>
      <c r="N243" s="8" t="s">
        <v>1777</v>
      </c>
      <c r="O243" s="8" t="s">
        <v>155</v>
      </c>
      <c r="P243" s="23">
        <v>43276.0</v>
      </c>
      <c r="Q243" s="6" t="s">
        <v>1883</v>
      </c>
      <c r="R243" s="23">
        <v>46198.0</v>
      </c>
      <c r="S243" s="8" t="s">
        <v>98</v>
      </c>
      <c r="T243" s="8" t="s">
        <v>49</v>
      </c>
      <c r="U243" s="8" t="s">
        <v>142</v>
      </c>
      <c r="V243" s="8" t="s">
        <v>48</v>
      </c>
      <c r="W243" s="8" t="s">
        <v>3577</v>
      </c>
      <c r="X243" s="7">
        <v>6018.0</v>
      </c>
      <c r="Y243" s="4" t="str">
        <f t="shared" si="1"/>
        <v>JAB Holdings BVAT MATURITYFIXEDEURSr Unsecured</v>
      </c>
      <c r="Z243" s="4" t="str">
        <f>IFERROR(__xludf.DUMMYFUNCTION("FILTER(SLBs!$A$2:$A$293,SLBs!$AK$2:$AK$293=Y243)"),"#N/A")</f>
        <v>#N/A</v>
      </c>
    </row>
    <row r="244">
      <c r="A244" s="8">
        <v>243.0</v>
      </c>
      <c r="B244" s="8" t="s">
        <v>911</v>
      </c>
      <c r="C244" s="8" t="s">
        <v>914</v>
      </c>
      <c r="D244" s="8" t="s">
        <v>52</v>
      </c>
      <c r="E244" s="7">
        <v>2514.0</v>
      </c>
      <c r="F244" s="8" t="s">
        <v>362</v>
      </c>
      <c r="G244" s="8" t="s">
        <v>2124</v>
      </c>
      <c r="H244" s="31" t="s">
        <v>2125</v>
      </c>
      <c r="I244" s="8" t="s">
        <v>2126</v>
      </c>
      <c r="J244" s="8" t="s">
        <v>50</v>
      </c>
      <c r="K244" s="8" t="s">
        <v>51</v>
      </c>
      <c r="L244" s="6">
        <v>8.769E8</v>
      </c>
      <c r="M244" s="8" t="s">
        <v>47</v>
      </c>
      <c r="N244" s="8" t="s">
        <v>1777</v>
      </c>
      <c r="O244" s="8" t="s">
        <v>155</v>
      </c>
      <c r="P244" s="23">
        <v>43276.0</v>
      </c>
      <c r="Q244" s="6" t="s">
        <v>1797</v>
      </c>
      <c r="R244" s="23">
        <v>47294.0</v>
      </c>
      <c r="S244" s="8" t="s">
        <v>2127</v>
      </c>
      <c r="T244" s="8" t="s">
        <v>49</v>
      </c>
      <c r="U244" s="8" t="s">
        <v>142</v>
      </c>
      <c r="V244" s="8" t="s">
        <v>48</v>
      </c>
      <c r="W244" s="8" t="s">
        <v>3578</v>
      </c>
      <c r="X244" s="7">
        <v>6018.0</v>
      </c>
      <c r="Y244" s="4" t="str">
        <f t="shared" si="1"/>
        <v>JAB Holdings BVAT MATURITYFIXEDEURSr Unsecured</v>
      </c>
      <c r="Z244" s="4" t="str">
        <f>IFERROR(__xludf.DUMMYFUNCTION("FILTER(SLBs!$A$2:$A$293,SLBs!$AK$2:$AK$293=Y244)"),"#N/A")</f>
        <v>#N/A</v>
      </c>
    </row>
    <row r="245">
      <c r="A245" s="8">
        <v>244.0</v>
      </c>
      <c r="B245" s="8" t="s">
        <v>911</v>
      </c>
      <c r="C245" s="8" t="s">
        <v>914</v>
      </c>
      <c r="D245" s="8" t="s">
        <v>52</v>
      </c>
      <c r="E245" s="8" t="s">
        <v>81</v>
      </c>
      <c r="F245" s="8" t="s">
        <v>362</v>
      </c>
      <c r="G245" s="8" t="s">
        <v>2410</v>
      </c>
      <c r="H245" s="31" t="s">
        <v>2411</v>
      </c>
      <c r="I245" s="8" t="s">
        <v>2412</v>
      </c>
      <c r="J245" s="8" t="s">
        <v>50</v>
      </c>
      <c r="K245" s="8" t="s">
        <v>51</v>
      </c>
      <c r="L245" s="6">
        <v>5.4336E8</v>
      </c>
      <c r="M245" s="8" t="s">
        <v>47</v>
      </c>
      <c r="N245" s="8" t="s">
        <v>1777</v>
      </c>
      <c r="O245" s="8" t="s">
        <v>155</v>
      </c>
      <c r="P245" s="23">
        <v>43938.0</v>
      </c>
      <c r="Q245" s="6" t="s">
        <v>1797</v>
      </c>
      <c r="R245" s="23">
        <v>46494.0</v>
      </c>
      <c r="S245" s="8" t="s">
        <v>98</v>
      </c>
      <c r="T245" s="8" t="s">
        <v>49</v>
      </c>
      <c r="U245" s="8" t="s">
        <v>142</v>
      </c>
      <c r="V245" s="8" t="s">
        <v>48</v>
      </c>
      <c r="W245" s="8" t="s">
        <v>3579</v>
      </c>
      <c r="X245" s="7">
        <v>4742.0</v>
      </c>
      <c r="Y245" s="4" t="str">
        <f t="shared" si="1"/>
        <v>JAB Holdings BVAT MATURITYFIXEDEURSr Unsecured</v>
      </c>
      <c r="Z245" s="4" t="str">
        <f>IFERROR(__xludf.DUMMYFUNCTION("FILTER(SLBs!$A$2:$A$293,SLBs!$AK$2:$AK$293=Y245)"),"#N/A")</f>
        <v>#N/A</v>
      </c>
    </row>
    <row r="246">
      <c r="A246" s="8">
        <v>245.0</v>
      </c>
      <c r="B246" s="8" t="s">
        <v>911</v>
      </c>
      <c r="C246" s="8" t="s">
        <v>914</v>
      </c>
      <c r="D246" s="8" t="s">
        <v>52</v>
      </c>
      <c r="E246" s="8" t="s">
        <v>81</v>
      </c>
      <c r="F246" s="8" t="s">
        <v>362</v>
      </c>
      <c r="G246" s="8" t="s">
        <v>2414</v>
      </c>
      <c r="H246" s="31" t="s">
        <v>2415</v>
      </c>
      <c r="I246" s="8" t="s">
        <v>2416</v>
      </c>
      <c r="J246" s="8" t="s">
        <v>50</v>
      </c>
      <c r="K246" s="8" t="s">
        <v>51</v>
      </c>
      <c r="L246" s="6">
        <v>5.4336E8</v>
      </c>
      <c r="M246" s="8" t="s">
        <v>47</v>
      </c>
      <c r="N246" s="8" t="s">
        <v>1777</v>
      </c>
      <c r="O246" s="8" t="s">
        <v>155</v>
      </c>
      <c r="P246" s="23">
        <v>43938.0</v>
      </c>
      <c r="Q246" s="7">
        <v>3375.0</v>
      </c>
      <c r="R246" s="23">
        <v>49416.0</v>
      </c>
      <c r="S246" s="8" t="s">
        <v>98</v>
      </c>
      <c r="T246" s="8" t="s">
        <v>49</v>
      </c>
      <c r="U246" s="8" t="s">
        <v>142</v>
      </c>
      <c r="V246" s="8" t="s">
        <v>48</v>
      </c>
      <c r="W246" s="8" t="s">
        <v>3580</v>
      </c>
      <c r="X246" s="7">
        <v>4742.0</v>
      </c>
      <c r="Y246" s="4" t="str">
        <f t="shared" si="1"/>
        <v>JAB Holdings BVAT MATURITYFIXEDEURSr Unsecured</v>
      </c>
      <c r="Z246" s="4" t="str">
        <f>IFERROR(__xludf.DUMMYFUNCTION("FILTER(SLBs!$A$2:$A$293,SLBs!$AK$2:$AK$293=Y246)"),"#N/A")</f>
        <v>#N/A</v>
      </c>
    </row>
    <row r="247">
      <c r="A247" s="8">
        <v>246.0</v>
      </c>
      <c r="B247" s="8" t="s">
        <v>911</v>
      </c>
      <c r="C247" s="8" t="s">
        <v>914</v>
      </c>
      <c r="D247" s="8" t="s">
        <v>118</v>
      </c>
      <c r="E247" s="7">
        <v>2235.0</v>
      </c>
      <c r="F247" s="8" t="s">
        <v>362</v>
      </c>
      <c r="G247" s="8" t="s">
        <v>2498</v>
      </c>
      <c r="H247" s="31" t="s">
        <v>2499</v>
      </c>
      <c r="I247" s="8" t="s">
        <v>2500</v>
      </c>
      <c r="J247" s="8" t="s">
        <v>50</v>
      </c>
      <c r="K247" s="8" t="s">
        <v>51</v>
      </c>
      <c r="L247" s="6">
        <v>5.0E8</v>
      </c>
      <c r="M247" s="8" t="s">
        <v>47</v>
      </c>
      <c r="N247" s="8" t="s">
        <v>1812</v>
      </c>
      <c r="O247" s="8" t="s">
        <v>155</v>
      </c>
      <c r="P247" s="23">
        <v>44158.0</v>
      </c>
      <c r="Q247" s="6" t="s">
        <v>2501</v>
      </c>
      <c r="R247" s="23">
        <v>47810.0</v>
      </c>
      <c r="S247" s="8" t="s">
        <v>115</v>
      </c>
      <c r="T247" s="8" t="s">
        <v>49</v>
      </c>
      <c r="U247" s="8" t="s">
        <v>44</v>
      </c>
      <c r="V247" s="8" t="s">
        <v>116</v>
      </c>
      <c r="W247" s="8" t="s">
        <v>3581</v>
      </c>
      <c r="X247" s="7">
        <v>4322.0</v>
      </c>
      <c r="Y247" s="4" t="str">
        <f t="shared" si="1"/>
        <v>JAB Holdings BVCALLABLEFIXEDUSDSr Unsecured</v>
      </c>
      <c r="Z247" s="4" t="str">
        <f>IFERROR(__xludf.DUMMYFUNCTION("FILTER(SLBs!$A$2:$A$293,SLBs!$AK$2:$AK$293=Y247)"),"#REF!")</f>
        <v>#REF!</v>
      </c>
    </row>
    <row r="248">
      <c r="A248" s="8">
        <v>247.0</v>
      </c>
      <c r="B248" s="8" t="s">
        <v>911</v>
      </c>
      <c r="C248" s="8" t="s">
        <v>914</v>
      </c>
      <c r="D248" s="8" t="s">
        <v>118</v>
      </c>
      <c r="E248" s="7">
        <v>2235.0</v>
      </c>
      <c r="F248" s="8" t="s">
        <v>362</v>
      </c>
      <c r="G248" s="8" t="s">
        <v>2502</v>
      </c>
      <c r="H248" s="31" t="s">
        <v>2503</v>
      </c>
      <c r="I248" s="8" t="s">
        <v>2504</v>
      </c>
      <c r="J248" s="8" t="s">
        <v>50</v>
      </c>
      <c r="K248" s="8" t="s">
        <v>51</v>
      </c>
      <c r="L248" s="6">
        <v>5.0E8</v>
      </c>
      <c r="M248" s="8" t="s">
        <v>47</v>
      </c>
      <c r="N248" s="8" t="s">
        <v>1812</v>
      </c>
      <c r="O248" s="8" t="s">
        <v>155</v>
      </c>
      <c r="P248" s="23">
        <v>44158.0</v>
      </c>
      <c r="Q248" s="6" t="s">
        <v>2501</v>
      </c>
      <c r="R248" s="23">
        <v>47810.0</v>
      </c>
      <c r="S248" s="8" t="s">
        <v>125</v>
      </c>
      <c r="T248" s="8" t="s">
        <v>49</v>
      </c>
      <c r="U248" s="8" t="s">
        <v>44</v>
      </c>
      <c r="V248" s="8" t="s">
        <v>116</v>
      </c>
      <c r="W248" s="8" t="s">
        <v>3582</v>
      </c>
      <c r="X248" s="7">
        <v>4322.0</v>
      </c>
      <c r="Y248" s="4" t="str">
        <f t="shared" si="1"/>
        <v>JAB Holdings BVCALLABLEFIXEDUSDSr Unsecured</v>
      </c>
      <c r="Z248" s="4" t="str">
        <f>IFERROR(__xludf.DUMMYFUNCTION("FILTER(SLBs!$A$2:$A$293,SLBs!$AK$2:$AK$293=Y248)"),"#REF!")</f>
        <v>#REF!</v>
      </c>
    </row>
    <row r="249">
      <c r="A249" s="8">
        <v>248.0</v>
      </c>
      <c r="B249" s="8" t="s">
        <v>911</v>
      </c>
      <c r="C249" s="8" t="s">
        <v>914</v>
      </c>
      <c r="D249" s="8" t="s">
        <v>118</v>
      </c>
      <c r="E249" s="7">
        <v>3781.0</v>
      </c>
      <c r="F249" s="8" t="s">
        <v>362</v>
      </c>
      <c r="G249" s="8" t="s">
        <v>2606</v>
      </c>
      <c r="H249" s="31" t="s">
        <v>2607</v>
      </c>
      <c r="I249" s="8" t="s">
        <v>2608</v>
      </c>
      <c r="J249" s="8" t="s">
        <v>50</v>
      </c>
      <c r="K249" s="8" t="s">
        <v>51</v>
      </c>
      <c r="L249" s="6">
        <v>5.0E8</v>
      </c>
      <c r="M249" s="8" t="s">
        <v>47</v>
      </c>
      <c r="N249" s="8" t="s">
        <v>1812</v>
      </c>
      <c r="O249" s="8" t="s">
        <v>155</v>
      </c>
      <c r="P249" s="23">
        <v>44344.0</v>
      </c>
      <c r="Q249" s="6" t="s">
        <v>2485</v>
      </c>
      <c r="R249" s="23">
        <v>55301.0</v>
      </c>
      <c r="S249" s="8" t="s">
        <v>115</v>
      </c>
      <c r="T249" s="8" t="s">
        <v>49</v>
      </c>
      <c r="U249" s="8" t="s">
        <v>44</v>
      </c>
      <c r="V249" s="8" t="s">
        <v>116</v>
      </c>
      <c r="W249" s="8" t="s">
        <v>3583</v>
      </c>
      <c r="X249" s="7">
        <v>4225.0</v>
      </c>
      <c r="Y249" s="4" t="str">
        <f t="shared" si="1"/>
        <v>JAB Holdings BVCALLABLEFIXEDUSDSr Unsecured</v>
      </c>
      <c r="Z249" s="4" t="str">
        <f>IFERROR(__xludf.DUMMYFUNCTION("FILTER(SLBs!$A$2:$A$293,SLBs!$AK$2:$AK$293=Y249)"),"#REF!")</f>
        <v>#REF!</v>
      </c>
    </row>
    <row r="250">
      <c r="A250" s="8">
        <v>249.0</v>
      </c>
      <c r="B250" s="8" t="s">
        <v>911</v>
      </c>
      <c r="C250" s="8" t="s">
        <v>914</v>
      </c>
      <c r="D250" s="8" t="s">
        <v>118</v>
      </c>
      <c r="E250" s="7">
        <v>3781.0</v>
      </c>
      <c r="F250" s="8" t="s">
        <v>362</v>
      </c>
      <c r="G250" s="8" t="s">
        <v>2609</v>
      </c>
      <c r="H250" s="31" t="s">
        <v>2610</v>
      </c>
      <c r="I250" s="8" t="s">
        <v>2611</v>
      </c>
      <c r="J250" s="8" t="s">
        <v>50</v>
      </c>
      <c r="K250" s="8" t="s">
        <v>51</v>
      </c>
      <c r="L250" s="6">
        <v>5.0E8</v>
      </c>
      <c r="M250" s="8" t="s">
        <v>47</v>
      </c>
      <c r="N250" s="8" t="s">
        <v>1812</v>
      </c>
      <c r="O250" s="8" t="s">
        <v>155</v>
      </c>
      <c r="P250" s="23">
        <v>44344.0</v>
      </c>
      <c r="Q250" s="6" t="s">
        <v>2485</v>
      </c>
      <c r="R250" s="23">
        <v>55301.0</v>
      </c>
      <c r="S250" s="8" t="s">
        <v>125</v>
      </c>
      <c r="T250" s="8" t="s">
        <v>49</v>
      </c>
      <c r="U250" s="8" t="s">
        <v>44</v>
      </c>
      <c r="V250" s="8" t="s">
        <v>116</v>
      </c>
      <c r="W250" s="8" t="s">
        <v>3584</v>
      </c>
      <c r="X250" s="7">
        <v>4225.0</v>
      </c>
      <c r="Y250" s="4" t="str">
        <f t="shared" si="1"/>
        <v>JAB Holdings BVCALLABLEFIXEDUSDSr Unsecured</v>
      </c>
      <c r="Z250" s="4" t="str">
        <f>IFERROR(__xludf.DUMMYFUNCTION("FILTER(SLBs!$A$2:$A$293,SLBs!$AK$2:$AK$293=Y250)"),"#REF!")</f>
        <v>#REF!</v>
      </c>
    </row>
    <row r="251">
      <c r="A251" s="8">
        <v>250.0</v>
      </c>
      <c r="B251" s="8" t="s">
        <v>911</v>
      </c>
      <c r="C251" s="8" t="s">
        <v>914</v>
      </c>
      <c r="D251" s="8" t="s">
        <v>52</v>
      </c>
      <c r="E251" s="7">
        <v>1032.0</v>
      </c>
      <c r="F251" s="8" t="s">
        <v>362</v>
      </c>
      <c r="G251" s="8" t="s">
        <v>2622</v>
      </c>
      <c r="H251" s="31" t="s">
        <v>2623</v>
      </c>
      <c r="I251" s="8" t="s">
        <v>2624</v>
      </c>
      <c r="J251" s="8" t="s">
        <v>50</v>
      </c>
      <c r="K251" s="8" t="s">
        <v>51</v>
      </c>
      <c r="L251" s="6">
        <v>5.91625E8</v>
      </c>
      <c r="M251" s="8" t="s">
        <v>47</v>
      </c>
      <c r="N251" s="8" t="s">
        <v>1812</v>
      </c>
      <c r="O251" s="8" t="s">
        <v>155</v>
      </c>
      <c r="P251" s="23">
        <v>44391.0</v>
      </c>
      <c r="Q251" s="6">
        <v>1.0</v>
      </c>
      <c r="R251" s="23">
        <v>48043.0</v>
      </c>
      <c r="S251" s="8" t="s">
        <v>98</v>
      </c>
      <c r="T251" s="8" t="s">
        <v>49</v>
      </c>
      <c r="U251" s="8" t="s">
        <v>142</v>
      </c>
      <c r="V251" s="8" t="s">
        <v>48</v>
      </c>
      <c r="W251" s="8" t="s">
        <v>3585</v>
      </c>
      <c r="X251" s="7">
        <v>4134.0</v>
      </c>
      <c r="Y251" s="4" t="str">
        <f t="shared" si="1"/>
        <v>JAB Holdings BVAT MATURITYFIXEDEURSr Unsecured</v>
      </c>
      <c r="Z251" s="4" t="str">
        <f>IFERROR(__xludf.DUMMYFUNCTION("FILTER(SLBs!$A$2:$A$293,SLBs!$AK$2:$AK$293=Y251)"),"#N/A")</f>
        <v>#N/A</v>
      </c>
    </row>
    <row r="252">
      <c r="A252" s="8">
        <v>251.0</v>
      </c>
      <c r="B252" s="27" t="s">
        <v>911</v>
      </c>
      <c r="C252" s="27" t="s">
        <v>914</v>
      </c>
      <c r="D252" s="27" t="s">
        <v>52</v>
      </c>
      <c r="E252" s="34">
        <v>1763.0</v>
      </c>
      <c r="F252" s="27" t="s">
        <v>362</v>
      </c>
      <c r="G252" s="27" t="s">
        <v>2930</v>
      </c>
      <c r="H252" s="31" t="s">
        <v>2931</v>
      </c>
      <c r="I252" s="27" t="s">
        <v>2932</v>
      </c>
      <c r="J252" s="27" t="s">
        <v>50</v>
      </c>
      <c r="K252" s="27" t="s">
        <v>51</v>
      </c>
      <c r="L252" s="32">
        <v>6.72858E8</v>
      </c>
      <c r="M252" s="27" t="s">
        <v>47</v>
      </c>
      <c r="N252" s="27" t="s">
        <v>1812</v>
      </c>
      <c r="O252" s="27" t="s">
        <v>155</v>
      </c>
      <c r="P252" s="33">
        <v>42124.0</v>
      </c>
      <c r="Q252" s="34">
        <v>1625.0</v>
      </c>
      <c r="R252" s="33">
        <v>45777.0</v>
      </c>
      <c r="S252" s="27" t="s">
        <v>98</v>
      </c>
      <c r="T252" s="27" t="s">
        <v>49</v>
      </c>
      <c r="U252" s="27" t="s">
        <v>142</v>
      </c>
      <c r="V252" s="27" t="s">
        <v>48</v>
      </c>
      <c r="W252" s="27" t="s">
        <v>3586</v>
      </c>
      <c r="X252" s="27" t="s">
        <v>81</v>
      </c>
      <c r="Y252" s="4" t="str">
        <f t="shared" si="1"/>
        <v>JAB Holdings BVAT MATURITYFIXEDEURSr Unsecured</v>
      </c>
      <c r="Z252" s="4" t="str">
        <f>IFERROR(__xludf.DUMMYFUNCTION("FILTER(SLBs!$A$2:$A$293,SLBs!$AK$2:$AK$293=Y252)"),"#N/A")</f>
        <v>#N/A</v>
      </c>
    </row>
    <row r="253">
      <c r="A253" s="8">
        <v>252.0</v>
      </c>
      <c r="B253" s="27" t="s">
        <v>911</v>
      </c>
      <c r="C253" s="27" t="s">
        <v>914</v>
      </c>
      <c r="D253" s="27" t="s">
        <v>52</v>
      </c>
      <c r="E253" s="27" t="s">
        <v>81</v>
      </c>
      <c r="F253" s="27" t="s">
        <v>362</v>
      </c>
      <c r="G253" s="27" t="s">
        <v>2992</v>
      </c>
      <c r="H253" s="31" t="s">
        <v>2993</v>
      </c>
      <c r="I253" s="27" t="s">
        <v>2994</v>
      </c>
      <c r="J253" s="27" t="s">
        <v>50</v>
      </c>
      <c r="K253" s="27" t="s">
        <v>51</v>
      </c>
      <c r="L253" s="32">
        <v>1.00431E9</v>
      </c>
      <c r="M253" s="27" t="s">
        <v>47</v>
      </c>
      <c r="N253" s="27" t="s">
        <v>1812</v>
      </c>
      <c r="O253" s="27" t="s">
        <v>155</v>
      </c>
      <c r="P253" s="33">
        <v>42515.0</v>
      </c>
      <c r="Q253" s="32" t="s">
        <v>1883</v>
      </c>
      <c r="R253" s="33">
        <v>45071.0</v>
      </c>
      <c r="S253" s="27" t="s">
        <v>98</v>
      </c>
      <c r="T253" s="27" t="s">
        <v>49</v>
      </c>
      <c r="U253" s="27" t="s">
        <v>142</v>
      </c>
      <c r="V253" s="27" t="s">
        <v>48</v>
      </c>
      <c r="W253" s="27" t="s">
        <v>3587</v>
      </c>
      <c r="X253" s="27" t="s">
        <v>81</v>
      </c>
      <c r="Y253" s="4" t="str">
        <f t="shared" si="1"/>
        <v>JAB Holdings BVAT MATURITYFIXEDEURSr Unsecured</v>
      </c>
      <c r="Z253" s="4" t="str">
        <f>IFERROR(__xludf.DUMMYFUNCTION("FILTER(SLBs!$A$2:$A$293,SLBs!$AK$2:$AK$293=Y253)"),"#N/A")</f>
        <v>#N/A</v>
      </c>
    </row>
    <row r="254">
      <c r="A254" s="8">
        <v>253.0</v>
      </c>
      <c r="B254" s="8" t="s">
        <v>911</v>
      </c>
      <c r="C254" s="8" t="s">
        <v>914</v>
      </c>
      <c r="D254" s="8" t="s">
        <v>52</v>
      </c>
      <c r="E254" s="8" t="s">
        <v>81</v>
      </c>
      <c r="F254" s="8" t="s">
        <v>362</v>
      </c>
      <c r="G254" s="8" t="s">
        <v>3092</v>
      </c>
      <c r="H254" s="31" t="s">
        <v>3093</v>
      </c>
      <c r="I254" s="8" t="s">
        <v>3094</v>
      </c>
      <c r="J254" s="8" t="s">
        <v>50</v>
      </c>
      <c r="K254" s="8" t="s">
        <v>51</v>
      </c>
      <c r="L254" s="6">
        <v>8.481825E8</v>
      </c>
      <c r="M254" s="8" t="s">
        <v>47</v>
      </c>
      <c r="N254" s="8" t="s">
        <v>1777</v>
      </c>
      <c r="O254" s="8" t="s">
        <v>155</v>
      </c>
      <c r="P254" s="23">
        <v>42263.0</v>
      </c>
      <c r="Q254" s="7">
        <v>2125.0</v>
      </c>
      <c r="R254" s="23">
        <v>44820.0</v>
      </c>
      <c r="S254" s="8" t="s">
        <v>98</v>
      </c>
      <c r="T254" s="8" t="s">
        <v>49</v>
      </c>
      <c r="U254" s="8" t="s">
        <v>142</v>
      </c>
      <c r="V254" s="8" t="s">
        <v>48</v>
      </c>
      <c r="W254" s="8" t="s">
        <v>3588</v>
      </c>
      <c r="X254" s="8" t="s">
        <v>81</v>
      </c>
      <c r="Y254" s="4" t="str">
        <f t="shared" si="1"/>
        <v>JAB Holdings BVAT MATURITYFIXEDEURSr Unsecured</v>
      </c>
      <c r="Z254" s="4" t="str">
        <f>IFERROR(__xludf.DUMMYFUNCTION("FILTER(SLBs!$A$2:$A$293,SLBs!$AK$2:$AK$293=Y254)"),"#N/A")</f>
        <v>#N/A</v>
      </c>
    </row>
    <row r="255">
      <c r="A255" s="8">
        <v>254.0</v>
      </c>
      <c r="B255" s="8" t="s">
        <v>911</v>
      </c>
      <c r="C255" s="8" t="s">
        <v>914</v>
      </c>
      <c r="D255" s="8" t="s">
        <v>52</v>
      </c>
      <c r="E255" s="8" t="s">
        <v>81</v>
      </c>
      <c r="F255" s="8" t="s">
        <v>362</v>
      </c>
      <c r="G255" s="8" t="s">
        <v>3175</v>
      </c>
      <c r="H255" s="31" t="s">
        <v>3176</v>
      </c>
      <c r="I255" s="8" t="s">
        <v>3177</v>
      </c>
      <c r="J255" s="8" t="s">
        <v>50</v>
      </c>
      <c r="K255" s="8" t="s">
        <v>51</v>
      </c>
      <c r="L255" s="6">
        <v>1.9395075E8</v>
      </c>
      <c r="M255" s="8" t="s">
        <v>47</v>
      </c>
      <c r="N255" s="8" t="s">
        <v>98</v>
      </c>
      <c r="O255" s="8" t="s">
        <v>155</v>
      </c>
      <c r="P255" s="23">
        <v>43861.0</v>
      </c>
      <c r="Q255" s="6">
        <v>2.0</v>
      </c>
      <c r="R255" s="23">
        <v>51123.0</v>
      </c>
      <c r="S255" s="8" t="s">
        <v>98</v>
      </c>
      <c r="T255" s="8" t="s">
        <v>81</v>
      </c>
      <c r="U255" s="8" t="s">
        <v>142</v>
      </c>
      <c r="V255" s="8" t="s">
        <v>48</v>
      </c>
      <c r="W255" s="8" t="s">
        <v>3589</v>
      </c>
      <c r="X255" s="7">
        <v>5652.0</v>
      </c>
      <c r="Y255" s="4" t="str">
        <f t="shared" si="1"/>
        <v>JAB Holdings BVAT MATURITYFIXEDEURSr Unsecured</v>
      </c>
      <c r="Z255" s="4" t="str">
        <f>IFERROR(__xludf.DUMMYFUNCTION("FILTER(SLBs!$A$2:$A$293,SLBs!$AK$2:$AK$293=Y255)"),"#N/A")</f>
        <v>#N/A</v>
      </c>
    </row>
    <row r="256">
      <c r="A256" s="8">
        <v>255.0</v>
      </c>
      <c r="B256" s="8" t="s">
        <v>911</v>
      </c>
      <c r="C256" s="8" t="s">
        <v>914</v>
      </c>
      <c r="D256" s="8" t="s">
        <v>52</v>
      </c>
      <c r="E256" s="8" t="s">
        <v>81</v>
      </c>
      <c r="F256" s="8" t="s">
        <v>362</v>
      </c>
      <c r="G256" s="8" t="s">
        <v>3234</v>
      </c>
      <c r="H256" s="31" t="s">
        <v>3235</v>
      </c>
      <c r="I256" s="8" t="s">
        <v>3236</v>
      </c>
      <c r="J256" s="8" t="s">
        <v>50</v>
      </c>
      <c r="K256" s="8" t="s">
        <v>51</v>
      </c>
      <c r="L256" s="6">
        <v>8.338725E8</v>
      </c>
      <c r="M256" s="8" t="s">
        <v>47</v>
      </c>
      <c r="N256" s="8" t="s">
        <v>1812</v>
      </c>
      <c r="O256" s="8" t="s">
        <v>155</v>
      </c>
      <c r="P256" s="23">
        <v>43817.0</v>
      </c>
      <c r="Q256" s="6">
        <v>1.0</v>
      </c>
      <c r="R256" s="23">
        <v>46741.0</v>
      </c>
      <c r="S256" s="8" t="s">
        <v>98</v>
      </c>
      <c r="T256" s="8" t="s">
        <v>49</v>
      </c>
      <c r="U256" s="8" t="s">
        <v>142</v>
      </c>
      <c r="V256" s="8" t="s">
        <v>48</v>
      </c>
      <c r="W256" s="8" t="s">
        <v>3590</v>
      </c>
      <c r="X256" s="7">
        <v>6187.0</v>
      </c>
      <c r="Y256" s="4" t="str">
        <f t="shared" si="1"/>
        <v>JAB Holdings BVAT MATURITYFIXEDEURSr Unsecured</v>
      </c>
      <c r="Z256" s="4" t="str">
        <f>IFERROR(__xludf.DUMMYFUNCTION("FILTER(SLBs!$A$2:$A$293,SLBs!$AK$2:$AK$293=Y256)"),"#N/A")</f>
        <v>#N/A</v>
      </c>
    </row>
    <row r="257">
      <c r="A257" s="8">
        <v>256.0</v>
      </c>
      <c r="B257" s="8" t="s">
        <v>911</v>
      </c>
      <c r="C257" s="8" t="s">
        <v>914</v>
      </c>
      <c r="D257" s="8" t="s">
        <v>52</v>
      </c>
      <c r="E257" s="8" t="s">
        <v>81</v>
      </c>
      <c r="F257" s="8" t="s">
        <v>362</v>
      </c>
      <c r="G257" s="8" t="s">
        <v>3237</v>
      </c>
      <c r="H257" s="31" t="s">
        <v>3238</v>
      </c>
      <c r="I257" s="8" t="s">
        <v>3239</v>
      </c>
      <c r="J257" s="8" t="s">
        <v>50</v>
      </c>
      <c r="K257" s="8" t="s">
        <v>51</v>
      </c>
      <c r="L257" s="6">
        <v>8.338725E8</v>
      </c>
      <c r="M257" s="8" t="s">
        <v>47</v>
      </c>
      <c r="N257" s="8" t="s">
        <v>1777</v>
      </c>
      <c r="O257" s="8" t="s">
        <v>155</v>
      </c>
      <c r="P257" s="23">
        <v>43817.0</v>
      </c>
      <c r="Q257" s="6" t="s">
        <v>3002</v>
      </c>
      <c r="R257" s="23">
        <v>51123.0</v>
      </c>
      <c r="S257" s="8" t="s">
        <v>98</v>
      </c>
      <c r="T257" s="8" t="s">
        <v>49</v>
      </c>
      <c r="U257" s="8" t="s">
        <v>142</v>
      </c>
      <c r="V257" s="8" t="s">
        <v>48</v>
      </c>
      <c r="W257" s="8" t="s">
        <v>3591</v>
      </c>
      <c r="X257" s="7">
        <v>6187.0</v>
      </c>
      <c r="Y257" s="4" t="str">
        <f t="shared" si="1"/>
        <v>JAB Holdings BVAT MATURITYFIXEDEURSr Unsecured</v>
      </c>
      <c r="Z257" s="4" t="str">
        <f>IFERROR(__xludf.DUMMYFUNCTION("FILTER(SLBs!$A$2:$A$293,SLBs!$AK$2:$AK$293=Y257)"),"#N/A")</f>
        <v>#N/A</v>
      </c>
    </row>
    <row r="258">
      <c r="A258" s="8">
        <v>257.0</v>
      </c>
      <c r="B258" s="8" t="s">
        <v>921</v>
      </c>
      <c r="C258" s="8" t="s">
        <v>924</v>
      </c>
      <c r="D258" s="8" t="s">
        <v>118</v>
      </c>
      <c r="E258" s="6" t="s">
        <v>2677</v>
      </c>
      <c r="F258" s="8" t="s">
        <v>380</v>
      </c>
      <c r="G258" s="8" t="s">
        <v>2678</v>
      </c>
      <c r="H258" s="31" t="s">
        <v>2679</v>
      </c>
      <c r="I258" s="8" t="s">
        <v>2680</v>
      </c>
      <c r="J258" s="8" t="s">
        <v>50</v>
      </c>
      <c r="K258" s="8" t="s">
        <v>51</v>
      </c>
      <c r="L258" s="6">
        <v>1.0E9</v>
      </c>
      <c r="M258" s="8" t="s">
        <v>47</v>
      </c>
      <c r="N258" s="8" t="s">
        <v>1812</v>
      </c>
      <c r="O258" s="8" t="s">
        <v>111</v>
      </c>
      <c r="P258" s="23">
        <v>44523.0</v>
      </c>
      <c r="Q258" s="6" t="s">
        <v>1797</v>
      </c>
      <c r="R258" s="23">
        <v>46402.0</v>
      </c>
      <c r="S258" s="8" t="s">
        <v>115</v>
      </c>
      <c r="T258" s="8" t="s">
        <v>99</v>
      </c>
      <c r="U258" s="8" t="s">
        <v>44</v>
      </c>
      <c r="V258" s="8" t="s">
        <v>116</v>
      </c>
      <c r="W258" s="8" t="s">
        <v>3592</v>
      </c>
      <c r="X258" s="6" t="s">
        <v>997</v>
      </c>
      <c r="Y258" s="4" t="str">
        <f t="shared" si="1"/>
        <v>JBS Finance Luxembourg SarlCALLABLEFIXEDUSDSr Unsecured</v>
      </c>
      <c r="Z258" s="4" t="str">
        <f>IFERROR(__xludf.DUMMYFUNCTION("FILTER(SLBs!$A$2:$A$293,SLBs!$AK$2:$AK$293=Y258)"),"#REF!")</f>
        <v>#REF!</v>
      </c>
    </row>
    <row r="259">
      <c r="A259" s="8">
        <v>258.0</v>
      </c>
      <c r="B259" s="8" t="s">
        <v>921</v>
      </c>
      <c r="C259" s="8" t="s">
        <v>924</v>
      </c>
      <c r="D259" s="8" t="s">
        <v>118</v>
      </c>
      <c r="E259" s="6" t="s">
        <v>2677</v>
      </c>
      <c r="F259" s="8" t="s">
        <v>380</v>
      </c>
      <c r="G259" s="8" t="s">
        <v>2681</v>
      </c>
      <c r="H259" s="31" t="s">
        <v>2682</v>
      </c>
      <c r="I259" s="8" t="s">
        <v>2683</v>
      </c>
      <c r="J259" s="8" t="s">
        <v>50</v>
      </c>
      <c r="K259" s="8" t="s">
        <v>51</v>
      </c>
      <c r="L259" s="6">
        <v>1.0E9</v>
      </c>
      <c r="M259" s="8" t="s">
        <v>47</v>
      </c>
      <c r="N259" s="8" t="s">
        <v>1812</v>
      </c>
      <c r="O259" s="8" t="s">
        <v>111</v>
      </c>
      <c r="P259" s="23">
        <v>44523.0</v>
      </c>
      <c r="Q259" s="6" t="s">
        <v>1797</v>
      </c>
      <c r="R259" s="23">
        <v>46402.0</v>
      </c>
      <c r="S259" s="8" t="s">
        <v>125</v>
      </c>
      <c r="T259" s="8" t="s">
        <v>99</v>
      </c>
      <c r="U259" s="8" t="s">
        <v>44</v>
      </c>
      <c r="V259" s="8" t="s">
        <v>116</v>
      </c>
      <c r="W259" s="8" t="s">
        <v>3593</v>
      </c>
      <c r="X259" s="6" t="s">
        <v>997</v>
      </c>
      <c r="Y259" s="4" t="str">
        <f t="shared" si="1"/>
        <v>JBS Finance Luxembourg SarlCALLABLEFIXEDUSDSr Unsecured</v>
      </c>
      <c r="Z259" s="4" t="str">
        <f>IFERROR(__xludf.DUMMYFUNCTION("FILTER(SLBs!$A$2:$A$293,SLBs!$AK$2:$AK$293=Y259)"),"#REF!")</f>
        <v>#REF!</v>
      </c>
    </row>
    <row r="260">
      <c r="A260" s="8">
        <v>259.0</v>
      </c>
      <c r="B260" s="8" t="s">
        <v>955</v>
      </c>
      <c r="C260" s="8" t="s">
        <v>958</v>
      </c>
      <c r="D260" s="8" t="s">
        <v>52</v>
      </c>
      <c r="E260" s="8" t="s">
        <v>81</v>
      </c>
      <c r="F260" s="8" t="s">
        <v>380</v>
      </c>
      <c r="G260" s="8" t="s">
        <v>3125</v>
      </c>
      <c r="H260" s="31" t="s">
        <v>3126</v>
      </c>
      <c r="I260" s="8" t="s">
        <v>3127</v>
      </c>
      <c r="J260" s="8" t="s">
        <v>50</v>
      </c>
      <c r="K260" s="8" t="s">
        <v>51</v>
      </c>
      <c r="L260" s="6">
        <v>5.9264E8</v>
      </c>
      <c r="M260" s="8" t="s">
        <v>47</v>
      </c>
      <c r="N260" s="8" t="s">
        <v>1812</v>
      </c>
      <c r="O260" s="8" t="s">
        <v>782</v>
      </c>
      <c r="P260" s="23">
        <v>44089.0</v>
      </c>
      <c r="Q260" s="7">
        <v>375.0</v>
      </c>
      <c r="R260" s="23">
        <v>46645.0</v>
      </c>
      <c r="S260" s="8" t="s">
        <v>98</v>
      </c>
      <c r="T260" s="8" t="s">
        <v>49</v>
      </c>
      <c r="U260" s="8" t="s">
        <v>44</v>
      </c>
      <c r="V260" s="8" t="s">
        <v>48</v>
      </c>
      <c r="W260" s="8" t="s">
        <v>3594</v>
      </c>
      <c r="X260" s="7">
        <v>4794.0</v>
      </c>
      <c r="Y260" s="4" t="str">
        <f t="shared" si="1"/>
        <v>Johnson Controls International plc / Tyco Fire &amp; Security Finance SCACALLABLEFIXEDEURSr Unsecured</v>
      </c>
      <c r="Z260" s="4" t="str">
        <f>IFERROR(__xludf.DUMMYFUNCTION("FILTER(SLBs!$A$2:$A$293,SLBs!$AK$2:$AK$293=Y260)"),"#N/A")</f>
        <v>#N/A</v>
      </c>
    </row>
    <row r="261">
      <c r="A261" s="8">
        <v>260.0</v>
      </c>
      <c r="B261" s="8" t="s">
        <v>955</v>
      </c>
      <c r="C261" s="8" t="s">
        <v>958</v>
      </c>
      <c r="D261" s="8" t="s">
        <v>52</v>
      </c>
      <c r="E261" s="8" t="s">
        <v>81</v>
      </c>
      <c r="F261" s="8" t="s">
        <v>380</v>
      </c>
      <c r="G261" s="8" t="s">
        <v>3128</v>
      </c>
      <c r="H261" s="31" t="s">
        <v>3129</v>
      </c>
      <c r="I261" s="8" t="s">
        <v>3130</v>
      </c>
      <c r="J261" s="8" t="s">
        <v>50</v>
      </c>
      <c r="K261" s="8" t="s">
        <v>51</v>
      </c>
      <c r="L261" s="6">
        <v>5.9264E8</v>
      </c>
      <c r="M261" s="8" t="s">
        <v>47</v>
      </c>
      <c r="N261" s="8" t="s">
        <v>1812</v>
      </c>
      <c r="O261" s="8" t="s">
        <v>782</v>
      </c>
      <c r="P261" s="23">
        <v>44089.0</v>
      </c>
      <c r="Q261" s="6">
        <v>1.0</v>
      </c>
      <c r="R261" s="23">
        <v>48472.0</v>
      </c>
      <c r="S261" s="8" t="s">
        <v>98</v>
      </c>
      <c r="T261" s="8" t="s">
        <v>49</v>
      </c>
      <c r="U261" s="8" t="s">
        <v>44</v>
      </c>
      <c r="V261" s="8" t="s">
        <v>48</v>
      </c>
      <c r="W261" s="8" t="s">
        <v>3595</v>
      </c>
      <c r="X261" s="7">
        <v>4794.0</v>
      </c>
      <c r="Y261" s="4" t="str">
        <f t="shared" si="1"/>
        <v>Johnson Controls International plc / Tyco Fire &amp; Security Finance SCACALLABLEFIXEDEURSr Unsecured</v>
      </c>
      <c r="Z261" s="4" t="str">
        <f>IFERROR(__xludf.DUMMYFUNCTION("FILTER(SLBs!$A$2:$A$293,SLBs!$AK$2:$AK$293=Y261)"),"#N/A")</f>
        <v>#N/A</v>
      </c>
    </row>
    <row r="262">
      <c r="A262" s="8">
        <v>261.0</v>
      </c>
      <c r="B262" s="27" t="s">
        <v>972</v>
      </c>
      <c r="C262" s="27" t="s">
        <v>975</v>
      </c>
      <c r="D262" s="27" t="s">
        <v>52</v>
      </c>
      <c r="E262" s="32" t="s">
        <v>2825</v>
      </c>
      <c r="F262" s="27" t="s">
        <v>362</v>
      </c>
      <c r="G262" s="27" t="s">
        <v>2826</v>
      </c>
      <c r="H262" s="31" t="s">
        <v>2827</v>
      </c>
      <c r="I262" s="27" t="s">
        <v>2828</v>
      </c>
      <c r="J262" s="27" t="s">
        <v>50</v>
      </c>
      <c r="K262" s="27" t="s">
        <v>51</v>
      </c>
      <c r="L262" s="32">
        <v>2.04573E8</v>
      </c>
      <c r="M262" s="27" t="s">
        <v>47</v>
      </c>
      <c r="N262" s="27" t="s">
        <v>98</v>
      </c>
      <c r="O262" s="27" t="s">
        <v>362</v>
      </c>
      <c r="P262" s="33">
        <v>41815.0</v>
      </c>
      <c r="Q262" s="32">
        <v>3.0</v>
      </c>
      <c r="R262" s="33">
        <v>46198.0</v>
      </c>
      <c r="S262" s="27" t="s">
        <v>46</v>
      </c>
      <c r="T262" s="27" t="s">
        <v>178</v>
      </c>
      <c r="U262" s="27" t="s">
        <v>142</v>
      </c>
      <c r="V262" s="27" t="s">
        <v>48</v>
      </c>
      <c r="W262" s="27" t="s">
        <v>3596</v>
      </c>
      <c r="X262" s="27" t="s">
        <v>81</v>
      </c>
      <c r="Y262" s="4" t="str">
        <f t="shared" si="1"/>
        <v>Kelag-Kaerntner Elektrizitaets AGAT MATURITYFIXEDEURSr Unsecured</v>
      </c>
      <c r="Z262" s="4">
        <f>IFERROR(__xludf.DUMMYFUNCTION("FILTER(SLBs!$A$2:$A$293,SLBs!$AK$2:$AK$293=Y262)"),153.0)</f>
        <v>153</v>
      </c>
    </row>
    <row r="263">
      <c r="A263" s="8">
        <v>262.0</v>
      </c>
      <c r="B263" s="8" t="s">
        <v>981</v>
      </c>
      <c r="C263" s="8" t="s">
        <v>984</v>
      </c>
      <c r="D263" s="8" t="s">
        <v>118</v>
      </c>
      <c r="E263" s="8" t="s">
        <v>81</v>
      </c>
      <c r="F263" s="8" t="s">
        <v>782</v>
      </c>
      <c r="G263" s="8" t="s">
        <v>2342</v>
      </c>
      <c r="H263" s="31" t="s">
        <v>98</v>
      </c>
      <c r="I263" s="8" t="s">
        <v>2343</v>
      </c>
      <c r="J263" s="8" t="s">
        <v>50</v>
      </c>
      <c r="K263" s="8" t="s">
        <v>51</v>
      </c>
      <c r="L263" s="26"/>
      <c r="M263" s="8" t="s">
        <v>744</v>
      </c>
      <c r="N263" s="8" t="s">
        <v>98</v>
      </c>
      <c r="O263" s="8" t="s">
        <v>782</v>
      </c>
      <c r="P263" s="23">
        <v>43485.0</v>
      </c>
      <c r="Q263" s="6" t="s">
        <v>2344</v>
      </c>
      <c r="R263" s="23">
        <v>45677.0</v>
      </c>
      <c r="S263" s="8" t="s">
        <v>98</v>
      </c>
      <c r="T263" s="8" t="s">
        <v>81</v>
      </c>
      <c r="U263" s="8" t="s">
        <v>142</v>
      </c>
      <c r="V263" s="8" t="s">
        <v>116</v>
      </c>
      <c r="W263" s="8" t="s">
        <v>3597</v>
      </c>
      <c r="X263" s="8" t="s">
        <v>81</v>
      </c>
      <c r="Y263" s="4" t="str">
        <f t="shared" si="1"/>
        <v>Kerry Group Financial Services Unltd CoAT MATURITYFIXEDUSDUnsecured</v>
      </c>
      <c r="Z263" s="4" t="str">
        <f>IFERROR(__xludf.DUMMYFUNCTION("FILTER(SLBs!$A$2:$A$293,SLBs!$AK$2:$AK$293=Y263)"),"#N/A")</f>
        <v>#N/A</v>
      </c>
    </row>
    <row r="264">
      <c r="A264" s="8">
        <v>263.0</v>
      </c>
      <c r="B264" s="8" t="s">
        <v>981</v>
      </c>
      <c r="C264" s="8" t="s">
        <v>984</v>
      </c>
      <c r="D264" s="8" t="s">
        <v>52</v>
      </c>
      <c r="E264" s="8" t="s">
        <v>81</v>
      </c>
      <c r="F264" s="8" t="s">
        <v>782</v>
      </c>
      <c r="G264" s="8" t="s">
        <v>3088</v>
      </c>
      <c r="H264" s="31" t="s">
        <v>3089</v>
      </c>
      <c r="I264" s="8" t="s">
        <v>3090</v>
      </c>
      <c r="J264" s="8" t="s">
        <v>50</v>
      </c>
      <c r="K264" s="8" t="s">
        <v>51</v>
      </c>
      <c r="L264" s="6">
        <v>1.070023E9</v>
      </c>
      <c r="M264" s="8" t="s">
        <v>47</v>
      </c>
      <c r="N264" s="8" t="s">
        <v>98</v>
      </c>
      <c r="O264" s="8" t="s">
        <v>782</v>
      </c>
      <c r="P264" s="23">
        <v>42257.0</v>
      </c>
      <c r="Q264" s="7">
        <v>2375.0</v>
      </c>
      <c r="R264" s="23">
        <v>45910.0</v>
      </c>
      <c r="S264" s="8" t="s">
        <v>98</v>
      </c>
      <c r="T264" s="8" t="s">
        <v>49</v>
      </c>
      <c r="U264" s="8" t="s">
        <v>44</v>
      </c>
      <c r="V264" s="8" t="s">
        <v>48</v>
      </c>
      <c r="W264" s="8" t="s">
        <v>3598</v>
      </c>
      <c r="X264" s="8" t="s">
        <v>81</v>
      </c>
      <c r="Y264" s="4" t="str">
        <f t="shared" si="1"/>
        <v>Kerry Group Financial Services Unltd CoCALLABLEFIXEDEURSr Unsecured</v>
      </c>
      <c r="Z264" s="4">
        <f>IFERROR(__xludf.DUMMYFUNCTION("FILTER(SLBs!$A$2:$A$293,SLBs!$AK$2:$AK$293=Y264)"),154.0)</f>
        <v>154</v>
      </c>
    </row>
    <row r="265">
      <c r="A265" s="8">
        <v>264.0</v>
      </c>
      <c r="B265" s="8" t="s">
        <v>981</v>
      </c>
      <c r="C265" s="8" t="s">
        <v>984</v>
      </c>
      <c r="D265" s="8" t="s">
        <v>52</v>
      </c>
      <c r="E265" s="8" t="s">
        <v>81</v>
      </c>
      <c r="F265" s="8" t="s">
        <v>782</v>
      </c>
      <c r="G265" s="8" t="s">
        <v>3260</v>
      </c>
      <c r="H265" s="31" t="s">
        <v>3261</v>
      </c>
      <c r="I265" s="8" t="s">
        <v>3262</v>
      </c>
      <c r="J265" s="8" t="s">
        <v>50</v>
      </c>
      <c r="K265" s="8" t="s">
        <v>51</v>
      </c>
      <c r="L265" s="6">
        <v>8.255475E8</v>
      </c>
      <c r="M265" s="8" t="s">
        <v>47</v>
      </c>
      <c r="N265" s="8" t="s">
        <v>98</v>
      </c>
      <c r="O265" s="8" t="s">
        <v>782</v>
      </c>
      <c r="P265" s="23">
        <v>43728.0</v>
      </c>
      <c r="Q265" s="7">
        <v>625.0</v>
      </c>
      <c r="R265" s="23">
        <v>47381.0</v>
      </c>
      <c r="S265" s="8" t="s">
        <v>98</v>
      </c>
      <c r="T265" s="8" t="s">
        <v>49</v>
      </c>
      <c r="U265" s="8" t="s">
        <v>44</v>
      </c>
      <c r="V265" s="8" t="s">
        <v>48</v>
      </c>
      <c r="W265" s="8" t="s">
        <v>3599</v>
      </c>
      <c r="X265" s="7">
        <v>8445.0</v>
      </c>
      <c r="Y265" s="4" t="str">
        <f t="shared" si="1"/>
        <v>Kerry Group Financial Services Unltd CoCALLABLEFIXEDEURSr Unsecured</v>
      </c>
      <c r="Z265" s="4">
        <f>IFERROR(__xludf.DUMMYFUNCTION("FILTER(SLBs!$A$2:$A$293,SLBs!$AK$2:$AK$293=Y265)"),154.0)</f>
        <v>154</v>
      </c>
    </row>
    <row r="266">
      <c r="A266" s="8">
        <v>265.0</v>
      </c>
      <c r="B266" s="8" t="s">
        <v>989</v>
      </c>
      <c r="C266" s="8" t="s">
        <v>992</v>
      </c>
      <c r="D266" s="8" t="s">
        <v>202</v>
      </c>
      <c r="E266" s="8" t="s">
        <v>81</v>
      </c>
      <c r="F266" s="8" t="s">
        <v>198</v>
      </c>
      <c r="G266" s="8" t="s">
        <v>2356</v>
      </c>
      <c r="H266" s="31" t="s">
        <v>2357</v>
      </c>
      <c r="I266" s="8" t="s">
        <v>2358</v>
      </c>
      <c r="J266" s="8" t="s">
        <v>299</v>
      </c>
      <c r="K266" s="8" t="s">
        <v>159</v>
      </c>
      <c r="L266" s="6">
        <v>1.274525E8</v>
      </c>
      <c r="M266" s="8" t="s">
        <v>47</v>
      </c>
      <c r="N266" s="8" t="s">
        <v>1812</v>
      </c>
      <c r="O266" s="8" t="s">
        <v>198</v>
      </c>
      <c r="P266" s="23">
        <v>43880.0</v>
      </c>
      <c r="Q266" s="7">
        <v>756.0</v>
      </c>
      <c r="R266" s="23">
        <v>45707.0</v>
      </c>
      <c r="S266" s="8" t="s">
        <v>533</v>
      </c>
      <c r="T266" s="8" t="s">
        <v>81</v>
      </c>
      <c r="U266" s="8" t="s">
        <v>142</v>
      </c>
      <c r="V266" s="8" t="s">
        <v>201</v>
      </c>
      <c r="W266" s="8" t="s">
        <v>3600</v>
      </c>
      <c r="X266" s="7">
        <v>4764.0</v>
      </c>
      <c r="Y266" s="4" t="str">
        <f t="shared" si="1"/>
        <v>Kinnevik ABAT MATURITYFLOATINGSEKSr Unsecured</v>
      </c>
      <c r="Z266" s="4" t="str">
        <f>IFERROR(__xludf.DUMMYFUNCTION("FILTER(SLBs!$A$2:$A$293,SLBs!$AK$2:$AK$293=Y266)"),"#REF!")</f>
        <v>#REF!</v>
      </c>
    </row>
    <row r="267">
      <c r="A267" s="8">
        <v>266.0</v>
      </c>
      <c r="B267" s="8" t="s">
        <v>989</v>
      </c>
      <c r="C267" s="8" t="s">
        <v>992</v>
      </c>
      <c r="D267" s="8" t="s">
        <v>52</v>
      </c>
      <c r="E267" s="8" t="s">
        <v>81</v>
      </c>
      <c r="F267" s="8" t="s">
        <v>198</v>
      </c>
      <c r="G267" s="8" t="s">
        <v>2360</v>
      </c>
      <c r="H267" s="31" t="s">
        <v>2361</v>
      </c>
      <c r="I267" s="8" t="s">
        <v>2362</v>
      </c>
      <c r="J267" s="8" t="s">
        <v>299</v>
      </c>
      <c r="K267" s="8" t="s">
        <v>51</v>
      </c>
      <c r="L267" s="6">
        <v>2.54905E7</v>
      </c>
      <c r="M267" s="8" t="s">
        <v>47</v>
      </c>
      <c r="N267" s="8" t="s">
        <v>1812</v>
      </c>
      <c r="O267" s="8" t="s">
        <v>198</v>
      </c>
      <c r="P267" s="23">
        <v>43880.0</v>
      </c>
      <c r="Q267" s="7">
        <v>1058.0</v>
      </c>
      <c r="R267" s="23">
        <v>45707.0</v>
      </c>
      <c r="S267" s="8" t="s">
        <v>533</v>
      </c>
      <c r="T267" s="8" t="s">
        <v>81</v>
      </c>
      <c r="U267" s="8" t="s">
        <v>142</v>
      </c>
      <c r="V267" s="8" t="s">
        <v>201</v>
      </c>
      <c r="W267" s="8" t="s">
        <v>3601</v>
      </c>
      <c r="X267" s="7">
        <v>4764.0</v>
      </c>
      <c r="Y267" s="4" t="str">
        <f t="shared" si="1"/>
        <v>Kinnevik ABAT MATURITYFIXEDSEKSr Unsecured</v>
      </c>
      <c r="Z267" s="4" t="str">
        <f>IFERROR(__xludf.DUMMYFUNCTION("FILTER(SLBs!$A$2:$A$293,SLBs!$AK$2:$AK$293=Y267)"),"#N/A")</f>
        <v>#N/A</v>
      </c>
    </row>
    <row r="268">
      <c r="A268" s="8">
        <v>267.0</v>
      </c>
      <c r="B268" s="8" t="s">
        <v>1001</v>
      </c>
      <c r="C268" s="8" t="s">
        <v>1004</v>
      </c>
      <c r="D268" s="8" t="s">
        <v>118</v>
      </c>
      <c r="E268" s="6" t="s">
        <v>2317</v>
      </c>
      <c r="F268" s="8" t="s">
        <v>112</v>
      </c>
      <c r="G268" s="8" t="s">
        <v>2318</v>
      </c>
      <c r="H268" s="31" t="s">
        <v>2319</v>
      </c>
      <c r="I268" s="8" t="s">
        <v>2320</v>
      </c>
      <c r="J268" s="8" t="s">
        <v>50</v>
      </c>
      <c r="K268" s="8" t="s">
        <v>51</v>
      </c>
      <c r="L268" s="6">
        <v>7.5E8</v>
      </c>
      <c r="M268" s="8" t="s">
        <v>47</v>
      </c>
      <c r="N268" s="8" t="s">
        <v>1937</v>
      </c>
      <c r="O268" s="8" t="s">
        <v>362</v>
      </c>
      <c r="P268" s="23">
        <v>43558.0</v>
      </c>
      <c r="Q268" s="6" t="s">
        <v>1912</v>
      </c>
      <c r="R268" s="23">
        <v>47211.0</v>
      </c>
      <c r="S268" s="8" t="s">
        <v>115</v>
      </c>
      <c r="T268" s="8" t="s">
        <v>99</v>
      </c>
      <c r="U268" s="8" t="s">
        <v>44</v>
      </c>
      <c r="V268" s="8" t="s">
        <v>116</v>
      </c>
      <c r="W268" s="8" t="s">
        <v>3602</v>
      </c>
      <c r="X268" s="7">
        <v>6067.0</v>
      </c>
      <c r="Y268" s="4" t="str">
        <f t="shared" si="1"/>
        <v>Klabin Austria GmbHCALLABLEFIXEDUSDSr Unsecured</v>
      </c>
      <c r="Z268" s="4" t="str">
        <f>IFERROR(__xludf.DUMMYFUNCTION("FILTER(SLBs!$A$2:$A$293,SLBs!$AK$2:$AK$293=Y268)"),"#REF!")</f>
        <v>#REF!</v>
      </c>
    </row>
    <row r="269">
      <c r="A269" s="8">
        <v>268.0</v>
      </c>
      <c r="B269" s="8" t="s">
        <v>1001</v>
      </c>
      <c r="C269" s="8" t="s">
        <v>1004</v>
      </c>
      <c r="D269" s="8" t="s">
        <v>118</v>
      </c>
      <c r="E269" s="6" t="s">
        <v>2317</v>
      </c>
      <c r="F269" s="8" t="s">
        <v>112</v>
      </c>
      <c r="G269" s="8" t="s">
        <v>2322</v>
      </c>
      <c r="H269" s="31" t="s">
        <v>2323</v>
      </c>
      <c r="I269" s="8" t="s">
        <v>2324</v>
      </c>
      <c r="J269" s="8" t="s">
        <v>50</v>
      </c>
      <c r="K269" s="8" t="s">
        <v>51</v>
      </c>
      <c r="L269" s="6">
        <v>7.5E8</v>
      </c>
      <c r="M269" s="8" t="s">
        <v>47</v>
      </c>
      <c r="N269" s="8" t="s">
        <v>1937</v>
      </c>
      <c r="O269" s="8" t="s">
        <v>362</v>
      </c>
      <c r="P269" s="23">
        <v>43558.0</v>
      </c>
      <c r="Q269" s="6" t="s">
        <v>1912</v>
      </c>
      <c r="R269" s="23">
        <v>47211.0</v>
      </c>
      <c r="S269" s="8" t="s">
        <v>125</v>
      </c>
      <c r="T269" s="8" t="s">
        <v>99</v>
      </c>
      <c r="U269" s="8" t="s">
        <v>44</v>
      </c>
      <c r="V269" s="8" t="s">
        <v>116</v>
      </c>
      <c r="W269" s="8" t="s">
        <v>3603</v>
      </c>
      <c r="X269" s="7">
        <v>6067.0</v>
      </c>
      <c r="Y269" s="4" t="str">
        <f t="shared" si="1"/>
        <v>Klabin Austria GmbHCALLABLEFIXEDUSDSr Unsecured</v>
      </c>
      <c r="Z269" s="4" t="str">
        <f>IFERROR(__xludf.DUMMYFUNCTION("FILTER(SLBs!$A$2:$A$293,SLBs!$AK$2:$AK$293=Y269)"),"#REF!")</f>
        <v>#REF!</v>
      </c>
    </row>
    <row r="270">
      <c r="A270" s="8">
        <v>269.0</v>
      </c>
      <c r="B270" s="27" t="s">
        <v>1001</v>
      </c>
      <c r="C270" s="27" t="s">
        <v>1004</v>
      </c>
      <c r="D270" s="27" t="s">
        <v>118</v>
      </c>
      <c r="E270" s="32" t="s">
        <v>2848</v>
      </c>
      <c r="F270" s="27" t="s">
        <v>112</v>
      </c>
      <c r="G270" s="27" t="s">
        <v>2849</v>
      </c>
      <c r="H270" s="31" t="s">
        <v>2850</v>
      </c>
      <c r="I270" s="27" t="s">
        <v>2851</v>
      </c>
      <c r="J270" s="27" t="s">
        <v>50</v>
      </c>
      <c r="K270" s="27" t="s">
        <v>51</v>
      </c>
      <c r="L270" s="32">
        <v>5.0E8</v>
      </c>
      <c r="M270" s="27" t="s">
        <v>47</v>
      </c>
      <c r="N270" s="27" t="s">
        <v>1777</v>
      </c>
      <c r="O270" s="27" t="s">
        <v>362</v>
      </c>
      <c r="P270" s="33">
        <v>41836.0</v>
      </c>
      <c r="Q270" s="32" t="s">
        <v>2848</v>
      </c>
      <c r="R270" s="33">
        <v>45489.0</v>
      </c>
      <c r="S270" s="27" t="s">
        <v>115</v>
      </c>
      <c r="T270" s="27" t="s">
        <v>99</v>
      </c>
      <c r="U270" s="27" t="s">
        <v>142</v>
      </c>
      <c r="V270" s="27" t="s">
        <v>116</v>
      </c>
      <c r="W270" s="27" t="s">
        <v>3604</v>
      </c>
      <c r="X270" s="27" t="s">
        <v>81</v>
      </c>
      <c r="Y270" s="4" t="str">
        <f t="shared" si="1"/>
        <v>Klabin Austria GmbHAT MATURITYFIXEDUSDSr Unsecured</v>
      </c>
      <c r="Z270" s="4" t="str">
        <f>IFERROR(__xludf.DUMMYFUNCTION("FILTER(SLBs!$A$2:$A$293,SLBs!$AK$2:$AK$293=Y270)"),"#N/A")</f>
        <v>#N/A</v>
      </c>
    </row>
    <row r="271">
      <c r="A271" s="8">
        <v>270.0</v>
      </c>
      <c r="B271" s="27" t="s">
        <v>1001</v>
      </c>
      <c r="C271" s="27" t="s">
        <v>1004</v>
      </c>
      <c r="D271" s="27" t="s">
        <v>118</v>
      </c>
      <c r="E271" s="32" t="s">
        <v>2848</v>
      </c>
      <c r="F271" s="27" t="s">
        <v>112</v>
      </c>
      <c r="G271" s="27" t="s">
        <v>2852</v>
      </c>
      <c r="H271" s="31" t="s">
        <v>2853</v>
      </c>
      <c r="I271" s="27" t="s">
        <v>2854</v>
      </c>
      <c r="J271" s="27" t="s">
        <v>50</v>
      </c>
      <c r="K271" s="27" t="s">
        <v>51</v>
      </c>
      <c r="L271" s="32">
        <v>5.0E8</v>
      </c>
      <c r="M271" s="27" t="s">
        <v>47</v>
      </c>
      <c r="N271" s="27" t="s">
        <v>1777</v>
      </c>
      <c r="O271" s="27" t="s">
        <v>362</v>
      </c>
      <c r="P271" s="33">
        <v>41836.0</v>
      </c>
      <c r="Q271" s="32" t="s">
        <v>2848</v>
      </c>
      <c r="R271" s="33">
        <v>45489.0</v>
      </c>
      <c r="S271" s="27" t="s">
        <v>125</v>
      </c>
      <c r="T271" s="27" t="s">
        <v>99</v>
      </c>
      <c r="U271" s="27" t="s">
        <v>142</v>
      </c>
      <c r="V271" s="27" t="s">
        <v>116</v>
      </c>
      <c r="W271" s="27" t="s">
        <v>3605</v>
      </c>
      <c r="X271" s="27" t="s">
        <v>81</v>
      </c>
      <c r="Y271" s="4" t="str">
        <f t="shared" si="1"/>
        <v>Klabin Austria GmbHAT MATURITYFIXEDUSDSr Unsecured</v>
      </c>
      <c r="Z271" s="4" t="str">
        <f>IFERROR(__xludf.DUMMYFUNCTION("FILTER(SLBs!$A$2:$A$293,SLBs!$AK$2:$AK$293=Y271)"),"#N/A")</f>
        <v>#N/A</v>
      </c>
    </row>
    <row r="272">
      <c r="A272" s="8">
        <v>271.0</v>
      </c>
      <c r="B272" s="8" t="s">
        <v>1013</v>
      </c>
      <c r="C272" s="8" t="s">
        <v>1016</v>
      </c>
      <c r="D272" s="8" t="s">
        <v>52</v>
      </c>
      <c r="E272" s="8" t="s">
        <v>81</v>
      </c>
      <c r="F272" s="8" t="s">
        <v>155</v>
      </c>
      <c r="G272" s="8" t="s">
        <v>1896</v>
      </c>
      <c r="H272" s="31" t="s">
        <v>1897</v>
      </c>
      <c r="I272" s="8" t="s">
        <v>1898</v>
      </c>
      <c r="J272" s="8" t="s">
        <v>299</v>
      </c>
      <c r="K272" s="8" t="s">
        <v>51</v>
      </c>
      <c r="L272" s="6">
        <v>8.980575E8</v>
      </c>
      <c r="M272" s="8" t="s">
        <v>47</v>
      </c>
      <c r="N272" s="8" t="s">
        <v>1812</v>
      </c>
      <c r="O272" s="8" t="s">
        <v>155</v>
      </c>
      <c r="P272" s="23">
        <v>42997.0</v>
      </c>
      <c r="Q272" s="7">
        <v>875.0</v>
      </c>
      <c r="R272" s="23">
        <v>45554.0</v>
      </c>
      <c r="S272" s="8" t="s">
        <v>98</v>
      </c>
      <c r="T272" s="8" t="s">
        <v>49</v>
      </c>
      <c r="U272" s="8" t="s">
        <v>44</v>
      </c>
      <c r="V272" s="8" t="s">
        <v>48</v>
      </c>
      <c r="W272" s="8" t="s">
        <v>3606</v>
      </c>
      <c r="X272" s="6" t="s">
        <v>3607</v>
      </c>
      <c r="Y272" s="4" t="str">
        <f t="shared" si="1"/>
        <v>Koninklijke Ahold Delhaize NVCALLABLEFIXEDEURSr Unsecured</v>
      </c>
      <c r="Z272" s="4">
        <f>IFERROR(__xludf.DUMMYFUNCTION("FILTER(SLBs!$A$2:$A$293,SLBs!$AK$2:$AK$293=Y272)"),159.0)</f>
        <v>159</v>
      </c>
    </row>
    <row r="273">
      <c r="A273" s="8">
        <v>272.0</v>
      </c>
      <c r="B273" s="8" t="s">
        <v>1013</v>
      </c>
      <c r="C273" s="8" t="s">
        <v>1016</v>
      </c>
      <c r="D273" s="8" t="s">
        <v>52</v>
      </c>
      <c r="E273" s="8" t="s">
        <v>81</v>
      </c>
      <c r="F273" s="8" t="s">
        <v>155</v>
      </c>
      <c r="G273" s="8" t="s">
        <v>2019</v>
      </c>
      <c r="H273" s="31" t="s">
        <v>2020</v>
      </c>
      <c r="I273" s="8" t="s">
        <v>2021</v>
      </c>
      <c r="J273" s="8" t="s">
        <v>299</v>
      </c>
      <c r="K273" s="8" t="s">
        <v>51</v>
      </c>
      <c r="L273" s="6">
        <v>6.1741E8</v>
      </c>
      <c r="M273" s="8" t="s">
        <v>47</v>
      </c>
      <c r="N273" s="8" t="s">
        <v>1812</v>
      </c>
      <c r="O273" s="8" t="s">
        <v>155</v>
      </c>
      <c r="P273" s="23">
        <v>43178.0</v>
      </c>
      <c r="Q273" s="7">
        <v>1125.0</v>
      </c>
      <c r="R273" s="23">
        <v>46100.0</v>
      </c>
      <c r="S273" s="8" t="s">
        <v>98</v>
      </c>
      <c r="T273" s="8" t="s">
        <v>49</v>
      </c>
      <c r="U273" s="8" t="s">
        <v>44</v>
      </c>
      <c r="V273" s="8" t="s">
        <v>48</v>
      </c>
      <c r="W273" s="8" t="s">
        <v>3608</v>
      </c>
      <c r="X273" s="7">
        <v>5978.0</v>
      </c>
      <c r="Y273" s="4" t="str">
        <f t="shared" si="1"/>
        <v>Koninklijke Ahold Delhaize NVCALLABLEFIXEDEURSr Unsecured</v>
      </c>
      <c r="Z273" s="4">
        <f>IFERROR(__xludf.DUMMYFUNCTION("FILTER(SLBs!$A$2:$A$293,SLBs!$AK$2:$AK$293=Y273)"),159.0)</f>
        <v>159</v>
      </c>
    </row>
    <row r="274">
      <c r="A274" s="8">
        <v>273.0</v>
      </c>
      <c r="B274" s="8" t="s">
        <v>1013</v>
      </c>
      <c r="C274" s="8" t="s">
        <v>1016</v>
      </c>
      <c r="D274" s="8" t="s">
        <v>52</v>
      </c>
      <c r="E274" s="8" t="s">
        <v>81</v>
      </c>
      <c r="F274" s="8" t="s">
        <v>155</v>
      </c>
      <c r="G274" s="8" t="s">
        <v>2392</v>
      </c>
      <c r="H274" s="31" t="s">
        <v>2393</v>
      </c>
      <c r="I274" s="8" t="s">
        <v>2394</v>
      </c>
      <c r="J274" s="8" t="s">
        <v>299</v>
      </c>
      <c r="K274" s="8" t="s">
        <v>51</v>
      </c>
      <c r="L274" s="6">
        <v>5.4209E8</v>
      </c>
      <c r="M274" s="8" t="s">
        <v>47</v>
      </c>
      <c r="N274" s="8" t="s">
        <v>1812</v>
      </c>
      <c r="O274" s="8" t="s">
        <v>155</v>
      </c>
      <c r="P274" s="23">
        <v>43923.0</v>
      </c>
      <c r="Q274" s="6" t="s">
        <v>1883</v>
      </c>
      <c r="R274" s="23">
        <v>46479.0</v>
      </c>
      <c r="S274" s="8" t="s">
        <v>98</v>
      </c>
      <c r="T274" s="8" t="s">
        <v>49</v>
      </c>
      <c r="U274" s="8" t="s">
        <v>44</v>
      </c>
      <c r="V274" s="8" t="s">
        <v>48</v>
      </c>
      <c r="W274" s="8" t="s">
        <v>3609</v>
      </c>
      <c r="X274" s="7">
        <v>6392.0</v>
      </c>
      <c r="Y274" s="4" t="str">
        <f t="shared" si="1"/>
        <v>Koninklijke Ahold Delhaize NVCALLABLEFIXEDEURSr Unsecured</v>
      </c>
      <c r="Z274" s="4">
        <f>IFERROR(__xludf.DUMMYFUNCTION("FILTER(SLBs!$A$2:$A$293,SLBs!$AK$2:$AK$293=Y274)"),159.0)</f>
        <v>159</v>
      </c>
      <c r="AA274" s="16"/>
    </row>
    <row r="275">
      <c r="A275" s="8">
        <v>274.0</v>
      </c>
      <c r="B275" s="8" t="s">
        <v>1022</v>
      </c>
      <c r="C275" s="8" t="s">
        <v>1025</v>
      </c>
      <c r="D275" s="8" t="s">
        <v>52</v>
      </c>
      <c r="E275" s="8" t="s">
        <v>81</v>
      </c>
      <c r="F275" s="8" t="s">
        <v>155</v>
      </c>
      <c r="G275" s="8" t="s">
        <v>3033</v>
      </c>
      <c r="H275" s="31" t="s">
        <v>3034</v>
      </c>
      <c r="I275" s="8" t="s">
        <v>3035</v>
      </c>
      <c r="J275" s="8" t="s">
        <v>1029</v>
      </c>
      <c r="K275" s="8" t="s">
        <v>51</v>
      </c>
      <c r="L275" s="6">
        <v>7.0093125E8</v>
      </c>
      <c r="M275" s="8" t="s">
        <v>47</v>
      </c>
      <c r="N275" s="8" t="s">
        <v>1777</v>
      </c>
      <c r="O275" s="8" t="s">
        <v>155</v>
      </c>
      <c r="P275" s="23">
        <v>42622.0</v>
      </c>
      <c r="Q275" s="7">
        <v>625.0</v>
      </c>
      <c r="R275" s="23">
        <v>45756.0</v>
      </c>
      <c r="S275" s="8" t="s">
        <v>1028</v>
      </c>
      <c r="T275" s="8" t="s">
        <v>72</v>
      </c>
      <c r="U275" s="8" t="s">
        <v>44</v>
      </c>
      <c r="V275" s="8" t="s">
        <v>48</v>
      </c>
      <c r="W275" s="8" t="s">
        <v>3610</v>
      </c>
      <c r="X275" s="7">
        <v>3186.0</v>
      </c>
      <c r="Y275" s="4" t="str">
        <f t="shared" si="1"/>
        <v>Koninklijke KPN NVCALLABLEFIXEDEURSr Unsecured</v>
      </c>
      <c r="Z275" s="4">
        <f>IFERROR(__xludf.DUMMYFUNCTION("FILTER(SLBs!$A$2:$A$293,SLBs!$AK$2:$AK$293=Y275)"),160.0)</f>
        <v>160</v>
      </c>
      <c r="AA275" s="16"/>
    </row>
    <row r="276">
      <c r="A276" s="8">
        <v>275.0</v>
      </c>
      <c r="B276" s="8" t="s">
        <v>1022</v>
      </c>
      <c r="C276" s="8" t="s">
        <v>1025</v>
      </c>
      <c r="D276" s="8" t="s">
        <v>52</v>
      </c>
      <c r="E276" s="8" t="s">
        <v>81</v>
      </c>
      <c r="F276" s="8" t="s">
        <v>155</v>
      </c>
      <c r="G276" s="8" t="s">
        <v>3037</v>
      </c>
      <c r="H276" s="31" t="s">
        <v>3038</v>
      </c>
      <c r="I276" s="8" t="s">
        <v>3039</v>
      </c>
      <c r="J276" s="8" t="s">
        <v>1029</v>
      </c>
      <c r="K276" s="8" t="s">
        <v>51</v>
      </c>
      <c r="L276" s="6">
        <v>7.0093125E8</v>
      </c>
      <c r="M276" s="8" t="s">
        <v>47</v>
      </c>
      <c r="N276" s="8" t="s">
        <v>1777</v>
      </c>
      <c r="O276" s="8" t="s">
        <v>155</v>
      </c>
      <c r="P276" s="23">
        <v>42622.0</v>
      </c>
      <c r="Q276" s="7">
        <v>1125.0</v>
      </c>
      <c r="R276" s="23">
        <v>47007.0</v>
      </c>
      <c r="S276" s="8" t="s">
        <v>1028</v>
      </c>
      <c r="T276" s="8" t="s">
        <v>72</v>
      </c>
      <c r="U276" s="8" t="s">
        <v>44</v>
      </c>
      <c r="V276" s="8" t="s">
        <v>48</v>
      </c>
      <c r="W276" s="8" t="s">
        <v>3611</v>
      </c>
      <c r="X276" s="7">
        <v>3186.0</v>
      </c>
      <c r="Y276" s="4" t="str">
        <f t="shared" si="1"/>
        <v>Koninklijke KPN NVCALLABLEFIXEDEURSr Unsecured</v>
      </c>
      <c r="Z276" s="4">
        <f>IFERROR(__xludf.DUMMYFUNCTION("FILTER(SLBs!$A$2:$A$293,SLBs!$AK$2:$AK$293=Y276)"),160.0)</f>
        <v>160</v>
      </c>
      <c r="AA276" s="16"/>
    </row>
    <row r="277">
      <c r="A277" s="8">
        <v>276.0</v>
      </c>
      <c r="B277" s="8" t="s">
        <v>1022</v>
      </c>
      <c r="C277" s="8" t="s">
        <v>1025</v>
      </c>
      <c r="D277" s="8" t="s">
        <v>52</v>
      </c>
      <c r="E277" s="8" t="s">
        <v>81</v>
      </c>
      <c r="F277" s="8" t="s">
        <v>155</v>
      </c>
      <c r="G277" s="8" t="s">
        <v>3121</v>
      </c>
      <c r="H277" s="31" t="s">
        <v>3122</v>
      </c>
      <c r="I277" s="8" t="s">
        <v>3123</v>
      </c>
      <c r="J277" s="8" t="s">
        <v>1029</v>
      </c>
      <c r="K277" s="8" t="s">
        <v>51</v>
      </c>
      <c r="L277" s="6">
        <v>7.12014E8</v>
      </c>
      <c r="M277" s="8" t="s">
        <v>47</v>
      </c>
      <c r="N277" s="8" t="s">
        <v>1777</v>
      </c>
      <c r="O277" s="8" t="s">
        <v>155</v>
      </c>
      <c r="P277" s="23">
        <v>44088.0</v>
      </c>
      <c r="Q277" s="7">
        <v>875.0</v>
      </c>
      <c r="R277" s="23">
        <v>48562.0</v>
      </c>
      <c r="S277" s="8" t="s">
        <v>46</v>
      </c>
      <c r="T277" s="8" t="s">
        <v>72</v>
      </c>
      <c r="U277" s="8" t="s">
        <v>44</v>
      </c>
      <c r="V277" s="8" t="s">
        <v>48</v>
      </c>
      <c r="W277" s="8" t="s">
        <v>3612</v>
      </c>
      <c r="X277" s="7">
        <v>4854.0</v>
      </c>
      <c r="Y277" s="4" t="str">
        <f t="shared" si="1"/>
        <v>Koninklijke KPN NVCALLABLEFIXEDEURSr Unsecured</v>
      </c>
      <c r="Z277" s="4">
        <f>IFERROR(__xludf.DUMMYFUNCTION("FILTER(SLBs!$A$2:$A$293,SLBs!$AK$2:$AK$293=Y277)"),160.0)</f>
        <v>160</v>
      </c>
      <c r="AA277" s="16"/>
    </row>
    <row r="278">
      <c r="A278" s="8">
        <v>277.0</v>
      </c>
      <c r="B278" s="8" t="s">
        <v>1035</v>
      </c>
      <c r="C278" s="8" t="s">
        <v>1038</v>
      </c>
      <c r="D278" s="8" t="s">
        <v>52</v>
      </c>
      <c r="E278" s="7">
        <v>454.0</v>
      </c>
      <c r="F278" s="8" t="s">
        <v>95</v>
      </c>
      <c r="G278" s="8" t="s">
        <v>2732</v>
      </c>
      <c r="H278" s="31" t="s">
        <v>2733</v>
      </c>
      <c r="I278" s="8" t="s">
        <v>2734</v>
      </c>
      <c r="J278" s="8" t="s">
        <v>1029</v>
      </c>
      <c r="K278" s="8" t="s">
        <v>51</v>
      </c>
      <c r="L278" s="6">
        <v>1.10803E9</v>
      </c>
      <c r="M278" s="8" t="s">
        <v>47</v>
      </c>
      <c r="N278" s="8" t="s">
        <v>2735</v>
      </c>
      <c r="O278" s="8" t="s">
        <v>95</v>
      </c>
      <c r="P278" s="23">
        <v>44649.0</v>
      </c>
      <c r="Q278" s="7">
        <v>375.0</v>
      </c>
      <c r="R278" s="23">
        <v>45380.0</v>
      </c>
      <c r="S278" s="8" t="s">
        <v>98</v>
      </c>
      <c r="T278" s="8" t="s">
        <v>299</v>
      </c>
      <c r="U278" s="8" t="s">
        <v>44</v>
      </c>
      <c r="V278" s="8" t="s">
        <v>48</v>
      </c>
      <c r="W278" s="8" t="s">
        <v>3613</v>
      </c>
      <c r="X278" s="7">
        <v>5487.0</v>
      </c>
      <c r="Y278" s="4" t="str">
        <f t="shared" si="1"/>
        <v>L'Oreal SACALLABLEFIXEDEURSr Unsecured</v>
      </c>
      <c r="Z278" s="4">
        <f>IFERROR(__xludf.DUMMYFUNCTION("FILTER(SLBs!$A$2:$A$293,SLBs!$AK$2:$AK$293=Y278)"),161.0)</f>
        <v>161</v>
      </c>
      <c r="AA278" s="16"/>
    </row>
    <row r="279">
      <c r="A279" s="8">
        <v>278.0</v>
      </c>
      <c r="B279" s="8" t="s">
        <v>1035</v>
      </c>
      <c r="C279" s="8" t="s">
        <v>1038</v>
      </c>
      <c r="D279" s="8" t="s">
        <v>202</v>
      </c>
      <c r="E279" s="8" t="s">
        <v>81</v>
      </c>
      <c r="F279" s="8" t="s">
        <v>95</v>
      </c>
      <c r="G279" s="8" t="s">
        <v>2736</v>
      </c>
      <c r="H279" s="31" t="s">
        <v>2737</v>
      </c>
      <c r="I279" s="8" t="s">
        <v>2738</v>
      </c>
      <c r="J279" s="8" t="s">
        <v>1029</v>
      </c>
      <c r="K279" s="8" t="s">
        <v>159</v>
      </c>
      <c r="L279" s="6">
        <v>8.310225E8</v>
      </c>
      <c r="M279" s="8" t="s">
        <v>47</v>
      </c>
      <c r="N279" s="8" t="s">
        <v>1777</v>
      </c>
      <c r="O279" s="8" t="s">
        <v>95</v>
      </c>
      <c r="P279" s="23">
        <v>44649.0</v>
      </c>
      <c r="Q279" s="7">
        <v>223.0</v>
      </c>
      <c r="R279" s="23">
        <v>45380.0</v>
      </c>
      <c r="S279" s="8" t="s">
        <v>98</v>
      </c>
      <c r="T279" s="8" t="s">
        <v>299</v>
      </c>
      <c r="U279" s="8" t="s">
        <v>44</v>
      </c>
      <c r="V279" s="8" t="s">
        <v>48</v>
      </c>
      <c r="W279" s="8" t="s">
        <v>3614</v>
      </c>
      <c r="X279" s="7">
        <v>5487.0</v>
      </c>
      <c r="Y279" s="4" t="str">
        <f t="shared" si="1"/>
        <v>L'Oreal SACALLABLEFLOATINGEURSr Unsecured</v>
      </c>
      <c r="Z279" s="4" t="str">
        <f>IFERROR(__xludf.DUMMYFUNCTION("FILTER(SLBs!$A$2:$A$293,SLBs!$AK$2:$AK$293=Y279)"),"#N/A")</f>
        <v>#N/A</v>
      </c>
      <c r="AA279" s="16"/>
    </row>
    <row r="280">
      <c r="A280" s="8">
        <v>279.0</v>
      </c>
      <c r="B280" s="8" t="s">
        <v>1043</v>
      </c>
      <c r="C280" s="8" t="s">
        <v>1046</v>
      </c>
      <c r="D280" s="8" t="s">
        <v>52</v>
      </c>
      <c r="E280" s="8" t="s">
        <v>81</v>
      </c>
      <c r="F280" s="8" t="s">
        <v>212</v>
      </c>
      <c r="G280" s="8" t="s">
        <v>2081</v>
      </c>
      <c r="H280" s="31" t="s">
        <v>2082</v>
      </c>
      <c r="I280" s="8" t="s">
        <v>2083</v>
      </c>
      <c r="J280" s="8" t="s">
        <v>299</v>
      </c>
      <c r="K280" s="8" t="s">
        <v>51</v>
      </c>
      <c r="L280" s="6">
        <v>5.90635E8</v>
      </c>
      <c r="M280" s="8" t="s">
        <v>47</v>
      </c>
      <c r="N280" s="8" t="s">
        <v>1812</v>
      </c>
      <c r="O280" s="8" t="s">
        <v>212</v>
      </c>
      <c r="P280" s="23">
        <v>43236.0</v>
      </c>
      <c r="Q280" s="7">
        <v>1125.0</v>
      </c>
      <c r="R280" s="23">
        <v>45793.0</v>
      </c>
      <c r="S280" s="8" t="s">
        <v>46</v>
      </c>
      <c r="T280" s="8" t="s">
        <v>49</v>
      </c>
      <c r="U280" s="8" t="s">
        <v>44</v>
      </c>
      <c r="V280" s="8" t="s">
        <v>48</v>
      </c>
      <c r="W280" s="8" t="s">
        <v>3615</v>
      </c>
      <c r="X280" s="7">
        <v>6109.0</v>
      </c>
      <c r="Y280" s="4" t="str">
        <f t="shared" si="1"/>
        <v>LANXESS AGCALLABLEFIXEDEURSr Unsecured</v>
      </c>
      <c r="Z280" s="4" t="str">
        <f>IFERROR(__xludf.DUMMYFUNCTION("FILTER(SLBs!$A$2:$A$293,SLBs!$AK$2:$AK$293=Y280)"),"#REF!")</f>
        <v>#REF!</v>
      </c>
      <c r="AA280" s="16"/>
    </row>
    <row r="281">
      <c r="A281" s="8">
        <v>280.0</v>
      </c>
      <c r="B281" s="8" t="s">
        <v>1043</v>
      </c>
      <c r="C281" s="8" t="s">
        <v>1046</v>
      </c>
      <c r="D281" s="8" t="s">
        <v>52</v>
      </c>
      <c r="E281" s="8" t="s">
        <v>81</v>
      </c>
      <c r="F281" s="8" t="s">
        <v>212</v>
      </c>
      <c r="G281" s="8" t="s">
        <v>2637</v>
      </c>
      <c r="H281" s="31" t="s">
        <v>2638</v>
      </c>
      <c r="I281" s="8" t="s">
        <v>2639</v>
      </c>
      <c r="J281" s="8" t="s">
        <v>299</v>
      </c>
      <c r="K281" s="8" t="s">
        <v>51</v>
      </c>
      <c r="L281" s="6">
        <v>5.9094E8</v>
      </c>
      <c r="M281" s="8" t="s">
        <v>47</v>
      </c>
      <c r="N281" s="8" t="s">
        <v>1777</v>
      </c>
      <c r="O281" s="8" t="s">
        <v>212</v>
      </c>
      <c r="P281" s="23">
        <v>44447.0</v>
      </c>
      <c r="Q281" s="6">
        <v>0.0</v>
      </c>
      <c r="R281" s="23">
        <v>46638.0</v>
      </c>
      <c r="S281" s="8" t="s">
        <v>46</v>
      </c>
      <c r="T281" s="8" t="s">
        <v>49</v>
      </c>
      <c r="U281" s="8" t="s">
        <v>44</v>
      </c>
      <c r="V281" s="8" t="s">
        <v>48</v>
      </c>
      <c r="W281" s="8" t="s">
        <v>3616</v>
      </c>
      <c r="X281" s="7">
        <v>4028.0</v>
      </c>
      <c r="Y281" s="4" t="str">
        <f t="shared" si="1"/>
        <v>LANXESS AGCALLABLEFIXEDEURSr Unsecured</v>
      </c>
      <c r="Z281" s="4" t="str">
        <f>IFERROR(__xludf.DUMMYFUNCTION("FILTER(SLBs!$A$2:$A$293,SLBs!$AK$2:$AK$293=Y281)"),"#REF!")</f>
        <v>#REF!</v>
      </c>
      <c r="AA281" s="16"/>
    </row>
    <row r="282">
      <c r="A282" s="8">
        <v>281.0</v>
      </c>
      <c r="B282" s="8" t="s">
        <v>1043</v>
      </c>
      <c r="C282" s="8" t="s">
        <v>1046</v>
      </c>
      <c r="D282" s="8" t="s">
        <v>52</v>
      </c>
      <c r="E282" s="8" t="s">
        <v>81</v>
      </c>
      <c r="F282" s="8" t="s">
        <v>212</v>
      </c>
      <c r="G282" s="8" t="s">
        <v>3074</v>
      </c>
      <c r="H282" s="31" t="s">
        <v>3075</v>
      </c>
      <c r="I282" s="8" t="s">
        <v>3076</v>
      </c>
      <c r="J282" s="8" t="s">
        <v>299</v>
      </c>
      <c r="K282" s="8" t="s">
        <v>51</v>
      </c>
      <c r="L282" s="6">
        <v>5.5838E8</v>
      </c>
      <c r="M282" s="8" t="s">
        <v>47</v>
      </c>
      <c r="N282" s="8" t="s">
        <v>1777</v>
      </c>
      <c r="O282" s="8" t="s">
        <v>212</v>
      </c>
      <c r="P282" s="23">
        <v>42650.0</v>
      </c>
      <c r="Q282" s="6">
        <v>1.0</v>
      </c>
      <c r="R282" s="23">
        <v>46302.0</v>
      </c>
      <c r="S282" s="8" t="s">
        <v>46</v>
      </c>
      <c r="T282" s="8" t="s">
        <v>49</v>
      </c>
      <c r="U282" s="8" t="s">
        <v>44</v>
      </c>
      <c r="V282" s="8" t="s">
        <v>48</v>
      </c>
      <c r="W282" s="8" t="s">
        <v>3617</v>
      </c>
      <c r="X282" s="7">
        <v>3151.0</v>
      </c>
      <c r="Y282" s="4" t="str">
        <f t="shared" si="1"/>
        <v>LANXESS AGCALLABLEFIXEDEURSr Unsecured</v>
      </c>
      <c r="Z282" s="4" t="str">
        <f>IFERROR(__xludf.DUMMYFUNCTION("FILTER(SLBs!$A$2:$A$293,SLBs!$AK$2:$AK$293=Y282)"),"#REF!")</f>
        <v>#REF!</v>
      </c>
      <c r="AA282" s="16"/>
    </row>
    <row r="283">
      <c r="A283" s="8">
        <v>282.0</v>
      </c>
      <c r="B283" s="8" t="s">
        <v>1066</v>
      </c>
      <c r="C283" s="8" t="s">
        <v>1069</v>
      </c>
      <c r="D283" s="8" t="s">
        <v>52</v>
      </c>
      <c r="E283" s="8" t="s">
        <v>81</v>
      </c>
      <c r="F283" s="8" t="s">
        <v>95</v>
      </c>
      <c r="G283" s="8" t="s">
        <v>1866</v>
      </c>
      <c r="H283" s="31" t="s">
        <v>1867</v>
      </c>
      <c r="I283" s="8" t="s">
        <v>1868</v>
      </c>
      <c r="J283" s="8" t="s">
        <v>299</v>
      </c>
      <c r="K283" s="8" t="s">
        <v>51</v>
      </c>
      <c r="L283" s="6">
        <v>5.7098E8</v>
      </c>
      <c r="M283" s="8" t="s">
        <v>47</v>
      </c>
      <c r="N283" s="8" t="s">
        <v>1870</v>
      </c>
      <c r="O283" s="8" t="s">
        <v>95</v>
      </c>
      <c r="P283" s="23">
        <v>42922.0</v>
      </c>
      <c r="Q283" s="7">
        <v>1875.0</v>
      </c>
      <c r="R283" s="23">
        <v>48401.0</v>
      </c>
      <c r="S283" s="8" t="s">
        <v>98</v>
      </c>
      <c r="T283" s="8" t="s">
        <v>178</v>
      </c>
      <c r="U283" s="8" t="s">
        <v>44</v>
      </c>
      <c r="V283" s="8" t="s">
        <v>48</v>
      </c>
      <c r="W283" s="8" t="s">
        <v>3618</v>
      </c>
      <c r="X283" s="7">
        <v>3785.0</v>
      </c>
      <c r="Y283" s="4" t="str">
        <f t="shared" si="1"/>
        <v>Legrand SACALLABLEFIXEDEURSr Unsecured</v>
      </c>
      <c r="Z283" s="4">
        <f>IFERROR(__xludf.DUMMYFUNCTION("FILTER(SLBs!$A$2:$A$293,SLBs!$AK$2:$AK$293=Y283)"),165.0)</f>
        <v>165</v>
      </c>
      <c r="AA283" s="16"/>
    </row>
    <row r="284">
      <c r="A284" s="8">
        <v>283.0</v>
      </c>
      <c r="B284" s="8" t="s">
        <v>1066</v>
      </c>
      <c r="C284" s="8" t="s">
        <v>1069</v>
      </c>
      <c r="D284" s="8" t="s">
        <v>52</v>
      </c>
      <c r="E284" s="8" t="s">
        <v>81</v>
      </c>
      <c r="F284" s="8" t="s">
        <v>95</v>
      </c>
      <c r="G284" s="8" t="s">
        <v>1871</v>
      </c>
      <c r="H284" s="31" t="s">
        <v>1872</v>
      </c>
      <c r="I284" s="8" t="s">
        <v>1873</v>
      </c>
      <c r="J284" s="8" t="s">
        <v>299</v>
      </c>
      <c r="K284" s="8" t="s">
        <v>51</v>
      </c>
      <c r="L284" s="6">
        <v>5.7098E8</v>
      </c>
      <c r="M284" s="8" t="s">
        <v>47</v>
      </c>
      <c r="N284" s="8" t="s">
        <v>1870</v>
      </c>
      <c r="O284" s="8" t="s">
        <v>95</v>
      </c>
      <c r="P284" s="23">
        <v>42922.0</v>
      </c>
      <c r="Q284" s="6" t="s">
        <v>1874</v>
      </c>
      <c r="R284" s="23">
        <v>45479.0</v>
      </c>
      <c r="S284" s="8" t="s">
        <v>98</v>
      </c>
      <c r="T284" s="8" t="s">
        <v>178</v>
      </c>
      <c r="U284" s="8" t="s">
        <v>44</v>
      </c>
      <c r="V284" s="8" t="s">
        <v>48</v>
      </c>
      <c r="W284" s="8" t="s">
        <v>3619</v>
      </c>
      <c r="X284" s="7">
        <v>3785.0</v>
      </c>
      <c r="Y284" s="4" t="str">
        <f t="shared" si="1"/>
        <v>Legrand SACALLABLEFIXEDEURSr Unsecured</v>
      </c>
      <c r="Z284" s="4">
        <f>IFERROR(__xludf.DUMMYFUNCTION("FILTER(SLBs!$A$2:$A$293,SLBs!$AK$2:$AK$293=Y284)"),165.0)</f>
        <v>165</v>
      </c>
      <c r="AA284" s="16"/>
    </row>
    <row r="285">
      <c r="A285" s="8">
        <v>284.0</v>
      </c>
      <c r="B285" s="8" t="s">
        <v>1066</v>
      </c>
      <c r="C285" s="8" t="s">
        <v>1069</v>
      </c>
      <c r="D285" s="8" t="s">
        <v>52</v>
      </c>
      <c r="E285" s="8" t="s">
        <v>81</v>
      </c>
      <c r="F285" s="8" t="s">
        <v>95</v>
      </c>
      <c r="G285" s="8" t="s">
        <v>1920</v>
      </c>
      <c r="H285" s="31" t="s">
        <v>1921</v>
      </c>
      <c r="I285" s="8" t="s">
        <v>1922</v>
      </c>
      <c r="J285" s="8" t="s">
        <v>299</v>
      </c>
      <c r="K285" s="8" t="s">
        <v>51</v>
      </c>
      <c r="L285" s="6">
        <v>4.69984E8</v>
      </c>
      <c r="M285" s="8" t="s">
        <v>47</v>
      </c>
      <c r="N285" s="8" t="s">
        <v>1777</v>
      </c>
      <c r="O285" s="8" t="s">
        <v>95</v>
      </c>
      <c r="P285" s="23">
        <v>43017.0</v>
      </c>
      <c r="Q285" s="6" t="s">
        <v>1924</v>
      </c>
      <c r="R285" s="23">
        <v>45208.0</v>
      </c>
      <c r="S285" s="8" t="s">
        <v>98</v>
      </c>
      <c r="T285" s="8" t="s">
        <v>178</v>
      </c>
      <c r="U285" s="8" t="s">
        <v>44</v>
      </c>
      <c r="V285" s="8" t="s">
        <v>48</v>
      </c>
      <c r="W285" s="8" t="s">
        <v>3620</v>
      </c>
      <c r="X285" s="8" t="s">
        <v>81</v>
      </c>
      <c r="Y285" s="4" t="str">
        <f t="shared" si="1"/>
        <v>Legrand SACALLABLEFIXEDEURSr Unsecured</v>
      </c>
      <c r="Z285" s="4">
        <f>IFERROR(__xludf.DUMMYFUNCTION("FILTER(SLBs!$A$2:$A$293,SLBs!$AK$2:$AK$293=Y285)"),165.0)</f>
        <v>165</v>
      </c>
      <c r="AA285" s="16"/>
    </row>
    <row r="286">
      <c r="A286" s="8">
        <v>285.0</v>
      </c>
      <c r="B286" s="8" t="s">
        <v>1066</v>
      </c>
      <c r="C286" s="8" t="s">
        <v>1069</v>
      </c>
      <c r="D286" s="8" t="s">
        <v>52</v>
      </c>
      <c r="E286" s="7">
        <v>1082.0</v>
      </c>
      <c r="F286" s="8" t="s">
        <v>95</v>
      </c>
      <c r="G286" s="8" t="s">
        <v>1994</v>
      </c>
      <c r="H286" s="31" t="s">
        <v>1995</v>
      </c>
      <c r="I286" s="8" t="s">
        <v>1996</v>
      </c>
      <c r="J286" s="8" t="s">
        <v>299</v>
      </c>
      <c r="K286" s="8" t="s">
        <v>51</v>
      </c>
      <c r="L286" s="6">
        <v>4.95736E8</v>
      </c>
      <c r="M286" s="8" t="s">
        <v>47</v>
      </c>
      <c r="N286" s="8" t="s">
        <v>1777</v>
      </c>
      <c r="O286" s="8" t="s">
        <v>95</v>
      </c>
      <c r="P286" s="23">
        <v>43165.0</v>
      </c>
      <c r="Q286" s="6">
        <v>1.0</v>
      </c>
      <c r="R286" s="23">
        <v>46087.0</v>
      </c>
      <c r="S286" s="8" t="s">
        <v>98</v>
      </c>
      <c r="T286" s="8" t="s">
        <v>178</v>
      </c>
      <c r="U286" s="8" t="s">
        <v>44</v>
      </c>
      <c r="V286" s="8" t="s">
        <v>48</v>
      </c>
      <c r="W286" s="8" t="s">
        <v>3621</v>
      </c>
      <c r="X286" s="7">
        <v>5821.0</v>
      </c>
      <c r="Y286" s="4" t="str">
        <f t="shared" si="1"/>
        <v>Legrand SACALLABLEFIXEDEURSr Unsecured</v>
      </c>
      <c r="Z286" s="4">
        <f>IFERROR(__xludf.DUMMYFUNCTION("FILTER(SLBs!$A$2:$A$293,SLBs!$AK$2:$AK$293=Y286)"),165.0)</f>
        <v>165</v>
      </c>
      <c r="AA286" s="16"/>
    </row>
    <row r="287">
      <c r="A287" s="8">
        <v>286.0</v>
      </c>
      <c r="B287" s="8" t="s">
        <v>1066</v>
      </c>
      <c r="C287" s="8" t="s">
        <v>1069</v>
      </c>
      <c r="D287" s="8" t="s">
        <v>52</v>
      </c>
      <c r="E287" s="8" t="s">
        <v>81</v>
      </c>
      <c r="F287" s="8" t="s">
        <v>95</v>
      </c>
      <c r="G287" s="8" t="s">
        <v>2325</v>
      </c>
      <c r="H287" s="31" t="s">
        <v>2326</v>
      </c>
      <c r="I287" s="8" t="s">
        <v>2327</v>
      </c>
      <c r="J287" s="8" t="s">
        <v>299</v>
      </c>
      <c r="K287" s="8" t="s">
        <v>51</v>
      </c>
      <c r="L287" s="6">
        <v>4.55568E8</v>
      </c>
      <c r="M287" s="8" t="s">
        <v>47</v>
      </c>
      <c r="N287" s="8" t="s">
        <v>1777</v>
      </c>
      <c r="O287" s="8" t="s">
        <v>95</v>
      </c>
      <c r="P287" s="23">
        <v>43640.0</v>
      </c>
      <c r="Q287" s="7">
        <v>625.0</v>
      </c>
      <c r="R287" s="23">
        <v>46928.0</v>
      </c>
      <c r="S287" s="8" t="s">
        <v>98</v>
      </c>
      <c r="T287" s="8" t="s">
        <v>178</v>
      </c>
      <c r="U287" s="8" t="s">
        <v>44</v>
      </c>
      <c r="V287" s="8" t="s">
        <v>48</v>
      </c>
      <c r="W287" s="8" t="s">
        <v>3622</v>
      </c>
      <c r="X287" s="7">
        <v>7339.0</v>
      </c>
      <c r="Y287" s="4" t="str">
        <f t="shared" si="1"/>
        <v>Legrand SACALLABLEFIXEDEURSr Unsecured</v>
      </c>
      <c r="Z287" s="4">
        <f>IFERROR(__xludf.DUMMYFUNCTION("FILTER(SLBs!$A$2:$A$293,SLBs!$AK$2:$AK$293=Y287)"),165.0)</f>
        <v>165</v>
      </c>
      <c r="AA287" s="16"/>
    </row>
    <row r="288">
      <c r="A288" s="8">
        <v>287.0</v>
      </c>
      <c r="B288" s="8" t="s">
        <v>1066</v>
      </c>
      <c r="C288" s="8" t="s">
        <v>1069</v>
      </c>
      <c r="D288" s="8" t="s">
        <v>52</v>
      </c>
      <c r="E288" s="8" t="s">
        <v>81</v>
      </c>
      <c r="F288" s="8" t="s">
        <v>95</v>
      </c>
      <c r="G288" s="8" t="s">
        <v>2446</v>
      </c>
      <c r="H288" s="31" t="s">
        <v>2447</v>
      </c>
      <c r="I288" s="8" t="s">
        <v>2448</v>
      </c>
      <c r="J288" s="8" t="s">
        <v>299</v>
      </c>
      <c r="K288" s="8" t="s">
        <v>51</v>
      </c>
      <c r="L288" s="6">
        <v>6.58542E8</v>
      </c>
      <c r="M288" s="8" t="s">
        <v>47</v>
      </c>
      <c r="N288" s="8" t="s">
        <v>1777</v>
      </c>
      <c r="O288" s="8" t="s">
        <v>95</v>
      </c>
      <c r="P288" s="23">
        <v>43971.0</v>
      </c>
      <c r="Q288" s="6" t="s">
        <v>1874</v>
      </c>
      <c r="R288" s="23">
        <v>47623.0</v>
      </c>
      <c r="S288" s="8" t="s">
        <v>98</v>
      </c>
      <c r="T288" s="8" t="s">
        <v>178</v>
      </c>
      <c r="U288" s="8" t="s">
        <v>44</v>
      </c>
      <c r="V288" s="8" t="s">
        <v>48</v>
      </c>
      <c r="W288" s="8" t="s">
        <v>3623</v>
      </c>
      <c r="X288" s="6" t="s">
        <v>3624</v>
      </c>
      <c r="Y288" s="4" t="str">
        <f t="shared" si="1"/>
        <v>Legrand SACALLABLEFIXEDEURSr Unsecured</v>
      </c>
      <c r="Z288" s="4">
        <f>IFERROR(__xludf.DUMMYFUNCTION("FILTER(SLBs!$A$2:$A$293,SLBs!$AK$2:$AK$293=Y288)"),165.0)</f>
        <v>165</v>
      </c>
      <c r="AA288" s="16"/>
    </row>
    <row r="289">
      <c r="A289" s="8">
        <v>288.0</v>
      </c>
      <c r="B289" s="8" t="s">
        <v>1066</v>
      </c>
      <c r="C289" s="8" t="s">
        <v>1069</v>
      </c>
      <c r="D289" s="8" t="s">
        <v>52</v>
      </c>
      <c r="E289" s="8" t="s">
        <v>81</v>
      </c>
      <c r="F289" s="8" t="s">
        <v>95</v>
      </c>
      <c r="G289" s="8" t="s">
        <v>2603</v>
      </c>
      <c r="H289" s="31" t="s">
        <v>2604</v>
      </c>
      <c r="I289" s="8" t="s">
        <v>2605</v>
      </c>
      <c r="J289" s="8" t="s">
        <v>299</v>
      </c>
      <c r="K289" s="8" t="s">
        <v>51</v>
      </c>
      <c r="L289" s="6">
        <v>3.282093E7</v>
      </c>
      <c r="M289" s="8" t="s">
        <v>744</v>
      </c>
      <c r="N289" s="8" t="s">
        <v>98</v>
      </c>
      <c r="O289" s="8" t="s">
        <v>95</v>
      </c>
      <c r="P289" s="23">
        <v>44333.0</v>
      </c>
      <c r="Q289" s="6">
        <v>0.0</v>
      </c>
      <c r="R289" s="23">
        <v>45063.0</v>
      </c>
      <c r="S289" s="8" t="s">
        <v>46</v>
      </c>
      <c r="T289" s="8" t="s">
        <v>81</v>
      </c>
      <c r="U289" s="8" t="s">
        <v>142</v>
      </c>
      <c r="V289" s="8" t="s">
        <v>48</v>
      </c>
      <c r="W289" s="8" t="s">
        <v>3625</v>
      </c>
      <c r="X289" s="7">
        <v>4237.0</v>
      </c>
      <c r="Y289" s="4" t="str">
        <f t="shared" si="1"/>
        <v>Legrand SAAT MATURITYFIXEDEURUnsecured</v>
      </c>
      <c r="Z289" s="4" t="str">
        <f>IFERROR(__xludf.DUMMYFUNCTION("FILTER(SLBs!$A$2:$A$293,SLBs!$AK$2:$AK$293=Y289)"),"#N/A")</f>
        <v>#N/A</v>
      </c>
      <c r="AA289" s="16"/>
    </row>
    <row r="290">
      <c r="A290" s="8">
        <v>289.0</v>
      </c>
      <c r="B290" s="8" t="s">
        <v>1066</v>
      </c>
      <c r="C290" s="8" t="s">
        <v>1069</v>
      </c>
      <c r="D290" s="8" t="s">
        <v>202</v>
      </c>
      <c r="E290" s="8" t="s">
        <v>81</v>
      </c>
      <c r="F290" s="8" t="s">
        <v>95</v>
      </c>
      <c r="G290" s="8" t="s">
        <v>2699</v>
      </c>
      <c r="H290" s="31" t="s">
        <v>2700</v>
      </c>
      <c r="I290" s="8" t="s">
        <v>2701</v>
      </c>
      <c r="J290" s="8" t="s">
        <v>299</v>
      </c>
      <c r="K290" s="8" t="s">
        <v>51</v>
      </c>
      <c r="L290" s="6">
        <v>5.6771E7</v>
      </c>
      <c r="M290" s="8" t="s">
        <v>319</v>
      </c>
      <c r="N290" s="8" t="s">
        <v>98</v>
      </c>
      <c r="O290" s="8" t="s">
        <v>95</v>
      </c>
      <c r="P290" s="23">
        <v>44572.0</v>
      </c>
      <c r="Q290" s="6" t="s">
        <v>2702</v>
      </c>
      <c r="R290" s="23">
        <v>45302.0</v>
      </c>
      <c r="S290" s="8" t="s">
        <v>2703</v>
      </c>
      <c r="T290" s="8" t="s">
        <v>81</v>
      </c>
      <c r="U290" s="8" t="s">
        <v>142</v>
      </c>
      <c r="V290" s="8" t="s">
        <v>48</v>
      </c>
      <c r="W290" s="8" t="s">
        <v>3626</v>
      </c>
      <c r="X290" s="7">
        <v>4353.0</v>
      </c>
      <c r="Y290" s="4" t="str">
        <f t="shared" si="1"/>
        <v>Legrand SAAT MATURITYFIXEDEURSecured</v>
      </c>
      <c r="Z290" s="4" t="str">
        <f>IFERROR(__xludf.DUMMYFUNCTION("FILTER(SLBs!$A$2:$A$293,SLBs!$AK$2:$AK$293=Y290)"),"#N/A")</f>
        <v>#N/A</v>
      </c>
      <c r="AA290" s="16"/>
    </row>
    <row r="291">
      <c r="A291" s="8">
        <v>290.0</v>
      </c>
      <c r="B291" s="27" t="s">
        <v>1066</v>
      </c>
      <c r="C291" s="27" t="s">
        <v>1069</v>
      </c>
      <c r="D291" s="27" t="s">
        <v>52</v>
      </c>
      <c r="E291" s="34">
        <v>1954.0</v>
      </c>
      <c r="F291" s="27" t="s">
        <v>95</v>
      </c>
      <c r="G291" s="27" t="s">
        <v>2968</v>
      </c>
      <c r="H291" s="31" t="s">
        <v>2969</v>
      </c>
      <c r="I291" s="27" t="s">
        <v>2970</v>
      </c>
      <c r="J291" s="27" t="s">
        <v>299</v>
      </c>
      <c r="K291" s="27" t="s">
        <v>51</v>
      </c>
      <c r="L291" s="32">
        <v>3.27789E8</v>
      </c>
      <c r="M291" s="27" t="s">
        <v>47</v>
      </c>
      <c r="N291" s="27" t="s">
        <v>1937</v>
      </c>
      <c r="O291" s="27" t="s">
        <v>95</v>
      </c>
      <c r="P291" s="33">
        <v>42354.0</v>
      </c>
      <c r="Q291" s="34">
        <v>1875.0</v>
      </c>
      <c r="R291" s="33">
        <v>46737.0</v>
      </c>
      <c r="S291" s="27" t="s">
        <v>98</v>
      </c>
      <c r="T291" s="27" t="s">
        <v>178</v>
      </c>
      <c r="U291" s="27" t="s">
        <v>44</v>
      </c>
      <c r="V291" s="27" t="s">
        <v>48</v>
      </c>
      <c r="W291" s="27" t="s">
        <v>3627</v>
      </c>
      <c r="X291" s="27" t="s">
        <v>81</v>
      </c>
      <c r="Y291" s="4" t="str">
        <f t="shared" si="1"/>
        <v>Legrand SACALLABLEFIXEDEURSr Unsecured</v>
      </c>
      <c r="Z291" s="4">
        <f>IFERROR(__xludf.DUMMYFUNCTION("FILTER(SLBs!$A$2:$A$293,SLBs!$AK$2:$AK$293=Y291)"),165.0)</f>
        <v>165</v>
      </c>
      <c r="AA291" s="16"/>
    </row>
    <row r="292">
      <c r="A292" s="8">
        <v>291.0</v>
      </c>
      <c r="B292" s="8" t="s">
        <v>1107</v>
      </c>
      <c r="C292" s="8" t="s">
        <v>1110</v>
      </c>
      <c r="D292" s="8" t="s">
        <v>202</v>
      </c>
      <c r="E292" s="8" t="s">
        <v>81</v>
      </c>
      <c r="F292" s="8" t="s">
        <v>198</v>
      </c>
      <c r="G292" s="8" t="s">
        <v>3255</v>
      </c>
      <c r="H292" s="31" t="s">
        <v>3256</v>
      </c>
      <c r="I292" s="8" t="s">
        <v>3257</v>
      </c>
      <c r="J292" s="8" t="s">
        <v>50</v>
      </c>
      <c r="K292" s="8" t="s">
        <v>159</v>
      </c>
      <c r="L292" s="6">
        <v>1.805055E8</v>
      </c>
      <c r="M292" s="8" t="s">
        <v>47</v>
      </c>
      <c r="N292" s="8" t="s">
        <v>1777</v>
      </c>
      <c r="O292" s="8" t="s">
        <v>198</v>
      </c>
      <c r="P292" s="23">
        <v>43726.0</v>
      </c>
      <c r="Q292" s="6" t="s">
        <v>3259</v>
      </c>
      <c r="R292" s="23">
        <v>45187.0</v>
      </c>
      <c r="S292" s="8" t="s">
        <v>533</v>
      </c>
      <c r="T292" s="8" t="s">
        <v>81</v>
      </c>
      <c r="U292" s="8" t="s">
        <v>142</v>
      </c>
      <c r="V292" s="8" t="s">
        <v>201</v>
      </c>
      <c r="W292" s="8" t="s">
        <v>3628</v>
      </c>
      <c r="X292" s="7">
        <v>8081.0</v>
      </c>
      <c r="Y292" s="4" t="str">
        <f t="shared" si="1"/>
        <v>Loomis ABAT MATURITYFLOATINGSEKSr Unsecured</v>
      </c>
      <c r="Z292" s="4">
        <f>IFERROR(__xludf.DUMMYFUNCTION("FILTER(SLBs!$A$2:$A$293,SLBs!$AK$2:$AK$293=Y292)"),173.0)</f>
        <v>173</v>
      </c>
      <c r="AA292" s="16"/>
    </row>
    <row r="293">
      <c r="A293" s="8">
        <v>292.0</v>
      </c>
      <c r="B293" s="8" t="s">
        <v>1150</v>
      </c>
      <c r="C293" s="8" t="s">
        <v>1153</v>
      </c>
      <c r="D293" s="8" t="s">
        <v>118</v>
      </c>
      <c r="E293" s="7">
        <v>2265.0</v>
      </c>
      <c r="F293" s="8" t="s">
        <v>41</v>
      </c>
      <c r="G293" s="8" t="s">
        <v>2054</v>
      </c>
      <c r="H293" s="31" t="s">
        <v>2055</v>
      </c>
      <c r="I293" s="8" t="s">
        <v>2056</v>
      </c>
      <c r="J293" s="8" t="s">
        <v>50</v>
      </c>
      <c r="K293" s="8" t="s">
        <v>51</v>
      </c>
      <c r="L293" s="6">
        <v>1.978053E8</v>
      </c>
      <c r="M293" s="8" t="s">
        <v>47</v>
      </c>
      <c r="N293" s="8" t="s">
        <v>1937</v>
      </c>
      <c r="O293" s="8" t="s">
        <v>41</v>
      </c>
      <c r="P293" s="23">
        <v>43223.0</v>
      </c>
      <c r="Q293" s="7">
        <v>2625.0</v>
      </c>
      <c r="R293" s="23">
        <v>45412.0</v>
      </c>
      <c r="S293" s="8" t="s">
        <v>98</v>
      </c>
      <c r="T293" s="8" t="s">
        <v>81</v>
      </c>
      <c r="U293" s="8" t="s">
        <v>44</v>
      </c>
      <c r="V293" s="8" t="s">
        <v>48</v>
      </c>
      <c r="W293" s="8" t="s">
        <v>3629</v>
      </c>
      <c r="X293" s="7">
        <v>6255.0</v>
      </c>
      <c r="Y293" s="4" t="str">
        <f t="shared" si="1"/>
        <v>Maire Tecnimont SpACALLABLEFIXEDEURSr Unsecured</v>
      </c>
      <c r="Z293" s="4" t="str">
        <f>IFERROR(__xludf.DUMMYFUNCTION("FILTER(SLBs!$A$2:$A$293,SLBs!$AK$2:$AK$293=Y293)"),"#N/A")</f>
        <v>#N/A</v>
      </c>
      <c r="AA293" s="16"/>
    </row>
    <row r="294">
      <c r="A294" s="8">
        <v>293.0</v>
      </c>
      <c r="B294" s="8" t="s">
        <v>1161</v>
      </c>
      <c r="C294" s="8" t="s">
        <v>1164</v>
      </c>
      <c r="D294" s="8" t="s">
        <v>118</v>
      </c>
      <c r="E294" s="8" t="s">
        <v>81</v>
      </c>
      <c r="F294" s="8" t="s">
        <v>1165</v>
      </c>
      <c r="G294" s="8" t="s">
        <v>1963</v>
      </c>
      <c r="H294" s="31" t="s">
        <v>1964</v>
      </c>
      <c r="I294" s="8" t="s">
        <v>1965</v>
      </c>
      <c r="J294" s="8" t="s">
        <v>50</v>
      </c>
      <c r="K294" s="8" t="s">
        <v>51</v>
      </c>
      <c r="L294" s="6" t="s">
        <v>3630</v>
      </c>
      <c r="M294" s="8" t="s">
        <v>47</v>
      </c>
      <c r="N294" s="8" t="s">
        <v>98</v>
      </c>
      <c r="O294" s="8" t="s">
        <v>1165</v>
      </c>
      <c r="P294" s="23">
        <v>43104.0</v>
      </c>
      <c r="Q294" s="6">
        <v>4.0</v>
      </c>
      <c r="R294" s="23">
        <v>44930.0</v>
      </c>
      <c r="S294" s="8" t="s">
        <v>98</v>
      </c>
      <c r="T294" s="8" t="s">
        <v>81</v>
      </c>
      <c r="U294" s="8" t="s">
        <v>142</v>
      </c>
      <c r="V294" s="8" t="s">
        <v>48</v>
      </c>
      <c r="W294" s="8" t="s">
        <v>3631</v>
      </c>
      <c r="X294" s="7">
        <v>5573.0</v>
      </c>
      <c r="Y294" s="4" t="str">
        <f t="shared" si="1"/>
        <v>Mota-Engil SGPS SAAT MATURITYFIXEDEURSr Unsecured</v>
      </c>
      <c r="Z294" s="4" t="str">
        <f>IFERROR(__xludf.DUMMYFUNCTION("FILTER(SLBs!$A$2:$A$293,SLBs!$AK$2:$AK$293=Y294)"),"#N/A")</f>
        <v>#N/A</v>
      </c>
      <c r="AA294" s="16"/>
    </row>
    <row r="295">
      <c r="A295" s="8">
        <v>294.0</v>
      </c>
      <c r="B295" s="8" t="s">
        <v>1161</v>
      </c>
      <c r="C295" s="8" t="s">
        <v>1164</v>
      </c>
      <c r="D295" s="8" t="s">
        <v>118</v>
      </c>
      <c r="E295" s="8" t="s">
        <v>81</v>
      </c>
      <c r="F295" s="8" t="s">
        <v>1165</v>
      </c>
      <c r="G295" s="8" t="s">
        <v>2247</v>
      </c>
      <c r="H295" s="31" t="s">
        <v>2248</v>
      </c>
      <c r="I295" s="8" t="s">
        <v>2249</v>
      </c>
      <c r="J295" s="8" t="s">
        <v>50</v>
      </c>
      <c r="K295" s="8" t="s">
        <v>51</v>
      </c>
      <c r="L295" s="6">
        <v>1.247873E8</v>
      </c>
      <c r="M295" s="8" t="s">
        <v>47</v>
      </c>
      <c r="N295" s="8" t="s">
        <v>98</v>
      </c>
      <c r="O295" s="8" t="s">
        <v>1165</v>
      </c>
      <c r="P295" s="23">
        <v>43432.0</v>
      </c>
      <c r="Q295" s="6" t="s">
        <v>2011</v>
      </c>
      <c r="R295" s="23">
        <v>44893.0</v>
      </c>
      <c r="S295" s="8" t="s">
        <v>98</v>
      </c>
      <c r="T295" s="8" t="s">
        <v>81</v>
      </c>
      <c r="U295" s="8" t="s">
        <v>142</v>
      </c>
      <c r="V295" s="8" t="s">
        <v>48</v>
      </c>
      <c r="W295" s="8" t="s">
        <v>3632</v>
      </c>
      <c r="X295" s="7">
        <v>6188.0</v>
      </c>
      <c r="Y295" s="4" t="str">
        <f t="shared" si="1"/>
        <v>Mota-Engil SGPS SAAT MATURITYFIXEDEURSr Unsecured</v>
      </c>
      <c r="Z295" s="4" t="str">
        <f>IFERROR(__xludf.DUMMYFUNCTION("FILTER(SLBs!$A$2:$A$293,SLBs!$AK$2:$AK$293=Y295)"),"#N/A")</f>
        <v>#N/A</v>
      </c>
      <c r="AA295" s="16"/>
    </row>
    <row r="296">
      <c r="A296" s="8">
        <v>295.0</v>
      </c>
      <c r="B296" s="8" t="s">
        <v>1161</v>
      </c>
      <c r="C296" s="8" t="s">
        <v>1164</v>
      </c>
      <c r="D296" s="8" t="s">
        <v>52</v>
      </c>
      <c r="E296" s="8" t="s">
        <v>81</v>
      </c>
      <c r="F296" s="8" t="s">
        <v>1165</v>
      </c>
      <c r="G296" s="8" t="s">
        <v>3157</v>
      </c>
      <c r="H296" s="31" t="s">
        <v>3158</v>
      </c>
      <c r="I296" s="8" t="s">
        <v>3159</v>
      </c>
      <c r="J296" s="8" t="s">
        <v>50</v>
      </c>
      <c r="K296" s="8" t="s">
        <v>51</v>
      </c>
      <c r="L296" s="6">
        <v>5.56995E7</v>
      </c>
      <c r="M296" s="8" t="s">
        <v>47</v>
      </c>
      <c r="N296" s="8" t="s">
        <v>98</v>
      </c>
      <c r="O296" s="8" t="s">
        <v>1165</v>
      </c>
      <c r="P296" s="23">
        <v>43843.0</v>
      </c>
      <c r="Q296" s="6" t="s">
        <v>2332</v>
      </c>
      <c r="R296" s="23">
        <v>45304.0</v>
      </c>
      <c r="S296" s="8" t="s">
        <v>98</v>
      </c>
      <c r="T296" s="8" t="s">
        <v>81</v>
      </c>
      <c r="U296" s="8" t="s">
        <v>3160</v>
      </c>
      <c r="V296" s="8" t="s">
        <v>48</v>
      </c>
      <c r="W296" s="8" t="s">
        <v>3633</v>
      </c>
      <c r="X296" s="7">
        <v>6078.0</v>
      </c>
      <c r="Y296" s="4" t="str">
        <f t="shared" si="1"/>
        <v>Mota-Engil SGPS SAPUTABLEFIXEDEURSr Unsecured</v>
      </c>
      <c r="Z296" s="4" t="str">
        <f>IFERROR(__xludf.DUMMYFUNCTION("FILTER(SLBs!$A$2:$A$293,SLBs!$AK$2:$AK$293=Y296)"),"#N/A")</f>
        <v>#N/A</v>
      </c>
      <c r="AA296" s="16"/>
    </row>
    <row r="297">
      <c r="A297" s="8">
        <v>296.0</v>
      </c>
      <c r="B297" s="8" t="s">
        <v>1161</v>
      </c>
      <c r="C297" s="8" t="s">
        <v>1164</v>
      </c>
      <c r="D297" s="8" t="s">
        <v>118</v>
      </c>
      <c r="E297" s="8" t="s">
        <v>81</v>
      </c>
      <c r="F297" s="8" t="s">
        <v>1165</v>
      </c>
      <c r="G297" s="8" t="s">
        <v>3199</v>
      </c>
      <c r="H297" s="31" t="s">
        <v>3200</v>
      </c>
      <c r="I297" s="8" t="s">
        <v>3201</v>
      </c>
      <c r="J297" s="8" t="s">
        <v>50</v>
      </c>
      <c r="K297" s="8" t="s">
        <v>51</v>
      </c>
      <c r="L297" s="6" t="s">
        <v>3634</v>
      </c>
      <c r="M297" s="8" t="s">
        <v>47</v>
      </c>
      <c r="N297" s="8" t="s">
        <v>98</v>
      </c>
      <c r="O297" s="8" t="s">
        <v>1165</v>
      </c>
      <c r="P297" s="23">
        <v>43768.0</v>
      </c>
      <c r="Q297" s="7">
        <v>4375.0</v>
      </c>
      <c r="R297" s="23">
        <v>45595.0</v>
      </c>
      <c r="S297" s="8" t="s">
        <v>98</v>
      </c>
      <c r="T297" s="8" t="s">
        <v>81</v>
      </c>
      <c r="U297" s="8" t="s">
        <v>1168</v>
      </c>
      <c r="V297" s="8" t="s">
        <v>48</v>
      </c>
      <c r="W297" s="8" t="s">
        <v>3635</v>
      </c>
      <c r="X297" s="6" t="s">
        <v>3636</v>
      </c>
      <c r="Y297" s="4" t="str">
        <f t="shared" si="1"/>
        <v>Mota-Engil SGPS SASINKABLEFIXEDEURSr Unsecured</v>
      </c>
      <c r="Z297" s="4">
        <f>IFERROR(__xludf.DUMMYFUNCTION("FILTER(SLBs!$A$2:$A$293,SLBs!$AK$2:$AK$293=Y297)"),182.0)</f>
        <v>182</v>
      </c>
      <c r="AA297" s="16"/>
    </row>
    <row r="298">
      <c r="A298" s="8">
        <v>297.0</v>
      </c>
      <c r="B298" s="8" t="s">
        <v>1182</v>
      </c>
      <c r="C298" s="8" t="s">
        <v>1185</v>
      </c>
      <c r="D298" s="8" t="s">
        <v>52</v>
      </c>
      <c r="E298" s="8" t="s">
        <v>81</v>
      </c>
      <c r="F298" s="8" t="s">
        <v>155</v>
      </c>
      <c r="G298" s="8" t="s">
        <v>2220</v>
      </c>
      <c r="H298" s="31" t="s">
        <v>2221</v>
      </c>
      <c r="I298" s="8" t="s">
        <v>2222</v>
      </c>
      <c r="J298" s="8" t="s">
        <v>50</v>
      </c>
      <c r="K298" s="8" t="s">
        <v>51</v>
      </c>
      <c r="L298" s="6">
        <v>3.47565E8</v>
      </c>
      <c r="M298" s="8" t="s">
        <v>47</v>
      </c>
      <c r="N298" s="8" t="s">
        <v>1777</v>
      </c>
      <c r="O298" s="8" t="s">
        <v>155</v>
      </c>
      <c r="P298" s="23">
        <v>43389.0</v>
      </c>
      <c r="Q298" s="7">
        <v>1375.0</v>
      </c>
      <c r="R298" s="23">
        <v>47042.0</v>
      </c>
      <c r="S298" s="8" t="s">
        <v>46</v>
      </c>
      <c r="T298" s="8" t="s">
        <v>1206</v>
      </c>
      <c r="U298" s="8" t="s">
        <v>44</v>
      </c>
      <c r="V298" s="8" t="s">
        <v>48</v>
      </c>
      <c r="W298" s="8" t="s">
        <v>3637</v>
      </c>
      <c r="X298" s="7">
        <v>5934.0</v>
      </c>
      <c r="Y298" s="4" t="str">
        <f t="shared" si="1"/>
        <v>Nederlandse Gasunie NVCALLABLEFIXEDEURSr Unsecured</v>
      </c>
      <c r="Z298" s="4">
        <f>IFERROR(__xludf.DUMMYFUNCTION("FILTER(SLBs!$A$2:$A$293,SLBs!$AK$2:$AK$293=Y298)"),185.0)</f>
        <v>185</v>
      </c>
      <c r="AA298" s="16"/>
    </row>
    <row r="299">
      <c r="A299" s="8">
        <v>298.0</v>
      </c>
      <c r="B299" s="27" t="s">
        <v>1182</v>
      </c>
      <c r="C299" s="27" t="s">
        <v>1185</v>
      </c>
      <c r="D299" s="27" t="s">
        <v>52</v>
      </c>
      <c r="E299" s="27" t="s">
        <v>81</v>
      </c>
      <c r="F299" s="27" t="s">
        <v>155</v>
      </c>
      <c r="G299" s="27" t="s">
        <v>2972</v>
      </c>
      <c r="H299" s="31" t="s">
        <v>2973</v>
      </c>
      <c r="I299" s="27" t="s">
        <v>2974</v>
      </c>
      <c r="J299" s="27" t="s">
        <v>50</v>
      </c>
      <c r="K299" s="27" t="s">
        <v>51</v>
      </c>
      <c r="L299" s="32">
        <v>7.43106E8</v>
      </c>
      <c r="M299" s="27" t="s">
        <v>47</v>
      </c>
      <c r="N299" s="27" t="s">
        <v>98</v>
      </c>
      <c r="O299" s="27" t="s">
        <v>155</v>
      </c>
      <c r="P299" s="33">
        <v>42501.0</v>
      </c>
      <c r="Q299" s="32">
        <v>1.0</v>
      </c>
      <c r="R299" s="33">
        <v>46153.0</v>
      </c>
      <c r="S299" s="27" t="s">
        <v>46</v>
      </c>
      <c r="T299" s="27" t="s">
        <v>1206</v>
      </c>
      <c r="U299" s="27" t="s">
        <v>44</v>
      </c>
      <c r="V299" s="27" t="s">
        <v>48</v>
      </c>
      <c r="W299" s="27" t="s">
        <v>3638</v>
      </c>
      <c r="X299" s="27" t="s">
        <v>81</v>
      </c>
      <c r="Y299" s="4" t="str">
        <f t="shared" si="1"/>
        <v>Nederlandse Gasunie NVCALLABLEFIXEDEURSr Unsecured</v>
      </c>
      <c r="Z299" s="4">
        <f>IFERROR(__xludf.DUMMYFUNCTION("FILTER(SLBs!$A$2:$A$293,SLBs!$AK$2:$AK$293=Y299)"),185.0)</f>
        <v>185</v>
      </c>
      <c r="AA299" s="16"/>
    </row>
    <row r="300">
      <c r="A300" s="8">
        <v>299.0</v>
      </c>
      <c r="B300" s="8" t="s">
        <v>1182</v>
      </c>
      <c r="C300" s="8" t="s">
        <v>1185</v>
      </c>
      <c r="D300" s="8" t="s">
        <v>52</v>
      </c>
      <c r="E300" s="8" t="s">
        <v>81</v>
      </c>
      <c r="F300" s="8" t="s">
        <v>155</v>
      </c>
      <c r="G300" s="8" t="s">
        <v>3272</v>
      </c>
      <c r="H300" s="31" t="s">
        <v>3273</v>
      </c>
      <c r="I300" s="8" t="s">
        <v>3274</v>
      </c>
      <c r="J300" s="8" t="s">
        <v>50</v>
      </c>
      <c r="K300" s="8" t="s">
        <v>51</v>
      </c>
      <c r="L300" s="6">
        <v>5.4914E8</v>
      </c>
      <c r="M300" s="8" t="s">
        <v>47</v>
      </c>
      <c r="N300" s="8" t="s">
        <v>1777</v>
      </c>
      <c r="O300" s="8" t="s">
        <v>155</v>
      </c>
      <c r="P300" s="23">
        <v>43741.0</v>
      </c>
      <c r="Q300" s="7">
        <v>375.0</v>
      </c>
      <c r="R300" s="23">
        <v>48124.0</v>
      </c>
      <c r="S300" s="8" t="s">
        <v>46</v>
      </c>
      <c r="T300" s="8" t="s">
        <v>178</v>
      </c>
      <c r="U300" s="8" t="s">
        <v>44</v>
      </c>
      <c r="V300" s="8" t="s">
        <v>48</v>
      </c>
      <c r="W300" s="8" t="s">
        <v>3639</v>
      </c>
      <c r="X300" s="7">
        <v>8838.0</v>
      </c>
      <c r="Y300" s="4" t="str">
        <f t="shared" si="1"/>
        <v>Nederlandse Gasunie NVCALLABLEFIXEDEURSr Unsecured</v>
      </c>
      <c r="Z300" s="4">
        <f>IFERROR(__xludf.DUMMYFUNCTION("FILTER(SLBs!$A$2:$A$293,SLBs!$AK$2:$AK$293=Y300)"),185.0)</f>
        <v>185</v>
      </c>
      <c r="AA300" s="16"/>
    </row>
    <row r="301">
      <c r="A301" s="8">
        <v>300.0</v>
      </c>
      <c r="B301" s="8" t="s">
        <v>1200</v>
      </c>
      <c r="C301" s="8" t="s">
        <v>1203</v>
      </c>
      <c r="D301" s="8" t="s">
        <v>52</v>
      </c>
      <c r="E301" s="8" t="s">
        <v>81</v>
      </c>
      <c r="F301" s="8" t="s">
        <v>845</v>
      </c>
      <c r="G301" s="8" t="s">
        <v>1831</v>
      </c>
      <c r="H301" s="31" t="s">
        <v>1832</v>
      </c>
      <c r="I301" s="8" t="s">
        <v>1833</v>
      </c>
      <c r="J301" s="8" t="s">
        <v>50</v>
      </c>
      <c r="K301" s="8" t="s">
        <v>51</v>
      </c>
      <c r="L301" s="6">
        <v>6.41838E8</v>
      </c>
      <c r="M301" s="8" t="s">
        <v>47</v>
      </c>
      <c r="N301" s="8" t="s">
        <v>1777</v>
      </c>
      <c r="O301" s="8" t="s">
        <v>111</v>
      </c>
      <c r="P301" s="23">
        <v>42825.0</v>
      </c>
      <c r="Q301" s="7">
        <v>1125.0</v>
      </c>
      <c r="R301" s="23">
        <v>46660.0</v>
      </c>
      <c r="S301" s="8" t="s">
        <v>98</v>
      </c>
      <c r="T301" s="8" t="s">
        <v>1206</v>
      </c>
      <c r="U301" s="8" t="s">
        <v>44</v>
      </c>
      <c r="V301" s="8" t="s">
        <v>48</v>
      </c>
      <c r="W301" s="8" t="s">
        <v>3640</v>
      </c>
      <c r="X301" s="7">
        <v>4078.0</v>
      </c>
      <c r="Y301" s="4" t="str">
        <f t="shared" si="1"/>
        <v>Novartis Finance SACALLABLEFIXEDEURSr Unsecured</v>
      </c>
      <c r="Z301" s="4">
        <f>IFERROR(__xludf.DUMMYFUNCTION("FILTER(SLBs!$A$2:$A$293,SLBs!$AK$2:$AK$293=Y301)"),188.0)</f>
        <v>188</v>
      </c>
      <c r="AA301" s="16"/>
    </row>
    <row r="302">
      <c r="A302" s="8">
        <v>301.0</v>
      </c>
      <c r="B302" s="8" t="s">
        <v>1200</v>
      </c>
      <c r="C302" s="8" t="s">
        <v>1203</v>
      </c>
      <c r="D302" s="8" t="s">
        <v>52</v>
      </c>
      <c r="E302" s="8" t="s">
        <v>81</v>
      </c>
      <c r="F302" s="8" t="s">
        <v>845</v>
      </c>
      <c r="G302" s="8" t="s">
        <v>1972</v>
      </c>
      <c r="H302" s="31" t="s">
        <v>1973</v>
      </c>
      <c r="I302" s="8" t="s">
        <v>1974</v>
      </c>
      <c r="J302" s="8" t="s">
        <v>50</v>
      </c>
      <c r="K302" s="8" t="s">
        <v>51</v>
      </c>
      <c r="L302" s="6">
        <v>9.313425E8</v>
      </c>
      <c r="M302" s="8" t="s">
        <v>47</v>
      </c>
      <c r="N302" s="8" t="s">
        <v>1777</v>
      </c>
      <c r="O302" s="8" t="s">
        <v>111</v>
      </c>
      <c r="P302" s="23">
        <v>43145.0</v>
      </c>
      <c r="Q302" s="6" t="s">
        <v>1924</v>
      </c>
      <c r="R302" s="23">
        <v>45152.0</v>
      </c>
      <c r="S302" s="8" t="s">
        <v>98</v>
      </c>
      <c r="T302" s="8" t="s">
        <v>1206</v>
      </c>
      <c r="U302" s="8" t="s">
        <v>44</v>
      </c>
      <c r="V302" s="8" t="s">
        <v>48</v>
      </c>
      <c r="W302" s="8" t="s">
        <v>3641</v>
      </c>
      <c r="X302" s="7">
        <v>5762.0</v>
      </c>
      <c r="Y302" s="4" t="str">
        <f t="shared" si="1"/>
        <v>Novartis Finance SACALLABLEFIXEDEURSr Unsecured</v>
      </c>
      <c r="Z302" s="4">
        <f>IFERROR(__xludf.DUMMYFUNCTION("FILTER(SLBs!$A$2:$A$293,SLBs!$AK$2:$AK$293=Y302)"),188.0)</f>
        <v>188</v>
      </c>
      <c r="AA302" s="16"/>
    </row>
    <row r="303">
      <c r="A303" s="8">
        <v>302.0</v>
      </c>
      <c r="B303" s="8" t="s">
        <v>1200</v>
      </c>
      <c r="C303" s="8" t="s">
        <v>1203</v>
      </c>
      <c r="D303" s="8" t="s">
        <v>52</v>
      </c>
      <c r="E303" s="8" t="s">
        <v>81</v>
      </c>
      <c r="F303" s="8" t="s">
        <v>845</v>
      </c>
      <c r="G303" s="8" t="s">
        <v>1976</v>
      </c>
      <c r="H303" s="31" t="s">
        <v>1977</v>
      </c>
      <c r="I303" s="8" t="s">
        <v>1978</v>
      </c>
      <c r="J303" s="8" t="s">
        <v>50</v>
      </c>
      <c r="K303" s="8" t="s">
        <v>51</v>
      </c>
      <c r="L303" s="6">
        <v>9.313425E8</v>
      </c>
      <c r="M303" s="8" t="s">
        <v>47</v>
      </c>
      <c r="N303" s="8" t="s">
        <v>1777</v>
      </c>
      <c r="O303" s="8" t="s">
        <v>111</v>
      </c>
      <c r="P303" s="23">
        <v>43145.0</v>
      </c>
      <c r="Q303" s="7">
        <v>1375.0</v>
      </c>
      <c r="R303" s="23">
        <v>47709.0</v>
      </c>
      <c r="S303" s="8" t="s">
        <v>98</v>
      </c>
      <c r="T303" s="8" t="s">
        <v>1206</v>
      </c>
      <c r="U303" s="8" t="s">
        <v>44</v>
      </c>
      <c r="V303" s="8" t="s">
        <v>48</v>
      </c>
      <c r="W303" s="8" t="s">
        <v>3642</v>
      </c>
      <c r="X303" s="7">
        <v>5762.0</v>
      </c>
      <c r="Y303" s="4" t="str">
        <f t="shared" si="1"/>
        <v>Novartis Finance SACALLABLEFIXEDEURSr Unsecured</v>
      </c>
      <c r="Z303" s="4">
        <f>IFERROR(__xludf.DUMMYFUNCTION("FILTER(SLBs!$A$2:$A$293,SLBs!$AK$2:$AK$293=Y303)"),188.0)</f>
        <v>188</v>
      </c>
      <c r="AA303" s="16"/>
    </row>
    <row r="304">
      <c r="A304" s="8">
        <v>303.0</v>
      </c>
      <c r="B304" s="8" t="s">
        <v>1200</v>
      </c>
      <c r="C304" s="8" t="s">
        <v>1203</v>
      </c>
      <c r="D304" s="8" t="s">
        <v>52</v>
      </c>
      <c r="E304" s="8" t="s">
        <v>81</v>
      </c>
      <c r="F304" s="8" t="s">
        <v>845</v>
      </c>
      <c r="G304" s="8" t="s">
        <v>1979</v>
      </c>
      <c r="H304" s="31" t="s">
        <v>1980</v>
      </c>
      <c r="I304" s="8" t="s">
        <v>1981</v>
      </c>
      <c r="J304" s="8" t="s">
        <v>50</v>
      </c>
      <c r="K304" s="8" t="s">
        <v>51</v>
      </c>
      <c r="L304" s="6">
        <v>9.313425E8</v>
      </c>
      <c r="M304" s="8" t="s">
        <v>47</v>
      </c>
      <c r="N304" s="8" t="s">
        <v>1777</v>
      </c>
      <c r="O304" s="8" t="s">
        <v>111</v>
      </c>
      <c r="P304" s="23">
        <v>43145.0</v>
      </c>
      <c r="Q304" s="6" t="s">
        <v>1982</v>
      </c>
      <c r="R304" s="23">
        <v>50631.0</v>
      </c>
      <c r="S304" s="8" t="s">
        <v>98</v>
      </c>
      <c r="T304" s="8" t="s">
        <v>1206</v>
      </c>
      <c r="U304" s="8" t="s">
        <v>44</v>
      </c>
      <c r="V304" s="8" t="s">
        <v>48</v>
      </c>
      <c r="W304" s="8" t="s">
        <v>3643</v>
      </c>
      <c r="X304" s="7">
        <v>5762.0</v>
      </c>
      <c r="Y304" s="4" t="str">
        <f t="shared" si="1"/>
        <v>Novartis Finance SACALLABLEFIXEDEURSr Unsecured</v>
      </c>
      <c r="Z304" s="4">
        <f>IFERROR(__xludf.DUMMYFUNCTION("FILTER(SLBs!$A$2:$A$293,SLBs!$AK$2:$AK$293=Y304)"),188.0)</f>
        <v>188</v>
      </c>
      <c r="AA304" s="16"/>
    </row>
    <row r="305">
      <c r="A305" s="8">
        <v>304.0</v>
      </c>
      <c r="B305" s="27" t="s">
        <v>1200</v>
      </c>
      <c r="C305" s="27" t="s">
        <v>1203</v>
      </c>
      <c r="D305" s="27" t="s">
        <v>52</v>
      </c>
      <c r="E305" s="34">
        <v>1653.0</v>
      </c>
      <c r="F305" s="27" t="s">
        <v>845</v>
      </c>
      <c r="G305" s="27" t="s">
        <v>2873</v>
      </c>
      <c r="H305" s="31" t="s">
        <v>2874</v>
      </c>
      <c r="I305" s="27" t="s">
        <v>2875</v>
      </c>
      <c r="J305" s="27" t="s">
        <v>50</v>
      </c>
      <c r="K305" s="27" t="s">
        <v>51</v>
      </c>
      <c r="L305" s="32">
        <v>7.45968E8</v>
      </c>
      <c r="M305" s="27" t="s">
        <v>47</v>
      </c>
      <c r="N305" s="27" t="s">
        <v>1777</v>
      </c>
      <c r="O305" s="27" t="s">
        <v>111</v>
      </c>
      <c r="P305" s="33">
        <v>41950.0</v>
      </c>
      <c r="Q305" s="34">
        <v>1625.0</v>
      </c>
      <c r="R305" s="33">
        <v>46335.0</v>
      </c>
      <c r="S305" s="27" t="s">
        <v>98</v>
      </c>
      <c r="T305" s="27" t="s">
        <v>1206</v>
      </c>
      <c r="U305" s="27" t="s">
        <v>142</v>
      </c>
      <c r="V305" s="27" t="s">
        <v>48</v>
      </c>
      <c r="W305" s="27" t="s">
        <v>3644</v>
      </c>
      <c r="X305" s="27" t="s">
        <v>81</v>
      </c>
      <c r="Y305" s="4" t="str">
        <f t="shared" si="1"/>
        <v>Novartis Finance SAAT MATURITYFIXEDEURSr Unsecured</v>
      </c>
      <c r="Z305" s="4" t="str">
        <f>IFERROR(__xludf.DUMMYFUNCTION("FILTER(SLBs!$A$2:$A$293,SLBs!$AK$2:$AK$293=Y305)"),"#N/A")</f>
        <v>#N/A</v>
      </c>
      <c r="AA305" s="16"/>
    </row>
    <row r="306">
      <c r="A306" s="8">
        <v>305.0</v>
      </c>
      <c r="B306" s="8" t="s">
        <v>1200</v>
      </c>
      <c r="C306" s="8" t="s">
        <v>1203</v>
      </c>
      <c r="D306" s="8" t="s">
        <v>52</v>
      </c>
      <c r="E306" s="8" t="s">
        <v>81</v>
      </c>
      <c r="F306" s="8" t="s">
        <v>845</v>
      </c>
      <c r="G306" s="8" t="s">
        <v>3056</v>
      </c>
      <c r="H306" s="31" t="s">
        <v>3057</v>
      </c>
      <c r="I306" s="8" t="s">
        <v>3058</v>
      </c>
      <c r="J306" s="8" t="s">
        <v>50</v>
      </c>
      <c r="K306" s="8" t="s">
        <v>51</v>
      </c>
      <c r="L306" s="6">
        <v>1.3955625E9</v>
      </c>
      <c r="M306" s="8" t="s">
        <v>47</v>
      </c>
      <c r="N306" s="8" t="s">
        <v>98</v>
      </c>
      <c r="O306" s="8" t="s">
        <v>111</v>
      </c>
      <c r="P306" s="23">
        <v>42633.0</v>
      </c>
      <c r="Q306" s="7">
        <v>125.0</v>
      </c>
      <c r="R306" s="23">
        <v>45189.0</v>
      </c>
      <c r="S306" s="8" t="s">
        <v>98</v>
      </c>
      <c r="T306" s="8" t="s">
        <v>1206</v>
      </c>
      <c r="U306" s="8" t="s">
        <v>142</v>
      </c>
      <c r="V306" s="8" t="s">
        <v>48</v>
      </c>
      <c r="W306" s="8" t="s">
        <v>3645</v>
      </c>
      <c r="X306" s="7">
        <v>3192.0</v>
      </c>
      <c r="Y306" s="4" t="str">
        <f t="shared" si="1"/>
        <v>Novartis Finance SAAT MATURITYFIXEDEURSr Unsecured</v>
      </c>
      <c r="Z306" s="4" t="str">
        <f>IFERROR(__xludf.DUMMYFUNCTION("FILTER(SLBs!$A$2:$A$293,SLBs!$AK$2:$AK$293=Y306)"),"#N/A")</f>
        <v>#N/A</v>
      </c>
      <c r="AA306" s="16"/>
    </row>
    <row r="307">
      <c r="A307" s="8">
        <v>306.0</v>
      </c>
      <c r="B307" s="8" t="s">
        <v>1200</v>
      </c>
      <c r="C307" s="8" t="s">
        <v>1203</v>
      </c>
      <c r="D307" s="8" t="s">
        <v>52</v>
      </c>
      <c r="E307" s="8" t="s">
        <v>81</v>
      </c>
      <c r="F307" s="8" t="s">
        <v>845</v>
      </c>
      <c r="G307" s="8" t="s">
        <v>3059</v>
      </c>
      <c r="H307" s="31" t="s">
        <v>3060</v>
      </c>
      <c r="I307" s="8" t="s">
        <v>3061</v>
      </c>
      <c r="J307" s="8" t="s">
        <v>50</v>
      </c>
      <c r="K307" s="8" t="s">
        <v>51</v>
      </c>
      <c r="L307" s="6">
        <v>5.58225E8</v>
      </c>
      <c r="M307" s="8" t="s">
        <v>47</v>
      </c>
      <c r="N307" s="8" t="s">
        <v>98</v>
      </c>
      <c r="O307" s="8" t="s">
        <v>111</v>
      </c>
      <c r="P307" s="23">
        <v>42633.0</v>
      </c>
      <c r="Q307" s="7">
        <v>625.0</v>
      </c>
      <c r="R307" s="23">
        <v>47016.0</v>
      </c>
      <c r="S307" s="8" t="s">
        <v>98</v>
      </c>
      <c r="T307" s="8" t="s">
        <v>1206</v>
      </c>
      <c r="U307" s="8" t="s">
        <v>142</v>
      </c>
      <c r="V307" s="8" t="s">
        <v>48</v>
      </c>
      <c r="W307" s="8" t="s">
        <v>3646</v>
      </c>
      <c r="X307" s="7">
        <v>3192.0</v>
      </c>
      <c r="Y307" s="4" t="str">
        <f t="shared" si="1"/>
        <v>Novartis Finance SAAT MATURITYFIXEDEURSr Unsecured</v>
      </c>
      <c r="Z307" s="4" t="str">
        <f>IFERROR(__xludf.DUMMYFUNCTION("FILTER(SLBs!$A$2:$A$293,SLBs!$AK$2:$AK$293=Y307)"),"#N/A")</f>
        <v>#N/A</v>
      </c>
      <c r="AA307" s="16"/>
    </row>
    <row r="308">
      <c r="A308" s="8">
        <v>307.0</v>
      </c>
      <c r="B308" s="8" t="s">
        <v>1233</v>
      </c>
      <c r="C308" s="8" t="s">
        <v>1236</v>
      </c>
      <c r="D308" s="8" t="s">
        <v>52</v>
      </c>
      <c r="E308" s="8" t="s">
        <v>81</v>
      </c>
      <c r="F308" s="8" t="s">
        <v>95</v>
      </c>
      <c r="G308" s="8" t="s">
        <v>2396</v>
      </c>
      <c r="H308" s="31" t="s">
        <v>2397</v>
      </c>
      <c r="I308" s="8" t="s">
        <v>2398</v>
      </c>
      <c r="J308" s="8" t="s">
        <v>299</v>
      </c>
      <c r="K308" s="8" t="s">
        <v>51</v>
      </c>
      <c r="L308" s="6">
        <v>1.0802E9</v>
      </c>
      <c r="M308" s="8" t="s">
        <v>47</v>
      </c>
      <c r="N308" s="8" t="s">
        <v>1777</v>
      </c>
      <c r="O308" s="8" t="s">
        <v>95</v>
      </c>
      <c r="P308" s="23">
        <v>43927.0</v>
      </c>
      <c r="Q308" s="7">
        <v>1125.0</v>
      </c>
      <c r="R308" s="23">
        <v>45754.0</v>
      </c>
      <c r="S308" s="8" t="s">
        <v>98</v>
      </c>
      <c r="T308" s="8" t="s">
        <v>298</v>
      </c>
      <c r="U308" s="8" t="s">
        <v>44</v>
      </c>
      <c r="V308" s="8" t="s">
        <v>48</v>
      </c>
      <c r="W308" s="8" t="s">
        <v>3647</v>
      </c>
      <c r="X308" s="7">
        <v>6184.0</v>
      </c>
      <c r="Y308" s="4" t="str">
        <f t="shared" si="1"/>
        <v>Pernod Ricard SACALLABLEFIXEDEURSr Unsecured</v>
      </c>
      <c r="Z308" s="4">
        <f>IFERROR(__xludf.DUMMYFUNCTION("FILTER(SLBs!$A$2:$A$293,SLBs!$AK$2:$AK$293=Y308)"),194.0)</f>
        <v>194</v>
      </c>
      <c r="AA308" s="16"/>
    </row>
    <row r="309">
      <c r="A309" s="8">
        <v>308.0</v>
      </c>
      <c r="B309" s="8" t="s">
        <v>1233</v>
      </c>
      <c r="C309" s="8" t="s">
        <v>1236</v>
      </c>
      <c r="D309" s="8" t="s">
        <v>52</v>
      </c>
      <c r="E309" s="8" t="s">
        <v>81</v>
      </c>
      <c r="F309" s="8" t="s">
        <v>95</v>
      </c>
      <c r="G309" s="8" t="s">
        <v>2400</v>
      </c>
      <c r="H309" s="31" t="s">
        <v>2401</v>
      </c>
      <c r="I309" s="8" t="s">
        <v>2402</v>
      </c>
      <c r="J309" s="8" t="s">
        <v>299</v>
      </c>
      <c r="K309" s="8" t="s">
        <v>51</v>
      </c>
      <c r="L309" s="6">
        <v>1.0802E9</v>
      </c>
      <c r="M309" s="8" t="s">
        <v>47</v>
      </c>
      <c r="N309" s="8" t="s">
        <v>1777</v>
      </c>
      <c r="O309" s="8" t="s">
        <v>95</v>
      </c>
      <c r="P309" s="23">
        <v>43927.0</v>
      </c>
      <c r="Q309" s="6" t="s">
        <v>1883</v>
      </c>
      <c r="R309" s="23">
        <v>47581.0</v>
      </c>
      <c r="S309" s="8" t="s">
        <v>98</v>
      </c>
      <c r="T309" s="8" t="s">
        <v>298</v>
      </c>
      <c r="U309" s="8" t="s">
        <v>44</v>
      </c>
      <c r="V309" s="8" t="s">
        <v>48</v>
      </c>
      <c r="W309" s="8" t="s">
        <v>3648</v>
      </c>
      <c r="X309" s="7">
        <v>6184.0</v>
      </c>
      <c r="Y309" s="4" t="str">
        <f t="shared" si="1"/>
        <v>Pernod Ricard SACALLABLEFIXEDEURSr Unsecured</v>
      </c>
      <c r="Z309" s="4">
        <f>IFERROR(__xludf.DUMMYFUNCTION("FILTER(SLBs!$A$2:$A$293,SLBs!$AK$2:$AK$293=Y309)"),194.0)</f>
        <v>194</v>
      </c>
      <c r="AA309" s="16"/>
    </row>
    <row r="310">
      <c r="A310" s="8">
        <v>309.0</v>
      </c>
      <c r="B310" s="8" t="s">
        <v>1233</v>
      </c>
      <c r="C310" s="8" t="s">
        <v>1236</v>
      </c>
      <c r="D310" s="8" t="s">
        <v>52</v>
      </c>
      <c r="E310" s="8" t="s">
        <v>81</v>
      </c>
      <c r="F310" s="8" t="s">
        <v>95</v>
      </c>
      <c r="G310" s="8" t="s">
        <v>2643</v>
      </c>
      <c r="H310" s="31" t="s">
        <v>2644</v>
      </c>
      <c r="I310" s="8" t="s">
        <v>2645</v>
      </c>
      <c r="J310" s="8" t="s">
        <v>299</v>
      </c>
      <c r="K310" s="8" t="s">
        <v>51</v>
      </c>
      <c r="L310" s="6">
        <v>5.8095E8</v>
      </c>
      <c r="M310" s="8" t="s">
        <v>47</v>
      </c>
      <c r="N310" s="8" t="s">
        <v>1812</v>
      </c>
      <c r="O310" s="8" t="s">
        <v>95</v>
      </c>
      <c r="P310" s="23">
        <v>44473.0</v>
      </c>
      <c r="Q310" s="7">
        <v>125.0</v>
      </c>
      <c r="R310" s="23">
        <v>47395.0</v>
      </c>
      <c r="S310" s="8" t="s">
        <v>2647</v>
      </c>
      <c r="T310" s="8" t="s">
        <v>298</v>
      </c>
      <c r="U310" s="8" t="s">
        <v>44</v>
      </c>
      <c r="V310" s="8" t="s">
        <v>48</v>
      </c>
      <c r="W310" s="8" t="s">
        <v>3649</v>
      </c>
      <c r="X310" s="7">
        <v>3966.0</v>
      </c>
      <c r="Y310" s="4" t="str">
        <f t="shared" si="1"/>
        <v>Pernod Ricard SACALLABLEFIXEDEURSr Unsecured</v>
      </c>
      <c r="Z310" s="4">
        <f>IFERROR(__xludf.DUMMYFUNCTION("FILTER(SLBs!$A$2:$A$293,SLBs!$AK$2:$AK$293=Y310)"),194.0)</f>
        <v>194</v>
      </c>
      <c r="AA310" s="16"/>
    </row>
    <row r="311">
      <c r="A311" s="8">
        <v>310.0</v>
      </c>
      <c r="B311" s="27" t="s">
        <v>1233</v>
      </c>
      <c r="C311" s="27" t="s">
        <v>1236</v>
      </c>
      <c r="D311" s="27" t="s">
        <v>52</v>
      </c>
      <c r="E311" s="27" t="s">
        <v>81</v>
      </c>
      <c r="F311" s="27" t="s">
        <v>95</v>
      </c>
      <c r="G311" s="27" t="s">
        <v>2862</v>
      </c>
      <c r="H311" s="31" t="s">
        <v>2863</v>
      </c>
      <c r="I311" s="27" t="s">
        <v>2864</v>
      </c>
      <c r="J311" s="27" t="s">
        <v>299</v>
      </c>
      <c r="K311" s="27" t="s">
        <v>51</v>
      </c>
      <c r="L311" s="32">
        <v>8.25331E8</v>
      </c>
      <c r="M311" s="27" t="s">
        <v>47</v>
      </c>
      <c r="N311" s="27" t="s">
        <v>1777</v>
      </c>
      <c r="O311" s="27" t="s">
        <v>95</v>
      </c>
      <c r="P311" s="33">
        <v>41911.0</v>
      </c>
      <c r="Q311" s="34">
        <v>2125.0</v>
      </c>
      <c r="R311" s="33">
        <v>45562.0</v>
      </c>
      <c r="S311" s="27" t="s">
        <v>98</v>
      </c>
      <c r="T311" s="27" t="s">
        <v>298</v>
      </c>
      <c r="U311" s="27" t="s">
        <v>44</v>
      </c>
      <c r="V311" s="27" t="s">
        <v>48</v>
      </c>
      <c r="W311" s="27" t="s">
        <v>3650</v>
      </c>
      <c r="X311" s="27" t="s">
        <v>81</v>
      </c>
      <c r="Y311" s="4" t="str">
        <f t="shared" si="1"/>
        <v>Pernod Ricard SACALLABLEFIXEDEURSr Unsecured</v>
      </c>
      <c r="Z311" s="4">
        <f>IFERROR(__xludf.DUMMYFUNCTION("FILTER(SLBs!$A$2:$A$293,SLBs!$AK$2:$AK$293=Y311)"),194.0)</f>
        <v>194</v>
      </c>
      <c r="AA311" s="16"/>
    </row>
    <row r="312">
      <c r="A312" s="8">
        <v>311.0</v>
      </c>
      <c r="B312" s="27" t="s">
        <v>1233</v>
      </c>
      <c r="C312" s="27" t="s">
        <v>1236</v>
      </c>
      <c r="D312" s="27" t="s">
        <v>52</v>
      </c>
      <c r="E312" s="27" t="s">
        <v>81</v>
      </c>
      <c r="F312" s="27" t="s">
        <v>95</v>
      </c>
      <c r="G312" s="27" t="s">
        <v>2976</v>
      </c>
      <c r="H312" s="31" t="s">
        <v>2977</v>
      </c>
      <c r="I312" s="27" t="s">
        <v>2978</v>
      </c>
      <c r="J312" s="27" t="s">
        <v>299</v>
      </c>
      <c r="K312" s="27" t="s">
        <v>51</v>
      </c>
      <c r="L312" s="32">
        <v>6.79902E8</v>
      </c>
      <c r="M312" s="27" t="s">
        <v>47</v>
      </c>
      <c r="N312" s="27" t="s">
        <v>1777</v>
      </c>
      <c r="O312" s="27" t="s">
        <v>95</v>
      </c>
      <c r="P312" s="33">
        <v>42507.0</v>
      </c>
      <c r="Q312" s="32" t="s">
        <v>1782</v>
      </c>
      <c r="R312" s="33">
        <v>46160.0</v>
      </c>
      <c r="S312" s="27" t="s">
        <v>98</v>
      </c>
      <c r="T312" s="27" t="s">
        <v>298</v>
      </c>
      <c r="U312" s="27" t="s">
        <v>44</v>
      </c>
      <c r="V312" s="27" t="s">
        <v>48</v>
      </c>
      <c r="W312" s="27" t="s">
        <v>3651</v>
      </c>
      <c r="X312" s="27" t="s">
        <v>81</v>
      </c>
      <c r="Y312" s="4" t="str">
        <f t="shared" si="1"/>
        <v>Pernod Ricard SACALLABLEFIXEDEURSr Unsecured</v>
      </c>
      <c r="Z312" s="4">
        <f>IFERROR(__xludf.DUMMYFUNCTION("FILTER(SLBs!$A$2:$A$293,SLBs!$AK$2:$AK$293=Y312)"),194.0)</f>
        <v>194</v>
      </c>
      <c r="AA312" s="16"/>
    </row>
    <row r="313">
      <c r="A313" s="8">
        <v>312.0</v>
      </c>
      <c r="B313" s="27" t="s">
        <v>1233</v>
      </c>
      <c r="C313" s="27" t="s">
        <v>1236</v>
      </c>
      <c r="D313" s="27" t="s">
        <v>118</v>
      </c>
      <c r="E313" s="34">
        <v>3316.0</v>
      </c>
      <c r="F313" s="27" t="s">
        <v>95</v>
      </c>
      <c r="G313" s="27" t="s">
        <v>3003</v>
      </c>
      <c r="H313" s="31" t="s">
        <v>3004</v>
      </c>
      <c r="I313" s="27" t="s">
        <v>3005</v>
      </c>
      <c r="J313" s="27" t="s">
        <v>299</v>
      </c>
      <c r="K313" s="27" t="s">
        <v>51</v>
      </c>
      <c r="L313" s="32">
        <v>6.0E8</v>
      </c>
      <c r="M313" s="27" t="s">
        <v>47</v>
      </c>
      <c r="N313" s="27" t="s">
        <v>1777</v>
      </c>
      <c r="O313" s="27" t="s">
        <v>95</v>
      </c>
      <c r="P313" s="33">
        <v>42529.0</v>
      </c>
      <c r="Q313" s="32" t="s">
        <v>1904</v>
      </c>
      <c r="R313" s="33">
        <v>46181.0</v>
      </c>
      <c r="S313" s="27" t="s">
        <v>115</v>
      </c>
      <c r="T313" s="27" t="s">
        <v>298</v>
      </c>
      <c r="U313" s="27" t="s">
        <v>44</v>
      </c>
      <c r="V313" s="27" t="s">
        <v>116</v>
      </c>
      <c r="W313" s="27" t="s">
        <v>3652</v>
      </c>
      <c r="X313" s="27" t="s">
        <v>81</v>
      </c>
      <c r="Y313" s="4" t="str">
        <f t="shared" si="1"/>
        <v>Pernod Ricard SACALLABLEFIXEDUSDSr Unsecured</v>
      </c>
      <c r="Z313" s="4" t="str">
        <f>IFERROR(__xludf.DUMMYFUNCTION("FILTER(SLBs!$A$2:$A$293,SLBs!$AK$2:$AK$293=Y313)"),"#N/A")</f>
        <v>#N/A</v>
      </c>
      <c r="AA313" s="16"/>
    </row>
    <row r="314">
      <c r="A314" s="8">
        <v>313.0</v>
      </c>
      <c r="B314" s="27" t="s">
        <v>1233</v>
      </c>
      <c r="C314" s="27" t="s">
        <v>1236</v>
      </c>
      <c r="D314" s="27" t="s">
        <v>118</v>
      </c>
      <c r="E314" s="34">
        <v>3316.0</v>
      </c>
      <c r="F314" s="27" t="s">
        <v>95</v>
      </c>
      <c r="G314" s="27" t="s">
        <v>3006</v>
      </c>
      <c r="H314" s="31" t="s">
        <v>3007</v>
      </c>
      <c r="I314" s="27" t="s">
        <v>3008</v>
      </c>
      <c r="J314" s="27" t="s">
        <v>299</v>
      </c>
      <c r="K314" s="27" t="s">
        <v>51</v>
      </c>
      <c r="L314" s="32">
        <v>6.0E8</v>
      </c>
      <c r="M314" s="27" t="s">
        <v>47</v>
      </c>
      <c r="N314" s="27" t="s">
        <v>1777</v>
      </c>
      <c r="O314" s="27" t="s">
        <v>95</v>
      </c>
      <c r="P314" s="33">
        <v>42529.0</v>
      </c>
      <c r="Q314" s="32" t="s">
        <v>1904</v>
      </c>
      <c r="R314" s="33">
        <v>46181.0</v>
      </c>
      <c r="S314" s="27" t="s">
        <v>125</v>
      </c>
      <c r="T314" s="27" t="s">
        <v>298</v>
      </c>
      <c r="U314" s="27" t="s">
        <v>44</v>
      </c>
      <c r="V314" s="27" t="s">
        <v>116</v>
      </c>
      <c r="W314" s="27" t="s">
        <v>3653</v>
      </c>
      <c r="X314" s="27" t="s">
        <v>81</v>
      </c>
      <c r="Y314" s="4" t="str">
        <f t="shared" si="1"/>
        <v>Pernod Ricard SACALLABLEFIXEDUSDSr Unsecured</v>
      </c>
      <c r="Z314" s="4" t="str">
        <f>IFERROR(__xludf.DUMMYFUNCTION("FILTER(SLBs!$A$2:$A$293,SLBs!$AK$2:$AK$293=Y314)"),"#N/A")</f>
        <v>#N/A</v>
      </c>
      <c r="AA314" s="16"/>
    </row>
    <row r="315">
      <c r="A315" s="8">
        <v>314.0</v>
      </c>
      <c r="B315" s="8" t="s">
        <v>1233</v>
      </c>
      <c r="C315" s="8" t="s">
        <v>1236</v>
      </c>
      <c r="D315" s="8" t="s">
        <v>52</v>
      </c>
      <c r="E315" s="8" t="s">
        <v>81</v>
      </c>
      <c r="F315" s="8" t="s">
        <v>95</v>
      </c>
      <c r="G315" s="8" t="s">
        <v>3114</v>
      </c>
      <c r="H315" s="31" t="s">
        <v>3115</v>
      </c>
      <c r="I315" s="8" t="s">
        <v>3116</v>
      </c>
      <c r="J315" s="8" t="s">
        <v>299</v>
      </c>
      <c r="K315" s="8" t="s">
        <v>51</v>
      </c>
      <c r="L315" s="6">
        <v>5.6189E8</v>
      </c>
      <c r="M315" s="8" t="s">
        <v>47</v>
      </c>
      <c r="N315" s="8" t="s">
        <v>1777</v>
      </c>
      <c r="O315" s="8" t="s">
        <v>95</v>
      </c>
      <c r="P315" s="23">
        <v>42275.0</v>
      </c>
      <c r="Q315" s="7">
        <v>1875.0</v>
      </c>
      <c r="R315" s="23">
        <v>45197.0</v>
      </c>
      <c r="S315" s="8" t="s">
        <v>98</v>
      </c>
      <c r="T315" s="8" t="s">
        <v>178</v>
      </c>
      <c r="U315" s="8" t="s">
        <v>44</v>
      </c>
      <c r="V315" s="8" t="s">
        <v>48</v>
      </c>
      <c r="W315" s="8" t="s">
        <v>3654</v>
      </c>
      <c r="X315" s="8" t="s">
        <v>81</v>
      </c>
      <c r="Y315" s="4" t="str">
        <f t="shared" si="1"/>
        <v>Pernod Ricard SACALLABLEFIXEDEURSr Unsecured</v>
      </c>
      <c r="Z315" s="4">
        <f>IFERROR(__xludf.DUMMYFUNCTION("FILTER(SLBs!$A$2:$A$293,SLBs!$AK$2:$AK$293=Y315)"),194.0)</f>
        <v>194</v>
      </c>
      <c r="AA315" s="16"/>
    </row>
    <row r="316">
      <c r="A316" s="8">
        <v>315.0</v>
      </c>
      <c r="B316" s="8" t="s">
        <v>1233</v>
      </c>
      <c r="C316" s="8" t="s">
        <v>1236</v>
      </c>
      <c r="D316" s="8" t="s">
        <v>52</v>
      </c>
      <c r="E316" s="8" t="s">
        <v>81</v>
      </c>
      <c r="F316" s="8" t="s">
        <v>95</v>
      </c>
      <c r="G316" s="8" t="s">
        <v>3189</v>
      </c>
      <c r="H316" s="31" t="s">
        <v>3190</v>
      </c>
      <c r="I316" s="8" t="s">
        <v>3191</v>
      </c>
      <c r="J316" s="8" t="s">
        <v>299</v>
      </c>
      <c r="K316" s="8" t="s">
        <v>51</v>
      </c>
      <c r="L316" s="6">
        <v>5.5534E8</v>
      </c>
      <c r="M316" s="8" t="s">
        <v>47</v>
      </c>
      <c r="N316" s="8" t="s">
        <v>1777</v>
      </c>
      <c r="O316" s="8" t="s">
        <v>95</v>
      </c>
      <c r="P316" s="23">
        <v>43762.0</v>
      </c>
      <c r="Q316" s="6">
        <v>0.0</v>
      </c>
      <c r="R316" s="23">
        <v>45223.0</v>
      </c>
      <c r="S316" s="8" t="s">
        <v>98</v>
      </c>
      <c r="T316" s="8" t="s">
        <v>298</v>
      </c>
      <c r="U316" s="8" t="s">
        <v>44</v>
      </c>
      <c r="V316" s="8" t="s">
        <v>48</v>
      </c>
      <c r="W316" s="8" t="s">
        <v>3655</v>
      </c>
      <c r="X316" s="7">
        <v>7533.0</v>
      </c>
      <c r="Y316" s="4" t="str">
        <f t="shared" si="1"/>
        <v>Pernod Ricard SACALLABLEFIXEDEURSr Unsecured</v>
      </c>
      <c r="Z316" s="4">
        <f>IFERROR(__xludf.DUMMYFUNCTION("FILTER(SLBs!$A$2:$A$293,SLBs!$AK$2:$AK$293=Y316)"),194.0)</f>
        <v>194</v>
      </c>
      <c r="AA316" s="16"/>
    </row>
    <row r="317">
      <c r="A317" s="8">
        <v>316.0</v>
      </c>
      <c r="B317" s="8" t="s">
        <v>1233</v>
      </c>
      <c r="C317" s="8" t="s">
        <v>1236</v>
      </c>
      <c r="D317" s="8" t="s">
        <v>52</v>
      </c>
      <c r="E317" s="8" t="s">
        <v>81</v>
      </c>
      <c r="F317" s="8" t="s">
        <v>95</v>
      </c>
      <c r="G317" s="8" t="s">
        <v>3193</v>
      </c>
      <c r="H317" s="31" t="s">
        <v>3194</v>
      </c>
      <c r="I317" s="8" t="s">
        <v>3195</v>
      </c>
      <c r="J317" s="8" t="s">
        <v>299</v>
      </c>
      <c r="K317" s="8" t="s">
        <v>51</v>
      </c>
      <c r="L317" s="6">
        <v>5.5534E8</v>
      </c>
      <c r="M317" s="8" t="s">
        <v>47</v>
      </c>
      <c r="N317" s="8" t="s">
        <v>1777</v>
      </c>
      <c r="O317" s="8" t="s">
        <v>95</v>
      </c>
      <c r="P317" s="23">
        <v>43762.0</v>
      </c>
      <c r="Q317" s="6" t="s">
        <v>1924</v>
      </c>
      <c r="R317" s="23">
        <v>46684.0</v>
      </c>
      <c r="S317" s="8" t="s">
        <v>98</v>
      </c>
      <c r="T317" s="8" t="s">
        <v>298</v>
      </c>
      <c r="U317" s="8" t="s">
        <v>44</v>
      </c>
      <c r="V317" s="8" t="s">
        <v>48</v>
      </c>
      <c r="W317" s="8" t="s">
        <v>3656</v>
      </c>
      <c r="X317" s="7">
        <v>7533.0</v>
      </c>
      <c r="Y317" s="4" t="str">
        <f t="shared" si="1"/>
        <v>Pernod Ricard SACALLABLEFIXEDEURSr Unsecured</v>
      </c>
      <c r="Z317" s="4">
        <f>IFERROR(__xludf.DUMMYFUNCTION("FILTER(SLBs!$A$2:$A$293,SLBs!$AK$2:$AK$293=Y317)"),194.0)</f>
        <v>194</v>
      </c>
      <c r="AA317" s="16"/>
    </row>
    <row r="318">
      <c r="A318" s="8">
        <v>317.0</v>
      </c>
      <c r="B318" s="8" t="s">
        <v>1233</v>
      </c>
      <c r="C318" s="8" t="s">
        <v>1236</v>
      </c>
      <c r="D318" s="8" t="s">
        <v>52</v>
      </c>
      <c r="E318" s="8" t="s">
        <v>81</v>
      </c>
      <c r="F318" s="8" t="s">
        <v>95</v>
      </c>
      <c r="G318" s="8" t="s">
        <v>3196</v>
      </c>
      <c r="H318" s="31" t="s">
        <v>3197</v>
      </c>
      <c r="I318" s="8" t="s">
        <v>3198</v>
      </c>
      <c r="J318" s="8" t="s">
        <v>299</v>
      </c>
      <c r="K318" s="8" t="s">
        <v>51</v>
      </c>
      <c r="L318" s="6">
        <v>5.5534E8</v>
      </c>
      <c r="M318" s="8" t="s">
        <v>47</v>
      </c>
      <c r="N318" s="8" t="s">
        <v>1777</v>
      </c>
      <c r="O318" s="8" t="s">
        <v>95</v>
      </c>
      <c r="P318" s="23">
        <v>43762.0</v>
      </c>
      <c r="Q318" s="7">
        <v>875.0</v>
      </c>
      <c r="R318" s="23">
        <v>48145.0</v>
      </c>
      <c r="S318" s="8" t="s">
        <v>98</v>
      </c>
      <c r="T318" s="8" t="s">
        <v>298</v>
      </c>
      <c r="U318" s="8" t="s">
        <v>44</v>
      </c>
      <c r="V318" s="8" t="s">
        <v>48</v>
      </c>
      <c r="W318" s="8" t="s">
        <v>3657</v>
      </c>
      <c r="X318" s="7">
        <v>7533.0</v>
      </c>
      <c r="Y318" s="4" t="str">
        <f t="shared" si="1"/>
        <v>Pernod Ricard SACALLABLEFIXEDEURSr Unsecured</v>
      </c>
      <c r="Z318" s="4">
        <f>IFERROR(__xludf.DUMMYFUNCTION("FILTER(SLBs!$A$2:$A$293,SLBs!$AK$2:$AK$293=Y318)"),194.0)</f>
        <v>194</v>
      </c>
      <c r="AA318" s="16"/>
    </row>
    <row r="319">
      <c r="A319" s="8">
        <v>318.0</v>
      </c>
      <c r="B319" s="27" t="s">
        <v>1257</v>
      </c>
      <c r="C319" s="27" t="s">
        <v>766</v>
      </c>
      <c r="D319" s="27" t="s">
        <v>52</v>
      </c>
      <c r="E319" s="27" t="s">
        <v>81</v>
      </c>
      <c r="F319" s="27" t="s">
        <v>522</v>
      </c>
      <c r="G319" s="27" t="s">
        <v>2934</v>
      </c>
      <c r="H319" s="31" t="s">
        <v>2935</v>
      </c>
      <c r="I319" s="27" t="s">
        <v>2936</v>
      </c>
      <c r="J319" s="27" t="s">
        <v>50</v>
      </c>
      <c r="K319" s="27" t="s">
        <v>51</v>
      </c>
      <c r="L319" s="32">
        <v>2.17636E7</v>
      </c>
      <c r="M319" s="27" t="s">
        <v>47</v>
      </c>
      <c r="N319" s="27" t="s">
        <v>98</v>
      </c>
      <c r="O319" s="27" t="s">
        <v>522</v>
      </c>
      <c r="P319" s="33">
        <v>42151.0</v>
      </c>
      <c r="Q319" s="32">
        <v>5.0</v>
      </c>
      <c r="R319" s="33">
        <v>45804.0</v>
      </c>
      <c r="S319" s="27">
        <v>1.0</v>
      </c>
      <c r="T319" s="27" t="s">
        <v>81</v>
      </c>
      <c r="U319" s="27" t="s">
        <v>142</v>
      </c>
      <c r="V319" s="27" t="s">
        <v>48</v>
      </c>
      <c r="W319" s="27" t="s">
        <v>3658</v>
      </c>
      <c r="X319" s="27" t="s">
        <v>81</v>
      </c>
      <c r="Y319" s="4" t="str">
        <f t="shared" si="1"/>
        <v>Pikolin SLAT MATURITYFIXEDEURSr Unsecured</v>
      </c>
      <c r="Z319" s="4">
        <f>IFERROR(__xludf.DUMMYFUNCTION("FILTER(SLBs!$A$2:$A$293,SLBs!$AK$2:$AK$293=Y319)"),199.0)</f>
        <v>199</v>
      </c>
      <c r="AA319" s="16"/>
    </row>
    <row r="320">
      <c r="A320" s="8">
        <v>319.0</v>
      </c>
      <c r="B320" s="27" t="s">
        <v>1257</v>
      </c>
      <c r="C320" s="27" t="s">
        <v>766</v>
      </c>
      <c r="D320" s="27" t="s">
        <v>52</v>
      </c>
      <c r="E320" s="27" t="s">
        <v>81</v>
      </c>
      <c r="F320" s="27" t="s">
        <v>522</v>
      </c>
      <c r="G320" s="27" t="s">
        <v>2937</v>
      </c>
      <c r="H320" s="31" t="s">
        <v>2938</v>
      </c>
      <c r="I320" s="27" t="s">
        <v>2939</v>
      </c>
      <c r="J320" s="27" t="s">
        <v>50</v>
      </c>
      <c r="K320" s="27" t="s">
        <v>51</v>
      </c>
      <c r="L320" s="32">
        <v>1.08818E7</v>
      </c>
      <c r="M320" s="27" t="s">
        <v>47</v>
      </c>
      <c r="N320" s="27" t="s">
        <v>98</v>
      </c>
      <c r="O320" s="27" t="s">
        <v>522</v>
      </c>
      <c r="P320" s="33">
        <v>42151.0</v>
      </c>
      <c r="Q320" s="32" t="s">
        <v>2011</v>
      </c>
      <c r="R320" s="33">
        <v>44708.0</v>
      </c>
      <c r="S320" s="27">
        <v>2.0</v>
      </c>
      <c r="T320" s="27" t="s">
        <v>81</v>
      </c>
      <c r="U320" s="27" t="s">
        <v>142</v>
      </c>
      <c r="V320" s="27" t="s">
        <v>48</v>
      </c>
      <c r="W320" s="27" t="s">
        <v>3659</v>
      </c>
      <c r="X320" s="27" t="s">
        <v>81</v>
      </c>
      <c r="Y320" s="4" t="str">
        <f t="shared" si="1"/>
        <v>Pikolin SLAT MATURITYFIXEDEURSr Unsecured</v>
      </c>
      <c r="Z320" s="4">
        <f>IFERROR(__xludf.DUMMYFUNCTION("FILTER(SLBs!$A$2:$A$293,SLBs!$AK$2:$AK$293=Y320)"),199.0)</f>
        <v>199</v>
      </c>
      <c r="AA320" s="16"/>
    </row>
    <row r="321">
      <c r="A321" s="8">
        <v>320.0</v>
      </c>
      <c r="B321" s="8" t="s">
        <v>1263</v>
      </c>
      <c r="C321" s="8" t="s">
        <v>1266</v>
      </c>
      <c r="D321" s="8" t="s">
        <v>118</v>
      </c>
      <c r="E321" s="8" t="s">
        <v>81</v>
      </c>
      <c r="F321" s="8" t="s">
        <v>1267</v>
      </c>
      <c r="G321" s="8" t="s">
        <v>1959</v>
      </c>
      <c r="H321" s="31" t="s">
        <v>1960</v>
      </c>
      <c r="I321" s="8" t="s">
        <v>1961</v>
      </c>
      <c r="J321" s="8" t="s">
        <v>49</v>
      </c>
      <c r="K321" s="8" t="s">
        <v>159</v>
      </c>
      <c r="L321" s="6">
        <v>5.6484E7</v>
      </c>
      <c r="M321" s="8" t="s">
        <v>47</v>
      </c>
      <c r="N321" s="8" t="s">
        <v>98</v>
      </c>
      <c r="O321" s="8" t="s">
        <v>1267</v>
      </c>
      <c r="P321" s="23">
        <v>43089.0</v>
      </c>
      <c r="Q321" s="6" t="s">
        <v>1962</v>
      </c>
      <c r="R321" s="23">
        <v>44903.0</v>
      </c>
      <c r="S321" s="8" t="s">
        <v>383</v>
      </c>
      <c r="T321" s="8" t="s">
        <v>81</v>
      </c>
      <c r="U321" s="8" t="s">
        <v>142</v>
      </c>
      <c r="V321" s="8" t="s">
        <v>1271</v>
      </c>
      <c r="W321" s="8" t="s">
        <v>3660</v>
      </c>
      <c r="X321" s="7">
        <v>5693.0</v>
      </c>
      <c r="Y321" s="4" t="str">
        <f t="shared" si="1"/>
        <v>Polski Koncern Naftowy ORLEN SAAT MATURITYFLOATINGPLNSr Unsecured</v>
      </c>
      <c r="Z321" s="4">
        <f>IFERROR(__xludf.DUMMYFUNCTION("FILTER(SLBs!$A$2:$A$293,SLBs!$AK$2:$AK$293=Y321)"),200.0)</f>
        <v>200</v>
      </c>
      <c r="AA321" s="16"/>
    </row>
    <row r="322">
      <c r="A322" s="8">
        <v>321.0</v>
      </c>
      <c r="B322" s="8" t="s">
        <v>1263</v>
      </c>
      <c r="C322" s="8" t="s">
        <v>1266</v>
      </c>
      <c r="D322" s="8" t="s">
        <v>118</v>
      </c>
      <c r="E322" s="8" t="s">
        <v>81</v>
      </c>
      <c r="F322" s="8" t="s">
        <v>1267</v>
      </c>
      <c r="G322" s="8" t="s">
        <v>2090</v>
      </c>
      <c r="H322" s="31" t="s">
        <v>2091</v>
      </c>
      <c r="I322" s="8" t="s">
        <v>2092</v>
      </c>
      <c r="J322" s="8" t="s">
        <v>49</v>
      </c>
      <c r="K322" s="8" t="s">
        <v>159</v>
      </c>
      <c r="L322" s="6">
        <v>5.47468E7</v>
      </c>
      <c r="M322" s="8" t="s">
        <v>47</v>
      </c>
      <c r="N322" s="8" t="s">
        <v>98</v>
      </c>
      <c r="O322" s="8" t="s">
        <v>1267</v>
      </c>
      <c r="P322" s="23">
        <v>43256.0</v>
      </c>
      <c r="Q322" s="6" t="s">
        <v>2093</v>
      </c>
      <c r="R322" s="23">
        <v>44717.0</v>
      </c>
      <c r="S322" s="8" t="s">
        <v>1270</v>
      </c>
      <c r="T322" s="8" t="s">
        <v>81</v>
      </c>
      <c r="U322" s="8" t="s">
        <v>142</v>
      </c>
      <c r="V322" s="8" t="s">
        <v>1271</v>
      </c>
      <c r="W322" s="8" t="s">
        <v>3661</v>
      </c>
      <c r="X322" s="7">
        <v>6097.0</v>
      </c>
      <c r="Y322" s="4" t="str">
        <f t="shared" si="1"/>
        <v>Polski Koncern Naftowy ORLEN SAAT MATURITYFLOATINGPLNSr Unsecured</v>
      </c>
      <c r="Z322" s="4">
        <f>IFERROR(__xludf.DUMMYFUNCTION("FILTER(SLBs!$A$2:$A$293,SLBs!$AK$2:$AK$293=Y322)"),200.0)</f>
        <v>200</v>
      </c>
      <c r="AA322" s="16"/>
    </row>
    <row r="323">
      <c r="A323" s="8">
        <v>322.0</v>
      </c>
      <c r="B323" s="8" t="s">
        <v>1263</v>
      </c>
      <c r="C323" s="8" t="s">
        <v>1266</v>
      </c>
      <c r="D323" s="8" t="s">
        <v>118</v>
      </c>
      <c r="E323" s="8" t="s">
        <v>81</v>
      </c>
      <c r="F323" s="8" t="s">
        <v>1267</v>
      </c>
      <c r="G323" s="8" t="s">
        <v>2128</v>
      </c>
      <c r="H323" s="31" t="s">
        <v>2129</v>
      </c>
      <c r="I323" s="8" t="s">
        <v>2130</v>
      </c>
      <c r="J323" s="8" t="s">
        <v>49</v>
      </c>
      <c r="K323" s="8" t="s">
        <v>159</v>
      </c>
      <c r="L323" s="6">
        <v>5.36142E7</v>
      </c>
      <c r="M323" s="8" t="s">
        <v>47</v>
      </c>
      <c r="N323" s="8" t="s">
        <v>98</v>
      </c>
      <c r="O323" s="8" t="s">
        <v>1267</v>
      </c>
      <c r="P323" s="23">
        <v>43270.0</v>
      </c>
      <c r="Q323" s="6" t="s">
        <v>2131</v>
      </c>
      <c r="R323" s="23">
        <v>44731.0</v>
      </c>
      <c r="S323" s="8" t="s">
        <v>1279</v>
      </c>
      <c r="T323" s="8" t="s">
        <v>81</v>
      </c>
      <c r="U323" s="8" t="s">
        <v>142</v>
      </c>
      <c r="V323" s="8" t="s">
        <v>1271</v>
      </c>
      <c r="W323" s="8" t="s">
        <v>3662</v>
      </c>
      <c r="X323" s="7">
        <v>5969.0</v>
      </c>
      <c r="Y323" s="4" t="str">
        <f t="shared" si="1"/>
        <v>Polski Koncern Naftowy ORLEN SAAT MATURITYFLOATINGPLNSr Unsecured</v>
      </c>
      <c r="Z323" s="4">
        <f>IFERROR(__xludf.DUMMYFUNCTION("FILTER(SLBs!$A$2:$A$293,SLBs!$AK$2:$AK$293=Y323)"),200.0)</f>
        <v>200</v>
      </c>
      <c r="AA323" s="16"/>
    </row>
    <row r="324">
      <c r="A324" s="8">
        <v>323.0</v>
      </c>
      <c r="B324" s="8" t="s">
        <v>1263</v>
      </c>
      <c r="C324" s="8" t="s">
        <v>1266</v>
      </c>
      <c r="D324" s="8" t="s">
        <v>118</v>
      </c>
      <c r="E324" s="8" t="s">
        <v>81</v>
      </c>
      <c r="F324" s="8" t="s">
        <v>1267</v>
      </c>
      <c r="G324" s="8" t="s">
        <v>2140</v>
      </c>
      <c r="H324" s="31" t="s">
        <v>2141</v>
      </c>
      <c r="I324" s="8" t="s">
        <v>2142</v>
      </c>
      <c r="J324" s="8" t="s">
        <v>49</v>
      </c>
      <c r="K324" s="8" t="s">
        <v>159</v>
      </c>
      <c r="L324" s="6">
        <v>5.41264E7</v>
      </c>
      <c r="M324" s="8" t="s">
        <v>47</v>
      </c>
      <c r="N324" s="8" t="s">
        <v>98</v>
      </c>
      <c r="O324" s="8" t="s">
        <v>1267</v>
      </c>
      <c r="P324" s="23">
        <v>43294.0</v>
      </c>
      <c r="Q324" s="6" t="s">
        <v>2143</v>
      </c>
      <c r="R324" s="23">
        <v>44755.0</v>
      </c>
      <c r="S324" s="8" t="s">
        <v>2144</v>
      </c>
      <c r="T324" s="8" t="s">
        <v>81</v>
      </c>
      <c r="U324" s="8" t="s">
        <v>142</v>
      </c>
      <c r="V324" s="8" t="s">
        <v>1271</v>
      </c>
      <c r="W324" s="8" t="s">
        <v>3663</v>
      </c>
      <c r="X324" s="7">
        <v>5869.0</v>
      </c>
      <c r="Y324" s="4" t="str">
        <f t="shared" si="1"/>
        <v>Polski Koncern Naftowy ORLEN SAAT MATURITYFLOATINGPLNSr Unsecured</v>
      </c>
      <c r="Z324" s="4">
        <f>IFERROR(__xludf.DUMMYFUNCTION("FILTER(SLBs!$A$2:$A$293,SLBs!$AK$2:$AK$293=Y324)"),200.0)</f>
        <v>200</v>
      </c>
      <c r="AA324" s="16"/>
    </row>
    <row r="325">
      <c r="A325" s="8">
        <v>324.0</v>
      </c>
      <c r="B325" s="8" t="s">
        <v>1296</v>
      </c>
      <c r="C325" s="8" t="s">
        <v>1299</v>
      </c>
      <c r="D325" s="8" t="s">
        <v>118</v>
      </c>
      <c r="E325" s="8" t="s">
        <v>81</v>
      </c>
      <c r="F325" s="8" t="s">
        <v>212</v>
      </c>
      <c r="G325" s="8" t="s">
        <v>2121</v>
      </c>
      <c r="H325" s="31" t="s">
        <v>98</v>
      </c>
      <c r="I325" s="8" t="s">
        <v>2122</v>
      </c>
      <c r="J325" s="8" t="s">
        <v>1029</v>
      </c>
      <c r="K325" s="8" t="s">
        <v>159</v>
      </c>
      <c r="L325" s="6">
        <v>1.872912E8</v>
      </c>
      <c r="M325" s="8" t="s">
        <v>47</v>
      </c>
      <c r="N325" s="8" t="s">
        <v>98</v>
      </c>
      <c r="O325" s="8" t="s">
        <v>212</v>
      </c>
      <c r="P325" s="23">
        <v>43297.0</v>
      </c>
      <c r="Q325" s="6">
        <v>0.0</v>
      </c>
      <c r="R325" s="23">
        <v>45123.0</v>
      </c>
      <c r="S325" s="8" t="s">
        <v>171</v>
      </c>
      <c r="T325" s="8" t="s">
        <v>81</v>
      </c>
      <c r="U325" s="8" t="s">
        <v>142</v>
      </c>
      <c r="V325" s="8" t="s">
        <v>48</v>
      </c>
      <c r="W325" s="8" t="s">
        <v>3664</v>
      </c>
      <c r="X325" s="6" t="s">
        <v>3665</v>
      </c>
      <c r="Y325" s="4" t="str">
        <f t="shared" si="1"/>
        <v>Puma SEAT MATURITYFLOATINGEURSr Unsecured</v>
      </c>
      <c r="Z325" s="4" t="str">
        <f>IFERROR(__xludf.DUMMYFUNCTION("FILTER(SLBs!$A$2:$A$293,SLBs!$AK$2:$AK$293=Y325)"),"#REF!")</f>
        <v>#REF!</v>
      </c>
      <c r="AA325" s="16"/>
    </row>
    <row r="326">
      <c r="A326" s="8">
        <v>325.0</v>
      </c>
      <c r="B326" s="8" t="s">
        <v>1296</v>
      </c>
      <c r="C326" s="8" t="s">
        <v>1299</v>
      </c>
      <c r="D326" s="8" t="s">
        <v>52</v>
      </c>
      <c r="E326" s="8" t="s">
        <v>81</v>
      </c>
      <c r="F326" s="8" t="s">
        <v>212</v>
      </c>
      <c r="G326" s="8" t="s">
        <v>3223</v>
      </c>
      <c r="H326" s="31" t="s">
        <v>98</v>
      </c>
      <c r="I326" s="8" t="s">
        <v>3224</v>
      </c>
      <c r="J326" s="8" t="s">
        <v>1029</v>
      </c>
      <c r="K326" s="8" t="s">
        <v>51</v>
      </c>
      <c r="L326" s="6">
        <v>7.79163E7</v>
      </c>
      <c r="M326" s="8" t="s">
        <v>47</v>
      </c>
      <c r="N326" s="8" t="s">
        <v>1777</v>
      </c>
      <c r="O326" s="8" t="s">
        <v>212</v>
      </c>
      <c r="P326" s="23">
        <v>43844.0</v>
      </c>
      <c r="Q326" s="6">
        <v>0.0</v>
      </c>
      <c r="R326" s="23">
        <v>45671.0</v>
      </c>
      <c r="S326" s="8" t="s">
        <v>215</v>
      </c>
      <c r="T326" s="8" t="s">
        <v>81</v>
      </c>
      <c r="U326" s="8" t="s">
        <v>142</v>
      </c>
      <c r="V326" s="8" t="s">
        <v>48</v>
      </c>
      <c r="W326" s="8" t="s">
        <v>3666</v>
      </c>
      <c r="X326" s="7">
        <v>6021.0</v>
      </c>
      <c r="Y326" s="4" t="str">
        <f t="shared" si="1"/>
        <v>Puma SEAT MATURITYFIXEDEURSr Unsecured</v>
      </c>
      <c r="Z326" s="4" t="str">
        <f>IFERROR(__xludf.DUMMYFUNCTION("FILTER(SLBs!$A$2:$A$293,SLBs!$AK$2:$AK$293=Y326)"),"#N/A")</f>
        <v>#N/A</v>
      </c>
      <c r="AA326" s="16"/>
    </row>
    <row r="327">
      <c r="A327" s="8">
        <v>326.0</v>
      </c>
      <c r="B327" s="8" t="s">
        <v>1296</v>
      </c>
      <c r="C327" s="8" t="s">
        <v>1299</v>
      </c>
      <c r="D327" s="8" t="s">
        <v>118</v>
      </c>
      <c r="E327" s="8" t="s">
        <v>81</v>
      </c>
      <c r="F327" s="8" t="s">
        <v>212</v>
      </c>
      <c r="G327" s="8" t="s">
        <v>3225</v>
      </c>
      <c r="H327" s="31" t="s">
        <v>98</v>
      </c>
      <c r="I327" s="8" t="s">
        <v>3226</v>
      </c>
      <c r="J327" s="8" t="s">
        <v>1029</v>
      </c>
      <c r="K327" s="8" t="s">
        <v>159</v>
      </c>
      <c r="L327" s="6">
        <v>7.79163E7</v>
      </c>
      <c r="M327" s="8" t="s">
        <v>47</v>
      </c>
      <c r="N327" s="8" t="s">
        <v>1777</v>
      </c>
      <c r="O327" s="8" t="s">
        <v>212</v>
      </c>
      <c r="P327" s="23">
        <v>43844.0</v>
      </c>
      <c r="Q327" s="6">
        <v>0.0</v>
      </c>
      <c r="R327" s="23">
        <v>45671.0</v>
      </c>
      <c r="S327" s="8" t="s">
        <v>235</v>
      </c>
      <c r="T327" s="8" t="s">
        <v>81</v>
      </c>
      <c r="U327" s="8" t="s">
        <v>142</v>
      </c>
      <c r="V327" s="8" t="s">
        <v>48</v>
      </c>
      <c r="W327" s="8" t="s">
        <v>3667</v>
      </c>
      <c r="X327" s="7">
        <v>6021.0</v>
      </c>
      <c r="Y327" s="4" t="str">
        <f t="shared" si="1"/>
        <v>Puma SEAT MATURITYFLOATINGEURSr Unsecured</v>
      </c>
      <c r="Z327" s="4" t="str">
        <f>IFERROR(__xludf.DUMMYFUNCTION("FILTER(SLBs!$A$2:$A$293,SLBs!$AK$2:$AK$293=Y327)"),"#REF!")</f>
        <v>#REF!</v>
      </c>
      <c r="AA327" s="16"/>
    </row>
    <row r="328">
      <c r="A328" s="8">
        <v>327.0</v>
      </c>
      <c r="B328" s="8" t="s">
        <v>1429</v>
      </c>
      <c r="C328" s="8" t="s">
        <v>1432</v>
      </c>
      <c r="D328" s="8" t="s">
        <v>52</v>
      </c>
      <c r="E328" s="6" t="s">
        <v>2023</v>
      </c>
      <c r="F328" s="8" t="s">
        <v>95</v>
      </c>
      <c r="G328" s="8" t="s">
        <v>2024</v>
      </c>
      <c r="H328" s="31" t="s">
        <v>2025</v>
      </c>
      <c r="I328" s="8" t="s">
        <v>2026</v>
      </c>
      <c r="J328" s="8" t="s">
        <v>100</v>
      </c>
      <c r="K328" s="8" t="s">
        <v>51</v>
      </c>
      <c r="L328" s="6">
        <v>2.1490525E9</v>
      </c>
      <c r="M328" s="8" t="s">
        <v>47</v>
      </c>
      <c r="N328" s="8" t="s">
        <v>1812</v>
      </c>
      <c r="O328" s="8" t="s">
        <v>95</v>
      </c>
      <c r="P328" s="23">
        <v>43180.0</v>
      </c>
      <c r="Q328" s="6" t="s">
        <v>1924</v>
      </c>
      <c r="R328" s="23">
        <v>45006.0</v>
      </c>
      <c r="S328" s="8" t="s">
        <v>2028</v>
      </c>
      <c r="T328" s="8" t="s">
        <v>269</v>
      </c>
      <c r="U328" s="8" t="s">
        <v>44</v>
      </c>
      <c r="V328" s="8" t="s">
        <v>48</v>
      </c>
      <c r="W328" s="8" t="s">
        <v>3668</v>
      </c>
      <c r="X328" s="7">
        <v>6013.0</v>
      </c>
      <c r="Y328" s="4" t="str">
        <f t="shared" si="1"/>
        <v>SanofiCALLABLEFIXEDEURSr Unsecured</v>
      </c>
      <c r="Z328" s="4">
        <f>IFERROR(__xludf.DUMMYFUNCTION("FILTER(SLBs!$A$2:$A$293,SLBs!$AK$2:$AK$293=Y328)"),231.0)</f>
        <v>231</v>
      </c>
      <c r="AA328" s="16"/>
    </row>
    <row r="329">
      <c r="A329" s="8">
        <v>328.0</v>
      </c>
      <c r="B329" s="8" t="s">
        <v>1429</v>
      </c>
      <c r="C329" s="8" t="s">
        <v>1432</v>
      </c>
      <c r="D329" s="8" t="s">
        <v>52</v>
      </c>
      <c r="E329" s="8" t="s">
        <v>81</v>
      </c>
      <c r="F329" s="8" t="s">
        <v>95</v>
      </c>
      <c r="G329" s="8" t="s">
        <v>2029</v>
      </c>
      <c r="H329" s="31" t="s">
        <v>2030</v>
      </c>
      <c r="I329" s="8" t="s">
        <v>2031</v>
      </c>
      <c r="J329" s="8" t="s">
        <v>100</v>
      </c>
      <c r="K329" s="8" t="s">
        <v>51</v>
      </c>
      <c r="L329" s="6">
        <v>1.5350375E9</v>
      </c>
      <c r="M329" s="8" t="s">
        <v>47</v>
      </c>
      <c r="N329" s="8" t="s">
        <v>1870</v>
      </c>
      <c r="O329" s="8" t="s">
        <v>95</v>
      </c>
      <c r="P329" s="23">
        <v>43180.0</v>
      </c>
      <c r="Q329" s="7">
        <v>1875.0</v>
      </c>
      <c r="R329" s="23">
        <v>50485.0</v>
      </c>
      <c r="S329" s="8" t="s">
        <v>2033</v>
      </c>
      <c r="T329" s="8" t="s">
        <v>269</v>
      </c>
      <c r="U329" s="8" t="s">
        <v>44</v>
      </c>
      <c r="V329" s="8" t="s">
        <v>48</v>
      </c>
      <c r="W329" s="8" t="s">
        <v>3669</v>
      </c>
      <c r="X329" s="7">
        <v>6013.0</v>
      </c>
      <c r="Y329" s="4" t="str">
        <f t="shared" si="1"/>
        <v>SanofiCALLABLEFIXEDEURSr Unsecured</v>
      </c>
      <c r="Z329" s="4">
        <f>IFERROR(__xludf.DUMMYFUNCTION("FILTER(SLBs!$A$2:$A$293,SLBs!$AK$2:$AK$293=Y329)"),231.0)</f>
        <v>231</v>
      </c>
      <c r="AA329" s="16"/>
    </row>
    <row r="330">
      <c r="A330" s="8">
        <v>329.0</v>
      </c>
      <c r="B330" s="8" t="s">
        <v>1429</v>
      </c>
      <c r="C330" s="8" t="s">
        <v>1432</v>
      </c>
      <c r="D330" s="8" t="s">
        <v>52</v>
      </c>
      <c r="E330" s="8" t="s">
        <v>81</v>
      </c>
      <c r="F330" s="8" t="s">
        <v>95</v>
      </c>
      <c r="G330" s="8" t="s">
        <v>2034</v>
      </c>
      <c r="H330" s="31" t="s">
        <v>2035</v>
      </c>
      <c r="I330" s="8" t="s">
        <v>2036</v>
      </c>
      <c r="J330" s="8" t="s">
        <v>100</v>
      </c>
      <c r="K330" s="8" t="s">
        <v>51</v>
      </c>
      <c r="L330" s="6">
        <v>2.45606E9</v>
      </c>
      <c r="M330" s="8" t="s">
        <v>47</v>
      </c>
      <c r="N330" s="8" t="s">
        <v>1870</v>
      </c>
      <c r="O330" s="8" t="s">
        <v>95</v>
      </c>
      <c r="P330" s="23">
        <v>43180.0</v>
      </c>
      <c r="Q330" s="7">
        <v>1375.0</v>
      </c>
      <c r="R330" s="23">
        <v>47563.0</v>
      </c>
      <c r="S330" s="8" t="s">
        <v>2038</v>
      </c>
      <c r="T330" s="8" t="s">
        <v>269</v>
      </c>
      <c r="U330" s="8" t="s">
        <v>44</v>
      </c>
      <c r="V330" s="8" t="s">
        <v>48</v>
      </c>
      <c r="W330" s="8" t="s">
        <v>3670</v>
      </c>
      <c r="X330" s="7">
        <v>6013.0</v>
      </c>
      <c r="Y330" s="4" t="str">
        <f t="shared" si="1"/>
        <v>SanofiCALLABLEFIXEDEURSr Unsecured</v>
      </c>
      <c r="Z330" s="4">
        <f>IFERROR(__xludf.DUMMYFUNCTION("FILTER(SLBs!$A$2:$A$293,SLBs!$AK$2:$AK$293=Y330)"),231.0)</f>
        <v>231</v>
      </c>
      <c r="AA330" s="16"/>
    </row>
    <row r="331">
      <c r="A331" s="8">
        <v>330.0</v>
      </c>
      <c r="B331" s="8" t="s">
        <v>1429</v>
      </c>
      <c r="C331" s="8" t="s">
        <v>1432</v>
      </c>
      <c r="D331" s="8" t="s">
        <v>52</v>
      </c>
      <c r="E331" s="6" t="s">
        <v>2039</v>
      </c>
      <c r="F331" s="8" t="s">
        <v>95</v>
      </c>
      <c r="G331" s="8" t="s">
        <v>2040</v>
      </c>
      <c r="H331" s="31" t="s">
        <v>2041</v>
      </c>
      <c r="I331" s="8" t="s">
        <v>2042</v>
      </c>
      <c r="J331" s="8" t="s">
        <v>100</v>
      </c>
      <c r="K331" s="8" t="s">
        <v>51</v>
      </c>
      <c r="L331" s="6">
        <v>1.842045E9</v>
      </c>
      <c r="M331" s="8" t="s">
        <v>47</v>
      </c>
      <c r="N331" s="8" t="s">
        <v>1812</v>
      </c>
      <c r="O331" s="8" t="s">
        <v>95</v>
      </c>
      <c r="P331" s="23">
        <v>43180.0</v>
      </c>
      <c r="Q331" s="6">
        <v>1.0</v>
      </c>
      <c r="R331" s="23">
        <v>46102.0</v>
      </c>
      <c r="S331" s="8" t="s">
        <v>2044</v>
      </c>
      <c r="T331" s="8" t="s">
        <v>269</v>
      </c>
      <c r="U331" s="8" t="s">
        <v>44</v>
      </c>
      <c r="V331" s="8" t="s">
        <v>48</v>
      </c>
      <c r="W331" s="8" t="s">
        <v>3671</v>
      </c>
      <c r="X331" s="7">
        <v>6013.0</v>
      </c>
      <c r="Y331" s="4" t="str">
        <f t="shared" si="1"/>
        <v>SanofiCALLABLEFIXEDEURSr Unsecured</v>
      </c>
      <c r="Z331" s="4">
        <f>IFERROR(__xludf.DUMMYFUNCTION("FILTER(SLBs!$A$2:$A$293,SLBs!$AK$2:$AK$293=Y331)"),231.0)</f>
        <v>231</v>
      </c>
      <c r="AA331" s="16"/>
    </row>
    <row r="332">
      <c r="A332" s="8">
        <v>331.0</v>
      </c>
      <c r="B332" s="8" t="s">
        <v>1429</v>
      </c>
      <c r="C332" s="8" t="s">
        <v>1432</v>
      </c>
      <c r="D332" s="8" t="s">
        <v>118</v>
      </c>
      <c r="E332" s="7">
        <v>3413.0</v>
      </c>
      <c r="F332" s="8" t="s">
        <v>95</v>
      </c>
      <c r="G332" s="8" t="s">
        <v>2111</v>
      </c>
      <c r="H332" s="31" t="s">
        <v>2112</v>
      </c>
      <c r="I332" s="8" t="s">
        <v>2113</v>
      </c>
      <c r="J332" s="8" t="s">
        <v>100</v>
      </c>
      <c r="K332" s="8" t="s">
        <v>51</v>
      </c>
      <c r="L332" s="6">
        <v>1.0E9</v>
      </c>
      <c r="M332" s="8" t="s">
        <v>47</v>
      </c>
      <c r="N332" s="8" t="s">
        <v>1777</v>
      </c>
      <c r="O332" s="8" t="s">
        <v>95</v>
      </c>
      <c r="P332" s="23">
        <v>43270.0</v>
      </c>
      <c r="Q332" s="7">
        <v>3375.0</v>
      </c>
      <c r="R332" s="23">
        <v>45096.0</v>
      </c>
      <c r="S332" s="8" t="s">
        <v>98</v>
      </c>
      <c r="T332" s="8" t="s">
        <v>269</v>
      </c>
      <c r="U332" s="8" t="s">
        <v>44</v>
      </c>
      <c r="V332" s="8" t="s">
        <v>116</v>
      </c>
      <c r="W332" s="8" t="s">
        <v>3672</v>
      </c>
      <c r="X332" s="7">
        <v>5969.0</v>
      </c>
      <c r="Y332" s="4" t="str">
        <f t="shared" si="1"/>
        <v>SanofiCALLABLEFIXEDUSDSr Unsecured</v>
      </c>
      <c r="Z332" s="4" t="str">
        <f>IFERROR(__xludf.DUMMYFUNCTION("FILTER(SLBs!$A$2:$A$293,SLBs!$AK$2:$AK$293=Y332)"),"#N/A")</f>
        <v>#N/A</v>
      </c>
      <c r="AA332" s="16"/>
    </row>
    <row r="333">
      <c r="A333" s="8">
        <v>332.0</v>
      </c>
      <c r="B333" s="8" t="s">
        <v>1429</v>
      </c>
      <c r="C333" s="8" t="s">
        <v>1432</v>
      </c>
      <c r="D333" s="8" t="s">
        <v>118</v>
      </c>
      <c r="E333" s="7">
        <v>3713.0</v>
      </c>
      <c r="F333" s="8" t="s">
        <v>95</v>
      </c>
      <c r="G333" s="8" t="s">
        <v>2114</v>
      </c>
      <c r="H333" s="31" t="s">
        <v>2115</v>
      </c>
      <c r="I333" s="8" t="s">
        <v>2116</v>
      </c>
      <c r="J333" s="8" t="s">
        <v>100</v>
      </c>
      <c r="K333" s="8" t="s">
        <v>51</v>
      </c>
      <c r="L333" s="6">
        <v>1.0E9</v>
      </c>
      <c r="M333" s="8" t="s">
        <v>47</v>
      </c>
      <c r="N333" s="8" t="s">
        <v>1777</v>
      </c>
      <c r="O333" s="8" t="s">
        <v>95</v>
      </c>
      <c r="P333" s="23">
        <v>43270.0</v>
      </c>
      <c r="Q333" s="7">
        <v>3625.0</v>
      </c>
      <c r="R333" s="23">
        <v>46923.0</v>
      </c>
      <c r="S333" s="8" t="s">
        <v>98</v>
      </c>
      <c r="T333" s="8" t="s">
        <v>269</v>
      </c>
      <c r="U333" s="8" t="s">
        <v>44</v>
      </c>
      <c r="V333" s="8" t="s">
        <v>116</v>
      </c>
      <c r="W333" s="8" t="s">
        <v>3673</v>
      </c>
      <c r="X333" s="7">
        <v>5969.0</v>
      </c>
      <c r="Y333" s="4" t="str">
        <f t="shared" si="1"/>
        <v>SanofiCALLABLEFIXEDUSDSr Unsecured</v>
      </c>
      <c r="Z333" s="4" t="str">
        <f>IFERROR(__xludf.DUMMYFUNCTION("FILTER(SLBs!$A$2:$A$293,SLBs!$AK$2:$AK$293=Y333)"),"#N/A")</f>
        <v>#N/A</v>
      </c>
      <c r="AA333" s="16"/>
    </row>
    <row r="334">
      <c r="A334" s="8">
        <v>333.0</v>
      </c>
      <c r="B334" s="8" t="s">
        <v>1429</v>
      </c>
      <c r="C334" s="8" t="s">
        <v>1432</v>
      </c>
      <c r="D334" s="8" t="s">
        <v>52</v>
      </c>
      <c r="E334" s="8" t="s">
        <v>81</v>
      </c>
      <c r="F334" s="8" t="s">
        <v>95</v>
      </c>
      <c r="G334" s="8" t="s">
        <v>2305</v>
      </c>
      <c r="H334" s="31" t="s">
        <v>2306</v>
      </c>
      <c r="I334" s="8" t="s">
        <v>2307</v>
      </c>
      <c r="J334" s="8" t="s">
        <v>100</v>
      </c>
      <c r="K334" s="8" t="s">
        <v>51</v>
      </c>
      <c r="L334" s="6">
        <v>7.379385E8</v>
      </c>
      <c r="M334" s="8" t="s">
        <v>47</v>
      </c>
      <c r="N334" s="8" t="s">
        <v>1777</v>
      </c>
      <c r="O334" s="8" t="s">
        <v>95</v>
      </c>
      <c r="P334" s="23">
        <v>43545.0</v>
      </c>
      <c r="Q334" s="7">
        <v>875.0</v>
      </c>
      <c r="R334" s="23">
        <v>47198.0</v>
      </c>
      <c r="S334" s="8" t="s">
        <v>46</v>
      </c>
      <c r="T334" s="8" t="s">
        <v>269</v>
      </c>
      <c r="U334" s="8" t="s">
        <v>44</v>
      </c>
      <c r="V334" s="8" t="s">
        <v>48</v>
      </c>
      <c r="W334" s="8" t="s">
        <v>3674</v>
      </c>
      <c r="X334" s="7">
        <v>6113.0</v>
      </c>
      <c r="Y334" s="4" t="str">
        <f t="shared" si="1"/>
        <v>SanofiCALLABLEFIXEDEURSr Unsecured</v>
      </c>
      <c r="Z334" s="4">
        <f>IFERROR(__xludf.DUMMYFUNCTION("FILTER(SLBs!$A$2:$A$293,SLBs!$AK$2:$AK$293=Y334)"),231.0)</f>
        <v>231</v>
      </c>
      <c r="AA334" s="16"/>
    </row>
    <row r="335">
      <c r="A335" s="8">
        <v>334.0</v>
      </c>
      <c r="B335" s="8" t="s">
        <v>1429</v>
      </c>
      <c r="C335" s="8" t="s">
        <v>1432</v>
      </c>
      <c r="D335" s="8" t="s">
        <v>52</v>
      </c>
      <c r="E335" s="8" t="s">
        <v>81</v>
      </c>
      <c r="F335" s="8" t="s">
        <v>95</v>
      </c>
      <c r="G335" s="8" t="s">
        <v>2309</v>
      </c>
      <c r="H335" s="31" t="s">
        <v>2310</v>
      </c>
      <c r="I335" s="8" t="s">
        <v>2311</v>
      </c>
      <c r="J335" s="8" t="s">
        <v>100</v>
      </c>
      <c r="K335" s="8" t="s">
        <v>51</v>
      </c>
      <c r="L335" s="6">
        <v>5.67645E8</v>
      </c>
      <c r="M335" s="8" t="s">
        <v>47</v>
      </c>
      <c r="N335" s="8" t="s">
        <v>1777</v>
      </c>
      <c r="O335" s="8" t="s">
        <v>95</v>
      </c>
      <c r="P335" s="23">
        <v>43545.0</v>
      </c>
      <c r="Q335" s="6" t="s">
        <v>1791</v>
      </c>
      <c r="R335" s="23">
        <v>49024.0</v>
      </c>
      <c r="S335" s="8" t="s">
        <v>46</v>
      </c>
      <c r="T335" s="8" t="s">
        <v>269</v>
      </c>
      <c r="U335" s="8" t="s">
        <v>44</v>
      </c>
      <c r="V335" s="8" t="s">
        <v>48</v>
      </c>
      <c r="W335" s="8" t="s">
        <v>3675</v>
      </c>
      <c r="X335" s="7">
        <v>6113.0</v>
      </c>
      <c r="Y335" s="4" t="str">
        <f t="shared" si="1"/>
        <v>SanofiCALLABLEFIXEDEURSr Unsecured</v>
      </c>
      <c r="Z335" s="4">
        <f>IFERROR(__xludf.DUMMYFUNCTION("FILTER(SLBs!$A$2:$A$293,SLBs!$AK$2:$AK$293=Y335)"),231.0)</f>
        <v>231</v>
      </c>
      <c r="AA335" s="16"/>
    </row>
    <row r="336">
      <c r="A336" s="8">
        <v>335.0</v>
      </c>
      <c r="B336" s="8" t="s">
        <v>1429</v>
      </c>
      <c r="C336" s="8" t="s">
        <v>1432</v>
      </c>
      <c r="D336" s="8" t="s">
        <v>52</v>
      </c>
      <c r="E336" s="8" t="s">
        <v>81</v>
      </c>
      <c r="F336" s="8" t="s">
        <v>95</v>
      </c>
      <c r="G336" s="8" t="s">
        <v>2381</v>
      </c>
      <c r="H336" s="31" t="s">
        <v>2382</v>
      </c>
      <c r="I336" s="8" t="s">
        <v>2383</v>
      </c>
      <c r="J336" s="8" t="s">
        <v>100</v>
      </c>
      <c r="K336" s="8" t="s">
        <v>51</v>
      </c>
      <c r="L336" s="6">
        <v>1.10196E9</v>
      </c>
      <c r="M336" s="8" t="s">
        <v>47</v>
      </c>
      <c r="N336" s="8" t="s">
        <v>1777</v>
      </c>
      <c r="O336" s="8" t="s">
        <v>95</v>
      </c>
      <c r="P336" s="23">
        <v>43920.0</v>
      </c>
      <c r="Q336" s="6">
        <v>1.0</v>
      </c>
      <c r="R336" s="23">
        <v>45748.0</v>
      </c>
      <c r="S336" s="8" t="s">
        <v>46</v>
      </c>
      <c r="T336" s="8" t="s">
        <v>269</v>
      </c>
      <c r="U336" s="8" t="s">
        <v>44</v>
      </c>
      <c r="V336" s="8" t="s">
        <v>48</v>
      </c>
      <c r="W336" s="8" t="s">
        <v>3676</v>
      </c>
      <c r="X336" s="7">
        <v>5831.0</v>
      </c>
      <c r="Y336" s="4" t="str">
        <f t="shared" si="1"/>
        <v>SanofiCALLABLEFIXEDEURSr Unsecured</v>
      </c>
      <c r="Z336" s="4">
        <f>IFERROR(__xludf.DUMMYFUNCTION("FILTER(SLBs!$A$2:$A$293,SLBs!$AK$2:$AK$293=Y336)"),231.0)</f>
        <v>231</v>
      </c>
      <c r="AA336" s="16"/>
    </row>
    <row r="337">
      <c r="A337" s="8">
        <v>336.0</v>
      </c>
      <c r="B337" s="8" t="s">
        <v>1429</v>
      </c>
      <c r="C337" s="8" t="s">
        <v>1432</v>
      </c>
      <c r="D337" s="8" t="s">
        <v>52</v>
      </c>
      <c r="E337" s="8" t="s">
        <v>81</v>
      </c>
      <c r="F337" s="8" t="s">
        <v>95</v>
      </c>
      <c r="G337" s="8" t="s">
        <v>2385</v>
      </c>
      <c r="H337" s="31" t="s">
        <v>2386</v>
      </c>
      <c r="I337" s="8" t="s">
        <v>2387</v>
      </c>
      <c r="J337" s="8" t="s">
        <v>100</v>
      </c>
      <c r="K337" s="8" t="s">
        <v>51</v>
      </c>
      <c r="L337" s="6">
        <v>1.10196E9</v>
      </c>
      <c r="M337" s="8" t="s">
        <v>47</v>
      </c>
      <c r="N337" s="8" t="s">
        <v>1777</v>
      </c>
      <c r="O337" s="8" t="s">
        <v>95</v>
      </c>
      <c r="P337" s="23">
        <v>43920.0</v>
      </c>
      <c r="Q337" s="6" t="s">
        <v>1782</v>
      </c>
      <c r="R337" s="23">
        <v>47574.0</v>
      </c>
      <c r="S337" s="8" t="s">
        <v>46</v>
      </c>
      <c r="T337" s="8" t="s">
        <v>269</v>
      </c>
      <c r="U337" s="8" t="s">
        <v>44</v>
      </c>
      <c r="V337" s="8" t="s">
        <v>48</v>
      </c>
      <c r="W337" s="8" t="s">
        <v>3677</v>
      </c>
      <c r="X337" s="7">
        <v>5831.0</v>
      </c>
      <c r="Y337" s="4" t="str">
        <f t="shared" si="1"/>
        <v>SanofiCALLABLEFIXEDEURSr Unsecured</v>
      </c>
      <c r="Z337" s="4">
        <f>IFERROR(__xludf.DUMMYFUNCTION("FILTER(SLBs!$A$2:$A$293,SLBs!$AK$2:$AK$293=Y337)"),231.0)</f>
        <v>231</v>
      </c>
      <c r="AA337" s="16"/>
    </row>
    <row r="338">
      <c r="A338" s="8">
        <v>337.0</v>
      </c>
      <c r="B338" s="8" t="s">
        <v>1429</v>
      </c>
      <c r="C338" s="8" t="s">
        <v>1432</v>
      </c>
      <c r="D338" s="8" t="s">
        <v>52</v>
      </c>
      <c r="E338" s="7">
        <v>903.0</v>
      </c>
      <c r="F338" s="8" t="s">
        <v>95</v>
      </c>
      <c r="G338" s="8" t="s">
        <v>2743</v>
      </c>
      <c r="H338" s="31" t="s">
        <v>2744</v>
      </c>
      <c r="I338" s="8" t="s">
        <v>2745</v>
      </c>
      <c r="J338" s="8" t="s">
        <v>100</v>
      </c>
      <c r="K338" s="8" t="s">
        <v>51</v>
      </c>
      <c r="L338" s="6">
        <v>9.27197E8</v>
      </c>
      <c r="M338" s="8" t="s">
        <v>47</v>
      </c>
      <c r="N338" s="8" t="s">
        <v>1777</v>
      </c>
      <c r="O338" s="8" t="s">
        <v>95</v>
      </c>
      <c r="P338" s="23">
        <v>44657.0</v>
      </c>
      <c r="Q338" s="7">
        <v>875.0</v>
      </c>
      <c r="R338" s="23">
        <v>45753.0</v>
      </c>
      <c r="S338" s="8" t="s">
        <v>98</v>
      </c>
      <c r="T338" s="8" t="s">
        <v>269</v>
      </c>
      <c r="U338" s="8" t="s">
        <v>44</v>
      </c>
      <c r="V338" s="8" t="s">
        <v>48</v>
      </c>
      <c r="W338" s="8" t="s">
        <v>3678</v>
      </c>
      <c r="X338" s="7">
        <v>5584.0</v>
      </c>
      <c r="Y338" s="4" t="str">
        <f t="shared" si="1"/>
        <v>SanofiCALLABLEFIXEDEURSr Unsecured</v>
      </c>
      <c r="Z338" s="4">
        <f>IFERROR(__xludf.DUMMYFUNCTION("FILTER(SLBs!$A$2:$A$293,SLBs!$AK$2:$AK$293=Y338)"),231.0)</f>
        <v>231</v>
      </c>
    </row>
    <row r="339">
      <c r="A339" s="8">
        <v>338.0</v>
      </c>
      <c r="B339" s="27" t="s">
        <v>1429</v>
      </c>
      <c r="C339" s="27" t="s">
        <v>1432</v>
      </c>
      <c r="D339" s="27" t="s">
        <v>52</v>
      </c>
      <c r="E339" s="27" t="s">
        <v>81</v>
      </c>
      <c r="F339" s="27" t="s">
        <v>95</v>
      </c>
      <c r="G339" s="27" t="s">
        <v>2786</v>
      </c>
      <c r="H339" s="31" t="s">
        <v>2787</v>
      </c>
      <c r="I339" s="27" t="s">
        <v>2788</v>
      </c>
      <c r="J339" s="27" t="s">
        <v>100</v>
      </c>
      <c r="K339" s="27" t="s">
        <v>51</v>
      </c>
      <c r="L339" s="32">
        <v>1.34718E9</v>
      </c>
      <c r="M339" s="27" t="s">
        <v>47</v>
      </c>
      <c r="N339" s="27" t="s">
        <v>1777</v>
      </c>
      <c r="O339" s="27" t="s">
        <v>95</v>
      </c>
      <c r="P339" s="33">
        <v>41592.0</v>
      </c>
      <c r="Q339" s="32" t="s">
        <v>1797</v>
      </c>
      <c r="R339" s="33">
        <v>45244.0</v>
      </c>
      <c r="S339" s="27" t="s">
        <v>46</v>
      </c>
      <c r="T339" s="27" t="s">
        <v>269</v>
      </c>
      <c r="U339" s="27" t="s">
        <v>44</v>
      </c>
      <c r="V339" s="27" t="s">
        <v>48</v>
      </c>
      <c r="W339" s="27" t="s">
        <v>3679</v>
      </c>
      <c r="X339" s="27" t="s">
        <v>81</v>
      </c>
      <c r="Y339" s="4" t="str">
        <f t="shared" si="1"/>
        <v>SanofiCALLABLEFIXEDEURSr Unsecured</v>
      </c>
      <c r="Z339" s="4">
        <f>IFERROR(__xludf.DUMMYFUNCTION("FILTER(SLBs!$A$2:$A$293,SLBs!$AK$2:$AK$293=Y339)"),231.0)</f>
        <v>231</v>
      </c>
    </row>
    <row r="340">
      <c r="A340" s="8">
        <v>339.0</v>
      </c>
      <c r="B340" s="27" t="s">
        <v>1429</v>
      </c>
      <c r="C340" s="27" t="s">
        <v>1432</v>
      </c>
      <c r="D340" s="27" t="s">
        <v>52</v>
      </c>
      <c r="E340" s="34">
        <v>1872.0</v>
      </c>
      <c r="F340" s="27" t="s">
        <v>95</v>
      </c>
      <c r="G340" s="27" t="s">
        <v>2858</v>
      </c>
      <c r="H340" s="31" t="s">
        <v>2859</v>
      </c>
      <c r="I340" s="27" t="s">
        <v>2860</v>
      </c>
      <c r="J340" s="27" t="s">
        <v>100</v>
      </c>
      <c r="K340" s="27" t="s">
        <v>51</v>
      </c>
      <c r="L340" s="32">
        <v>1.9481869E9</v>
      </c>
      <c r="M340" s="27" t="s">
        <v>47</v>
      </c>
      <c r="N340" s="27" t="s">
        <v>1777</v>
      </c>
      <c r="O340" s="27" t="s">
        <v>95</v>
      </c>
      <c r="P340" s="33">
        <v>41892.0</v>
      </c>
      <c r="Q340" s="32" t="s">
        <v>1883</v>
      </c>
      <c r="R340" s="33">
        <v>46275.0</v>
      </c>
      <c r="S340" s="27" t="s">
        <v>46</v>
      </c>
      <c r="T340" s="27" t="s">
        <v>269</v>
      </c>
      <c r="U340" s="27" t="s">
        <v>44</v>
      </c>
      <c r="V340" s="27" t="s">
        <v>48</v>
      </c>
      <c r="W340" s="27" t="s">
        <v>3680</v>
      </c>
      <c r="X340" s="27" t="s">
        <v>81</v>
      </c>
      <c r="Y340" s="4" t="str">
        <f t="shared" si="1"/>
        <v>SanofiCALLABLEFIXEDEURSr Unsecured</v>
      </c>
      <c r="Z340" s="4">
        <f>IFERROR(__xludf.DUMMYFUNCTION("FILTER(SLBs!$A$2:$A$293,SLBs!$AK$2:$AK$293=Y340)"),231.0)</f>
        <v>231</v>
      </c>
    </row>
    <row r="341">
      <c r="A341" s="8">
        <v>340.0</v>
      </c>
      <c r="B341" s="27" t="s">
        <v>1429</v>
      </c>
      <c r="C341" s="27" t="s">
        <v>1432</v>
      </c>
      <c r="D341" s="27" t="s">
        <v>52</v>
      </c>
      <c r="E341" s="27" t="s">
        <v>81</v>
      </c>
      <c r="F341" s="27" t="s">
        <v>95</v>
      </c>
      <c r="G341" s="27" t="s">
        <v>2952</v>
      </c>
      <c r="H341" s="31" t="s">
        <v>2953</v>
      </c>
      <c r="I341" s="27" t="s">
        <v>2954</v>
      </c>
      <c r="J341" s="27" t="s">
        <v>100</v>
      </c>
      <c r="K341" s="27" t="s">
        <v>51</v>
      </c>
      <c r="L341" s="32">
        <v>6.83772E8</v>
      </c>
      <c r="M341" s="27" t="s">
        <v>47</v>
      </c>
      <c r="N341" s="27" t="s">
        <v>1777</v>
      </c>
      <c r="O341" s="27" t="s">
        <v>95</v>
      </c>
      <c r="P341" s="33">
        <v>42465.0</v>
      </c>
      <c r="Q341" s="34">
        <v>625.0</v>
      </c>
      <c r="R341" s="33">
        <v>45387.0</v>
      </c>
      <c r="S341" s="27" t="s">
        <v>46</v>
      </c>
      <c r="T341" s="27" t="s">
        <v>269</v>
      </c>
      <c r="U341" s="27" t="s">
        <v>44</v>
      </c>
      <c r="V341" s="27" t="s">
        <v>48</v>
      </c>
      <c r="W341" s="27" t="s">
        <v>3681</v>
      </c>
      <c r="X341" s="27" t="s">
        <v>81</v>
      </c>
      <c r="Y341" s="4" t="str">
        <f t="shared" si="1"/>
        <v>SanofiCALLABLEFIXEDEURSr Unsecured</v>
      </c>
      <c r="Z341" s="4">
        <f>IFERROR(__xludf.DUMMYFUNCTION("FILTER(SLBs!$A$2:$A$293,SLBs!$AK$2:$AK$293=Y341)"),231.0)</f>
        <v>231</v>
      </c>
    </row>
    <row r="342">
      <c r="A342" s="8">
        <v>341.0</v>
      </c>
      <c r="B342" s="27" t="s">
        <v>1429</v>
      </c>
      <c r="C342" s="27" t="s">
        <v>1432</v>
      </c>
      <c r="D342" s="27" t="s">
        <v>52</v>
      </c>
      <c r="E342" s="27" t="s">
        <v>81</v>
      </c>
      <c r="F342" s="27" t="s">
        <v>95</v>
      </c>
      <c r="G342" s="27" t="s">
        <v>2956</v>
      </c>
      <c r="H342" s="31" t="s">
        <v>2957</v>
      </c>
      <c r="I342" s="27" t="s">
        <v>2958</v>
      </c>
      <c r="J342" s="27" t="s">
        <v>100</v>
      </c>
      <c r="K342" s="27" t="s">
        <v>51</v>
      </c>
      <c r="L342" s="32">
        <v>7.97734E8</v>
      </c>
      <c r="M342" s="27" t="s">
        <v>47</v>
      </c>
      <c r="N342" s="27" t="s">
        <v>1777</v>
      </c>
      <c r="O342" s="27" t="s">
        <v>95</v>
      </c>
      <c r="P342" s="33">
        <v>42465.0</v>
      </c>
      <c r="Q342" s="34">
        <v>1125.0</v>
      </c>
      <c r="R342" s="33">
        <v>46848.0</v>
      </c>
      <c r="S342" s="27" t="s">
        <v>46</v>
      </c>
      <c r="T342" s="27" t="s">
        <v>269</v>
      </c>
      <c r="U342" s="27" t="s">
        <v>44</v>
      </c>
      <c r="V342" s="27" t="s">
        <v>48</v>
      </c>
      <c r="W342" s="27" t="s">
        <v>3682</v>
      </c>
      <c r="X342" s="27" t="s">
        <v>81</v>
      </c>
      <c r="Y342" s="4" t="str">
        <f t="shared" si="1"/>
        <v>SanofiCALLABLEFIXEDEURSr Unsecured</v>
      </c>
      <c r="Z342" s="4">
        <f>IFERROR(__xludf.DUMMYFUNCTION("FILTER(SLBs!$A$2:$A$293,SLBs!$AK$2:$AK$293=Y342)"),231.0)</f>
        <v>231</v>
      </c>
    </row>
    <row r="343">
      <c r="A343" s="8">
        <v>342.0</v>
      </c>
      <c r="B343" s="8" t="s">
        <v>1429</v>
      </c>
      <c r="C343" s="8" t="s">
        <v>1432</v>
      </c>
      <c r="D343" s="8" t="s">
        <v>52</v>
      </c>
      <c r="E343" s="8" t="s">
        <v>81</v>
      </c>
      <c r="F343" s="8" t="s">
        <v>95</v>
      </c>
      <c r="G343" s="8" t="s">
        <v>3049</v>
      </c>
      <c r="H343" s="31" t="s">
        <v>3050</v>
      </c>
      <c r="I343" s="8" t="s">
        <v>3051</v>
      </c>
      <c r="J343" s="8" t="s">
        <v>100</v>
      </c>
      <c r="K343" s="8" t="s">
        <v>51</v>
      </c>
      <c r="L343" s="6">
        <v>9.54975E8</v>
      </c>
      <c r="M343" s="8" t="s">
        <v>47</v>
      </c>
      <c r="N343" s="8" t="s">
        <v>1777</v>
      </c>
      <c r="O343" s="8" t="s">
        <v>95</v>
      </c>
      <c r="P343" s="23">
        <v>42626.0</v>
      </c>
      <c r="Q343" s="6">
        <v>0.0</v>
      </c>
      <c r="R343" s="23">
        <v>44817.0</v>
      </c>
      <c r="S343" s="8" t="s">
        <v>46</v>
      </c>
      <c r="T343" s="8" t="s">
        <v>269</v>
      </c>
      <c r="U343" s="8" t="s">
        <v>44</v>
      </c>
      <c r="V343" s="8" t="s">
        <v>48</v>
      </c>
      <c r="W343" s="8" t="s">
        <v>3683</v>
      </c>
      <c r="X343" s="7">
        <v>3267.0</v>
      </c>
      <c r="Y343" s="4" t="str">
        <f t="shared" si="1"/>
        <v>SanofiCALLABLEFIXEDEURSr Unsecured</v>
      </c>
      <c r="Z343" s="4">
        <f>IFERROR(__xludf.DUMMYFUNCTION("FILTER(SLBs!$A$2:$A$293,SLBs!$AK$2:$AK$293=Y343)"),231.0)</f>
        <v>231</v>
      </c>
    </row>
    <row r="344">
      <c r="A344" s="8">
        <v>343.0</v>
      </c>
      <c r="B344" s="8" t="s">
        <v>1429</v>
      </c>
      <c r="C344" s="8" t="s">
        <v>1432</v>
      </c>
      <c r="D344" s="8" t="s">
        <v>52</v>
      </c>
      <c r="E344" s="8" t="s">
        <v>81</v>
      </c>
      <c r="F344" s="8" t="s">
        <v>95</v>
      </c>
      <c r="G344" s="8" t="s">
        <v>3053</v>
      </c>
      <c r="H344" s="31" t="s">
        <v>3054</v>
      </c>
      <c r="I344" s="8" t="s">
        <v>3055</v>
      </c>
      <c r="J344" s="8" t="s">
        <v>100</v>
      </c>
      <c r="K344" s="8" t="s">
        <v>51</v>
      </c>
      <c r="L344" s="6">
        <v>1.292025E9</v>
      </c>
      <c r="M344" s="8" t="s">
        <v>47</v>
      </c>
      <c r="N344" s="8" t="s">
        <v>1777</v>
      </c>
      <c r="O344" s="8" t="s">
        <v>95</v>
      </c>
      <c r="P344" s="23">
        <v>42626.0</v>
      </c>
      <c r="Q344" s="6" t="s">
        <v>1924</v>
      </c>
      <c r="R344" s="23">
        <v>46400.0</v>
      </c>
      <c r="S344" s="8" t="s">
        <v>46</v>
      </c>
      <c r="T344" s="8" t="s">
        <v>269</v>
      </c>
      <c r="U344" s="8" t="s">
        <v>44</v>
      </c>
      <c r="V344" s="8" t="s">
        <v>48</v>
      </c>
      <c r="W344" s="8" t="s">
        <v>3684</v>
      </c>
      <c r="X344" s="7">
        <v>3267.0</v>
      </c>
      <c r="Y344" s="4" t="str">
        <f t="shared" si="1"/>
        <v>SanofiCALLABLEFIXEDEURSr Unsecured</v>
      </c>
      <c r="Z344" s="4">
        <f>IFERROR(__xludf.DUMMYFUNCTION("FILTER(SLBs!$A$2:$A$293,SLBs!$AK$2:$AK$293=Y344)"),231.0)</f>
        <v>231</v>
      </c>
    </row>
    <row r="345">
      <c r="A345" s="8">
        <v>344.0</v>
      </c>
      <c r="B345" s="8" t="s">
        <v>1429</v>
      </c>
      <c r="C345" s="8" t="s">
        <v>1432</v>
      </c>
      <c r="D345" s="8" t="s">
        <v>52</v>
      </c>
      <c r="E345" s="8" t="s">
        <v>81</v>
      </c>
      <c r="F345" s="8" t="s">
        <v>95</v>
      </c>
      <c r="G345" s="8" t="s">
        <v>3111</v>
      </c>
      <c r="H345" s="31" t="s">
        <v>3112</v>
      </c>
      <c r="I345" s="8" t="s">
        <v>3113</v>
      </c>
      <c r="J345" s="8" t="s">
        <v>100</v>
      </c>
      <c r="K345" s="8" t="s">
        <v>51</v>
      </c>
      <c r="L345" s="6">
        <v>8.3433E8</v>
      </c>
      <c r="M345" s="8" t="s">
        <v>47</v>
      </c>
      <c r="N345" s="8" t="s">
        <v>1777</v>
      </c>
      <c r="O345" s="8" t="s">
        <v>95</v>
      </c>
      <c r="P345" s="23">
        <v>42269.0</v>
      </c>
      <c r="Q345" s="6" t="s">
        <v>1782</v>
      </c>
      <c r="R345" s="23">
        <v>45922.0</v>
      </c>
      <c r="S345" s="8" t="s">
        <v>46</v>
      </c>
      <c r="T345" s="8" t="s">
        <v>269</v>
      </c>
      <c r="U345" s="8" t="s">
        <v>44</v>
      </c>
      <c r="V345" s="8" t="s">
        <v>48</v>
      </c>
      <c r="W345" s="8" t="s">
        <v>3685</v>
      </c>
      <c r="X345" s="8" t="s">
        <v>81</v>
      </c>
      <c r="Y345" s="4" t="str">
        <f t="shared" si="1"/>
        <v>SanofiCALLABLEFIXEDEURSr Unsecured</v>
      </c>
      <c r="Z345" s="4">
        <f>IFERROR(__xludf.DUMMYFUNCTION("FILTER(SLBs!$A$2:$A$293,SLBs!$AK$2:$AK$293=Y345)"),231.0)</f>
        <v>231</v>
      </c>
    </row>
    <row r="346">
      <c r="A346" s="8">
        <v>345.0</v>
      </c>
      <c r="B346" s="8" t="s">
        <v>1436</v>
      </c>
      <c r="C346" s="8" t="s">
        <v>1439</v>
      </c>
      <c r="D346" s="8" t="s">
        <v>118</v>
      </c>
      <c r="E346" s="8" t="s">
        <v>81</v>
      </c>
      <c r="F346" s="8" t="s">
        <v>212</v>
      </c>
      <c r="G346" s="8" t="s">
        <v>2074</v>
      </c>
      <c r="H346" s="31" t="s">
        <v>98</v>
      </c>
      <c r="I346" s="8" t="s">
        <v>2075</v>
      </c>
      <c r="J346" s="8" t="s">
        <v>50</v>
      </c>
      <c r="K346" s="8" t="s">
        <v>159</v>
      </c>
      <c r="L346" s="6">
        <v>3.08828115E8</v>
      </c>
      <c r="M346" s="8" t="s">
        <v>47</v>
      </c>
      <c r="N346" s="8" t="s">
        <v>98</v>
      </c>
      <c r="O346" s="8" t="s">
        <v>212</v>
      </c>
      <c r="P346" s="23">
        <v>43112.0</v>
      </c>
      <c r="Q346" s="6">
        <v>0.0</v>
      </c>
      <c r="R346" s="23">
        <v>44938.0</v>
      </c>
      <c r="S346" s="8" t="s">
        <v>171</v>
      </c>
      <c r="T346" s="8" t="s">
        <v>81</v>
      </c>
      <c r="U346" s="8" t="s">
        <v>142</v>
      </c>
      <c r="V346" s="8" t="s">
        <v>48</v>
      </c>
      <c r="W346" s="8" t="s">
        <v>3686</v>
      </c>
      <c r="X346" s="7">
        <v>5474.0</v>
      </c>
      <c r="Y346" s="4" t="str">
        <f t="shared" si="1"/>
        <v>Saria SE &amp; Co KGAT MATURITYFLOATINGEURSr Unsecured</v>
      </c>
      <c r="Z346" s="4" t="str">
        <f>IFERROR(__xludf.DUMMYFUNCTION("FILTER(SLBs!$A$2:$A$293,SLBs!$AK$2:$AK$293=Y346)"),"#REF!")</f>
        <v>#REF!</v>
      </c>
    </row>
    <row r="347">
      <c r="A347" s="8">
        <v>346.0</v>
      </c>
      <c r="B347" s="8" t="s">
        <v>1436</v>
      </c>
      <c r="C347" s="8" t="s">
        <v>1439</v>
      </c>
      <c r="D347" s="8" t="s">
        <v>118</v>
      </c>
      <c r="E347" s="8" t="s">
        <v>81</v>
      </c>
      <c r="F347" s="8" t="s">
        <v>212</v>
      </c>
      <c r="G347" s="8" t="s">
        <v>2077</v>
      </c>
      <c r="H347" s="31" t="s">
        <v>98</v>
      </c>
      <c r="I347" s="8" t="s">
        <v>2078</v>
      </c>
      <c r="J347" s="8" t="s">
        <v>50</v>
      </c>
      <c r="K347" s="8" t="s">
        <v>159</v>
      </c>
      <c r="L347" s="6">
        <v>3.08828115E8</v>
      </c>
      <c r="M347" s="8" t="s">
        <v>47</v>
      </c>
      <c r="N347" s="8" t="s">
        <v>98</v>
      </c>
      <c r="O347" s="8" t="s">
        <v>212</v>
      </c>
      <c r="P347" s="23">
        <v>43112.0</v>
      </c>
      <c r="Q347" s="6">
        <v>0.0</v>
      </c>
      <c r="R347" s="23">
        <v>45669.0</v>
      </c>
      <c r="S347" s="8" t="s">
        <v>167</v>
      </c>
      <c r="T347" s="8" t="s">
        <v>81</v>
      </c>
      <c r="U347" s="8" t="s">
        <v>142</v>
      </c>
      <c r="V347" s="8" t="s">
        <v>48</v>
      </c>
      <c r="W347" s="8" t="s">
        <v>3687</v>
      </c>
      <c r="X347" s="7">
        <v>5474.0</v>
      </c>
      <c r="Y347" s="4" t="str">
        <f t="shared" si="1"/>
        <v>Saria SE &amp; Co KGAT MATURITYFLOATINGEURSr Unsecured</v>
      </c>
      <c r="Z347" s="4" t="str">
        <f>IFERROR(__xludf.DUMMYFUNCTION("FILTER(SLBs!$A$2:$A$293,SLBs!$AK$2:$AK$293=Y347)"),"#REF!")</f>
        <v>#REF!</v>
      </c>
    </row>
    <row r="348">
      <c r="A348" s="8">
        <v>347.0</v>
      </c>
      <c r="B348" s="8" t="s">
        <v>1436</v>
      </c>
      <c r="C348" s="8" t="s">
        <v>1439</v>
      </c>
      <c r="D348" s="8" t="s">
        <v>118</v>
      </c>
      <c r="E348" s="8" t="s">
        <v>81</v>
      </c>
      <c r="F348" s="8" t="s">
        <v>212</v>
      </c>
      <c r="G348" s="8" t="s">
        <v>2079</v>
      </c>
      <c r="H348" s="31" t="s">
        <v>98</v>
      </c>
      <c r="I348" s="8" t="s">
        <v>2080</v>
      </c>
      <c r="J348" s="8" t="s">
        <v>50</v>
      </c>
      <c r="K348" s="8" t="s">
        <v>159</v>
      </c>
      <c r="L348" s="6">
        <v>3.08828115E8</v>
      </c>
      <c r="M348" s="8" t="s">
        <v>47</v>
      </c>
      <c r="N348" s="8" t="s">
        <v>98</v>
      </c>
      <c r="O348" s="8" t="s">
        <v>212</v>
      </c>
      <c r="P348" s="23">
        <v>43112.0</v>
      </c>
      <c r="Q348" s="6">
        <v>0.0</v>
      </c>
      <c r="R348" s="23">
        <v>46764.0</v>
      </c>
      <c r="S348" s="8" t="s">
        <v>257</v>
      </c>
      <c r="T348" s="8" t="s">
        <v>81</v>
      </c>
      <c r="U348" s="8" t="s">
        <v>142</v>
      </c>
      <c r="V348" s="8" t="s">
        <v>48</v>
      </c>
      <c r="W348" s="8" t="s">
        <v>3688</v>
      </c>
      <c r="X348" s="7">
        <v>5474.0</v>
      </c>
      <c r="Y348" s="4" t="str">
        <f t="shared" si="1"/>
        <v>Saria SE &amp; Co KGAT MATURITYFLOATINGEURSr Unsecured</v>
      </c>
      <c r="Z348" s="4" t="str">
        <f>IFERROR(__xludf.DUMMYFUNCTION("FILTER(SLBs!$A$2:$A$293,SLBs!$AK$2:$AK$293=Y348)"),"#REF!")</f>
        <v>#REF!</v>
      </c>
    </row>
    <row r="349">
      <c r="A349" s="8">
        <v>348.0</v>
      </c>
      <c r="B349" s="8" t="s">
        <v>1454</v>
      </c>
      <c r="C349" s="8" t="s">
        <v>1457</v>
      </c>
      <c r="D349" s="8" t="s">
        <v>52</v>
      </c>
      <c r="E349" s="8" t="s">
        <v>81</v>
      </c>
      <c r="F349" s="8" t="s">
        <v>380</v>
      </c>
      <c r="G349" s="8" t="s">
        <v>1955</v>
      </c>
      <c r="H349" s="31" t="s">
        <v>1956</v>
      </c>
      <c r="I349" s="8" t="s">
        <v>1957</v>
      </c>
      <c r="J349" s="8" t="s">
        <v>1029</v>
      </c>
      <c r="K349" s="8" t="s">
        <v>51</v>
      </c>
      <c r="L349" s="6">
        <v>8.82225E8</v>
      </c>
      <c r="M349" s="8" t="s">
        <v>47</v>
      </c>
      <c r="N349" s="8" t="s">
        <v>1777</v>
      </c>
      <c r="O349" s="8" t="s">
        <v>95</v>
      </c>
      <c r="P349" s="23">
        <v>43082.0</v>
      </c>
      <c r="Q349" s="7">
        <v>875.0</v>
      </c>
      <c r="R349" s="23">
        <v>46369.0</v>
      </c>
      <c r="S349" s="8" t="s">
        <v>46</v>
      </c>
      <c r="T349" s="8" t="s">
        <v>178</v>
      </c>
      <c r="U349" s="8" t="s">
        <v>44</v>
      </c>
      <c r="V349" s="8" t="s">
        <v>48</v>
      </c>
      <c r="W349" s="8" t="s">
        <v>3689</v>
      </c>
      <c r="X349" s="6" t="s">
        <v>3690</v>
      </c>
      <c r="Y349" s="4" t="str">
        <f t="shared" si="1"/>
        <v>Schneider Electric SECALLABLEFIXEDEURSr Unsecured</v>
      </c>
      <c r="Z349" s="4" t="str">
        <f>IFERROR(__xludf.DUMMYFUNCTION("FILTER(SLBs!$A$2:$A$293,SLBs!$AK$2:$AK$293=Y349)"),"#N/A")</f>
        <v>#N/A</v>
      </c>
    </row>
    <row r="350">
      <c r="A350" s="8">
        <v>349.0</v>
      </c>
      <c r="B350" s="8" t="s">
        <v>1454</v>
      </c>
      <c r="C350" s="8" t="s">
        <v>1457</v>
      </c>
      <c r="D350" s="8" t="s">
        <v>52</v>
      </c>
      <c r="E350" s="8" t="s">
        <v>81</v>
      </c>
      <c r="F350" s="8" t="s">
        <v>380</v>
      </c>
      <c r="G350" s="8" t="s">
        <v>2117</v>
      </c>
      <c r="H350" s="31" t="s">
        <v>2118</v>
      </c>
      <c r="I350" s="8" t="s">
        <v>2119</v>
      </c>
      <c r="J350" s="8" t="s">
        <v>1029</v>
      </c>
      <c r="K350" s="8" t="s">
        <v>51</v>
      </c>
      <c r="L350" s="6">
        <v>8.705475E8</v>
      </c>
      <c r="M350" s="8" t="s">
        <v>47</v>
      </c>
      <c r="N350" s="8" t="s">
        <v>1777</v>
      </c>
      <c r="O350" s="8" t="s">
        <v>95</v>
      </c>
      <c r="P350" s="23">
        <v>43272.0</v>
      </c>
      <c r="Q350" s="7">
        <v>1375.0</v>
      </c>
      <c r="R350" s="23">
        <v>46559.0</v>
      </c>
      <c r="S350" s="8" t="s">
        <v>46</v>
      </c>
      <c r="T350" s="8" t="s">
        <v>178</v>
      </c>
      <c r="U350" s="8" t="s">
        <v>44</v>
      </c>
      <c r="V350" s="8" t="s">
        <v>48</v>
      </c>
      <c r="W350" s="8" t="s">
        <v>3691</v>
      </c>
      <c r="X350" s="7">
        <v>5932.0</v>
      </c>
      <c r="Y350" s="4" t="str">
        <f t="shared" si="1"/>
        <v>Schneider Electric SECALLABLEFIXEDEURSr Unsecured</v>
      </c>
      <c r="Z350" s="4" t="str">
        <f>IFERROR(__xludf.DUMMYFUNCTION("FILTER(SLBs!$A$2:$A$293,SLBs!$AK$2:$AK$293=Y350)"),"#N/A")</f>
        <v>#N/A</v>
      </c>
    </row>
    <row r="351">
      <c r="A351" s="8">
        <v>350.0</v>
      </c>
      <c r="B351" s="8" t="s">
        <v>1454</v>
      </c>
      <c r="C351" s="8" t="s">
        <v>1457</v>
      </c>
      <c r="D351" s="8" t="s">
        <v>52</v>
      </c>
      <c r="E351" s="8" t="s">
        <v>81</v>
      </c>
      <c r="F351" s="8" t="s">
        <v>380</v>
      </c>
      <c r="G351" s="8" t="s">
        <v>2275</v>
      </c>
      <c r="H351" s="31" t="s">
        <v>2276</v>
      </c>
      <c r="I351" s="8" t="s">
        <v>2277</v>
      </c>
      <c r="J351" s="8" t="s">
        <v>1029</v>
      </c>
      <c r="K351" s="8" t="s">
        <v>51</v>
      </c>
      <c r="L351" s="6">
        <v>8.54235E8</v>
      </c>
      <c r="M351" s="8" t="s">
        <v>47</v>
      </c>
      <c r="N351" s="8" t="s">
        <v>1777</v>
      </c>
      <c r="O351" s="8" t="s">
        <v>95</v>
      </c>
      <c r="P351" s="23">
        <v>43480.0</v>
      </c>
      <c r="Q351" s="6" t="s">
        <v>1782</v>
      </c>
      <c r="R351" s="23">
        <v>46767.0</v>
      </c>
      <c r="S351" s="8" t="s">
        <v>46</v>
      </c>
      <c r="T351" s="8" t="s">
        <v>178</v>
      </c>
      <c r="U351" s="8" t="s">
        <v>44</v>
      </c>
      <c r="V351" s="8" t="s">
        <v>48</v>
      </c>
      <c r="W351" s="8" t="s">
        <v>3692</v>
      </c>
      <c r="X351" s="7">
        <v>6074.0</v>
      </c>
      <c r="Y351" s="4" t="str">
        <f t="shared" si="1"/>
        <v>Schneider Electric SECALLABLEFIXEDEURSr Unsecured</v>
      </c>
      <c r="Z351" s="4" t="str">
        <f>IFERROR(__xludf.DUMMYFUNCTION("FILTER(SLBs!$A$2:$A$293,SLBs!$AK$2:$AK$293=Y351)"),"#N/A")</f>
        <v>#N/A</v>
      </c>
    </row>
    <row r="352">
      <c r="A352" s="8">
        <v>351.0</v>
      </c>
      <c r="B352" s="8" t="s">
        <v>1454</v>
      </c>
      <c r="C352" s="8" t="s">
        <v>1457</v>
      </c>
      <c r="D352" s="8" t="s">
        <v>52</v>
      </c>
      <c r="E352" s="8" t="s">
        <v>81</v>
      </c>
      <c r="F352" s="8" t="s">
        <v>380</v>
      </c>
      <c r="G352" s="8" t="s">
        <v>2370</v>
      </c>
      <c r="H352" s="31" t="s">
        <v>2371</v>
      </c>
      <c r="I352" s="8" t="s">
        <v>2372</v>
      </c>
      <c r="J352" s="8" t="s">
        <v>1029</v>
      </c>
      <c r="K352" s="8" t="s">
        <v>51</v>
      </c>
      <c r="L352" s="6">
        <v>9.028E8</v>
      </c>
      <c r="M352" s="8" t="s">
        <v>47</v>
      </c>
      <c r="N352" s="8" t="s">
        <v>1777</v>
      </c>
      <c r="O352" s="8" t="s">
        <v>95</v>
      </c>
      <c r="P352" s="23">
        <v>43901.0</v>
      </c>
      <c r="Q352" s="6" t="s">
        <v>2089</v>
      </c>
      <c r="R352" s="23">
        <v>47188.0</v>
      </c>
      <c r="S352" s="8" t="s">
        <v>46</v>
      </c>
      <c r="T352" s="8" t="s">
        <v>178</v>
      </c>
      <c r="U352" s="8" t="s">
        <v>44</v>
      </c>
      <c r="V352" s="8" t="s">
        <v>48</v>
      </c>
      <c r="W352" s="8" t="s">
        <v>3693</v>
      </c>
      <c r="X352" s="7">
        <v>6127.0</v>
      </c>
      <c r="Y352" s="4" t="str">
        <f t="shared" si="1"/>
        <v>Schneider Electric SECALLABLEFIXEDEURSr Unsecured</v>
      </c>
      <c r="Z352" s="4" t="str">
        <f>IFERROR(__xludf.DUMMYFUNCTION("FILTER(SLBs!$A$2:$A$293,SLBs!$AK$2:$AK$293=Y352)"),"#N/A")</f>
        <v>#N/A</v>
      </c>
    </row>
    <row r="353">
      <c r="A353" s="8">
        <v>352.0</v>
      </c>
      <c r="B353" s="8" t="s">
        <v>1454</v>
      </c>
      <c r="C353" s="8" t="s">
        <v>1457</v>
      </c>
      <c r="D353" s="8" t="s">
        <v>52</v>
      </c>
      <c r="E353" s="8" t="s">
        <v>81</v>
      </c>
      <c r="F353" s="8" t="s">
        <v>380</v>
      </c>
      <c r="G353" s="8" t="s">
        <v>2403</v>
      </c>
      <c r="H353" s="31" t="s">
        <v>2404</v>
      </c>
      <c r="I353" s="8" t="s">
        <v>2405</v>
      </c>
      <c r="J353" s="8" t="s">
        <v>1029</v>
      </c>
      <c r="K353" s="8" t="s">
        <v>51</v>
      </c>
      <c r="L353" s="6">
        <v>5.468E8</v>
      </c>
      <c r="M353" s="8" t="s">
        <v>47</v>
      </c>
      <c r="N353" s="8" t="s">
        <v>1777</v>
      </c>
      <c r="O353" s="8" t="s">
        <v>95</v>
      </c>
      <c r="P353" s="23">
        <v>43930.0</v>
      </c>
      <c r="Q353" s="6">
        <v>1.0</v>
      </c>
      <c r="R353" s="23">
        <v>46486.0</v>
      </c>
      <c r="S353" s="8" t="s">
        <v>46</v>
      </c>
      <c r="T353" s="8" t="s">
        <v>178</v>
      </c>
      <c r="U353" s="8" t="s">
        <v>44</v>
      </c>
      <c r="V353" s="8" t="s">
        <v>48</v>
      </c>
      <c r="W353" s="8" t="s">
        <v>3694</v>
      </c>
      <c r="X353" s="7">
        <v>4975.0</v>
      </c>
      <c r="Y353" s="4" t="str">
        <f t="shared" si="1"/>
        <v>Schneider Electric SECALLABLEFIXEDEURSr Unsecured</v>
      </c>
      <c r="Z353" s="4" t="str">
        <f>IFERROR(__xludf.DUMMYFUNCTION("FILTER(SLBs!$A$2:$A$293,SLBs!$AK$2:$AK$293=Y353)"),"#N/A")</f>
        <v>#N/A</v>
      </c>
    </row>
    <row r="354">
      <c r="A354" s="8">
        <v>353.0</v>
      </c>
      <c r="B354" s="8" t="s">
        <v>1454</v>
      </c>
      <c r="C354" s="8" t="s">
        <v>1457</v>
      </c>
      <c r="D354" s="8" t="s">
        <v>52</v>
      </c>
      <c r="E354" s="6" t="s">
        <v>2453</v>
      </c>
      <c r="F354" s="8" t="s">
        <v>380</v>
      </c>
      <c r="G354" s="8" t="s">
        <v>2454</v>
      </c>
      <c r="H354" s="31" t="s">
        <v>2455</v>
      </c>
      <c r="I354" s="8" t="s">
        <v>2456</v>
      </c>
      <c r="J354" s="8" t="s">
        <v>1029</v>
      </c>
      <c r="K354" s="8" t="s">
        <v>51</v>
      </c>
      <c r="L354" s="6">
        <v>5.6181E8</v>
      </c>
      <c r="M354" s="8" t="s">
        <v>47</v>
      </c>
      <c r="N354" s="8" t="s">
        <v>1777</v>
      </c>
      <c r="O354" s="8" t="s">
        <v>95</v>
      </c>
      <c r="P354" s="23">
        <v>43994.0</v>
      </c>
      <c r="Q354" s="6">
        <v>0.0</v>
      </c>
      <c r="R354" s="23">
        <v>45089.0</v>
      </c>
      <c r="S354" s="8" t="s">
        <v>46</v>
      </c>
      <c r="T354" s="8" t="s">
        <v>178</v>
      </c>
      <c r="U354" s="8" t="s">
        <v>44</v>
      </c>
      <c r="V354" s="8" t="s">
        <v>48</v>
      </c>
      <c r="W354" s="8" t="s">
        <v>3695</v>
      </c>
      <c r="X354" s="7">
        <v>5151.0</v>
      </c>
      <c r="Y354" s="4" t="str">
        <f t="shared" si="1"/>
        <v>Schneider Electric SECALLABLEFIXEDEURSr Unsecured</v>
      </c>
      <c r="Z354" s="4" t="str">
        <f>IFERROR(__xludf.DUMMYFUNCTION("FILTER(SLBs!$A$2:$A$293,SLBs!$AK$2:$AK$293=Y354)"),"#N/A")</f>
        <v>#N/A</v>
      </c>
    </row>
    <row r="355">
      <c r="A355" s="8">
        <v>354.0</v>
      </c>
      <c r="B355" s="27" t="s">
        <v>1454</v>
      </c>
      <c r="C355" s="27" t="s">
        <v>1457</v>
      </c>
      <c r="D355" s="27" t="s">
        <v>52</v>
      </c>
      <c r="E355" s="27" t="s">
        <v>81</v>
      </c>
      <c r="F355" s="27" t="s">
        <v>380</v>
      </c>
      <c r="G355" s="27" t="s">
        <v>2918</v>
      </c>
      <c r="H355" s="31" t="s">
        <v>2919</v>
      </c>
      <c r="I355" s="27" t="s">
        <v>2920</v>
      </c>
      <c r="J355" s="27" t="s">
        <v>1029</v>
      </c>
      <c r="K355" s="27" t="s">
        <v>51</v>
      </c>
      <c r="L355" s="32">
        <v>7.898775E8</v>
      </c>
      <c r="M355" s="27" t="s">
        <v>47</v>
      </c>
      <c r="N355" s="27" t="s">
        <v>1777</v>
      </c>
      <c r="O355" s="27" t="s">
        <v>95</v>
      </c>
      <c r="P355" s="33">
        <v>42074.0</v>
      </c>
      <c r="Q355" s="34">
        <v>875.0</v>
      </c>
      <c r="R355" s="33">
        <v>45727.0</v>
      </c>
      <c r="S355" s="27" t="s">
        <v>46</v>
      </c>
      <c r="T355" s="27" t="s">
        <v>1644</v>
      </c>
      <c r="U355" s="27" t="s">
        <v>44</v>
      </c>
      <c r="V355" s="27" t="s">
        <v>48</v>
      </c>
      <c r="W355" s="27" t="s">
        <v>3696</v>
      </c>
      <c r="X355" s="27" t="s">
        <v>81</v>
      </c>
      <c r="Y355" s="4" t="str">
        <f t="shared" si="1"/>
        <v>Schneider Electric SECALLABLEFIXEDEURSr Unsecured</v>
      </c>
      <c r="Z355" s="4" t="str">
        <f>IFERROR(__xludf.DUMMYFUNCTION("FILTER(SLBs!$A$2:$A$293,SLBs!$AK$2:$AK$293=Y355)"),"#N/A")</f>
        <v>#N/A</v>
      </c>
    </row>
    <row r="356">
      <c r="A356" s="8">
        <v>355.0</v>
      </c>
      <c r="B356" s="8" t="s">
        <v>1454</v>
      </c>
      <c r="C356" s="8" t="s">
        <v>1457</v>
      </c>
      <c r="D356" s="8" t="s">
        <v>52</v>
      </c>
      <c r="E356" s="8" t="s">
        <v>81</v>
      </c>
      <c r="F356" s="8" t="s">
        <v>380</v>
      </c>
      <c r="G356" s="8" t="s">
        <v>3040</v>
      </c>
      <c r="H356" s="31" t="s">
        <v>3041</v>
      </c>
      <c r="I356" s="8" t="s">
        <v>3042</v>
      </c>
      <c r="J356" s="8" t="s">
        <v>1029</v>
      </c>
      <c r="K356" s="8" t="s">
        <v>51</v>
      </c>
      <c r="L356" s="6">
        <v>1.12149E9</v>
      </c>
      <c r="M356" s="8" t="s">
        <v>47</v>
      </c>
      <c r="N356" s="8" t="s">
        <v>1777</v>
      </c>
      <c r="O356" s="8" t="s">
        <v>95</v>
      </c>
      <c r="P356" s="23">
        <v>42622.0</v>
      </c>
      <c r="Q356" s="6" t="s">
        <v>2089</v>
      </c>
      <c r="R356" s="23">
        <v>45544.0</v>
      </c>
      <c r="S356" s="8" t="s">
        <v>46</v>
      </c>
      <c r="T356" s="8" t="s">
        <v>1644</v>
      </c>
      <c r="U356" s="8" t="s">
        <v>44</v>
      </c>
      <c r="V356" s="8" t="s">
        <v>48</v>
      </c>
      <c r="W356" s="8" t="s">
        <v>3697</v>
      </c>
      <c r="X356" s="7">
        <v>3186.0</v>
      </c>
      <c r="Y356" s="4" t="str">
        <f t="shared" si="1"/>
        <v>Schneider Electric SECALLABLEFIXEDEURSr Unsecured</v>
      </c>
      <c r="Z356" s="4" t="str">
        <f>IFERROR(__xludf.DUMMYFUNCTION("FILTER(SLBs!$A$2:$A$293,SLBs!$AK$2:$AK$293=Y356)"),"#N/A")</f>
        <v>#N/A</v>
      </c>
    </row>
    <row r="357">
      <c r="A357" s="8">
        <v>356.0</v>
      </c>
      <c r="B357" s="8" t="s">
        <v>1454</v>
      </c>
      <c r="C357" s="8" t="s">
        <v>1457</v>
      </c>
      <c r="D357" s="8" t="s">
        <v>52</v>
      </c>
      <c r="E357" s="8" t="s">
        <v>81</v>
      </c>
      <c r="F357" s="8" t="s">
        <v>380</v>
      </c>
      <c r="G357" s="8" t="s">
        <v>3096</v>
      </c>
      <c r="H357" s="31" t="s">
        <v>3097</v>
      </c>
      <c r="I357" s="8" t="s">
        <v>3098</v>
      </c>
      <c r="J357" s="8" t="s">
        <v>1029</v>
      </c>
      <c r="K357" s="8" t="s">
        <v>51</v>
      </c>
      <c r="L357" s="6">
        <v>8.94712E8</v>
      </c>
      <c r="M357" s="8" t="s">
        <v>47</v>
      </c>
      <c r="N357" s="8" t="s">
        <v>1777</v>
      </c>
      <c r="O357" s="8" t="s">
        <v>95</v>
      </c>
      <c r="P357" s="23">
        <v>42255.0</v>
      </c>
      <c r="Q357" s="6" t="s">
        <v>1782</v>
      </c>
      <c r="R357" s="23">
        <v>45177.0</v>
      </c>
      <c r="S357" s="8" t="s">
        <v>2894</v>
      </c>
      <c r="T357" s="8" t="s">
        <v>1644</v>
      </c>
      <c r="U357" s="8" t="s">
        <v>44</v>
      </c>
      <c r="V357" s="8" t="s">
        <v>48</v>
      </c>
      <c r="W357" s="8" t="s">
        <v>3698</v>
      </c>
      <c r="X357" s="8" t="s">
        <v>81</v>
      </c>
      <c r="Y357" s="4" t="str">
        <f t="shared" si="1"/>
        <v>Schneider Electric SECALLABLEFIXEDEURSr Unsecured</v>
      </c>
      <c r="Z357" s="4" t="str">
        <f>IFERROR(__xludf.DUMMYFUNCTION("FILTER(SLBs!$A$2:$A$293,SLBs!$AK$2:$AK$293=Y357)"),"#N/A")</f>
        <v>#N/A</v>
      </c>
    </row>
    <row r="358">
      <c r="A358" s="8">
        <v>357.0</v>
      </c>
      <c r="B358" s="8" t="s">
        <v>1462</v>
      </c>
      <c r="C358" s="8" t="s">
        <v>1465</v>
      </c>
      <c r="D358" s="8" t="s">
        <v>118</v>
      </c>
      <c r="E358" s="8" t="s">
        <v>81</v>
      </c>
      <c r="F358" s="8" t="s">
        <v>95</v>
      </c>
      <c r="G358" s="8" t="s">
        <v>2145</v>
      </c>
      <c r="H358" s="31" t="s">
        <v>2146</v>
      </c>
      <c r="I358" s="8" t="s">
        <v>2147</v>
      </c>
      <c r="J358" s="8" t="s">
        <v>50</v>
      </c>
      <c r="K358" s="8" t="s">
        <v>51</v>
      </c>
      <c r="L358" s="6">
        <v>1.4915584E8</v>
      </c>
      <c r="M358" s="8" t="s">
        <v>47</v>
      </c>
      <c r="N358" s="8" t="s">
        <v>98</v>
      </c>
      <c r="O358" s="8" t="s">
        <v>95</v>
      </c>
      <c r="P358" s="23">
        <v>43299.0</v>
      </c>
      <c r="Q358" s="6" t="s">
        <v>1904</v>
      </c>
      <c r="R358" s="23">
        <v>45856.0</v>
      </c>
      <c r="S358" s="8" t="s">
        <v>98</v>
      </c>
      <c r="T358" s="8" t="s">
        <v>81</v>
      </c>
      <c r="U358" s="8" t="s">
        <v>44</v>
      </c>
      <c r="V358" s="8" t="s">
        <v>48</v>
      </c>
      <c r="W358" s="8" t="s">
        <v>3699</v>
      </c>
      <c r="X358" s="7">
        <v>5845.0</v>
      </c>
      <c r="Y358" s="4" t="str">
        <f t="shared" si="1"/>
        <v>Seche Environnement SACALLABLEFIXEDEURSr Unsecured</v>
      </c>
      <c r="Z358" s="4">
        <f>IFERROR(__xludf.DUMMYFUNCTION("FILTER(SLBs!$A$2:$A$293,SLBs!$AK$2:$AK$293=Y358)"),237.0)</f>
        <v>237</v>
      </c>
    </row>
    <row r="359">
      <c r="A359" s="8">
        <v>358.0</v>
      </c>
      <c r="B359" s="8" t="s">
        <v>1462</v>
      </c>
      <c r="C359" s="8" t="s">
        <v>1465</v>
      </c>
      <c r="D359" s="8" t="s">
        <v>118</v>
      </c>
      <c r="E359" s="8" t="s">
        <v>81</v>
      </c>
      <c r="F359" s="8" t="s">
        <v>95</v>
      </c>
      <c r="G359" s="8" t="s">
        <v>2153</v>
      </c>
      <c r="H359" s="31" t="s">
        <v>2154</v>
      </c>
      <c r="I359" s="8" t="s">
        <v>2155</v>
      </c>
      <c r="J359" s="8" t="s">
        <v>50</v>
      </c>
      <c r="K359" s="8" t="s">
        <v>51</v>
      </c>
      <c r="L359" s="6">
        <v>2330560.0</v>
      </c>
      <c r="M359" s="8" t="s">
        <v>47</v>
      </c>
      <c r="N359" s="8" t="s">
        <v>98</v>
      </c>
      <c r="O359" s="8" t="s">
        <v>95</v>
      </c>
      <c r="P359" s="23">
        <v>43299.0</v>
      </c>
      <c r="Q359" s="6">
        <v>3.0</v>
      </c>
      <c r="R359" s="23">
        <v>45491.0</v>
      </c>
      <c r="S359" s="8" t="s">
        <v>98</v>
      </c>
      <c r="T359" s="8" t="s">
        <v>81</v>
      </c>
      <c r="U359" s="8" t="s">
        <v>44</v>
      </c>
      <c r="V359" s="8" t="s">
        <v>48</v>
      </c>
      <c r="W359" s="8" t="s">
        <v>3700</v>
      </c>
      <c r="X359" s="7">
        <v>5845.0</v>
      </c>
      <c r="Y359" s="4" t="str">
        <f t="shared" si="1"/>
        <v>Seche Environnement SACALLABLEFIXEDEURSr Unsecured</v>
      </c>
      <c r="Z359" s="4">
        <f>IFERROR(__xludf.DUMMYFUNCTION("FILTER(SLBs!$A$2:$A$293,SLBs!$AK$2:$AK$293=Y359)"),237.0)</f>
        <v>237</v>
      </c>
    </row>
    <row r="360">
      <c r="A360" s="8">
        <v>359.0</v>
      </c>
      <c r="B360" s="8" t="s">
        <v>1462</v>
      </c>
      <c r="C360" s="8" t="s">
        <v>1465</v>
      </c>
      <c r="D360" s="8" t="s">
        <v>118</v>
      </c>
      <c r="E360" s="8" t="s">
        <v>81</v>
      </c>
      <c r="F360" s="8" t="s">
        <v>95</v>
      </c>
      <c r="G360" s="8" t="s">
        <v>3303</v>
      </c>
      <c r="H360" s="31" t="s">
        <v>3304</v>
      </c>
      <c r="I360" s="8" t="s">
        <v>3305</v>
      </c>
      <c r="J360" s="8" t="s">
        <v>50</v>
      </c>
      <c r="K360" s="8" t="s">
        <v>51</v>
      </c>
      <c r="L360" s="6">
        <v>6.6942E7</v>
      </c>
      <c r="M360" s="8" t="s">
        <v>47</v>
      </c>
      <c r="N360" s="8" t="s">
        <v>98</v>
      </c>
      <c r="O360" s="8" t="s">
        <v>95</v>
      </c>
      <c r="P360" s="23">
        <v>43607.0</v>
      </c>
      <c r="Q360" s="6" t="s">
        <v>3306</v>
      </c>
      <c r="R360" s="23">
        <v>46164.0</v>
      </c>
      <c r="S360" s="8" t="s">
        <v>98</v>
      </c>
      <c r="T360" s="8" t="s">
        <v>81</v>
      </c>
      <c r="U360" s="8" t="s">
        <v>142</v>
      </c>
      <c r="V360" s="8" t="s">
        <v>48</v>
      </c>
      <c r="W360" s="8" t="s">
        <v>3701</v>
      </c>
      <c r="X360" s="7">
        <v>6461.0</v>
      </c>
      <c r="Y360" s="4" t="str">
        <f t="shared" si="1"/>
        <v>Seche Environnement SAAT MATURITYFIXEDEURSr Unsecured</v>
      </c>
      <c r="Z360" s="4" t="str">
        <f>IFERROR(__xludf.DUMMYFUNCTION("FILTER(SLBs!$A$2:$A$293,SLBs!$AK$2:$AK$293=Y360)"),"#N/A")</f>
        <v>#N/A</v>
      </c>
    </row>
    <row r="361">
      <c r="A361" s="8">
        <v>360.0</v>
      </c>
      <c r="B361" s="8" t="s">
        <v>1479</v>
      </c>
      <c r="C361" s="8" t="s">
        <v>1482</v>
      </c>
      <c r="D361" s="8" t="s">
        <v>52</v>
      </c>
      <c r="E361" s="7">
        <v>1318.0</v>
      </c>
      <c r="F361" s="8" t="s">
        <v>41</v>
      </c>
      <c r="G361" s="8" t="s">
        <v>1787</v>
      </c>
      <c r="H361" s="31" t="s">
        <v>1788</v>
      </c>
      <c r="I361" s="8" t="s">
        <v>1789</v>
      </c>
      <c r="J361" s="8" t="s">
        <v>100</v>
      </c>
      <c r="K361" s="8" t="s">
        <v>51</v>
      </c>
      <c r="L361" s="6">
        <v>5.36885E8</v>
      </c>
      <c r="M361" s="8" t="s">
        <v>47</v>
      </c>
      <c r="N361" s="8" t="s">
        <v>1777</v>
      </c>
      <c r="O361" s="8" t="s">
        <v>41</v>
      </c>
      <c r="P361" s="23">
        <v>42760.0</v>
      </c>
      <c r="Q361" s="6" t="s">
        <v>1791</v>
      </c>
      <c r="R361" s="23">
        <v>45682.0</v>
      </c>
      <c r="S361" s="8" t="s">
        <v>46</v>
      </c>
      <c r="T361" s="8" t="s">
        <v>49</v>
      </c>
      <c r="U361" s="8" t="s">
        <v>142</v>
      </c>
      <c r="V361" s="8" t="s">
        <v>48</v>
      </c>
      <c r="W361" s="8" t="s">
        <v>3702</v>
      </c>
      <c r="X361" s="7">
        <v>4247.0</v>
      </c>
      <c r="Y361" s="4" t="str">
        <f t="shared" si="1"/>
        <v>Snam SpAAT MATURITYFIXEDEURSr Unsecured</v>
      </c>
      <c r="Z361" s="4" t="str">
        <f>IFERROR(__xludf.DUMMYFUNCTION("FILTER(SLBs!$A$2:$A$293,SLBs!$AK$2:$AK$293=Y361)"),"#N/A")</f>
        <v>#N/A</v>
      </c>
    </row>
    <row r="362">
      <c r="A362" s="8">
        <v>361.0</v>
      </c>
      <c r="B362" s="8" t="s">
        <v>1479</v>
      </c>
      <c r="C362" s="8" t="s">
        <v>1482</v>
      </c>
      <c r="D362" s="8" t="s">
        <v>202</v>
      </c>
      <c r="E362" s="8" t="s">
        <v>81</v>
      </c>
      <c r="F362" s="8" t="s">
        <v>41</v>
      </c>
      <c r="G362" s="8" t="s">
        <v>1875</v>
      </c>
      <c r="H362" s="31" t="s">
        <v>1876</v>
      </c>
      <c r="I362" s="8" t="s">
        <v>1877</v>
      </c>
      <c r="J362" s="8" t="s">
        <v>100</v>
      </c>
      <c r="K362" s="8" t="s">
        <v>159</v>
      </c>
      <c r="L362" s="6">
        <v>4.153765E8</v>
      </c>
      <c r="M362" s="8" t="s">
        <v>47</v>
      </c>
      <c r="N362" s="8" t="s">
        <v>1777</v>
      </c>
      <c r="O362" s="8" t="s">
        <v>41</v>
      </c>
      <c r="P362" s="23">
        <v>42949.0</v>
      </c>
      <c r="Q362" s="6">
        <v>0.0</v>
      </c>
      <c r="R362" s="23">
        <v>45506.0</v>
      </c>
      <c r="S362" s="8" t="s">
        <v>46</v>
      </c>
      <c r="T362" s="8" t="s">
        <v>49</v>
      </c>
      <c r="U362" s="8" t="s">
        <v>142</v>
      </c>
      <c r="V362" s="8" t="s">
        <v>48</v>
      </c>
      <c r="W362" s="8" t="s">
        <v>3703</v>
      </c>
      <c r="X362" s="7">
        <v>3749.0</v>
      </c>
      <c r="Y362" s="4" t="str">
        <f t="shared" si="1"/>
        <v>Snam SpAAT MATURITYFLOATINGEURSr Unsecured</v>
      </c>
      <c r="Z362" s="4" t="str">
        <f>IFERROR(__xludf.DUMMYFUNCTION("FILTER(SLBs!$A$2:$A$293,SLBs!$AK$2:$AK$293=Y362)"),"#N/A")</f>
        <v>#N/A</v>
      </c>
    </row>
    <row r="363">
      <c r="A363" s="8">
        <v>362.0</v>
      </c>
      <c r="B363" s="8" t="s">
        <v>1479</v>
      </c>
      <c r="C363" s="8" t="s">
        <v>1482</v>
      </c>
      <c r="D363" s="8" t="s">
        <v>52</v>
      </c>
      <c r="E363" s="8" t="s">
        <v>81</v>
      </c>
      <c r="F363" s="8" t="s">
        <v>41</v>
      </c>
      <c r="G363" s="8" t="s">
        <v>1925</v>
      </c>
      <c r="H363" s="31" t="s">
        <v>1926</v>
      </c>
      <c r="I363" s="8" t="s">
        <v>1927</v>
      </c>
      <c r="J363" s="8" t="s">
        <v>100</v>
      </c>
      <c r="K363" s="8" t="s">
        <v>51</v>
      </c>
      <c r="L363" s="6">
        <v>7.678515E8</v>
      </c>
      <c r="M363" s="8" t="s">
        <v>47</v>
      </c>
      <c r="N363" s="8" t="s">
        <v>1812</v>
      </c>
      <c r="O363" s="8" t="s">
        <v>41</v>
      </c>
      <c r="P363" s="23">
        <v>43033.0</v>
      </c>
      <c r="Q363" s="7">
        <v>1375.0</v>
      </c>
      <c r="R363" s="23">
        <v>46685.0</v>
      </c>
      <c r="S363" s="8" t="s">
        <v>46</v>
      </c>
      <c r="T363" s="8" t="s">
        <v>49</v>
      </c>
      <c r="U363" s="8" t="s">
        <v>44</v>
      </c>
      <c r="V363" s="8" t="s">
        <v>48</v>
      </c>
      <c r="W363" s="8" t="s">
        <v>3704</v>
      </c>
      <c r="X363" s="7">
        <v>4657.0</v>
      </c>
      <c r="Y363" s="4" t="str">
        <f t="shared" si="1"/>
        <v>Snam SpACALLABLEFIXEDEURSr Unsecured</v>
      </c>
      <c r="Z363" s="4" t="str">
        <f>IFERROR(__xludf.DUMMYFUNCTION("FILTER(SLBs!$A$2:$A$293,SLBs!$AK$2:$AK$293=Y363)"),"#REF!")</f>
        <v>#REF!</v>
      </c>
    </row>
    <row r="364">
      <c r="A364" s="8">
        <v>363.0</v>
      </c>
      <c r="B364" s="8" t="s">
        <v>1479</v>
      </c>
      <c r="C364" s="8" t="s">
        <v>1482</v>
      </c>
      <c r="D364" s="8" t="s">
        <v>52</v>
      </c>
      <c r="E364" s="8" t="s">
        <v>81</v>
      </c>
      <c r="F364" s="8" t="s">
        <v>41</v>
      </c>
      <c r="G364" s="8" t="s">
        <v>2200</v>
      </c>
      <c r="H364" s="31" t="s">
        <v>2201</v>
      </c>
      <c r="I364" s="8" t="s">
        <v>2202</v>
      </c>
      <c r="J364" s="8" t="s">
        <v>100</v>
      </c>
      <c r="K364" s="8" t="s">
        <v>51</v>
      </c>
      <c r="L364" s="6">
        <v>1.049355E9</v>
      </c>
      <c r="M364" s="8" t="s">
        <v>47</v>
      </c>
      <c r="N364" s="8" t="s">
        <v>1777</v>
      </c>
      <c r="O364" s="8" t="s">
        <v>41</v>
      </c>
      <c r="P364" s="23">
        <v>43361.0</v>
      </c>
      <c r="Q364" s="6">
        <v>1.0</v>
      </c>
      <c r="R364" s="23">
        <v>45187.0</v>
      </c>
      <c r="S364" s="8" t="s">
        <v>46</v>
      </c>
      <c r="T364" s="8" t="s">
        <v>49</v>
      </c>
      <c r="U364" s="8" t="s">
        <v>44</v>
      </c>
      <c r="V364" s="8" t="s">
        <v>48</v>
      </c>
      <c r="W364" s="8" t="s">
        <v>3705</v>
      </c>
      <c r="X364" s="7">
        <v>5512.0</v>
      </c>
      <c r="Y364" s="4" t="str">
        <f t="shared" si="1"/>
        <v>Snam SpACALLABLEFIXEDEURSr Unsecured</v>
      </c>
      <c r="Z364" s="4" t="str">
        <f>IFERROR(__xludf.DUMMYFUNCTION("FILTER(SLBs!$A$2:$A$293,SLBs!$AK$2:$AK$293=Y364)"),"#REF!")</f>
        <v>#REF!</v>
      </c>
    </row>
    <row r="365">
      <c r="A365" s="8">
        <v>364.0</v>
      </c>
      <c r="B365" s="8" t="s">
        <v>1479</v>
      </c>
      <c r="C365" s="8" t="s">
        <v>1482</v>
      </c>
      <c r="D365" s="8" t="s">
        <v>52</v>
      </c>
      <c r="E365" s="8" t="s">
        <v>81</v>
      </c>
      <c r="F365" s="8" t="s">
        <v>41</v>
      </c>
      <c r="G365" s="8" t="s">
        <v>2286</v>
      </c>
      <c r="H365" s="31" t="s">
        <v>2287</v>
      </c>
      <c r="I365" s="8" t="s">
        <v>2288</v>
      </c>
      <c r="J365" s="8" t="s">
        <v>100</v>
      </c>
      <c r="K365" s="8" t="s">
        <v>51</v>
      </c>
      <c r="L365" s="6">
        <v>5.691E8</v>
      </c>
      <c r="M365" s="8" t="s">
        <v>47</v>
      </c>
      <c r="N365" s="8" t="s">
        <v>98</v>
      </c>
      <c r="O365" s="8" t="s">
        <v>41</v>
      </c>
      <c r="P365" s="23">
        <v>43524.0</v>
      </c>
      <c r="Q365" s="6" t="s">
        <v>1791</v>
      </c>
      <c r="R365" s="23">
        <v>45897.0</v>
      </c>
      <c r="S365" s="8" t="s">
        <v>46</v>
      </c>
      <c r="T365" s="8" t="s">
        <v>49</v>
      </c>
      <c r="U365" s="8" t="s">
        <v>44</v>
      </c>
      <c r="V365" s="8" t="s">
        <v>48</v>
      </c>
      <c r="W365" s="8" t="s">
        <v>3706</v>
      </c>
      <c r="X365" s="7">
        <v>5888.0</v>
      </c>
      <c r="Y365" s="4" t="str">
        <f t="shared" si="1"/>
        <v>Snam SpACALLABLEFIXEDEURSr Unsecured</v>
      </c>
      <c r="Z365" s="4" t="str">
        <f>IFERROR(__xludf.DUMMYFUNCTION("FILTER(SLBs!$A$2:$A$293,SLBs!$AK$2:$AK$293=Y365)"),"#REF!")</f>
        <v>#REF!</v>
      </c>
    </row>
    <row r="366">
      <c r="A366" s="8">
        <v>365.0</v>
      </c>
      <c r="B366" s="8" t="s">
        <v>1479</v>
      </c>
      <c r="C366" s="8" t="s">
        <v>1482</v>
      </c>
      <c r="D366" s="8" t="s">
        <v>52</v>
      </c>
      <c r="E366" s="7">
        <v>765.0</v>
      </c>
      <c r="F366" s="8" t="s">
        <v>41</v>
      </c>
      <c r="G366" s="8" t="s">
        <v>2462</v>
      </c>
      <c r="H366" s="31" t="s">
        <v>2463</v>
      </c>
      <c r="I366" s="8" t="s">
        <v>2464</v>
      </c>
      <c r="J366" s="8" t="s">
        <v>100</v>
      </c>
      <c r="K366" s="8" t="s">
        <v>51</v>
      </c>
      <c r="L366" s="6">
        <v>8.423325E8</v>
      </c>
      <c r="M366" s="8" t="s">
        <v>47</v>
      </c>
      <c r="N366" s="8" t="s">
        <v>2466</v>
      </c>
      <c r="O366" s="8" t="s">
        <v>41</v>
      </c>
      <c r="P366" s="23">
        <v>43999.0</v>
      </c>
      <c r="Q366" s="6" t="s">
        <v>1874</v>
      </c>
      <c r="R366" s="23">
        <v>47651.0</v>
      </c>
      <c r="S366" s="8" t="s">
        <v>46</v>
      </c>
      <c r="T366" s="8" t="s">
        <v>49</v>
      </c>
      <c r="U366" s="8" t="s">
        <v>44</v>
      </c>
      <c r="V366" s="8" t="s">
        <v>48</v>
      </c>
      <c r="W366" s="8" t="s">
        <v>3707</v>
      </c>
      <c r="X366" s="7">
        <v>4869.0</v>
      </c>
      <c r="Y366" s="4" t="str">
        <f t="shared" si="1"/>
        <v>Snam SpACALLABLEFIXEDEURSr Unsecured</v>
      </c>
      <c r="Z366" s="4" t="str">
        <f>IFERROR(__xludf.DUMMYFUNCTION("FILTER(SLBs!$A$2:$A$293,SLBs!$AK$2:$AK$293=Y366)"),"#REF!")</f>
        <v>#REF!</v>
      </c>
    </row>
    <row r="367">
      <c r="A367" s="8">
        <v>366.0</v>
      </c>
      <c r="B367" s="8" t="s">
        <v>1479</v>
      </c>
      <c r="C367" s="8" t="s">
        <v>1482</v>
      </c>
      <c r="D367" s="8" t="s">
        <v>52</v>
      </c>
      <c r="E367" s="8" t="s">
        <v>81</v>
      </c>
      <c r="F367" s="8" t="s">
        <v>41</v>
      </c>
      <c r="G367" s="8" t="s">
        <v>2513</v>
      </c>
      <c r="H367" s="31" t="s">
        <v>2514</v>
      </c>
      <c r="I367" s="8" t="s">
        <v>2515</v>
      </c>
      <c r="J367" s="8" t="s">
        <v>100</v>
      </c>
      <c r="K367" s="8" t="s">
        <v>51</v>
      </c>
      <c r="L367" s="6">
        <v>7.27986E8</v>
      </c>
      <c r="M367" s="8" t="s">
        <v>47</v>
      </c>
      <c r="N367" s="8" t="s">
        <v>1812</v>
      </c>
      <c r="O367" s="8" t="s">
        <v>41</v>
      </c>
      <c r="P367" s="23">
        <v>44172.0</v>
      </c>
      <c r="Q367" s="6">
        <v>0.0</v>
      </c>
      <c r="R367" s="23">
        <v>47094.0</v>
      </c>
      <c r="S367" s="8" t="s">
        <v>46</v>
      </c>
      <c r="T367" s="8" t="s">
        <v>49</v>
      </c>
      <c r="U367" s="8" t="s">
        <v>44</v>
      </c>
      <c r="V367" s="8" t="s">
        <v>48</v>
      </c>
      <c r="W367" s="8" t="s">
        <v>3708</v>
      </c>
      <c r="X367" s="7">
        <v>3864.0</v>
      </c>
      <c r="Y367" s="4" t="str">
        <f t="shared" si="1"/>
        <v>Snam SpACALLABLEFIXEDEURSr Unsecured</v>
      </c>
      <c r="Z367" s="4" t="str">
        <f>IFERROR(__xludf.DUMMYFUNCTION("FILTER(SLBs!$A$2:$A$293,SLBs!$AK$2:$AK$293=Y367)"),"#REF!")</f>
        <v>#REF!</v>
      </c>
    </row>
    <row r="368">
      <c r="A368" s="8">
        <v>367.0</v>
      </c>
      <c r="B368" s="8" t="s">
        <v>1479</v>
      </c>
      <c r="C368" s="8" t="s">
        <v>1482</v>
      </c>
      <c r="D368" s="8" t="s">
        <v>52</v>
      </c>
      <c r="E368" s="8" t="s">
        <v>81</v>
      </c>
      <c r="F368" s="8" t="s">
        <v>41</v>
      </c>
      <c r="G368" s="8" t="s">
        <v>2559</v>
      </c>
      <c r="H368" s="31" t="s">
        <v>2560</v>
      </c>
      <c r="I368" s="8" t="s">
        <v>2561</v>
      </c>
      <c r="J368" s="8" t="s">
        <v>100</v>
      </c>
      <c r="K368" s="8" t="s">
        <v>51</v>
      </c>
      <c r="L368" s="6">
        <v>6.06545E8</v>
      </c>
      <c r="M368" s="8" t="s">
        <v>47</v>
      </c>
      <c r="N368" s="8" t="s">
        <v>1937</v>
      </c>
      <c r="O368" s="8" t="s">
        <v>41</v>
      </c>
      <c r="P368" s="23">
        <v>44242.0</v>
      </c>
      <c r="Q368" s="6">
        <v>0.0</v>
      </c>
      <c r="R368" s="23">
        <v>45884.0</v>
      </c>
      <c r="S368" s="8" t="s">
        <v>46</v>
      </c>
      <c r="T368" s="8" t="s">
        <v>49</v>
      </c>
      <c r="U368" s="8" t="s">
        <v>44</v>
      </c>
      <c r="V368" s="8" t="s">
        <v>48</v>
      </c>
      <c r="W368" s="8" t="s">
        <v>3709</v>
      </c>
      <c r="X368" s="8" t="s">
        <v>81</v>
      </c>
      <c r="Y368" s="4" t="str">
        <f t="shared" si="1"/>
        <v>Snam SpACALLABLEFIXEDEURSr Unsecured</v>
      </c>
      <c r="Z368" s="4" t="str">
        <f>IFERROR(__xludf.DUMMYFUNCTION("FILTER(SLBs!$A$2:$A$293,SLBs!$AK$2:$AK$293=Y368)"),"#REF!")</f>
        <v>#REF!</v>
      </c>
    </row>
    <row r="369">
      <c r="A369" s="8">
        <v>368.0</v>
      </c>
      <c r="B369" s="8" t="s">
        <v>1479</v>
      </c>
      <c r="C369" s="8" t="s">
        <v>1482</v>
      </c>
      <c r="D369" s="8" t="s">
        <v>52</v>
      </c>
      <c r="E369" s="8" t="s">
        <v>81</v>
      </c>
      <c r="F369" s="8" t="s">
        <v>41</v>
      </c>
      <c r="G369" s="8" t="s">
        <v>2616</v>
      </c>
      <c r="H369" s="31" t="s">
        <v>2617</v>
      </c>
      <c r="I369" s="8" t="s">
        <v>2618</v>
      </c>
      <c r="J369" s="8" t="s">
        <v>100</v>
      </c>
      <c r="K369" s="8" t="s">
        <v>51</v>
      </c>
      <c r="L369" s="6">
        <v>5.92425E8</v>
      </c>
      <c r="M369" s="8" t="s">
        <v>47</v>
      </c>
      <c r="N369" s="8" t="s">
        <v>1937</v>
      </c>
      <c r="O369" s="8" t="s">
        <v>41</v>
      </c>
      <c r="P369" s="23">
        <v>44377.0</v>
      </c>
      <c r="Q369" s="7">
        <v>625.0</v>
      </c>
      <c r="R369" s="23">
        <v>48029.0</v>
      </c>
      <c r="S369" s="8" t="s">
        <v>46</v>
      </c>
      <c r="T369" s="8" t="s">
        <v>49</v>
      </c>
      <c r="U369" s="8" t="s">
        <v>44</v>
      </c>
      <c r="V369" s="8" t="s">
        <v>48</v>
      </c>
      <c r="W369" s="8" t="s">
        <v>3710</v>
      </c>
      <c r="X369" s="7">
        <v>4099.0</v>
      </c>
      <c r="Y369" s="4" t="str">
        <f t="shared" si="1"/>
        <v>Snam SpACALLABLEFIXEDEURSr Unsecured</v>
      </c>
      <c r="Z369" s="4" t="str">
        <f>IFERROR(__xludf.DUMMYFUNCTION("FILTER(SLBs!$A$2:$A$293,SLBs!$AK$2:$AK$293=Y369)"),"#REF!")</f>
        <v>#REF!</v>
      </c>
    </row>
    <row r="370">
      <c r="A370" s="8">
        <v>369.0</v>
      </c>
      <c r="B370" s="27" t="s">
        <v>1479</v>
      </c>
      <c r="C370" s="27" t="s">
        <v>1482</v>
      </c>
      <c r="D370" s="27" t="s">
        <v>52</v>
      </c>
      <c r="E370" s="34">
        <v>3367.0</v>
      </c>
      <c r="F370" s="27" t="s">
        <v>41</v>
      </c>
      <c r="G370" s="27" t="s">
        <v>2798</v>
      </c>
      <c r="H370" s="31" t="s">
        <v>2799</v>
      </c>
      <c r="I370" s="27" t="s">
        <v>2800</v>
      </c>
      <c r="J370" s="27" t="s">
        <v>100</v>
      </c>
      <c r="K370" s="27" t="s">
        <v>51</v>
      </c>
      <c r="L370" s="32">
        <v>8.1306E8</v>
      </c>
      <c r="M370" s="27" t="s">
        <v>47</v>
      </c>
      <c r="N370" s="27" t="s">
        <v>1777</v>
      </c>
      <c r="O370" s="27" t="s">
        <v>41</v>
      </c>
      <c r="P370" s="33">
        <v>41661.0</v>
      </c>
      <c r="Q370" s="32" t="s">
        <v>1904</v>
      </c>
      <c r="R370" s="33">
        <v>45313.0</v>
      </c>
      <c r="S370" s="27" t="s">
        <v>46</v>
      </c>
      <c r="T370" s="27" t="s">
        <v>49</v>
      </c>
      <c r="U370" s="27" t="s">
        <v>142</v>
      </c>
      <c r="V370" s="27" t="s">
        <v>48</v>
      </c>
      <c r="W370" s="27" t="s">
        <v>3711</v>
      </c>
      <c r="X370" s="27" t="s">
        <v>81</v>
      </c>
      <c r="Y370" s="4" t="str">
        <f t="shared" si="1"/>
        <v>Snam SpAAT MATURITYFIXEDEURSr Unsecured</v>
      </c>
      <c r="Z370" s="4" t="str">
        <f>IFERROR(__xludf.DUMMYFUNCTION("FILTER(SLBs!$A$2:$A$293,SLBs!$AK$2:$AK$293=Y370)"),"#N/A")</f>
        <v>#N/A</v>
      </c>
    </row>
    <row r="371">
      <c r="A371" s="8">
        <v>370.0</v>
      </c>
      <c r="B371" s="27" t="s">
        <v>1479</v>
      </c>
      <c r="C371" s="27" t="s">
        <v>1482</v>
      </c>
      <c r="D371" s="27" t="s">
        <v>52</v>
      </c>
      <c r="E371" s="34">
        <v>1591.0</v>
      </c>
      <c r="F371" s="27" t="s">
        <v>41</v>
      </c>
      <c r="G371" s="27" t="s">
        <v>2869</v>
      </c>
      <c r="H371" s="31" t="s">
        <v>2870</v>
      </c>
      <c r="I371" s="27" t="s">
        <v>2871</v>
      </c>
      <c r="J371" s="27" t="s">
        <v>100</v>
      </c>
      <c r="K371" s="27" t="s">
        <v>51</v>
      </c>
      <c r="L371" s="32">
        <v>9.497925E8</v>
      </c>
      <c r="M371" s="27" t="s">
        <v>47</v>
      </c>
      <c r="N371" s="27" t="s">
        <v>1777</v>
      </c>
      <c r="O371" s="27" t="s">
        <v>41</v>
      </c>
      <c r="P371" s="33">
        <v>41934.0</v>
      </c>
      <c r="Q371" s="32" t="s">
        <v>1782</v>
      </c>
      <c r="R371" s="33">
        <v>45037.0</v>
      </c>
      <c r="S371" s="27" t="s">
        <v>46</v>
      </c>
      <c r="T371" s="27" t="s">
        <v>49</v>
      </c>
      <c r="U371" s="27" t="s">
        <v>142</v>
      </c>
      <c r="V371" s="27" t="s">
        <v>48</v>
      </c>
      <c r="W371" s="27" t="s">
        <v>3712</v>
      </c>
      <c r="X371" s="27" t="s">
        <v>81</v>
      </c>
      <c r="Y371" s="4" t="str">
        <f t="shared" si="1"/>
        <v>Snam SpAAT MATURITYFIXEDEURSr Unsecured</v>
      </c>
      <c r="Z371" s="4" t="str">
        <f>IFERROR(__xludf.DUMMYFUNCTION("FILTER(SLBs!$A$2:$A$293,SLBs!$AK$2:$AK$293=Y371)"),"#N/A")</f>
        <v>#N/A</v>
      </c>
    </row>
    <row r="372">
      <c r="A372" s="8">
        <v>371.0</v>
      </c>
      <c r="B372" s="8" t="s">
        <v>1479</v>
      </c>
      <c r="C372" s="8" t="s">
        <v>1482</v>
      </c>
      <c r="D372" s="8" t="s">
        <v>52</v>
      </c>
      <c r="E372" s="8" t="s">
        <v>81</v>
      </c>
      <c r="F372" s="8" t="s">
        <v>41</v>
      </c>
      <c r="G372" s="8" t="s">
        <v>3030</v>
      </c>
      <c r="H372" s="31" t="s">
        <v>3031</v>
      </c>
      <c r="I372" s="8" t="s">
        <v>3032</v>
      </c>
      <c r="J372" s="8" t="s">
        <v>100</v>
      </c>
      <c r="K372" s="8" t="s">
        <v>51</v>
      </c>
      <c r="L372" s="6">
        <v>8.044275E8</v>
      </c>
      <c r="M372" s="8" t="s">
        <v>47</v>
      </c>
      <c r="N372" s="8" t="s">
        <v>1777</v>
      </c>
      <c r="O372" s="8" t="s">
        <v>41</v>
      </c>
      <c r="P372" s="23">
        <v>42327.0</v>
      </c>
      <c r="Q372" s="7">
        <v>1375.0</v>
      </c>
      <c r="R372" s="23">
        <v>45249.0</v>
      </c>
      <c r="S372" s="8" t="s">
        <v>46</v>
      </c>
      <c r="T372" s="8" t="s">
        <v>49</v>
      </c>
      <c r="U372" s="8" t="s">
        <v>142</v>
      </c>
      <c r="V372" s="8" t="s">
        <v>48</v>
      </c>
      <c r="W372" s="8" t="s">
        <v>3713</v>
      </c>
      <c r="X372" s="8" t="s">
        <v>81</v>
      </c>
      <c r="Y372" s="4" t="str">
        <f t="shared" si="1"/>
        <v>Snam SpAAT MATURITYFIXEDEURSr Unsecured</v>
      </c>
      <c r="Z372" s="4" t="str">
        <f>IFERROR(__xludf.DUMMYFUNCTION("FILTER(SLBs!$A$2:$A$293,SLBs!$AK$2:$AK$293=Y372)"),"#N/A")</f>
        <v>#N/A</v>
      </c>
    </row>
    <row r="373">
      <c r="A373" s="8">
        <v>372.0</v>
      </c>
      <c r="B373" s="8" t="s">
        <v>1479</v>
      </c>
      <c r="C373" s="8" t="s">
        <v>1482</v>
      </c>
      <c r="D373" s="8" t="s">
        <v>52</v>
      </c>
      <c r="E373" s="8" t="s">
        <v>81</v>
      </c>
      <c r="F373" s="8" t="s">
        <v>41</v>
      </c>
      <c r="G373" s="8" t="s">
        <v>3081</v>
      </c>
      <c r="H373" s="31" t="s">
        <v>3082</v>
      </c>
      <c r="I373" s="8" t="s">
        <v>3083</v>
      </c>
      <c r="J373" s="8" t="s">
        <v>100</v>
      </c>
      <c r="K373" s="8" t="s">
        <v>51</v>
      </c>
      <c r="L373" s="6">
        <v>1.3613625E9</v>
      </c>
      <c r="M373" s="8" t="s">
        <v>47</v>
      </c>
      <c r="N373" s="8" t="s">
        <v>1777</v>
      </c>
      <c r="O373" s="8" t="s">
        <v>41</v>
      </c>
      <c r="P373" s="23">
        <v>42668.0</v>
      </c>
      <c r="Q373" s="7">
        <v>875.0</v>
      </c>
      <c r="R373" s="23">
        <v>46320.0</v>
      </c>
      <c r="S373" s="8" t="s">
        <v>46</v>
      </c>
      <c r="T373" s="8" t="s">
        <v>49</v>
      </c>
      <c r="U373" s="8" t="s">
        <v>142</v>
      </c>
      <c r="V373" s="8" t="s">
        <v>48</v>
      </c>
      <c r="W373" s="8" t="s">
        <v>3714</v>
      </c>
      <c r="X373" s="7">
        <v>3302.0</v>
      </c>
      <c r="Y373" s="4" t="str">
        <f t="shared" si="1"/>
        <v>Snam SpAAT MATURITYFIXEDEURSr Unsecured</v>
      </c>
      <c r="Z373" s="4" t="str">
        <f>IFERROR(__xludf.DUMMYFUNCTION("FILTER(SLBs!$A$2:$A$293,SLBs!$AK$2:$AK$293=Y373)"),"#N/A")</f>
        <v>#N/A</v>
      </c>
    </row>
    <row r="374">
      <c r="A374" s="8">
        <v>373.0</v>
      </c>
      <c r="B374" s="8" t="s">
        <v>1479</v>
      </c>
      <c r="C374" s="8" t="s">
        <v>1482</v>
      </c>
      <c r="D374" s="8" t="s">
        <v>52</v>
      </c>
      <c r="E374" s="8" t="s">
        <v>81</v>
      </c>
      <c r="F374" s="8" t="s">
        <v>41</v>
      </c>
      <c r="G374" s="8" t="s">
        <v>3247</v>
      </c>
      <c r="H374" s="31" t="s">
        <v>3248</v>
      </c>
      <c r="I374" s="8" t="s">
        <v>3249</v>
      </c>
      <c r="J374" s="8" t="s">
        <v>100</v>
      </c>
      <c r="K374" s="8" t="s">
        <v>51</v>
      </c>
      <c r="L374" s="6">
        <v>7.74753E8</v>
      </c>
      <c r="M374" s="8" t="s">
        <v>47</v>
      </c>
      <c r="N374" s="8" t="s">
        <v>1777</v>
      </c>
      <c r="O374" s="8" t="s">
        <v>41</v>
      </c>
      <c r="P374" s="23">
        <v>43720.0</v>
      </c>
      <c r="Q374" s="6">
        <v>0.0</v>
      </c>
      <c r="R374" s="23">
        <v>45424.0</v>
      </c>
      <c r="S374" s="8" t="s">
        <v>98</v>
      </c>
      <c r="T374" s="8" t="s">
        <v>49</v>
      </c>
      <c r="U374" s="8" t="s">
        <v>44</v>
      </c>
      <c r="V374" s="8" t="s">
        <v>48</v>
      </c>
      <c r="W374" s="8" t="s">
        <v>3715</v>
      </c>
      <c r="X374" s="7">
        <v>7904.0</v>
      </c>
      <c r="Y374" s="4" t="str">
        <f t="shared" si="1"/>
        <v>Snam SpACALLABLEFIXEDEURSr Unsecured</v>
      </c>
      <c r="Z374" s="4" t="str">
        <f>IFERROR(__xludf.DUMMYFUNCTION("FILTER(SLBs!$A$2:$A$293,SLBs!$AK$2:$AK$293=Y374)"),"#REF!")</f>
        <v>#REF!</v>
      </c>
    </row>
    <row r="375">
      <c r="A375" s="8">
        <v>374.0</v>
      </c>
      <c r="B375" s="8" t="s">
        <v>1479</v>
      </c>
      <c r="C375" s="8" t="s">
        <v>1482</v>
      </c>
      <c r="D375" s="8" t="s">
        <v>52</v>
      </c>
      <c r="E375" s="8" t="s">
        <v>81</v>
      </c>
      <c r="F375" s="8" t="s">
        <v>41</v>
      </c>
      <c r="G375" s="8" t="s">
        <v>3251</v>
      </c>
      <c r="H375" s="31" t="s">
        <v>3252</v>
      </c>
      <c r="I375" s="8" t="s">
        <v>3253</v>
      </c>
      <c r="J375" s="8" t="s">
        <v>100</v>
      </c>
      <c r="K375" s="8" t="s">
        <v>51</v>
      </c>
      <c r="L375" s="6">
        <v>6.64074E8</v>
      </c>
      <c r="M375" s="8" t="s">
        <v>47</v>
      </c>
      <c r="N375" s="8" t="s">
        <v>1777</v>
      </c>
      <c r="O375" s="8" t="s">
        <v>41</v>
      </c>
      <c r="P375" s="23">
        <v>43720.0</v>
      </c>
      <c r="Q375" s="6">
        <v>1.0</v>
      </c>
      <c r="R375" s="23">
        <v>49199.0</v>
      </c>
      <c r="S375" s="8" t="s">
        <v>46</v>
      </c>
      <c r="T375" s="8" t="s">
        <v>49</v>
      </c>
      <c r="U375" s="8" t="s">
        <v>44</v>
      </c>
      <c r="V375" s="8" t="s">
        <v>48</v>
      </c>
      <c r="W375" s="8" t="s">
        <v>3716</v>
      </c>
      <c r="X375" s="7">
        <v>7904.0</v>
      </c>
      <c r="Y375" s="4" t="str">
        <f t="shared" si="1"/>
        <v>Snam SpACALLABLEFIXEDEURSr Unsecured</v>
      </c>
      <c r="Z375" s="4" t="str">
        <f>IFERROR(__xludf.DUMMYFUNCTION("FILTER(SLBs!$A$2:$A$293,SLBs!$AK$2:$AK$293=Y375)"),"#REF!")</f>
        <v>#REF!</v>
      </c>
    </row>
    <row r="376">
      <c r="A376" s="8">
        <v>375.0</v>
      </c>
      <c r="B376" s="8" t="s">
        <v>1479</v>
      </c>
      <c r="C376" s="8" t="s">
        <v>1482</v>
      </c>
      <c r="D376" s="8" t="s">
        <v>52</v>
      </c>
      <c r="E376" s="8" t="s">
        <v>81</v>
      </c>
      <c r="F376" s="8" t="s">
        <v>41</v>
      </c>
      <c r="G376" s="8" t="s">
        <v>3318</v>
      </c>
      <c r="H376" s="31" t="s">
        <v>3319</v>
      </c>
      <c r="I376" s="8" t="s">
        <v>3320</v>
      </c>
      <c r="J376" s="8" t="s">
        <v>100</v>
      </c>
      <c r="K376" s="8" t="s">
        <v>51</v>
      </c>
      <c r="L376" s="6">
        <v>2.835E8</v>
      </c>
      <c r="M376" s="8" t="s">
        <v>47</v>
      </c>
      <c r="N376" s="8" t="s">
        <v>1777</v>
      </c>
      <c r="O376" s="8" t="s">
        <v>41</v>
      </c>
      <c r="P376" s="23">
        <v>43623.0</v>
      </c>
      <c r="Q376" s="7">
        <v>1625.0</v>
      </c>
      <c r="R376" s="23">
        <v>47490.0</v>
      </c>
      <c r="S376" s="8" t="s">
        <v>46</v>
      </c>
      <c r="T376" s="8" t="s">
        <v>49</v>
      </c>
      <c r="U376" s="8" t="s">
        <v>44</v>
      </c>
      <c r="V376" s="8" t="s">
        <v>48</v>
      </c>
      <c r="W376" s="8" t="s">
        <v>3717</v>
      </c>
      <c r="X376" s="7">
        <v>6806.0</v>
      </c>
      <c r="Y376" s="4" t="str">
        <f t="shared" si="1"/>
        <v>Snam SpACALLABLEFIXEDEURSr Unsecured</v>
      </c>
      <c r="Z376" s="4" t="str">
        <f>IFERROR(__xludf.DUMMYFUNCTION("FILTER(SLBs!$A$2:$A$293,SLBs!$AK$2:$AK$293=Y376)"),"#REF!")</f>
        <v>#REF!</v>
      </c>
    </row>
    <row r="377">
      <c r="A377" s="8">
        <v>376.0</v>
      </c>
      <c r="B377" s="8" t="s">
        <v>1421</v>
      </c>
      <c r="C377" s="8" t="s">
        <v>1424</v>
      </c>
      <c r="D377" s="8" t="s">
        <v>52</v>
      </c>
      <c r="E377" s="8" t="s">
        <v>81</v>
      </c>
      <c r="F377" s="8" t="s">
        <v>198</v>
      </c>
      <c r="G377" s="8" t="s">
        <v>2156</v>
      </c>
      <c r="H377" s="31" t="s">
        <v>2157</v>
      </c>
      <c r="I377" s="8" t="s">
        <v>2158</v>
      </c>
      <c r="J377" s="8" t="s">
        <v>50</v>
      </c>
      <c r="K377" s="8" t="s">
        <v>51</v>
      </c>
      <c r="L377" s="6">
        <v>1.74369E8</v>
      </c>
      <c r="M377" s="8" t="s">
        <v>47</v>
      </c>
      <c r="N377" s="8" t="s">
        <v>1777</v>
      </c>
      <c r="O377" s="8" t="s">
        <v>198</v>
      </c>
      <c r="P377" s="23">
        <v>43349.0</v>
      </c>
      <c r="Q377" s="7">
        <v>2875.0</v>
      </c>
      <c r="R377" s="23">
        <v>45175.0</v>
      </c>
      <c r="S377" s="8" t="s">
        <v>46</v>
      </c>
      <c r="T377" s="8" t="s">
        <v>81</v>
      </c>
      <c r="U377" s="8" t="s">
        <v>142</v>
      </c>
      <c r="V377" s="8" t="s">
        <v>48</v>
      </c>
      <c r="W377" s="8" t="s">
        <v>3718</v>
      </c>
      <c r="X377" s="6" t="s">
        <v>3719</v>
      </c>
      <c r="Y377" s="4" t="str">
        <f t="shared" si="1"/>
        <v>SSAB ABAT MATURITYFIXEDEURSr Unsecured</v>
      </c>
      <c r="Z377" s="4" t="str">
        <f>IFERROR(__xludf.DUMMYFUNCTION("FILTER(SLBs!$A$2:$A$293,SLBs!$AK$2:$AK$293=Y377)"),"#N/A")</f>
        <v>#N/A</v>
      </c>
    </row>
    <row r="378">
      <c r="A378" s="8">
        <v>377.0</v>
      </c>
      <c r="B378" s="8" t="s">
        <v>1421</v>
      </c>
      <c r="C378" s="8" t="s">
        <v>1424</v>
      </c>
      <c r="D378" s="8" t="s">
        <v>52</v>
      </c>
      <c r="E378" s="8" t="s">
        <v>81</v>
      </c>
      <c r="F378" s="8" t="s">
        <v>198</v>
      </c>
      <c r="G378" s="8" t="s">
        <v>2329</v>
      </c>
      <c r="H378" s="31" t="s">
        <v>2330</v>
      </c>
      <c r="I378" s="8" t="s">
        <v>2331</v>
      </c>
      <c r="J378" s="8" t="s">
        <v>50</v>
      </c>
      <c r="K378" s="8" t="s">
        <v>51</v>
      </c>
      <c r="L378" s="6">
        <v>6.4815E7</v>
      </c>
      <c r="M378" s="8" t="s">
        <v>47</v>
      </c>
      <c r="N378" s="8" t="s">
        <v>98</v>
      </c>
      <c r="O378" s="8" t="s">
        <v>198</v>
      </c>
      <c r="P378" s="23">
        <v>43642.0</v>
      </c>
      <c r="Q378" s="6" t="s">
        <v>2332</v>
      </c>
      <c r="R378" s="23">
        <v>45469.0</v>
      </c>
      <c r="S378" s="8" t="s">
        <v>46</v>
      </c>
      <c r="T378" s="8" t="s">
        <v>81</v>
      </c>
      <c r="U378" s="8" t="s">
        <v>142</v>
      </c>
      <c r="V378" s="8" t="s">
        <v>201</v>
      </c>
      <c r="W378" s="8" t="s">
        <v>3720</v>
      </c>
      <c r="X378" s="7">
        <v>7303.0</v>
      </c>
      <c r="Y378" s="4" t="str">
        <f t="shared" si="1"/>
        <v>SSAB ABAT MATURITYFIXEDSEKSr Unsecured</v>
      </c>
      <c r="Z378" s="4" t="str">
        <f>IFERROR(__xludf.DUMMYFUNCTION("FILTER(SLBs!$A$2:$A$293,SLBs!$AK$2:$AK$293=Y378)"),"#N/A")</f>
        <v>#N/A</v>
      </c>
    </row>
    <row r="379">
      <c r="A379" s="8">
        <v>378.0</v>
      </c>
      <c r="B379" s="8" t="s">
        <v>1421</v>
      </c>
      <c r="C379" s="8" t="s">
        <v>1424</v>
      </c>
      <c r="D379" s="8" t="s">
        <v>202</v>
      </c>
      <c r="E379" s="8" t="s">
        <v>81</v>
      </c>
      <c r="F379" s="8" t="s">
        <v>198</v>
      </c>
      <c r="G379" s="8" t="s">
        <v>2333</v>
      </c>
      <c r="H379" s="31" t="s">
        <v>2334</v>
      </c>
      <c r="I379" s="8" t="s">
        <v>2335</v>
      </c>
      <c r="J379" s="8" t="s">
        <v>50</v>
      </c>
      <c r="K379" s="8" t="s">
        <v>159</v>
      </c>
      <c r="L379" s="6">
        <v>1.51235E8</v>
      </c>
      <c r="M379" s="8" t="s">
        <v>47</v>
      </c>
      <c r="N379" s="8" t="s">
        <v>98</v>
      </c>
      <c r="O379" s="8" t="s">
        <v>198</v>
      </c>
      <c r="P379" s="23">
        <v>43642.0</v>
      </c>
      <c r="Q379" s="7">
        <v>2763.0</v>
      </c>
      <c r="R379" s="23">
        <v>45469.0</v>
      </c>
      <c r="S379" s="8" t="s">
        <v>46</v>
      </c>
      <c r="T379" s="8" t="s">
        <v>81</v>
      </c>
      <c r="U379" s="8" t="s">
        <v>142</v>
      </c>
      <c r="V379" s="8" t="s">
        <v>201</v>
      </c>
      <c r="W379" s="8" t="s">
        <v>3721</v>
      </c>
      <c r="X379" s="7">
        <v>7303.0</v>
      </c>
      <c r="Y379" s="4" t="str">
        <f t="shared" si="1"/>
        <v>SSAB ABAT MATURITYFLOATINGSEKSr Unsecured</v>
      </c>
      <c r="Z379" s="4">
        <f>IFERROR(__xludf.DUMMYFUNCTION("FILTER(SLBs!$A$2:$A$293,SLBs!$AK$2:$AK$293=Y379)"),230.0)</f>
        <v>230</v>
      </c>
    </row>
    <row r="380">
      <c r="A380" s="8">
        <v>379.0</v>
      </c>
      <c r="B380" s="27" t="s">
        <v>1421</v>
      </c>
      <c r="C380" s="27" t="s">
        <v>1424</v>
      </c>
      <c r="D380" s="27" t="s">
        <v>202</v>
      </c>
      <c r="E380" s="27" t="s">
        <v>81</v>
      </c>
      <c r="F380" s="27" t="s">
        <v>198</v>
      </c>
      <c r="G380" s="27" t="s">
        <v>2821</v>
      </c>
      <c r="H380" s="31" t="s">
        <v>2822</v>
      </c>
      <c r="I380" s="27" t="s">
        <v>2823</v>
      </c>
      <c r="J380" s="27" t="s">
        <v>50</v>
      </c>
      <c r="K380" s="27" t="s">
        <v>1573</v>
      </c>
      <c r="L380" s="32">
        <v>5.0E7</v>
      </c>
      <c r="M380" s="27" t="s">
        <v>319</v>
      </c>
      <c r="N380" s="27" t="s">
        <v>1777</v>
      </c>
      <c r="O380" s="27" t="s">
        <v>198</v>
      </c>
      <c r="P380" s="33">
        <v>41724.0</v>
      </c>
      <c r="Q380" s="32" t="s">
        <v>2824</v>
      </c>
      <c r="R380" s="33">
        <v>49035.0</v>
      </c>
      <c r="S380" s="27" t="s">
        <v>98</v>
      </c>
      <c r="T380" s="27" t="s">
        <v>178</v>
      </c>
      <c r="U380" s="27" t="s">
        <v>142</v>
      </c>
      <c r="V380" s="27" t="s">
        <v>116</v>
      </c>
      <c r="W380" s="27" t="s">
        <v>3722</v>
      </c>
      <c r="X380" s="27" t="s">
        <v>81</v>
      </c>
      <c r="Y380" s="4" t="str">
        <f t="shared" si="1"/>
        <v>SSAB ABAT MATURITYVARIABLEUSDSecured</v>
      </c>
      <c r="Z380" s="4" t="str">
        <f>IFERROR(__xludf.DUMMYFUNCTION("FILTER(SLBs!$A$2:$A$293,SLBs!$AK$2:$AK$293=Y380)"),"#N/A")</f>
        <v>#N/A</v>
      </c>
    </row>
    <row r="381">
      <c r="A381" s="8">
        <v>380.0</v>
      </c>
      <c r="B381" s="8" t="s">
        <v>1421</v>
      </c>
      <c r="C381" s="8" t="s">
        <v>1424</v>
      </c>
      <c r="D381" s="8" t="s">
        <v>202</v>
      </c>
      <c r="E381" s="8" t="s">
        <v>81</v>
      </c>
      <c r="F381" s="8" t="s">
        <v>198</v>
      </c>
      <c r="G381" s="8" t="s">
        <v>3084</v>
      </c>
      <c r="H381" s="31" t="s">
        <v>3085</v>
      </c>
      <c r="I381" s="8" t="s">
        <v>3086</v>
      </c>
      <c r="J381" s="8" t="s">
        <v>50</v>
      </c>
      <c r="K381" s="8" t="s">
        <v>1573</v>
      </c>
      <c r="L381" s="6">
        <v>5.0E7</v>
      </c>
      <c r="M381" s="8" t="s">
        <v>319</v>
      </c>
      <c r="N381" s="8" t="s">
        <v>1777</v>
      </c>
      <c r="O381" s="8" t="s">
        <v>198</v>
      </c>
      <c r="P381" s="23">
        <v>42235.0</v>
      </c>
      <c r="Q381" s="6" t="s">
        <v>2824</v>
      </c>
      <c r="R381" s="23">
        <v>49522.0</v>
      </c>
      <c r="S381" s="8" t="s">
        <v>383</v>
      </c>
      <c r="T381" s="8" t="s">
        <v>178</v>
      </c>
      <c r="U381" s="8" t="s">
        <v>3087</v>
      </c>
      <c r="V381" s="8" t="s">
        <v>116</v>
      </c>
      <c r="W381" s="8" t="s">
        <v>3723</v>
      </c>
      <c r="X381" s="8" t="s">
        <v>81</v>
      </c>
      <c r="Y381" s="4" t="str">
        <f t="shared" si="1"/>
        <v>SSAB ABCALL/PUTVARIABLEUSDSecured</v>
      </c>
      <c r="Z381" s="4" t="str">
        <f>IFERROR(__xludf.DUMMYFUNCTION("FILTER(SLBs!$A$2:$A$293,SLBs!$AK$2:$AK$293=Y381)"),"#N/A")</f>
        <v>#N/A</v>
      </c>
    </row>
    <row r="382">
      <c r="A382" s="8">
        <v>381.0</v>
      </c>
      <c r="B382" s="8" t="s">
        <v>1493</v>
      </c>
      <c r="C382" s="8" t="s">
        <v>1496</v>
      </c>
      <c r="D382" s="8" t="s">
        <v>118</v>
      </c>
      <c r="E382" s="7">
        <v>7375.0</v>
      </c>
      <c r="F382" s="8" t="s">
        <v>112</v>
      </c>
      <c r="G382" s="8" t="s">
        <v>1808</v>
      </c>
      <c r="H382" s="31" t="s">
        <v>1809</v>
      </c>
      <c r="I382" s="8" t="s">
        <v>1810</v>
      </c>
      <c r="J382" s="8" t="s">
        <v>50</v>
      </c>
      <c r="K382" s="8" t="s">
        <v>51</v>
      </c>
      <c r="L382" s="6">
        <v>1.25E9</v>
      </c>
      <c r="M382" s="8" t="s">
        <v>47</v>
      </c>
      <c r="N382" s="8" t="s">
        <v>1812</v>
      </c>
      <c r="O382" s="8" t="s">
        <v>362</v>
      </c>
      <c r="P382" s="23">
        <v>42810.0</v>
      </c>
      <c r="Q382" s="6">
        <v>7.0</v>
      </c>
      <c r="R382" s="23">
        <v>53767.0</v>
      </c>
      <c r="S382" s="8" t="s">
        <v>115</v>
      </c>
      <c r="T382" s="8" t="s">
        <v>72</v>
      </c>
      <c r="U382" s="8" t="s">
        <v>44</v>
      </c>
      <c r="V382" s="8" t="s">
        <v>116</v>
      </c>
      <c r="W382" s="8" t="s">
        <v>3724</v>
      </c>
      <c r="X382" s="7">
        <v>4323.0</v>
      </c>
      <c r="Y382" s="4" t="str">
        <f t="shared" si="1"/>
        <v>Suzano Austria GmbHCALLABLEFIXEDUSDSr Unsecured</v>
      </c>
      <c r="Z382" s="4" t="str">
        <f>IFERROR(__xludf.DUMMYFUNCTION("FILTER(SLBs!$A$2:$A$293,SLBs!$AK$2:$AK$293=Y382)"),"#REF!")</f>
        <v>#REF!</v>
      </c>
    </row>
    <row r="383">
      <c r="A383" s="8">
        <v>382.0</v>
      </c>
      <c r="B383" s="8" t="s">
        <v>1493</v>
      </c>
      <c r="C383" s="8" t="s">
        <v>1496</v>
      </c>
      <c r="D383" s="8" t="s">
        <v>118</v>
      </c>
      <c r="E383" s="7">
        <v>7375.0</v>
      </c>
      <c r="F383" s="8" t="s">
        <v>112</v>
      </c>
      <c r="G383" s="8" t="s">
        <v>1817</v>
      </c>
      <c r="H383" s="31" t="s">
        <v>1818</v>
      </c>
      <c r="I383" s="8" t="s">
        <v>1819</v>
      </c>
      <c r="J383" s="8" t="s">
        <v>50</v>
      </c>
      <c r="K383" s="8" t="s">
        <v>51</v>
      </c>
      <c r="L383" s="6">
        <v>1.25E9</v>
      </c>
      <c r="M383" s="8" t="s">
        <v>47</v>
      </c>
      <c r="N383" s="8" t="s">
        <v>1812</v>
      </c>
      <c r="O383" s="8" t="s">
        <v>362</v>
      </c>
      <c r="P383" s="23">
        <v>42810.0</v>
      </c>
      <c r="Q383" s="6">
        <v>7.0</v>
      </c>
      <c r="R383" s="23">
        <v>53767.0</v>
      </c>
      <c r="S383" s="8" t="s">
        <v>125</v>
      </c>
      <c r="T383" s="8" t="s">
        <v>72</v>
      </c>
      <c r="U383" s="8" t="s">
        <v>44</v>
      </c>
      <c r="V383" s="8" t="s">
        <v>116</v>
      </c>
      <c r="W383" s="8" t="s">
        <v>3725</v>
      </c>
      <c r="X383" s="7">
        <v>4323.0</v>
      </c>
      <c r="Y383" s="4" t="str">
        <f t="shared" si="1"/>
        <v>Suzano Austria GmbHCALLABLEFIXEDUSDSr Unsecured</v>
      </c>
      <c r="Z383" s="4" t="str">
        <f>IFERROR(__xludf.DUMMYFUNCTION("FILTER(SLBs!$A$2:$A$293,SLBs!$AK$2:$AK$293=Y383)"),"#REF!")</f>
        <v>#REF!</v>
      </c>
    </row>
    <row r="384">
      <c r="A384" s="8">
        <v>383.0</v>
      </c>
      <c r="B384" s="8" t="s">
        <v>1493</v>
      </c>
      <c r="C384" s="8" t="s">
        <v>1496</v>
      </c>
      <c r="D384" s="8" t="s">
        <v>118</v>
      </c>
      <c r="E384" s="7">
        <v>6125.0</v>
      </c>
      <c r="F384" s="8" t="s">
        <v>112</v>
      </c>
      <c r="G384" s="8" t="s">
        <v>2213</v>
      </c>
      <c r="H384" s="31" t="s">
        <v>2214</v>
      </c>
      <c r="I384" s="8" t="s">
        <v>2215</v>
      </c>
      <c r="J384" s="8" t="s">
        <v>50</v>
      </c>
      <c r="K384" s="8" t="s">
        <v>51</v>
      </c>
      <c r="L384" s="6">
        <v>1.75E9</v>
      </c>
      <c r="M384" s="8" t="s">
        <v>47</v>
      </c>
      <c r="N384" s="8" t="s">
        <v>1812</v>
      </c>
      <c r="O384" s="8" t="s">
        <v>362</v>
      </c>
      <c r="P384" s="23">
        <v>43363.0</v>
      </c>
      <c r="Q384" s="6">
        <v>6.0</v>
      </c>
      <c r="R384" s="23">
        <v>47133.0</v>
      </c>
      <c r="S384" s="8" t="s">
        <v>115</v>
      </c>
      <c r="T384" s="8" t="s">
        <v>72</v>
      </c>
      <c r="U384" s="8" t="s">
        <v>44</v>
      </c>
      <c r="V384" s="8" t="s">
        <v>116</v>
      </c>
      <c r="W384" s="8" t="s">
        <v>3726</v>
      </c>
      <c r="X384" s="7">
        <v>5556.0</v>
      </c>
      <c r="Y384" s="4" t="str">
        <f t="shared" si="1"/>
        <v>Suzano Austria GmbHCALLABLEFIXEDUSDSr Unsecured</v>
      </c>
      <c r="Z384" s="4" t="str">
        <f>IFERROR(__xludf.DUMMYFUNCTION("FILTER(SLBs!$A$2:$A$293,SLBs!$AK$2:$AK$293=Y384)"),"#REF!")</f>
        <v>#REF!</v>
      </c>
    </row>
    <row r="385">
      <c r="A385" s="8">
        <v>384.0</v>
      </c>
      <c r="B385" s="8" t="s">
        <v>1493</v>
      </c>
      <c r="C385" s="8" t="s">
        <v>1496</v>
      </c>
      <c r="D385" s="8" t="s">
        <v>118</v>
      </c>
      <c r="E385" s="7">
        <v>6125.0</v>
      </c>
      <c r="F385" s="8" t="s">
        <v>112</v>
      </c>
      <c r="G385" s="8" t="s">
        <v>2217</v>
      </c>
      <c r="H385" s="31" t="s">
        <v>2218</v>
      </c>
      <c r="I385" s="8" t="s">
        <v>2219</v>
      </c>
      <c r="J385" s="8" t="s">
        <v>50</v>
      </c>
      <c r="K385" s="8" t="s">
        <v>51</v>
      </c>
      <c r="L385" s="6">
        <v>1.75E9</v>
      </c>
      <c r="M385" s="8" t="s">
        <v>47</v>
      </c>
      <c r="N385" s="8" t="s">
        <v>1812</v>
      </c>
      <c r="O385" s="8" t="s">
        <v>362</v>
      </c>
      <c r="P385" s="23">
        <v>43363.0</v>
      </c>
      <c r="Q385" s="6">
        <v>6.0</v>
      </c>
      <c r="R385" s="23">
        <v>47133.0</v>
      </c>
      <c r="S385" s="8" t="s">
        <v>125</v>
      </c>
      <c r="T385" s="8" t="s">
        <v>72</v>
      </c>
      <c r="U385" s="8" t="s">
        <v>44</v>
      </c>
      <c r="V385" s="8" t="s">
        <v>116</v>
      </c>
      <c r="W385" s="8" t="s">
        <v>3727</v>
      </c>
      <c r="X385" s="7">
        <v>5556.0</v>
      </c>
      <c r="Y385" s="4" t="str">
        <f t="shared" si="1"/>
        <v>Suzano Austria GmbHCALLABLEFIXEDUSDSr Unsecured</v>
      </c>
      <c r="Z385" s="4" t="str">
        <f>IFERROR(__xludf.DUMMYFUNCTION("FILTER(SLBs!$A$2:$A$293,SLBs!$AK$2:$AK$293=Y385)"),"#REF!")</f>
        <v>#REF!</v>
      </c>
    </row>
    <row r="386">
      <c r="A386" s="8">
        <v>385.0</v>
      </c>
      <c r="B386" s="8" t="s">
        <v>1493</v>
      </c>
      <c r="C386" s="8" t="s">
        <v>1496</v>
      </c>
      <c r="D386" s="8" t="s">
        <v>118</v>
      </c>
      <c r="E386" s="8" t="s">
        <v>81</v>
      </c>
      <c r="F386" s="8" t="s">
        <v>112</v>
      </c>
      <c r="G386" s="8" t="s">
        <v>2345</v>
      </c>
      <c r="H386" s="31" t="s">
        <v>2346</v>
      </c>
      <c r="I386" s="8" t="s">
        <v>2347</v>
      </c>
      <c r="J386" s="8" t="s">
        <v>50</v>
      </c>
      <c r="K386" s="8" t="s">
        <v>51</v>
      </c>
      <c r="L386" s="6">
        <v>1.74816E9</v>
      </c>
      <c r="M386" s="8" t="s">
        <v>47</v>
      </c>
      <c r="N386" s="8" t="s">
        <v>1812</v>
      </c>
      <c r="O386" s="8" t="s">
        <v>362</v>
      </c>
      <c r="P386" s="23">
        <v>43691.0</v>
      </c>
      <c r="Q386" s="6">
        <v>6.0</v>
      </c>
      <c r="R386" s="23">
        <v>47133.0</v>
      </c>
      <c r="S386" s="8" t="s">
        <v>98</v>
      </c>
      <c r="T386" s="8" t="s">
        <v>72</v>
      </c>
      <c r="U386" s="8" t="s">
        <v>44</v>
      </c>
      <c r="V386" s="8" t="s">
        <v>116</v>
      </c>
      <c r="W386" s="8" t="s">
        <v>3728</v>
      </c>
      <c r="X386" s="7">
        <v>8397.0</v>
      </c>
      <c r="Y386" s="4" t="str">
        <f t="shared" si="1"/>
        <v>Suzano Austria GmbHCALLABLEFIXEDUSDSr Unsecured</v>
      </c>
      <c r="Z386" s="4" t="str">
        <f>IFERROR(__xludf.DUMMYFUNCTION("FILTER(SLBs!$A$2:$A$293,SLBs!$AK$2:$AK$293=Y386)"),"#REF!")</f>
        <v>#REF!</v>
      </c>
    </row>
    <row r="387">
      <c r="A387" s="8">
        <v>386.0</v>
      </c>
      <c r="B387" s="8" t="s">
        <v>1493</v>
      </c>
      <c r="C387" s="8" t="s">
        <v>1496</v>
      </c>
      <c r="D387" s="8" t="s">
        <v>118</v>
      </c>
      <c r="E387" s="8" t="s">
        <v>81</v>
      </c>
      <c r="F387" s="8" t="s">
        <v>112</v>
      </c>
      <c r="G387" s="8" t="s">
        <v>2348</v>
      </c>
      <c r="H387" s="31" t="s">
        <v>2349</v>
      </c>
      <c r="I387" s="8" t="s">
        <v>2350</v>
      </c>
      <c r="J387" s="8" t="s">
        <v>50</v>
      </c>
      <c r="K387" s="8" t="s">
        <v>51</v>
      </c>
      <c r="L387" s="6">
        <v>9.99904E8</v>
      </c>
      <c r="M387" s="8" t="s">
        <v>47</v>
      </c>
      <c r="N387" s="8" t="s">
        <v>98</v>
      </c>
      <c r="O387" s="8" t="s">
        <v>362</v>
      </c>
      <c r="P387" s="23">
        <v>43691.0</v>
      </c>
      <c r="Q387" s="6">
        <v>5.0</v>
      </c>
      <c r="R387" s="23">
        <v>47498.0</v>
      </c>
      <c r="S387" s="8" t="s">
        <v>98</v>
      </c>
      <c r="T387" s="8" t="s">
        <v>72</v>
      </c>
      <c r="U387" s="8" t="s">
        <v>44</v>
      </c>
      <c r="V387" s="8" t="s">
        <v>116</v>
      </c>
      <c r="W387" s="8" t="s">
        <v>3729</v>
      </c>
      <c r="X387" s="7">
        <v>8397.0</v>
      </c>
      <c r="Y387" s="4" t="str">
        <f t="shared" si="1"/>
        <v>Suzano Austria GmbHCALLABLEFIXEDUSDSr Unsecured</v>
      </c>
      <c r="Z387" s="4" t="str">
        <f>IFERROR(__xludf.DUMMYFUNCTION("FILTER(SLBs!$A$2:$A$293,SLBs!$AK$2:$AK$293=Y387)"),"#REF!")</f>
        <v>#REF!</v>
      </c>
    </row>
    <row r="388">
      <c r="A388" s="8">
        <v>387.0</v>
      </c>
      <c r="B388" s="8" t="s">
        <v>1493</v>
      </c>
      <c r="C388" s="8" t="s">
        <v>1496</v>
      </c>
      <c r="D388" s="8" t="s">
        <v>118</v>
      </c>
      <c r="E388" s="6" t="s">
        <v>3307</v>
      </c>
      <c r="F388" s="8" t="s">
        <v>112</v>
      </c>
      <c r="G388" s="8" t="s">
        <v>3308</v>
      </c>
      <c r="H388" s="31" t="s">
        <v>3309</v>
      </c>
      <c r="I388" s="8" t="s">
        <v>3310</v>
      </c>
      <c r="J388" s="8" t="s">
        <v>50</v>
      </c>
      <c r="K388" s="8" t="s">
        <v>51</v>
      </c>
      <c r="L388" s="6">
        <v>1.0E9</v>
      </c>
      <c r="M388" s="8" t="s">
        <v>47</v>
      </c>
      <c r="N388" s="8" t="s">
        <v>1812</v>
      </c>
      <c r="O388" s="8" t="s">
        <v>362</v>
      </c>
      <c r="P388" s="23">
        <v>43614.0</v>
      </c>
      <c r="Q388" s="6">
        <v>5.0</v>
      </c>
      <c r="R388" s="23">
        <v>47498.0</v>
      </c>
      <c r="S388" s="8" t="s">
        <v>115</v>
      </c>
      <c r="T388" s="8" t="s">
        <v>72</v>
      </c>
      <c r="U388" s="8" t="s">
        <v>44</v>
      </c>
      <c r="V388" s="8" t="s">
        <v>116</v>
      </c>
      <c r="W388" s="8" t="s">
        <v>3730</v>
      </c>
      <c r="X388" s="7">
        <v>7139.0</v>
      </c>
      <c r="Y388" s="4" t="str">
        <f t="shared" si="1"/>
        <v>Suzano Austria GmbHCALLABLEFIXEDUSDSr Unsecured</v>
      </c>
      <c r="Z388" s="4" t="str">
        <f>IFERROR(__xludf.DUMMYFUNCTION("FILTER(SLBs!$A$2:$A$293,SLBs!$AK$2:$AK$293=Y388)"),"#REF!")</f>
        <v>#REF!</v>
      </c>
    </row>
    <row r="389">
      <c r="A389" s="8">
        <v>388.0</v>
      </c>
      <c r="B389" s="8" t="s">
        <v>1493</v>
      </c>
      <c r="C389" s="8" t="s">
        <v>1496</v>
      </c>
      <c r="D389" s="8" t="s">
        <v>118</v>
      </c>
      <c r="E389" s="6" t="s">
        <v>3307</v>
      </c>
      <c r="F389" s="8" t="s">
        <v>112</v>
      </c>
      <c r="G389" s="8" t="s">
        <v>3311</v>
      </c>
      <c r="H389" s="31" t="s">
        <v>3312</v>
      </c>
      <c r="I389" s="8" t="s">
        <v>3313</v>
      </c>
      <c r="J389" s="8" t="s">
        <v>50</v>
      </c>
      <c r="K389" s="8" t="s">
        <v>51</v>
      </c>
      <c r="L389" s="6">
        <v>1.0E9</v>
      </c>
      <c r="M389" s="8" t="s">
        <v>47</v>
      </c>
      <c r="N389" s="8" t="s">
        <v>1812</v>
      </c>
      <c r="O389" s="8" t="s">
        <v>362</v>
      </c>
      <c r="P389" s="23">
        <v>43614.0</v>
      </c>
      <c r="Q389" s="6">
        <v>5.0</v>
      </c>
      <c r="R389" s="23">
        <v>47498.0</v>
      </c>
      <c r="S389" s="8" t="s">
        <v>125</v>
      </c>
      <c r="T389" s="8" t="s">
        <v>72</v>
      </c>
      <c r="U389" s="8" t="s">
        <v>44</v>
      </c>
      <c r="V389" s="8" t="s">
        <v>116</v>
      </c>
      <c r="W389" s="8" t="s">
        <v>3731</v>
      </c>
      <c r="X389" s="7">
        <v>7139.0</v>
      </c>
      <c r="Y389" s="4" t="str">
        <f t="shared" si="1"/>
        <v>Suzano Austria GmbHCALLABLEFIXEDUSDSr Unsecured</v>
      </c>
      <c r="Z389" s="4" t="str">
        <f>IFERROR(__xludf.DUMMYFUNCTION("FILTER(SLBs!$A$2:$A$293,SLBs!$AK$2:$AK$293=Y389)"),"#REF!")</f>
        <v>#REF!</v>
      </c>
    </row>
    <row r="390">
      <c r="A390" s="8">
        <v>389.0</v>
      </c>
      <c r="B390" s="8" t="s">
        <v>1513</v>
      </c>
      <c r="C390" s="8" t="s">
        <v>1516</v>
      </c>
      <c r="D390" s="8" t="s">
        <v>52</v>
      </c>
      <c r="E390" s="8" t="s">
        <v>81</v>
      </c>
      <c r="F390" s="8" t="s">
        <v>1267</v>
      </c>
      <c r="G390" s="8" t="s">
        <v>1862</v>
      </c>
      <c r="H390" s="31" t="s">
        <v>1863</v>
      </c>
      <c r="I390" s="8" t="s">
        <v>1864</v>
      </c>
      <c r="J390" s="8" t="s">
        <v>50</v>
      </c>
      <c r="K390" s="8" t="s">
        <v>51</v>
      </c>
      <c r="L390" s="6">
        <v>5.6692E8</v>
      </c>
      <c r="M390" s="8" t="s">
        <v>47</v>
      </c>
      <c r="N390" s="8" t="s">
        <v>1812</v>
      </c>
      <c r="O390" s="8" t="s">
        <v>1267</v>
      </c>
      <c r="P390" s="23">
        <v>42921.0</v>
      </c>
      <c r="Q390" s="7">
        <v>2375.0</v>
      </c>
      <c r="R390" s="23">
        <v>46573.0</v>
      </c>
      <c r="S390" s="8" t="s">
        <v>98</v>
      </c>
      <c r="T390" s="8" t="s">
        <v>178</v>
      </c>
      <c r="U390" s="8" t="s">
        <v>142</v>
      </c>
      <c r="V390" s="8" t="s">
        <v>48</v>
      </c>
      <c r="W390" s="8" t="s">
        <v>3732</v>
      </c>
      <c r="X390" s="7">
        <v>3763.0</v>
      </c>
      <c r="Y390" s="4" t="str">
        <f t="shared" si="1"/>
        <v>Tauron Polska Energia SAAT MATURITYFIXEDEURSr Unsecured</v>
      </c>
      <c r="Z390" s="4" t="str">
        <f>IFERROR(__xludf.DUMMYFUNCTION("FILTER(SLBs!$A$2:$A$293,SLBs!$AK$2:$AK$293=Y390)"),"#N/A")</f>
        <v>#N/A</v>
      </c>
    </row>
    <row r="391">
      <c r="A391" s="8">
        <v>390.0</v>
      </c>
      <c r="B391" s="8" t="s">
        <v>1521</v>
      </c>
      <c r="C391" s="8" t="s">
        <v>1524</v>
      </c>
      <c r="D391" s="8" t="s">
        <v>118</v>
      </c>
      <c r="E391" s="6" t="s">
        <v>2011</v>
      </c>
      <c r="F391" s="8" t="s">
        <v>1525</v>
      </c>
      <c r="G391" s="8" t="s">
        <v>2012</v>
      </c>
      <c r="H391" s="31" t="s">
        <v>2013</v>
      </c>
      <c r="I391" s="8" t="s">
        <v>2014</v>
      </c>
      <c r="J391" s="8" t="s">
        <v>50</v>
      </c>
      <c r="K391" s="8" t="s">
        <v>51</v>
      </c>
      <c r="L391" s="6">
        <v>1.113759E9</v>
      </c>
      <c r="M391" s="8" t="s">
        <v>47</v>
      </c>
      <c r="N391" s="8" t="s">
        <v>1812</v>
      </c>
      <c r="O391" s="8" t="s">
        <v>155</v>
      </c>
      <c r="P391" s="23">
        <v>43173.0</v>
      </c>
      <c r="Q391" s="6" t="s">
        <v>2011</v>
      </c>
      <c r="R391" s="23">
        <v>45717.0</v>
      </c>
      <c r="S391" s="8" t="s">
        <v>115</v>
      </c>
      <c r="T391" s="8" t="s">
        <v>404</v>
      </c>
      <c r="U391" s="8" t="s">
        <v>44</v>
      </c>
      <c r="V391" s="8" t="s">
        <v>48</v>
      </c>
      <c r="W391" s="8" t="s">
        <v>3733</v>
      </c>
      <c r="X391" s="6" t="s">
        <v>3734</v>
      </c>
      <c r="Y391" s="4" t="str">
        <f t="shared" si="1"/>
        <v>Teva Pharmaceutical Finance Netherlands II BVCALLABLEFIXEDEURSr Unsecured</v>
      </c>
      <c r="Z391" s="4" t="str">
        <f>IFERROR(__xludf.DUMMYFUNCTION("FILTER(SLBs!$A$2:$A$293,SLBs!$AK$2:$AK$293=Y391)"),"#REF!")</f>
        <v>#REF!</v>
      </c>
    </row>
    <row r="392">
      <c r="A392" s="8">
        <v>391.0</v>
      </c>
      <c r="B392" s="8" t="s">
        <v>1521</v>
      </c>
      <c r="C392" s="8" t="s">
        <v>1524</v>
      </c>
      <c r="D392" s="8" t="s">
        <v>118</v>
      </c>
      <c r="E392" s="6" t="s">
        <v>2011</v>
      </c>
      <c r="F392" s="8" t="s">
        <v>1525</v>
      </c>
      <c r="G392" s="8" t="s">
        <v>2016</v>
      </c>
      <c r="H392" s="31" t="s">
        <v>2017</v>
      </c>
      <c r="I392" s="8" t="s">
        <v>2018</v>
      </c>
      <c r="J392" s="8" t="s">
        <v>50</v>
      </c>
      <c r="K392" s="8" t="s">
        <v>51</v>
      </c>
      <c r="L392" s="6">
        <v>1.113759E9</v>
      </c>
      <c r="M392" s="8" t="s">
        <v>47</v>
      </c>
      <c r="N392" s="8" t="s">
        <v>1812</v>
      </c>
      <c r="O392" s="8" t="s">
        <v>155</v>
      </c>
      <c r="P392" s="23">
        <v>43173.0</v>
      </c>
      <c r="Q392" s="6" t="s">
        <v>2011</v>
      </c>
      <c r="R392" s="23">
        <v>45717.0</v>
      </c>
      <c r="S392" s="8" t="s">
        <v>125</v>
      </c>
      <c r="T392" s="8" t="s">
        <v>404</v>
      </c>
      <c r="U392" s="8" t="s">
        <v>44</v>
      </c>
      <c r="V392" s="8" t="s">
        <v>48</v>
      </c>
      <c r="W392" s="8" t="s">
        <v>3735</v>
      </c>
      <c r="X392" s="6" t="s">
        <v>3734</v>
      </c>
      <c r="Y392" s="4" t="str">
        <f t="shared" si="1"/>
        <v>Teva Pharmaceutical Finance Netherlands II BVCALLABLEFIXEDEURSr Unsecured</v>
      </c>
      <c r="Z392" s="4" t="str">
        <f>IFERROR(__xludf.DUMMYFUNCTION("FILTER(SLBs!$A$2:$A$293,SLBs!$AK$2:$AK$293=Y392)"),"#REF!")</f>
        <v>#REF!</v>
      </c>
    </row>
    <row r="393">
      <c r="A393" s="8">
        <v>392.0</v>
      </c>
      <c r="B393" s="8" t="s">
        <v>1521</v>
      </c>
      <c r="C393" s="8" t="s">
        <v>1524</v>
      </c>
      <c r="D393" s="8" t="s">
        <v>118</v>
      </c>
      <c r="E393" s="8" t="s">
        <v>81</v>
      </c>
      <c r="F393" s="8" t="s">
        <v>1525</v>
      </c>
      <c r="G393" s="8" t="s">
        <v>2064</v>
      </c>
      <c r="H393" s="31" t="s">
        <v>2065</v>
      </c>
      <c r="I393" s="8" t="s">
        <v>2066</v>
      </c>
      <c r="J393" s="8" t="s">
        <v>50</v>
      </c>
      <c r="K393" s="8" t="s">
        <v>51</v>
      </c>
      <c r="L393" s="6">
        <v>1.059816988E9</v>
      </c>
      <c r="M393" s="8" t="s">
        <v>47</v>
      </c>
      <c r="N393" s="8" t="s">
        <v>1812</v>
      </c>
      <c r="O393" s="8" t="s">
        <v>155</v>
      </c>
      <c r="P393" s="23">
        <v>43237.0</v>
      </c>
      <c r="Q393" s="6" t="s">
        <v>2011</v>
      </c>
      <c r="R393" s="23">
        <v>45717.0</v>
      </c>
      <c r="S393" s="8" t="s">
        <v>98</v>
      </c>
      <c r="T393" s="8" t="s">
        <v>404</v>
      </c>
      <c r="U393" s="8" t="s">
        <v>44</v>
      </c>
      <c r="V393" s="8" t="s">
        <v>48</v>
      </c>
      <c r="W393" s="8" t="s">
        <v>3736</v>
      </c>
      <c r="X393" s="7">
        <v>6025.0</v>
      </c>
      <c r="Y393" s="4" t="str">
        <f t="shared" si="1"/>
        <v>Teva Pharmaceutical Finance Netherlands II BVCALLABLEFIXEDEURSr Unsecured</v>
      </c>
      <c r="Z393" s="4" t="str">
        <f>IFERROR(__xludf.DUMMYFUNCTION("FILTER(SLBs!$A$2:$A$293,SLBs!$AK$2:$AK$293=Y393)"),"#REF!")</f>
        <v>#REF!</v>
      </c>
    </row>
    <row r="394">
      <c r="A394" s="8">
        <v>393.0</v>
      </c>
      <c r="B394" s="27" t="s">
        <v>1521</v>
      </c>
      <c r="C394" s="27" t="s">
        <v>1524</v>
      </c>
      <c r="D394" s="27" t="s">
        <v>52</v>
      </c>
      <c r="E394" s="27" t="s">
        <v>81</v>
      </c>
      <c r="F394" s="27" t="s">
        <v>1525</v>
      </c>
      <c r="G394" s="27" t="s">
        <v>2922</v>
      </c>
      <c r="H394" s="31" t="s">
        <v>2923</v>
      </c>
      <c r="I394" s="27" t="s">
        <v>2924</v>
      </c>
      <c r="J394" s="27" t="s">
        <v>50</v>
      </c>
      <c r="K394" s="27" t="s">
        <v>51</v>
      </c>
      <c r="L394" s="32">
        <v>7.50974E8</v>
      </c>
      <c r="M394" s="27" t="s">
        <v>47</v>
      </c>
      <c r="N394" s="27" t="s">
        <v>1777</v>
      </c>
      <c r="O394" s="27" t="s">
        <v>155</v>
      </c>
      <c r="P394" s="33">
        <v>42094.0</v>
      </c>
      <c r="Q394" s="34">
        <v>1875.0</v>
      </c>
      <c r="R394" s="33">
        <v>46477.0</v>
      </c>
      <c r="S394" s="27" t="s">
        <v>98</v>
      </c>
      <c r="T394" s="27" t="s">
        <v>404</v>
      </c>
      <c r="U394" s="27" t="s">
        <v>44</v>
      </c>
      <c r="V394" s="27" t="s">
        <v>48</v>
      </c>
      <c r="W394" s="27" t="s">
        <v>3737</v>
      </c>
      <c r="X394" s="27" t="s">
        <v>81</v>
      </c>
      <c r="Y394" s="4" t="str">
        <f t="shared" si="1"/>
        <v>Teva Pharmaceutical Finance Netherlands II BVCALLABLEFIXEDEURSr Unsecured</v>
      </c>
      <c r="Z394" s="4" t="str">
        <f>IFERROR(__xludf.DUMMYFUNCTION("FILTER(SLBs!$A$2:$A$293,SLBs!$AK$2:$AK$293=Y394)"),"#REF!")</f>
        <v>#REF!</v>
      </c>
    </row>
    <row r="395">
      <c r="A395" s="8">
        <v>394.0</v>
      </c>
      <c r="B395" s="27" t="s">
        <v>1521</v>
      </c>
      <c r="C395" s="27" t="s">
        <v>1524</v>
      </c>
      <c r="D395" s="27" t="s">
        <v>52</v>
      </c>
      <c r="E395" s="27" t="s">
        <v>81</v>
      </c>
      <c r="F395" s="27" t="s">
        <v>1525</v>
      </c>
      <c r="G395" s="27" t="s">
        <v>2926</v>
      </c>
      <c r="H395" s="31" t="s">
        <v>2927</v>
      </c>
      <c r="I395" s="27" t="s">
        <v>2928</v>
      </c>
      <c r="J395" s="27" t="s">
        <v>50</v>
      </c>
      <c r="K395" s="27" t="s">
        <v>51</v>
      </c>
      <c r="L395" s="32">
        <v>1.394666E9</v>
      </c>
      <c r="M395" s="27" t="s">
        <v>47</v>
      </c>
      <c r="N395" s="27" t="s">
        <v>1777</v>
      </c>
      <c r="O395" s="27" t="s">
        <v>155</v>
      </c>
      <c r="P395" s="33">
        <v>42094.0</v>
      </c>
      <c r="Q395" s="32" t="s">
        <v>1791</v>
      </c>
      <c r="R395" s="33">
        <v>45016.0</v>
      </c>
      <c r="S395" s="27" t="s">
        <v>98</v>
      </c>
      <c r="T395" s="27" t="s">
        <v>404</v>
      </c>
      <c r="U395" s="27" t="s">
        <v>44</v>
      </c>
      <c r="V395" s="27" t="s">
        <v>48</v>
      </c>
      <c r="W395" s="27" t="s">
        <v>3738</v>
      </c>
      <c r="X395" s="27" t="s">
        <v>81</v>
      </c>
      <c r="Y395" s="4" t="str">
        <f t="shared" si="1"/>
        <v>Teva Pharmaceutical Finance Netherlands II BVCALLABLEFIXEDEURSr Unsecured</v>
      </c>
      <c r="Z395" s="4" t="str">
        <f>IFERROR(__xludf.DUMMYFUNCTION("FILTER(SLBs!$A$2:$A$293,SLBs!$AK$2:$AK$293=Y395)"),"#REF!")</f>
        <v>#REF!</v>
      </c>
    </row>
    <row r="396">
      <c r="A396" s="8">
        <v>395.0</v>
      </c>
      <c r="B396" s="8" t="s">
        <v>1521</v>
      </c>
      <c r="C396" s="8" t="s">
        <v>1524</v>
      </c>
      <c r="D396" s="8" t="s">
        <v>52</v>
      </c>
      <c r="E396" s="8" t="s">
        <v>81</v>
      </c>
      <c r="F396" s="8" t="s">
        <v>1525</v>
      </c>
      <c r="G396" s="8" t="s">
        <v>3022</v>
      </c>
      <c r="H396" s="31" t="s">
        <v>3023</v>
      </c>
      <c r="I396" s="8" t="s">
        <v>3024</v>
      </c>
      <c r="J396" s="8" t="s">
        <v>50</v>
      </c>
      <c r="K396" s="8" t="s">
        <v>51</v>
      </c>
      <c r="L396" s="6">
        <v>1.64808E9</v>
      </c>
      <c r="M396" s="8" t="s">
        <v>47</v>
      </c>
      <c r="N396" s="8" t="s">
        <v>1870</v>
      </c>
      <c r="O396" s="8" t="s">
        <v>155</v>
      </c>
      <c r="P396" s="23">
        <v>42576.0</v>
      </c>
      <c r="Q396" s="7">
        <v>1125.0</v>
      </c>
      <c r="R396" s="23">
        <v>45580.0</v>
      </c>
      <c r="S396" s="8" t="s">
        <v>98</v>
      </c>
      <c r="T396" s="8" t="s">
        <v>404</v>
      </c>
      <c r="U396" s="8" t="s">
        <v>142</v>
      </c>
      <c r="V396" s="8" t="s">
        <v>48</v>
      </c>
      <c r="W396" s="8" t="s">
        <v>3739</v>
      </c>
      <c r="X396" s="7">
        <v>2986.0</v>
      </c>
      <c r="Y396" s="4" t="str">
        <f t="shared" si="1"/>
        <v>Teva Pharmaceutical Finance Netherlands II BVAT MATURITYFIXEDEURSr Unsecured</v>
      </c>
      <c r="Z396" s="4" t="str">
        <f>IFERROR(__xludf.DUMMYFUNCTION("FILTER(SLBs!$A$2:$A$293,SLBs!$AK$2:$AK$293=Y396)"),"#N/A")</f>
        <v>#N/A</v>
      </c>
    </row>
    <row r="397">
      <c r="A397" s="8">
        <v>396.0</v>
      </c>
      <c r="B397" s="8" t="s">
        <v>1521</v>
      </c>
      <c r="C397" s="8" t="s">
        <v>1524</v>
      </c>
      <c r="D397" s="8" t="s">
        <v>52</v>
      </c>
      <c r="E397" s="8" t="s">
        <v>81</v>
      </c>
      <c r="F397" s="8" t="s">
        <v>1525</v>
      </c>
      <c r="G397" s="8" t="s">
        <v>3026</v>
      </c>
      <c r="H397" s="31" t="s">
        <v>3027</v>
      </c>
      <c r="I397" s="8" t="s">
        <v>3028</v>
      </c>
      <c r="J397" s="8" t="s">
        <v>50</v>
      </c>
      <c r="K397" s="8" t="s">
        <v>51</v>
      </c>
      <c r="L397" s="6">
        <v>8.2404E8</v>
      </c>
      <c r="M397" s="8" t="s">
        <v>47</v>
      </c>
      <c r="N397" s="8" t="s">
        <v>1870</v>
      </c>
      <c r="O397" s="8" t="s">
        <v>155</v>
      </c>
      <c r="P397" s="23">
        <v>42576.0</v>
      </c>
      <c r="Q397" s="7">
        <v>1625.0</v>
      </c>
      <c r="R397" s="23">
        <v>47041.0</v>
      </c>
      <c r="S397" s="8" t="s">
        <v>98</v>
      </c>
      <c r="T397" s="8" t="s">
        <v>404</v>
      </c>
      <c r="U397" s="8" t="s">
        <v>142</v>
      </c>
      <c r="V397" s="8" t="s">
        <v>48</v>
      </c>
      <c r="W397" s="8" t="s">
        <v>3740</v>
      </c>
      <c r="X397" s="7">
        <v>2986.0</v>
      </c>
      <c r="Y397" s="4" t="str">
        <f t="shared" si="1"/>
        <v>Teva Pharmaceutical Finance Netherlands II BVAT MATURITYFIXEDEURSr Unsecured</v>
      </c>
      <c r="Z397" s="4" t="str">
        <f>IFERROR(__xludf.DUMMYFUNCTION("FILTER(SLBs!$A$2:$A$293,SLBs!$AK$2:$AK$293=Y397)"),"#N/A")</f>
        <v>#N/A</v>
      </c>
    </row>
    <row r="398">
      <c r="A398" s="8">
        <v>397.0</v>
      </c>
      <c r="B398" s="8" t="s">
        <v>1521</v>
      </c>
      <c r="C398" s="8" t="s">
        <v>1524</v>
      </c>
      <c r="D398" s="8" t="s">
        <v>118</v>
      </c>
      <c r="E398" s="8" t="s">
        <v>81</v>
      </c>
      <c r="F398" s="8" t="s">
        <v>1525</v>
      </c>
      <c r="G398" s="8" t="s">
        <v>3131</v>
      </c>
      <c r="H398" s="31" t="s">
        <v>3132</v>
      </c>
      <c r="I398" s="8" t="s">
        <v>3133</v>
      </c>
      <c r="J398" s="8" t="s">
        <v>50</v>
      </c>
      <c r="K398" s="8" t="s">
        <v>51</v>
      </c>
      <c r="L398" s="6">
        <v>1.18669E9</v>
      </c>
      <c r="M398" s="8" t="s">
        <v>47</v>
      </c>
      <c r="N398" s="8" t="s">
        <v>1812</v>
      </c>
      <c r="O398" s="8" t="s">
        <v>155</v>
      </c>
      <c r="P398" s="23">
        <v>44088.0</v>
      </c>
      <c r="Q398" s="6">
        <v>6.0</v>
      </c>
      <c r="R398" s="23">
        <v>45688.0</v>
      </c>
      <c r="S398" s="8" t="s">
        <v>98</v>
      </c>
      <c r="T398" s="8" t="s">
        <v>404</v>
      </c>
      <c r="U398" s="8" t="s">
        <v>44</v>
      </c>
      <c r="V398" s="8" t="s">
        <v>48</v>
      </c>
      <c r="W398" s="8" t="s">
        <v>3741</v>
      </c>
      <c r="X398" s="7">
        <v>4854.0</v>
      </c>
      <c r="Y398" s="4" t="str">
        <f t="shared" si="1"/>
        <v>Teva Pharmaceutical Finance Netherlands II BVCALLABLEFIXEDEURSr Unsecured</v>
      </c>
      <c r="Z398" s="4" t="str">
        <f>IFERROR(__xludf.DUMMYFUNCTION("FILTER(SLBs!$A$2:$A$293,SLBs!$AK$2:$AK$293=Y398)"),"#REF!")</f>
        <v>#REF!</v>
      </c>
    </row>
    <row r="399">
      <c r="A399" s="8">
        <v>398.0</v>
      </c>
      <c r="B399" s="8" t="s">
        <v>1536</v>
      </c>
      <c r="C399" s="8" t="s">
        <v>1524</v>
      </c>
      <c r="D399" s="8" t="s">
        <v>118</v>
      </c>
      <c r="E399" s="6">
        <v>6.0</v>
      </c>
      <c r="F399" s="8" t="s">
        <v>1525</v>
      </c>
      <c r="G399" s="8" t="s">
        <v>1998</v>
      </c>
      <c r="H399" s="31" t="s">
        <v>1999</v>
      </c>
      <c r="I399" s="8" t="s">
        <v>2000</v>
      </c>
      <c r="J399" s="8" t="s">
        <v>50</v>
      </c>
      <c r="K399" s="8" t="s">
        <v>51</v>
      </c>
      <c r="L399" s="6">
        <v>1.25E9</v>
      </c>
      <c r="M399" s="8" t="s">
        <v>47</v>
      </c>
      <c r="N399" s="8" t="s">
        <v>1812</v>
      </c>
      <c r="O399" s="8" t="s">
        <v>155</v>
      </c>
      <c r="P399" s="23">
        <v>43173.0</v>
      </c>
      <c r="Q399" s="6">
        <v>6.0</v>
      </c>
      <c r="R399" s="23">
        <v>45397.0</v>
      </c>
      <c r="S399" s="8" t="s">
        <v>115</v>
      </c>
      <c r="T399" s="8" t="s">
        <v>404</v>
      </c>
      <c r="U399" s="8" t="s">
        <v>44</v>
      </c>
      <c r="V399" s="8" t="s">
        <v>116</v>
      </c>
      <c r="W399" s="8" t="s">
        <v>3742</v>
      </c>
      <c r="X399" s="6" t="s">
        <v>3734</v>
      </c>
      <c r="Y399" s="4" t="str">
        <f t="shared" si="1"/>
        <v>Teva Pharmaceutical Finance Netherlands III BVCALLABLEFIXEDUSDSr Unsecured</v>
      </c>
      <c r="Z399" s="4" t="str">
        <f>IFERROR(__xludf.DUMMYFUNCTION("FILTER(SLBs!$A$2:$A$293,SLBs!$AK$2:$AK$293=Y399)"),"#REF!")</f>
        <v>#REF!</v>
      </c>
    </row>
    <row r="400">
      <c r="A400" s="8">
        <v>399.0</v>
      </c>
      <c r="B400" s="8" t="s">
        <v>1536</v>
      </c>
      <c r="C400" s="8" t="s">
        <v>1524</v>
      </c>
      <c r="D400" s="8" t="s">
        <v>118</v>
      </c>
      <c r="E400" s="6" t="s">
        <v>2001</v>
      </c>
      <c r="F400" s="8" t="s">
        <v>1525</v>
      </c>
      <c r="G400" s="8" t="s">
        <v>2002</v>
      </c>
      <c r="H400" s="31" t="s">
        <v>2003</v>
      </c>
      <c r="I400" s="8" t="s">
        <v>2004</v>
      </c>
      <c r="J400" s="8" t="s">
        <v>50</v>
      </c>
      <c r="K400" s="8" t="s">
        <v>51</v>
      </c>
      <c r="L400" s="6">
        <v>1.25E9</v>
      </c>
      <c r="M400" s="8" t="s">
        <v>47</v>
      </c>
      <c r="N400" s="8" t="s">
        <v>1812</v>
      </c>
      <c r="O400" s="8" t="s">
        <v>155</v>
      </c>
      <c r="P400" s="23">
        <v>43173.0</v>
      </c>
      <c r="Q400" s="6" t="s">
        <v>2001</v>
      </c>
      <c r="R400" s="23">
        <v>46813.0</v>
      </c>
      <c r="S400" s="8" t="s">
        <v>115</v>
      </c>
      <c r="T400" s="8" t="s">
        <v>404</v>
      </c>
      <c r="U400" s="8" t="s">
        <v>44</v>
      </c>
      <c r="V400" s="8" t="s">
        <v>116</v>
      </c>
      <c r="W400" s="8" t="s">
        <v>3743</v>
      </c>
      <c r="X400" s="6" t="s">
        <v>3734</v>
      </c>
      <c r="Y400" s="4" t="str">
        <f t="shared" si="1"/>
        <v>Teva Pharmaceutical Finance Netherlands III BVCALLABLEFIXEDUSDSr Unsecured</v>
      </c>
      <c r="Z400" s="4" t="str">
        <f>IFERROR(__xludf.DUMMYFUNCTION("FILTER(SLBs!$A$2:$A$293,SLBs!$AK$2:$AK$293=Y400)"),"#REF!")</f>
        <v>#REF!</v>
      </c>
    </row>
    <row r="401">
      <c r="A401" s="8">
        <v>400.0</v>
      </c>
      <c r="B401" s="8" t="s">
        <v>1536</v>
      </c>
      <c r="C401" s="8" t="s">
        <v>1524</v>
      </c>
      <c r="D401" s="8" t="s">
        <v>118</v>
      </c>
      <c r="E401" s="6">
        <v>6.0</v>
      </c>
      <c r="F401" s="8" t="s">
        <v>1525</v>
      </c>
      <c r="G401" s="8" t="s">
        <v>2005</v>
      </c>
      <c r="H401" s="31" t="s">
        <v>2006</v>
      </c>
      <c r="I401" s="8" t="s">
        <v>2007</v>
      </c>
      <c r="J401" s="8" t="s">
        <v>50</v>
      </c>
      <c r="K401" s="8" t="s">
        <v>51</v>
      </c>
      <c r="L401" s="6">
        <v>1.25E9</v>
      </c>
      <c r="M401" s="8" t="s">
        <v>47</v>
      </c>
      <c r="N401" s="8" t="s">
        <v>1812</v>
      </c>
      <c r="O401" s="8" t="s">
        <v>155</v>
      </c>
      <c r="P401" s="23">
        <v>43173.0</v>
      </c>
      <c r="Q401" s="6">
        <v>6.0</v>
      </c>
      <c r="R401" s="23">
        <v>45397.0</v>
      </c>
      <c r="S401" s="8" t="s">
        <v>125</v>
      </c>
      <c r="T401" s="8" t="s">
        <v>404</v>
      </c>
      <c r="U401" s="8" t="s">
        <v>44</v>
      </c>
      <c r="V401" s="8" t="s">
        <v>116</v>
      </c>
      <c r="W401" s="8" t="s">
        <v>3744</v>
      </c>
      <c r="X401" s="6" t="s">
        <v>3734</v>
      </c>
      <c r="Y401" s="4" t="str">
        <f t="shared" si="1"/>
        <v>Teva Pharmaceutical Finance Netherlands III BVCALLABLEFIXEDUSDSr Unsecured</v>
      </c>
      <c r="Z401" s="4" t="str">
        <f>IFERROR(__xludf.DUMMYFUNCTION("FILTER(SLBs!$A$2:$A$293,SLBs!$AK$2:$AK$293=Y401)"),"#REF!")</f>
        <v>#REF!</v>
      </c>
    </row>
    <row r="402">
      <c r="A402" s="8">
        <v>401.0</v>
      </c>
      <c r="B402" s="8" t="s">
        <v>1536</v>
      </c>
      <c r="C402" s="8" t="s">
        <v>1524</v>
      </c>
      <c r="D402" s="8" t="s">
        <v>118</v>
      </c>
      <c r="E402" s="6" t="s">
        <v>2001</v>
      </c>
      <c r="F402" s="8" t="s">
        <v>1525</v>
      </c>
      <c r="G402" s="8" t="s">
        <v>2008</v>
      </c>
      <c r="H402" s="31" t="s">
        <v>2009</v>
      </c>
      <c r="I402" s="8" t="s">
        <v>2010</v>
      </c>
      <c r="J402" s="8" t="s">
        <v>50</v>
      </c>
      <c r="K402" s="8" t="s">
        <v>51</v>
      </c>
      <c r="L402" s="6">
        <v>1.25E9</v>
      </c>
      <c r="M402" s="8" t="s">
        <v>47</v>
      </c>
      <c r="N402" s="8" t="s">
        <v>1812</v>
      </c>
      <c r="O402" s="8" t="s">
        <v>155</v>
      </c>
      <c r="P402" s="23">
        <v>43173.0</v>
      </c>
      <c r="Q402" s="6" t="s">
        <v>2001</v>
      </c>
      <c r="R402" s="23">
        <v>46813.0</v>
      </c>
      <c r="S402" s="8" t="s">
        <v>125</v>
      </c>
      <c r="T402" s="8" t="s">
        <v>404</v>
      </c>
      <c r="U402" s="8" t="s">
        <v>44</v>
      </c>
      <c r="V402" s="8" t="s">
        <v>116</v>
      </c>
      <c r="W402" s="8" t="s">
        <v>3745</v>
      </c>
      <c r="X402" s="6" t="s">
        <v>3734</v>
      </c>
      <c r="Y402" s="4" t="str">
        <f t="shared" si="1"/>
        <v>Teva Pharmaceutical Finance Netherlands III BVCALLABLEFIXEDUSDSr Unsecured</v>
      </c>
      <c r="Z402" s="4" t="str">
        <f>IFERROR(__xludf.DUMMYFUNCTION("FILTER(SLBs!$A$2:$A$293,SLBs!$AK$2:$AK$293=Y402)"),"#REF!")</f>
        <v>#REF!</v>
      </c>
    </row>
    <row r="403">
      <c r="A403" s="8">
        <v>402.0</v>
      </c>
      <c r="B403" s="8" t="s">
        <v>1536</v>
      </c>
      <c r="C403" s="8" t="s">
        <v>1524</v>
      </c>
      <c r="D403" s="8" t="s">
        <v>118</v>
      </c>
      <c r="E403" s="8" t="s">
        <v>81</v>
      </c>
      <c r="F403" s="8" t="s">
        <v>1525</v>
      </c>
      <c r="G403" s="8" t="s">
        <v>2058</v>
      </c>
      <c r="H403" s="31" t="s">
        <v>2059</v>
      </c>
      <c r="I403" s="8" t="s">
        <v>2060</v>
      </c>
      <c r="J403" s="8" t="s">
        <v>50</v>
      </c>
      <c r="K403" s="8" t="s">
        <v>51</v>
      </c>
      <c r="L403" s="6">
        <v>1.248206E9</v>
      </c>
      <c r="M403" s="8" t="s">
        <v>47</v>
      </c>
      <c r="N403" s="8" t="s">
        <v>1812</v>
      </c>
      <c r="O403" s="8" t="s">
        <v>155</v>
      </c>
      <c r="P403" s="23">
        <v>43237.0</v>
      </c>
      <c r="Q403" s="6">
        <v>6.0</v>
      </c>
      <c r="R403" s="23">
        <v>45397.0</v>
      </c>
      <c r="S403" s="8" t="s">
        <v>98</v>
      </c>
      <c r="T403" s="8" t="s">
        <v>404</v>
      </c>
      <c r="U403" s="8" t="s">
        <v>44</v>
      </c>
      <c r="V403" s="8" t="s">
        <v>116</v>
      </c>
      <c r="W403" s="8" t="s">
        <v>3746</v>
      </c>
      <c r="X403" s="7">
        <v>6025.0</v>
      </c>
      <c r="Y403" s="4" t="str">
        <f t="shared" si="1"/>
        <v>Teva Pharmaceutical Finance Netherlands III BVCALLABLEFIXEDUSDSr Unsecured</v>
      </c>
      <c r="Z403" s="4" t="str">
        <f>IFERROR(__xludf.DUMMYFUNCTION("FILTER(SLBs!$A$2:$A$293,SLBs!$AK$2:$AK$293=Y403)"),"#REF!")</f>
        <v>#REF!</v>
      </c>
    </row>
    <row r="404">
      <c r="A404" s="8">
        <v>403.0</v>
      </c>
      <c r="B404" s="8" t="s">
        <v>1536</v>
      </c>
      <c r="C404" s="8" t="s">
        <v>1524</v>
      </c>
      <c r="D404" s="8" t="s">
        <v>118</v>
      </c>
      <c r="E404" s="8" t="s">
        <v>81</v>
      </c>
      <c r="F404" s="8" t="s">
        <v>1525</v>
      </c>
      <c r="G404" s="8" t="s">
        <v>2061</v>
      </c>
      <c r="H404" s="31" t="s">
        <v>2062</v>
      </c>
      <c r="I404" s="8" t="s">
        <v>2063</v>
      </c>
      <c r="J404" s="8" t="s">
        <v>50</v>
      </c>
      <c r="K404" s="8" t="s">
        <v>51</v>
      </c>
      <c r="L404" s="6">
        <v>1.249745E9</v>
      </c>
      <c r="M404" s="8" t="s">
        <v>47</v>
      </c>
      <c r="N404" s="8" t="s">
        <v>1812</v>
      </c>
      <c r="O404" s="8" t="s">
        <v>155</v>
      </c>
      <c r="P404" s="23">
        <v>43237.0</v>
      </c>
      <c r="Q404" s="6" t="s">
        <v>2001</v>
      </c>
      <c r="R404" s="23">
        <v>46813.0</v>
      </c>
      <c r="S404" s="8" t="s">
        <v>98</v>
      </c>
      <c r="T404" s="8" t="s">
        <v>404</v>
      </c>
      <c r="U404" s="8" t="s">
        <v>44</v>
      </c>
      <c r="V404" s="8" t="s">
        <v>116</v>
      </c>
      <c r="W404" s="8" t="s">
        <v>3747</v>
      </c>
      <c r="X404" s="7">
        <v>6025.0</v>
      </c>
      <c r="Y404" s="4" t="str">
        <f t="shared" si="1"/>
        <v>Teva Pharmaceutical Finance Netherlands III BVCALLABLEFIXEDUSDSr Unsecured</v>
      </c>
      <c r="Z404" s="4" t="str">
        <f>IFERROR(__xludf.DUMMYFUNCTION("FILTER(SLBs!$A$2:$A$293,SLBs!$AK$2:$AK$293=Y404)"),"#REF!")</f>
        <v>#REF!</v>
      </c>
    </row>
    <row r="405">
      <c r="A405" s="8">
        <v>404.0</v>
      </c>
      <c r="B405" s="8" t="s">
        <v>1536</v>
      </c>
      <c r="C405" s="8" t="s">
        <v>1524</v>
      </c>
      <c r="D405" s="8" t="s">
        <v>118</v>
      </c>
      <c r="E405" s="7">
        <v>2853.0</v>
      </c>
      <c r="F405" s="8" t="s">
        <v>1525</v>
      </c>
      <c r="G405" s="8" t="s">
        <v>3009</v>
      </c>
      <c r="H405" s="31" t="s">
        <v>3010</v>
      </c>
      <c r="I405" s="8" t="s">
        <v>3011</v>
      </c>
      <c r="J405" s="8" t="s">
        <v>50</v>
      </c>
      <c r="K405" s="8" t="s">
        <v>51</v>
      </c>
      <c r="L405" s="6">
        <v>3.0E9</v>
      </c>
      <c r="M405" s="8" t="s">
        <v>47</v>
      </c>
      <c r="N405" s="8" t="s">
        <v>1870</v>
      </c>
      <c r="O405" s="8" t="s">
        <v>155</v>
      </c>
      <c r="P405" s="23">
        <v>42572.0</v>
      </c>
      <c r="Q405" s="6" t="s">
        <v>3012</v>
      </c>
      <c r="R405" s="23">
        <v>45128.0</v>
      </c>
      <c r="S405" s="8" t="s">
        <v>98</v>
      </c>
      <c r="T405" s="8" t="s">
        <v>404</v>
      </c>
      <c r="U405" s="8" t="s">
        <v>142</v>
      </c>
      <c r="V405" s="8" t="s">
        <v>116</v>
      </c>
      <c r="W405" s="8" t="s">
        <v>3748</v>
      </c>
      <c r="X405" s="6" t="s">
        <v>3749</v>
      </c>
      <c r="Y405" s="4" t="str">
        <f t="shared" si="1"/>
        <v>Teva Pharmaceutical Finance Netherlands III BVAT MATURITYFIXEDUSDSr Unsecured</v>
      </c>
      <c r="Z405" s="4" t="str">
        <f>IFERROR(__xludf.DUMMYFUNCTION("FILTER(SLBs!$A$2:$A$293,SLBs!$AK$2:$AK$293=Y405)"),"#N/A")</f>
        <v>#N/A</v>
      </c>
    </row>
    <row r="406">
      <c r="A406" s="8">
        <v>405.0</v>
      </c>
      <c r="B406" s="8" t="s">
        <v>1536</v>
      </c>
      <c r="C406" s="8" t="s">
        <v>1524</v>
      </c>
      <c r="D406" s="8" t="s">
        <v>118</v>
      </c>
      <c r="E406" s="6" t="s">
        <v>3013</v>
      </c>
      <c r="F406" s="8" t="s">
        <v>1525</v>
      </c>
      <c r="G406" s="8" t="s">
        <v>3014</v>
      </c>
      <c r="H406" s="31" t="s">
        <v>3015</v>
      </c>
      <c r="I406" s="8" t="s">
        <v>3016</v>
      </c>
      <c r="J406" s="8" t="s">
        <v>50</v>
      </c>
      <c r="K406" s="8" t="s">
        <v>51</v>
      </c>
      <c r="L406" s="6">
        <v>3.5E9</v>
      </c>
      <c r="M406" s="8" t="s">
        <v>47</v>
      </c>
      <c r="N406" s="8" t="s">
        <v>1870</v>
      </c>
      <c r="O406" s="8" t="s">
        <v>155</v>
      </c>
      <c r="P406" s="23">
        <v>42572.0</v>
      </c>
      <c r="Q406" s="6" t="s">
        <v>3018</v>
      </c>
      <c r="R406" s="23">
        <v>46296.0</v>
      </c>
      <c r="S406" s="8" t="s">
        <v>98</v>
      </c>
      <c r="T406" s="8" t="s">
        <v>404</v>
      </c>
      <c r="U406" s="8" t="s">
        <v>142</v>
      </c>
      <c r="V406" s="8" t="s">
        <v>116</v>
      </c>
      <c r="W406" s="8" t="s">
        <v>3750</v>
      </c>
      <c r="X406" s="6" t="s">
        <v>3749</v>
      </c>
      <c r="Y406" s="4" t="str">
        <f t="shared" si="1"/>
        <v>Teva Pharmaceutical Finance Netherlands III BVAT MATURITYFIXEDUSDSr Unsecured</v>
      </c>
      <c r="Z406" s="4" t="str">
        <f>IFERROR(__xludf.DUMMYFUNCTION("FILTER(SLBs!$A$2:$A$293,SLBs!$AK$2:$AK$293=Y406)"),"#N/A")</f>
        <v>#N/A</v>
      </c>
    </row>
    <row r="407">
      <c r="A407" s="8">
        <v>406.0</v>
      </c>
      <c r="B407" s="8" t="s">
        <v>1536</v>
      </c>
      <c r="C407" s="8" t="s">
        <v>1524</v>
      </c>
      <c r="D407" s="8" t="s">
        <v>118</v>
      </c>
      <c r="E407" s="7">
        <v>4148.0</v>
      </c>
      <c r="F407" s="8" t="s">
        <v>1525</v>
      </c>
      <c r="G407" s="8" t="s">
        <v>3019</v>
      </c>
      <c r="H407" s="31" t="s">
        <v>3020</v>
      </c>
      <c r="I407" s="8" t="s">
        <v>3021</v>
      </c>
      <c r="J407" s="8" t="s">
        <v>50</v>
      </c>
      <c r="K407" s="8" t="s">
        <v>51</v>
      </c>
      <c r="L407" s="6">
        <v>2.0E9</v>
      </c>
      <c r="M407" s="8" t="s">
        <v>47</v>
      </c>
      <c r="N407" s="8" t="s">
        <v>1870</v>
      </c>
      <c r="O407" s="8" t="s">
        <v>155</v>
      </c>
      <c r="P407" s="23">
        <v>42572.0</v>
      </c>
      <c r="Q407" s="6" t="s">
        <v>1767</v>
      </c>
      <c r="R407" s="23">
        <v>53601.0</v>
      </c>
      <c r="S407" s="8" t="s">
        <v>98</v>
      </c>
      <c r="T407" s="8" t="s">
        <v>404</v>
      </c>
      <c r="U407" s="8" t="s">
        <v>142</v>
      </c>
      <c r="V407" s="8" t="s">
        <v>116</v>
      </c>
      <c r="W407" s="8" t="s">
        <v>3751</v>
      </c>
      <c r="X407" s="6" t="s">
        <v>3749</v>
      </c>
      <c r="Y407" s="4" t="str">
        <f t="shared" si="1"/>
        <v>Teva Pharmaceutical Finance Netherlands III BVAT MATURITYFIXEDUSDSr Unsecured</v>
      </c>
      <c r="Z407" s="4" t="str">
        <f>IFERROR(__xludf.DUMMYFUNCTION("FILTER(SLBs!$A$2:$A$293,SLBs!$AK$2:$AK$293=Y407)"),"#N/A")</f>
        <v>#N/A</v>
      </c>
    </row>
    <row r="408">
      <c r="A408" s="8">
        <v>407.0</v>
      </c>
      <c r="B408" s="8" t="s">
        <v>1536</v>
      </c>
      <c r="C408" s="8" t="s">
        <v>1524</v>
      </c>
      <c r="D408" s="8" t="s">
        <v>118</v>
      </c>
      <c r="E408" s="8" t="s">
        <v>81</v>
      </c>
      <c r="F408" s="8" t="s">
        <v>1525</v>
      </c>
      <c r="G408" s="8" t="s">
        <v>3117</v>
      </c>
      <c r="H408" s="31" t="s">
        <v>3118</v>
      </c>
      <c r="I408" s="8" t="s">
        <v>3119</v>
      </c>
      <c r="J408" s="8" t="s">
        <v>50</v>
      </c>
      <c r="K408" s="8" t="s">
        <v>51</v>
      </c>
      <c r="L408" s="6">
        <v>9.9819E8</v>
      </c>
      <c r="M408" s="8" t="s">
        <v>47</v>
      </c>
      <c r="N408" s="8" t="s">
        <v>98</v>
      </c>
      <c r="O408" s="8" t="s">
        <v>155</v>
      </c>
      <c r="P408" s="23">
        <v>44088.0</v>
      </c>
      <c r="Q408" s="7">
        <v>7125.0</v>
      </c>
      <c r="R408" s="23">
        <v>45688.0</v>
      </c>
      <c r="S408" s="8" t="s">
        <v>98</v>
      </c>
      <c r="T408" s="8" t="s">
        <v>404</v>
      </c>
      <c r="U408" s="8" t="s">
        <v>44</v>
      </c>
      <c r="V408" s="8" t="s">
        <v>116</v>
      </c>
      <c r="W408" s="8" t="s">
        <v>3752</v>
      </c>
      <c r="X408" s="7">
        <v>4854.0</v>
      </c>
      <c r="Y408" s="4" t="str">
        <f t="shared" si="1"/>
        <v>Teva Pharmaceutical Finance Netherlands III BVCALLABLEFIXEDUSDSr Unsecured</v>
      </c>
      <c r="Z408" s="4" t="str">
        <f>IFERROR(__xludf.DUMMYFUNCTION("FILTER(SLBs!$A$2:$A$293,SLBs!$AK$2:$AK$293=Y408)"),"#REF!")</f>
        <v>#REF!</v>
      </c>
    </row>
    <row r="409">
      <c r="A409" s="8">
        <v>408.0</v>
      </c>
      <c r="B409" s="8" t="s">
        <v>1536</v>
      </c>
      <c r="C409" s="8" t="s">
        <v>1524</v>
      </c>
      <c r="D409" s="8" t="s">
        <v>118</v>
      </c>
      <c r="E409" s="7">
        <v>7125.0</v>
      </c>
      <c r="F409" s="8" t="s">
        <v>1525</v>
      </c>
      <c r="G409" s="8" t="s">
        <v>3210</v>
      </c>
      <c r="H409" s="31" t="s">
        <v>3211</v>
      </c>
      <c r="I409" s="8" t="s">
        <v>3212</v>
      </c>
      <c r="J409" s="8" t="s">
        <v>50</v>
      </c>
      <c r="K409" s="8" t="s">
        <v>51</v>
      </c>
      <c r="L409" s="6">
        <v>1.0E9</v>
      </c>
      <c r="M409" s="8" t="s">
        <v>47</v>
      </c>
      <c r="N409" s="8" t="s">
        <v>1777</v>
      </c>
      <c r="O409" s="8" t="s">
        <v>155</v>
      </c>
      <c r="P409" s="23">
        <v>43794.0</v>
      </c>
      <c r="Q409" s="7">
        <v>7125.0</v>
      </c>
      <c r="R409" s="23">
        <v>45688.0</v>
      </c>
      <c r="S409" s="8" t="s">
        <v>115</v>
      </c>
      <c r="T409" s="8" t="s">
        <v>404</v>
      </c>
      <c r="U409" s="8" t="s">
        <v>44</v>
      </c>
      <c r="V409" s="8" t="s">
        <v>116</v>
      </c>
      <c r="W409" s="8" t="s">
        <v>3753</v>
      </c>
      <c r="X409" s="7">
        <v>6512.0</v>
      </c>
      <c r="Y409" s="4" t="str">
        <f t="shared" si="1"/>
        <v>Teva Pharmaceutical Finance Netherlands III BVCALLABLEFIXEDUSDSr Unsecured</v>
      </c>
      <c r="Z409" s="4" t="str">
        <f>IFERROR(__xludf.DUMMYFUNCTION("FILTER(SLBs!$A$2:$A$293,SLBs!$AK$2:$AK$293=Y409)"),"#REF!")</f>
        <v>#REF!</v>
      </c>
    </row>
    <row r="410">
      <c r="A410" s="8">
        <v>409.0</v>
      </c>
      <c r="B410" s="8" t="s">
        <v>1536</v>
      </c>
      <c r="C410" s="8" t="s">
        <v>1524</v>
      </c>
      <c r="D410" s="8" t="s">
        <v>118</v>
      </c>
      <c r="E410" s="7">
        <v>7125.0</v>
      </c>
      <c r="F410" s="8" t="s">
        <v>1525</v>
      </c>
      <c r="G410" s="8" t="s">
        <v>3213</v>
      </c>
      <c r="H410" s="31" t="s">
        <v>3214</v>
      </c>
      <c r="I410" s="8" t="s">
        <v>3215</v>
      </c>
      <c r="J410" s="8" t="s">
        <v>50</v>
      </c>
      <c r="K410" s="8" t="s">
        <v>51</v>
      </c>
      <c r="L410" s="6">
        <v>1.0E9</v>
      </c>
      <c r="M410" s="8" t="s">
        <v>47</v>
      </c>
      <c r="N410" s="8" t="s">
        <v>1777</v>
      </c>
      <c r="O410" s="8" t="s">
        <v>155</v>
      </c>
      <c r="P410" s="23">
        <v>43794.0</v>
      </c>
      <c r="Q410" s="7">
        <v>7125.0</v>
      </c>
      <c r="R410" s="23">
        <v>45688.0</v>
      </c>
      <c r="S410" s="8" t="s">
        <v>125</v>
      </c>
      <c r="T410" s="8" t="s">
        <v>404</v>
      </c>
      <c r="U410" s="8" t="s">
        <v>44</v>
      </c>
      <c r="V410" s="8" t="s">
        <v>116</v>
      </c>
      <c r="W410" s="8" t="s">
        <v>3754</v>
      </c>
      <c r="X410" s="7">
        <v>6512.0</v>
      </c>
      <c r="Y410" s="4" t="str">
        <f t="shared" si="1"/>
        <v>Teva Pharmaceutical Finance Netherlands III BVCALLABLEFIXEDUSDSr Unsecured</v>
      </c>
      <c r="Z410" s="4" t="str">
        <f>IFERROR(__xludf.DUMMYFUNCTION("FILTER(SLBs!$A$2:$A$293,SLBs!$AK$2:$AK$293=Y410)"),"#REF!")</f>
        <v>#REF!</v>
      </c>
    </row>
    <row r="411">
      <c r="A411" s="8">
        <v>410.0</v>
      </c>
      <c r="B411" s="8" t="s">
        <v>1566</v>
      </c>
      <c r="C411" s="8" t="s">
        <v>1569</v>
      </c>
      <c r="D411" s="8" t="s">
        <v>52</v>
      </c>
      <c r="E411" s="8" t="s">
        <v>81</v>
      </c>
      <c r="F411" s="8" t="s">
        <v>362</v>
      </c>
      <c r="G411" s="8" t="s">
        <v>1900</v>
      </c>
      <c r="H411" s="31" t="s">
        <v>1901</v>
      </c>
      <c r="I411" s="8" t="s">
        <v>1902</v>
      </c>
      <c r="J411" s="8" t="s">
        <v>50</v>
      </c>
      <c r="K411" s="8" t="s">
        <v>51</v>
      </c>
      <c r="L411" s="6">
        <v>1.77684E8</v>
      </c>
      <c r="M411" s="8" t="s">
        <v>744</v>
      </c>
      <c r="N411" s="8" t="s">
        <v>98</v>
      </c>
      <c r="O411" s="8" t="s">
        <v>362</v>
      </c>
      <c r="P411" s="23">
        <v>43019.0</v>
      </c>
      <c r="Q411" s="6" t="s">
        <v>1904</v>
      </c>
      <c r="R411" s="23">
        <v>44845.0</v>
      </c>
      <c r="S411" s="8" t="s">
        <v>98</v>
      </c>
      <c r="T411" s="8" t="s">
        <v>81</v>
      </c>
      <c r="U411" s="8" t="s">
        <v>142</v>
      </c>
      <c r="V411" s="8" t="s">
        <v>48</v>
      </c>
      <c r="W411" s="8" t="s">
        <v>3755</v>
      </c>
      <c r="X411" s="6" t="s">
        <v>3756</v>
      </c>
      <c r="Y411" s="4" t="str">
        <f t="shared" si="1"/>
        <v>UBM Development AGAT MATURITYFIXEDEURUnsecured</v>
      </c>
      <c r="Z411" s="4" t="str">
        <f>IFERROR(__xludf.DUMMYFUNCTION("FILTER(SLBs!$A$2:$A$293,SLBs!$AK$2:$AK$293=Y411)"),"#N/A")</f>
        <v>#N/A</v>
      </c>
    </row>
    <row r="412">
      <c r="A412" s="8">
        <v>411.0</v>
      </c>
      <c r="B412" s="8" t="s">
        <v>1566</v>
      </c>
      <c r="C412" s="8" t="s">
        <v>1569</v>
      </c>
      <c r="D412" s="8" t="s">
        <v>52</v>
      </c>
      <c r="E412" s="8" t="s">
        <v>81</v>
      </c>
      <c r="F412" s="8" t="s">
        <v>362</v>
      </c>
      <c r="G412" s="8" t="s">
        <v>2229</v>
      </c>
      <c r="H412" s="31" t="s">
        <v>2230</v>
      </c>
      <c r="I412" s="8" t="s">
        <v>2231</v>
      </c>
      <c r="J412" s="8" t="s">
        <v>50</v>
      </c>
      <c r="K412" s="8" t="s">
        <v>51</v>
      </c>
      <c r="L412" s="6">
        <v>1.369476E8</v>
      </c>
      <c r="M412" s="8" t="s">
        <v>47</v>
      </c>
      <c r="N412" s="8" t="s">
        <v>1937</v>
      </c>
      <c r="O412" s="8" t="s">
        <v>362</v>
      </c>
      <c r="P412" s="23">
        <v>43420.0</v>
      </c>
      <c r="Q412" s="7">
        <v>3125.0</v>
      </c>
      <c r="R412" s="23">
        <v>45246.0</v>
      </c>
      <c r="S412" s="8" t="s">
        <v>98</v>
      </c>
      <c r="T412" s="8" t="s">
        <v>81</v>
      </c>
      <c r="U412" s="8" t="s">
        <v>142</v>
      </c>
      <c r="V412" s="8" t="s">
        <v>48</v>
      </c>
      <c r="W412" s="8" t="s">
        <v>3757</v>
      </c>
      <c r="X412" s="7">
        <v>6252.0</v>
      </c>
      <c r="Y412" s="4" t="str">
        <f t="shared" si="1"/>
        <v>UBM Development AGAT MATURITYFIXEDEURSr Unsecured</v>
      </c>
      <c r="Z412" s="4">
        <f>IFERROR(__xludf.DUMMYFUNCTION("FILTER(SLBs!$A$2:$A$293,SLBs!$AK$2:$AK$293=Y412)"),257.0)</f>
        <v>257</v>
      </c>
    </row>
    <row r="413">
      <c r="A413" s="8">
        <v>412.0</v>
      </c>
      <c r="B413" s="8" t="s">
        <v>1566</v>
      </c>
      <c r="C413" s="8" t="s">
        <v>1569</v>
      </c>
      <c r="D413" s="8" t="s">
        <v>52</v>
      </c>
      <c r="E413" s="8" t="s">
        <v>81</v>
      </c>
      <c r="F413" s="8" t="s">
        <v>362</v>
      </c>
      <c r="G413" s="8" t="s">
        <v>2524</v>
      </c>
      <c r="H413" s="31" t="s">
        <v>2525</v>
      </c>
      <c r="I413" s="8" t="s">
        <v>2526</v>
      </c>
      <c r="J413" s="8" t="s">
        <v>50</v>
      </c>
      <c r="K413" s="8" t="s">
        <v>51</v>
      </c>
      <c r="L413" s="6">
        <v>2.697266E7</v>
      </c>
      <c r="M413" s="8" t="s">
        <v>47</v>
      </c>
      <c r="N413" s="8" t="s">
        <v>1777</v>
      </c>
      <c r="O413" s="8" t="s">
        <v>362</v>
      </c>
      <c r="P413" s="23">
        <v>44182.0</v>
      </c>
      <c r="Q413" s="6">
        <v>3.0</v>
      </c>
      <c r="R413" s="23">
        <v>46008.0</v>
      </c>
      <c r="S413" s="8" t="s">
        <v>98</v>
      </c>
      <c r="T413" s="8" t="s">
        <v>81</v>
      </c>
      <c r="U413" s="8" t="s">
        <v>142</v>
      </c>
      <c r="V413" s="8" t="s">
        <v>48</v>
      </c>
      <c r="W413" s="8" t="s">
        <v>3758</v>
      </c>
      <c r="X413" s="7">
        <v>3643.0</v>
      </c>
      <c r="Y413" s="4" t="str">
        <f t="shared" si="1"/>
        <v>UBM Development AGAT MATURITYFIXEDEURSr Unsecured</v>
      </c>
      <c r="Z413" s="4">
        <f>IFERROR(__xludf.DUMMYFUNCTION("FILTER(SLBs!$A$2:$A$293,SLBs!$AK$2:$AK$293=Y413)"),257.0)</f>
        <v>257</v>
      </c>
    </row>
    <row r="414">
      <c r="A414" s="8">
        <v>413.0</v>
      </c>
      <c r="B414" s="8" t="s">
        <v>1566</v>
      </c>
      <c r="C414" s="8" t="s">
        <v>1569</v>
      </c>
      <c r="D414" s="8" t="s">
        <v>52</v>
      </c>
      <c r="E414" s="8" t="s">
        <v>81</v>
      </c>
      <c r="F414" s="8" t="s">
        <v>362</v>
      </c>
      <c r="G414" s="8" t="s">
        <v>3206</v>
      </c>
      <c r="H414" s="31" t="s">
        <v>3207</v>
      </c>
      <c r="I414" s="8" t="s">
        <v>3208</v>
      </c>
      <c r="J414" s="8" t="s">
        <v>50</v>
      </c>
      <c r="K414" s="8" t="s">
        <v>51</v>
      </c>
      <c r="L414" s="6">
        <v>1.319892E8</v>
      </c>
      <c r="M414" s="8" t="s">
        <v>47</v>
      </c>
      <c r="N414" s="8" t="s">
        <v>98</v>
      </c>
      <c r="O414" s="8" t="s">
        <v>362</v>
      </c>
      <c r="P414" s="23">
        <v>43782.0</v>
      </c>
      <c r="Q414" s="6" t="s">
        <v>2332</v>
      </c>
      <c r="R414" s="23">
        <v>45974.0</v>
      </c>
      <c r="S414" s="8" t="s">
        <v>98</v>
      </c>
      <c r="T414" s="8" t="s">
        <v>81</v>
      </c>
      <c r="U414" s="8" t="s">
        <v>142</v>
      </c>
      <c r="V414" s="8" t="s">
        <v>48</v>
      </c>
      <c r="W414" s="8" t="s">
        <v>3759</v>
      </c>
      <c r="X414" s="7">
        <v>7139.0</v>
      </c>
      <c r="Y414" s="4" t="str">
        <f t="shared" si="1"/>
        <v>UBM Development AGAT MATURITYFIXEDEURSr Unsecured</v>
      </c>
      <c r="Z414" s="4">
        <f>IFERROR(__xludf.DUMMYFUNCTION("FILTER(SLBs!$A$2:$A$293,SLBs!$AK$2:$AK$293=Y414)"),257.0)</f>
        <v>257</v>
      </c>
    </row>
    <row r="415">
      <c r="A415" s="8">
        <v>414.0</v>
      </c>
      <c r="B415" s="8" t="s">
        <v>1601</v>
      </c>
      <c r="C415" s="8" t="s">
        <v>1604</v>
      </c>
      <c r="D415" s="8" t="s">
        <v>52</v>
      </c>
      <c r="E415" s="8" t="s">
        <v>81</v>
      </c>
      <c r="F415" s="8" t="s">
        <v>95</v>
      </c>
      <c r="G415" s="8" t="s">
        <v>1773</v>
      </c>
      <c r="H415" s="31" t="s">
        <v>1774</v>
      </c>
      <c r="I415" s="8" t="s">
        <v>1775</v>
      </c>
      <c r="J415" s="8" t="s">
        <v>1029</v>
      </c>
      <c r="K415" s="8" t="s">
        <v>51</v>
      </c>
      <c r="L415" s="6">
        <v>5.2793E8</v>
      </c>
      <c r="M415" s="8" t="s">
        <v>47</v>
      </c>
      <c r="N415" s="8" t="s">
        <v>1777</v>
      </c>
      <c r="O415" s="8" t="s">
        <v>95</v>
      </c>
      <c r="P415" s="23">
        <v>42746.0</v>
      </c>
      <c r="Q415" s="7">
        <v>625.0</v>
      </c>
      <c r="R415" s="23">
        <v>44937.0</v>
      </c>
      <c r="S415" s="8" t="s">
        <v>46</v>
      </c>
      <c r="T415" s="8" t="s">
        <v>99</v>
      </c>
      <c r="U415" s="8" t="s">
        <v>44</v>
      </c>
      <c r="V415" s="8" t="s">
        <v>48</v>
      </c>
      <c r="W415" s="8" t="s">
        <v>3760</v>
      </c>
      <c r="X415" s="6" t="s">
        <v>3761</v>
      </c>
      <c r="Y415" s="4" t="str">
        <f t="shared" si="1"/>
        <v>ValeoCALLABLEFIXEDEURSr Unsecured</v>
      </c>
      <c r="Z415" s="4">
        <f>IFERROR(__xludf.DUMMYFUNCTION("FILTER(SLBs!$A$2:$A$293,SLBs!$AK$2:$AK$293=Y415)"),262.0)</f>
        <v>262</v>
      </c>
    </row>
    <row r="416">
      <c r="A416" s="8">
        <v>415.0</v>
      </c>
      <c r="B416" s="8" t="s">
        <v>1601</v>
      </c>
      <c r="C416" s="8" t="s">
        <v>1604</v>
      </c>
      <c r="D416" s="8" t="s">
        <v>52</v>
      </c>
      <c r="E416" s="8" t="s">
        <v>81</v>
      </c>
      <c r="F416" s="8" t="s">
        <v>95</v>
      </c>
      <c r="G416" s="8" t="s">
        <v>1888</v>
      </c>
      <c r="H416" s="31" t="s">
        <v>1889</v>
      </c>
      <c r="I416" s="8" t="s">
        <v>1890</v>
      </c>
      <c r="J416" s="8" t="s">
        <v>1029</v>
      </c>
      <c r="K416" s="8" t="s">
        <v>51</v>
      </c>
      <c r="L416" s="6">
        <v>7.17768E8</v>
      </c>
      <c r="M416" s="8" t="s">
        <v>47</v>
      </c>
      <c r="N416" s="8" t="s">
        <v>1777</v>
      </c>
      <c r="O416" s="8" t="s">
        <v>95</v>
      </c>
      <c r="P416" s="23">
        <v>42990.0</v>
      </c>
      <c r="Q416" s="7">
        <v>375.0</v>
      </c>
      <c r="R416" s="23">
        <v>44816.0</v>
      </c>
      <c r="S416" s="8" t="s">
        <v>46</v>
      </c>
      <c r="T416" s="8" t="s">
        <v>99</v>
      </c>
      <c r="U416" s="8" t="s">
        <v>44</v>
      </c>
      <c r="V416" s="8" t="s">
        <v>48</v>
      </c>
      <c r="W416" s="8" t="s">
        <v>3762</v>
      </c>
      <c r="X416" s="7">
        <v>4142.0</v>
      </c>
      <c r="Y416" s="4" t="str">
        <f t="shared" si="1"/>
        <v>ValeoCALLABLEFIXEDEURSr Unsecured</v>
      </c>
      <c r="Z416" s="4">
        <f>IFERROR(__xludf.DUMMYFUNCTION("FILTER(SLBs!$A$2:$A$293,SLBs!$AK$2:$AK$293=Y416)"),262.0)</f>
        <v>262</v>
      </c>
    </row>
    <row r="417">
      <c r="A417" s="8">
        <v>416.0</v>
      </c>
      <c r="B417" s="8" t="s">
        <v>1601</v>
      </c>
      <c r="C417" s="8" t="s">
        <v>1604</v>
      </c>
      <c r="D417" s="8" t="s">
        <v>52</v>
      </c>
      <c r="E417" s="7">
        <v>1554.0</v>
      </c>
      <c r="F417" s="8" t="s">
        <v>95</v>
      </c>
      <c r="G417" s="8" t="s">
        <v>2106</v>
      </c>
      <c r="H417" s="31" t="s">
        <v>2107</v>
      </c>
      <c r="I417" s="8" t="s">
        <v>2108</v>
      </c>
      <c r="J417" s="8" t="s">
        <v>1029</v>
      </c>
      <c r="K417" s="8" t="s">
        <v>51</v>
      </c>
      <c r="L417" s="6">
        <v>6.96276E8</v>
      </c>
      <c r="M417" s="8" t="s">
        <v>47</v>
      </c>
      <c r="N417" s="8" t="s">
        <v>1777</v>
      </c>
      <c r="O417" s="8" t="s">
        <v>95</v>
      </c>
      <c r="P417" s="23">
        <v>43269.0</v>
      </c>
      <c r="Q417" s="6" t="s">
        <v>1782</v>
      </c>
      <c r="R417" s="23">
        <v>45826.0</v>
      </c>
      <c r="S417" s="8" t="s">
        <v>2110</v>
      </c>
      <c r="T417" s="8" t="s">
        <v>99</v>
      </c>
      <c r="U417" s="8" t="s">
        <v>44</v>
      </c>
      <c r="V417" s="8" t="s">
        <v>48</v>
      </c>
      <c r="W417" s="8" t="s">
        <v>3763</v>
      </c>
      <c r="X417" s="7">
        <v>5941.0</v>
      </c>
      <c r="Y417" s="4" t="str">
        <f t="shared" si="1"/>
        <v>ValeoCALLABLEFIXEDEURSr Unsecured</v>
      </c>
      <c r="Z417" s="4">
        <f>IFERROR(__xludf.DUMMYFUNCTION("FILTER(SLBs!$A$2:$A$293,SLBs!$AK$2:$AK$293=Y417)"),262.0)</f>
        <v>262</v>
      </c>
    </row>
    <row r="418">
      <c r="A418" s="8">
        <v>417.0</v>
      </c>
      <c r="B418" s="8" t="s">
        <v>1601</v>
      </c>
      <c r="C418" s="8" t="s">
        <v>1604</v>
      </c>
      <c r="D418" s="8" t="s">
        <v>118</v>
      </c>
      <c r="E418" s="8" t="s">
        <v>81</v>
      </c>
      <c r="F418" s="8" t="s">
        <v>95</v>
      </c>
      <c r="G418" s="8" t="s">
        <v>2300</v>
      </c>
      <c r="H418" s="31" t="s">
        <v>98</v>
      </c>
      <c r="I418" s="8" t="s">
        <v>2301</v>
      </c>
      <c r="J418" s="8" t="s">
        <v>1029</v>
      </c>
      <c r="K418" s="8" t="s">
        <v>159</v>
      </c>
      <c r="L418" s="6">
        <v>6.1760148E8</v>
      </c>
      <c r="M418" s="8" t="s">
        <v>47</v>
      </c>
      <c r="N418" s="8" t="s">
        <v>98</v>
      </c>
      <c r="O418" s="8" t="s">
        <v>95</v>
      </c>
      <c r="P418" s="23">
        <v>43564.0</v>
      </c>
      <c r="Q418" s="7">
        <v>795.0</v>
      </c>
      <c r="R418" s="23">
        <v>45756.0</v>
      </c>
      <c r="S418" s="8" t="s">
        <v>484</v>
      </c>
      <c r="T418" s="8" t="s">
        <v>81</v>
      </c>
      <c r="U418" s="8" t="s">
        <v>142</v>
      </c>
      <c r="V418" s="8" t="s">
        <v>48</v>
      </c>
      <c r="W418" s="8" t="s">
        <v>3764</v>
      </c>
      <c r="X418" s="7">
        <v>6025.0</v>
      </c>
      <c r="Y418" s="4" t="str">
        <f t="shared" si="1"/>
        <v>ValeoAT MATURITYFLOATINGEURSr Unsecured</v>
      </c>
      <c r="Z418" s="4" t="str">
        <f>IFERROR(__xludf.DUMMYFUNCTION("FILTER(SLBs!$A$2:$A$293,SLBs!$AK$2:$AK$293=Y418)"),"#N/A")</f>
        <v>#N/A</v>
      </c>
    </row>
    <row r="419">
      <c r="A419" s="8">
        <v>418.0</v>
      </c>
      <c r="B419" s="8" t="s">
        <v>1601</v>
      </c>
      <c r="C419" s="8" t="s">
        <v>1604</v>
      </c>
      <c r="D419" s="8" t="s">
        <v>118</v>
      </c>
      <c r="E419" s="8" t="s">
        <v>81</v>
      </c>
      <c r="F419" s="8" t="s">
        <v>95</v>
      </c>
      <c r="G419" s="8" t="s">
        <v>2303</v>
      </c>
      <c r="H419" s="31" t="s">
        <v>98</v>
      </c>
      <c r="I419" s="8" t="s">
        <v>2304</v>
      </c>
      <c r="J419" s="8" t="s">
        <v>1029</v>
      </c>
      <c r="K419" s="8" t="s">
        <v>159</v>
      </c>
      <c r="L419" s="6">
        <v>6.1760148E8</v>
      </c>
      <c r="M419" s="8" t="s">
        <v>47</v>
      </c>
      <c r="N419" s="8" t="s">
        <v>98</v>
      </c>
      <c r="O419" s="8" t="s">
        <v>95</v>
      </c>
      <c r="P419" s="23">
        <v>43564.0</v>
      </c>
      <c r="Q419" s="7">
        <v>595.0</v>
      </c>
      <c r="R419" s="23">
        <v>45025.0</v>
      </c>
      <c r="S419" s="8" t="s">
        <v>699</v>
      </c>
      <c r="T419" s="8" t="s">
        <v>81</v>
      </c>
      <c r="U419" s="8" t="s">
        <v>142</v>
      </c>
      <c r="V419" s="8" t="s">
        <v>48</v>
      </c>
      <c r="W419" s="8" t="s">
        <v>3765</v>
      </c>
      <c r="X419" s="7">
        <v>6025.0</v>
      </c>
      <c r="Y419" s="4" t="str">
        <f t="shared" si="1"/>
        <v>ValeoAT MATURITYFLOATINGEURSr Unsecured</v>
      </c>
      <c r="Z419" s="4" t="str">
        <f>IFERROR(__xludf.DUMMYFUNCTION("FILTER(SLBs!$A$2:$A$293,SLBs!$AK$2:$AK$293=Y419)"),"#N/A")</f>
        <v>#N/A</v>
      </c>
    </row>
    <row r="420">
      <c r="A420" s="8">
        <v>419.0</v>
      </c>
      <c r="B420" s="27" t="s">
        <v>1601</v>
      </c>
      <c r="C420" s="27" t="s">
        <v>1604</v>
      </c>
      <c r="D420" s="27" t="s">
        <v>52</v>
      </c>
      <c r="E420" s="27" t="s">
        <v>81</v>
      </c>
      <c r="F420" s="27" t="s">
        <v>95</v>
      </c>
      <c r="G420" s="27" t="s">
        <v>2794</v>
      </c>
      <c r="H420" s="31" t="s">
        <v>2795</v>
      </c>
      <c r="I420" s="27" t="s">
        <v>2796</v>
      </c>
      <c r="J420" s="27" t="s">
        <v>1029</v>
      </c>
      <c r="K420" s="27" t="s">
        <v>51</v>
      </c>
      <c r="L420" s="32">
        <v>9.4857E8</v>
      </c>
      <c r="M420" s="27" t="s">
        <v>47</v>
      </c>
      <c r="N420" s="27" t="s">
        <v>1777</v>
      </c>
      <c r="O420" s="27" t="s">
        <v>95</v>
      </c>
      <c r="P420" s="33">
        <v>41661.0</v>
      </c>
      <c r="Q420" s="32" t="s">
        <v>1904</v>
      </c>
      <c r="R420" s="33">
        <v>45313.0</v>
      </c>
      <c r="S420" s="27" t="s">
        <v>46</v>
      </c>
      <c r="T420" s="27" t="s">
        <v>99</v>
      </c>
      <c r="U420" s="27" t="s">
        <v>142</v>
      </c>
      <c r="V420" s="27" t="s">
        <v>48</v>
      </c>
      <c r="W420" s="27" t="s">
        <v>3766</v>
      </c>
      <c r="X420" s="27" t="s">
        <v>81</v>
      </c>
      <c r="Y420" s="4" t="str">
        <f t="shared" si="1"/>
        <v>ValeoAT MATURITYFIXEDEURSr Unsecured</v>
      </c>
      <c r="Z420" s="4" t="str">
        <f>IFERROR(__xludf.DUMMYFUNCTION("FILTER(SLBs!$A$2:$A$293,SLBs!$AK$2:$AK$293=Y420)"),"#N/A")</f>
        <v>#N/A</v>
      </c>
    </row>
    <row r="421">
      <c r="A421" s="8">
        <v>420.0</v>
      </c>
      <c r="B421" s="27" t="s">
        <v>1601</v>
      </c>
      <c r="C421" s="27" t="s">
        <v>1604</v>
      </c>
      <c r="D421" s="27" t="s">
        <v>52</v>
      </c>
      <c r="E421" s="27" t="s">
        <v>81</v>
      </c>
      <c r="F421" s="27" t="s">
        <v>95</v>
      </c>
      <c r="G421" s="27" t="s">
        <v>2944</v>
      </c>
      <c r="H421" s="31" t="s">
        <v>2945</v>
      </c>
      <c r="I421" s="27" t="s">
        <v>2946</v>
      </c>
      <c r="J421" s="27" t="s">
        <v>1029</v>
      </c>
      <c r="K421" s="27" t="s">
        <v>51</v>
      </c>
      <c r="L421" s="32">
        <v>6.76494E8</v>
      </c>
      <c r="M421" s="27" t="s">
        <v>47</v>
      </c>
      <c r="N421" s="27" t="s">
        <v>1870</v>
      </c>
      <c r="O421" s="27" t="s">
        <v>95</v>
      </c>
      <c r="P421" s="33">
        <v>42447.0</v>
      </c>
      <c r="Q421" s="34">
        <v>1625.0</v>
      </c>
      <c r="R421" s="33">
        <v>46099.0</v>
      </c>
      <c r="S421" s="27" t="s">
        <v>46</v>
      </c>
      <c r="T421" s="27" t="s">
        <v>99</v>
      </c>
      <c r="U421" s="27" t="s">
        <v>44</v>
      </c>
      <c r="V421" s="27" t="s">
        <v>48</v>
      </c>
      <c r="W421" s="27" t="s">
        <v>3767</v>
      </c>
      <c r="X421" s="27" t="s">
        <v>81</v>
      </c>
      <c r="Y421" s="4" t="str">
        <f t="shared" si="1"/>
        <v>ValeoCALLABLEFIXEDEURSr Unsecured</v>
      </c>
      <c r="Z421" s="4">
        <f>IFERROR(__xludf.DUMMYFUNCTION("FILTER(SLBs!$A$2:$A$293,SLBs!$AK$2:$AK$293=Y421)"),262.0)</f>
        <v>262</v>
      </c>
    </row>
    <row r="422">
      <c r="A422" s="8">
        <v>421.0</v>
      </c>
      <c r="B422" s="8" t="s">
        <v>1601</v>
      </c>
      <c r="C422" s="8" t="s">
        <v>1604</v>
      </c>
      <c r="D422" s="8" t="s">
        <v>52</v>
      </c>
      <c r="E422" s="8" t="s">
        <v>81</v>
      </c>
      <c r="F422" s="8" t="s">
        <v>95</v>
      </c>
      <c r="G422" s="8" t="s">
        <v>3148</v>
      </c>
      <c r="H422" s="31" t="s">
        <v>98</v>
      </c>
      <c r="I422" s="8" t="s">
        <v>3149</v>
      </c>
      <c r="J422" s="8" t="s">
        <v>1029</v>
      </c>
      <c r="K422" s="8" t="s">
        <v>51</v>
      </c>
      <c r="L422" s="6">
        <v>6.1760148E8</v>
      </c>
      <c r="M422" s="8" t="s">
        <v>47</v>
      </c>
      <c r="N422" s="8" t="s">
        <v>98</v>
      </c>
      <c r="O422" s="8" t="s">
        <v>95</v>
      </c>
      <c r="P422" s="23">
        <v>43564.0</v>
      </c>
      <c r="Q422" s="7">
        <v>1291.0</v>
      </c>
      <c r="R422" s="23">
        <v>45756.0</v>
      </c>
      <c r="S422" s="8" t="s">
        <v>478</v>
      </c>
      <c r="T422" s="8" t="s">
        <v>81</v>
      </c>
      <c r="U422" s="8" t="s">
        <v>142</v>
      </c>
      <c r="V422" s="8" t="s">
        <v>48</v>
      </c>
      <c r="W422" s="8" t="s">
        <v>3768</v>
      </c>
      <c r="X422" s="7">
        <v>6025.0</v>
      </c>
      <c r="Y422" s="4" t="str">
        <f t="shared" si="1"/>
        <v>ValeoAT MATURITYFIXEDEURSr Unsecured</v>
      </c>
      <c r="Z422" s="4" t="str">
        <f>IFERROR(__xludf.DUMMYFUNCTION("FILTER(SLBs!$A$2:$A$293,SLBs!$AK$2:$AK$293=Y422)"),"#N/A")</f>
        <v>#N/A</v>
      </c>
    </row>
    <row r="423">
      <c r="A423" s="8">
        <v>422.0</v>
      </c>
      <c r="B423" s="8" t="s">
        <v>1601</v>
      </c>
      <c r="C423" s="8" t="s">
        <v>1604</v>
      </c>
      <c r="D423" s="8" t="s">
        <v>52</v>
      </c>
      <c r="E423" s="8" t="s">
        <v>81</v>
      </c>
      <c r="F423" s="8" t="s">
        <v>95</v>
      </c>
      <c r="G423" s="8" t="s">
        <v>3150</v>
      </c>
      <c r="H423" s="31" t="s">
        <v>98</v>
      </c>
      <c r="I423" s="8" t="s">
        <v>3151</v>
      </c>
      <c r="J423" s="8" t="s">
        <v>1029</v>
      </c>
      <c r="K423" s="8" t="s">
        <v>51</v>
      </c>
      <c r="L423" s="6">
        <v>6.1760148E8</v>
      </c>
      <c r="M423" s="8" t="s">
        <v>47</v>
      </c>
      <c r="N423" s="8" t="s">
        <v>98</v>
      </c>
      <c r="O423" s="8" t="s">
        <v>95</v>
      </c>
      <c r="P423" s="23">
        <v>43564.0</v>
      </c>
      <c r="Q423" s="6" t="s">
        <v>3152</v>
      </c>
      <c r="R423" s="23">
        <v>45025.0</v>
      </c>
      <c r="S423" s="8" t="s">
        <v>711</v>
      </c>
      <c r="T423" s="8" t="s">
        <v>81</v>
      </c>
      <c r="U423" s="8" t="s">
        <v>142</v>
      </c>
      <c r="V423" s="8" t="s">
        <v>48</v>
      </c>
      <c r="W423" s="8" t="s">
        <v>3769</v>
      </c>
      <c r="X423" s="7">
        <v>6025.0</v>
      </c>
      <c r="Y423" s="4" t="str">
        <f t="shared" si="1"/>
        <v>ValeoAT MATURITYFIXEDEURSr Unsecured</v>
      </c>
      <c r="Z423" s="4" t="str">
        <f>IFERROR(__xludf.DUMMYFUNCTION("FILTER(SLBs!$A$2:$A$293,SLBs!$AK$2:$AK$293=Y423)"),"#N/A")</f>
        <v>#N/A</v>
      </c>
    </row>
    <row r="424">
      <c r="A424" s="8">
        <v>423.0</v>
      </c>
      <c r="B424" s="8" t="s">
        <v>1682</v>
      </c>
      <c r="C424" s="8" t="s">
        <v>1685</v>
      </c>
      <c r="D424" s="8" t="s">
        <v>52</v>
      </c>
      <c r="E424" s="8" t="s">
        <v>81</v>
      </c>
      <c r="F424" s="8" t="s">
        <v>212</v>
      </c>
      <c r="G424" s="8" t="s">
        <v>2687</v>
      </c>
      <c r="H424" s="31" t="s">
        <v>98</v>
      </c>
      <c r="I424" s="8" t="s">
        <v>2688</v>
      </c>
      <c r="J424" s="8" t="s">
        <v>50</v>
      </c>
      <c r="K424" s="8" t="s">
        <v>51</v>
      </c>
      <c r="L424" s="6">
        <v>2.82765E7</v>
      </c>
      <c r="M424" s="8" t="s">
        <v>47</v>
      </c>
      <c r="N424" s="8" t="s">
        <v>98</v>
      </c>
      <c r="O424" s="8" t="s">
        <v>212</v>
      </c>
      <c r="P424" s="23">
        <v>44558.0</v>
      </c>
      <c r="Q424" s="6" t="s">
        <v>2274</v>
      </c>
      <c r="R424" s="23">
        <v>47115.0</v>
      </c>
      <c r="S424" s="8" t="s">
        <v>167</v>
      </c>
      <c r="T424" s="8" t="s">
        <v>81</v>
      </c>
      <c r="U424" s="8" t="s">
        <v>142</v>
      </c>
      <c r="V424" s="8" t="s">
        <v>48</v>
      </c>
      <c r="W424" s="8" t="s">
        <v>3770</v>
      </c>
      <c r="X424" s="7">
        <v>4052.0</v>
      </c>
      <c r="Y424" s="4" t="str">
        <f t="shared" si="1"/>
        <v>Vossloh AGAT MATURITYFIXEDEURSr Unsecured</v>
      </c>
      <c r="Z424" s="4" t="str">
        <f>IFERROR(__xludf.DUMMYFUNCTION("FILTER(SLBs!$A$2:$A$293,SLBs!$AK$2:$AK$293=Y424)"),"#N/A")</f>
        <v>#N/A</v>
      </c>
    </row>
    <row r="425">
      <c r="A425" s="8">
        <v>424.0</v>
      </c>
      <c r="B425" s="8" t="s">
        <v>1689</v>
      </c>
      <c r="C425" s="8" t="s">
        <v>1692</v>
      </c>
      <c r="D425" s="8" t="s">
        <v>52</v>
      </c>
      <c r="E425" s="8" t="s">
        <v>81</v>
      </c>
      <c r="F425" s="8" t="s">
        <v>41</v>
      </c>
      <c r="G425" s="8" t="s">
        <v>1933</v>
      </c>
      <c r="H425" s="31" t="s">
        <v>1934</v>
      </c>
      <c r="I425" s="8" t="s">
        <v>1935</v>
      </c>
      <c r="J425" s="8" t="s">
        <v>50</v>
      </c>
      <c r="K425" s="8" t="s">
        <v>51</v>
      </c>
      <c r="L425" s="6">
        <v>5.84115E8</v>
      </c>
      <c r="M425" s="8" t="s">
        <v>47</v>
      </c>
      <c r="N425" s="8" t="s">
        <v>1937</v>
      </c>
      <c r="O425" s="8" t="s">
        <v>41</v>
      </c>
      <c r="P425" s="23">
        <v>43034.0</v>
      </c>
      <c r="Q425" s="6" t="s">
        <v>1883</v>
      </c>
      <c r="R425" s="23">
        <v>45591.0</v>
      </c>
      <c r="S425" s="8" t="s">
        <v>98</v>
      </c>
      <c r="T425" s="8" t="s">
        <v>178</v>
      </c>
      <c r="U425" s="8" t="s">
        <v>142</v>
      </c>
      <c r="V425" s="8" t="s">
        <v>48</v>
      </c>
      <c r="W425" s="8" t="s">
        <v>3771</v>
      </c>
      <c r="X425" s="7">
        <v>4706.0</v>
      </c>
      <c r="Y425" s="4" t="str">
        <f t="shared" si="1"/>
        <v>Webuild SpAAT MATURITYFIXEDEURSr Unsecured</v>
      </c>
      <c r="Z425" s="4" t="str">
        <f>IFERROR(__xludf.DUMMYFUNCTION("FILTER(SLBs!$A$2:$A$293,SLBs!$AK$2:$AK$293=Y425)"),"#N/A")</f>
        <v>#N/A</v>
      </c>
    </row>
    <row r="426">
      <c r="A426" s="8">
        <v>425.0</v>
      </c>
      <c r="B426" s="8" t="s">
        <v>1689</v>
      </c>
      <c r="C426" s="8" t="s">
        <v>1692</v>
      </c>
      <c r="D426" s="8" t="s">
        <v>52</v>
      </c>
      <c r="E426" s="8" t="s">
        <v>81</v>
      </c>
      <c r="F426" s="8" t="s">
        <v>41</v>
      </c>
      <c r="G426" s="8" t="s">
        <v>2520</v>
      </c>
      <c r="H426" s="31" t="s">
        <v>2521</v>
      </c>
      <c r="I426" s="8" t="s">
        <v>2522</v>
      </c>
      <c r="J426" s="8" t="s">
        <v>50</v>
      </c>
      <c r="K426" s="8" t="s">
        <v>51</v>
      </c>
      <c r="L426" s="6">
        <v>9.12075E8</v>
      </c>
      <c r="M426" s="8" t="s">
        <v>47</v>
      </c>
      <c r="N426" s="8" t="s">
        <v>1812</v>
      </c>
      <c r="O426" s="8" t="s">
        <v>41</v>
      </c>
      <c r="P426" s="23">
        <v>44180.0</v>
      </c>
      <c r="Q426" s="7">
        <v>5875.0</v>
      </c>
      <c r="R426" s="23">
        <v>46006.0</v>
      </c>
      <c r="S426" s="8" t="s">
        <v>98</v>
      </c>
      <c r="T426" s="8" t="s">
        <v>404</v>
      </c>
      <c r="U426" s="8" t="s">
        <v>44</v>
      </c>
      <c r="V426" s="8" t="s">
        <v>48</v>
      </c>
      <c r="W426" s="8" t="s">
        <v>3772</v>
      </c>
      <c r="X426" s="7">
        <v>3701.0</v>
      </c>
      <c r="Y426" s="4" t="str">
        <f t="shared" si="1"/>
        <v>Webuild SpACALLABLEFIXEDEURSr Unsecured</v>
      </c>
      <c r="Z426" s="4">
        <f>IFERROR(__xludf.DUMMYFUNCTION("FILTER(SLBs!$A$2:$A$293,SLBs!$AK$2:$AK$293=Y426)"),277.0)</f>
        <v>277</v>
      </c>
    </row>
    <row r="427">
      <c r="A427" s="8">
        <v>426.0</v>
      </c>
      <c r="B427" s="8" t="s">
        <v>1689</v>
      </c>
      <c r="C427" s="8" t="s">
        <v>1692</v>
      </c>
      <c r="D427" s="8" t="s">
        <v>52</v>
      </c>
      <c r="E427" s="8" t="s">
        <v>81</v>
      </c>
      <c r="F427" s="8" t="s">
        <v>41</v>
      </c>
      <c r="G427" s="8" t="s">
        <v>3161</v>
      </c>
      <c r="H427" s="31" t="s">
        <v>3162</v>
      </c>
      <c r="I427" s="8" t="s">
        <v>3163</v>
      </c>
      <c r="J427" s="8" t="s">
        <v>50</v>
      </c>
      <c r="K427" s="8" t="s">
        <v>51</v>
      </c>
      <c r="L427" s="6">
        <v>2.752225E8</v>
      </c>
      <c r="M427" s="8" t="s">
        <v>47</v>
      </c>
      <c r="N427" s="8" t="s">
        <v>1812</v>
      </c>
      <c r="O427" s="8" t="s">
        <v>41</v>
      </c>
      <c r="P427" s="23">
        <v>43858.0</v>
      </c>
      <c r="Q427" s="7">
        <v>3625.0</v>
      </c>
      <c r="R427" s="23">
        <v>46415.0</v>
      </c>
      <c r="S427" s="8" t="s">
        <v>98</v>
      </c>
      <c r="T427" s="8" t="s">
        <v>178</v>
      </c>
      <c r="U427" s="8" t="s">
        <v>142</v>
      </c>
      <c r="V427" s="8" t="s">
        <v>48</v>
      </c>
      <c r="W427" s="8" t="s">
        <v>3773</v>
      </c>
      <c r="X427" s="7">
        <v>5624.0</v>
      </c>
      <c r="Y427" s="4" t="str">
        <f t="shared" si="1"/>
        <v>Webuild SpAAT MATURITYFIXEDEURSr Unsecured</v>
      </c>
      <c r="Z427" s="4" t="str">
        <f>IFERROR(__xludf.DUMMYFUNCTION("FILTER(SLBs!$A$2:$A$293,SLBs!$AK$2:$AK$293=Y427)"),"#N/A")</f>
        <v>#N/A</v>
      </c>
    </row>
    <row r="428">
      <c r="H428" s="35"/>
    </row>
    <row r="429">
      <c r="H429" s="35"/>
    </row>
    <row r="430">
      <c r="H430" s="35"/>
    </row>
    <row r="431">
      <c r="H431" s="35"/>
    </row>
    <row r="432">
      <c r="H432" s="35"/>
    </row>
    <row r="433">
      <c r="H433" s="35"/>
    </row>
    <row r="434">
      <c r="H434" s="35"/>
    </row>
    <row r="435">
      <c r="H435" s="35"/>
    </row>
    <row r="436">
      <c r="H436" s="35"/>
    </row>
    <row r="437">
      <c r="H437" s="35"/>
    </row>
    <row r="438">
      <c r="H438" s="35"/>
    </row>
    <row r="439">
      <c r="H439" s="35"/>
    </row>
    <row r="440">
      <c r="H440" s="35"/>
    </row>
    <row r="441">
      <c r="H441" s="35"/>
    </row>
    <row r="442">
      <c r="H442" s="35"/>
    </row>
    <row r="443">
      <c r="H443" s="35"/>
    </row>
    <row r="444">
      <c r="H444" s="35"/>
    </row>
    <row r="445">
      <c r="H445" s="35"/>
    </row>
    <row r="446">
      <c r="H446" s="35"/>
    </row>
    <row r="447">
      <c r="H447" s="35"/>
    </row>
    <row r="448">
      <c r="H448" s="35"/>
    </row>
    <row r="449">
      <c r="H449" s="35"/>
    </row>
    <row r="450">
      <c r="H450" s="35"/>
    </row>
    <row r="451">
      <c r="H451" s="35"/>
    </row>
    <row r="452">
      <c r="H452" s="35"/>
    </row>
    <row r="453">
      <c r="H453" s="35"/>
    </row>
    <row r="454">
      <c r="H454" s="35"/>
    </row>
    <row r="455">
      <c r="H455" s="35"/>
    </row>
    <row r="456">
      <c r="H456" s="35"/>
    </row>
    <row r="457">
      <c r="H457" s="35"/>
    </row>
    <row r="458">
      <c r="H458" s="35"/>
    </row>
    <row r="459">
      <c r="H459" s="35"/>
    </row>
    <row r="460">
      <c r="H460" s="35"/>
    </row>
    <row r="461">
      <c r="H461" s="35"/>
    </row>
    <row r="462">
      <c r="H462" s="35"/>
    </row>
    <row r="463">
      <c r="H463" s="35"/>
    </row>
    <row r="464">
      <c r="H464" s="35"/>
    </row>
    <row r="465">
      <c r="H465" s="35"/>
    </row>
    <row r="466">
      <c r="H466" s="35"/>
    </row>
    <row r="467">
      <c r="H467" s="35"/>
    </row>
    <row r="468">
      <c r="H468" s="35"/>
    </row>
    <row r="469">
      <c r="H469" s="35"/>
    </row>
    <row r="470">
      <c r="H470" s="35"/>
    </row>
    <row r="471">
      <c r="H471" s="35"/>
    </row>
    <row r="472">
      <c r="H472" s="35"/>
    </row>
    <row r="473">
      <c r="H473" s="35"/>
    </row>
    <row r="474">
      <c r="H474" s="35"/>
    </row>
    <row r="475">
      <c r="H475" s="35"/>
    </row>
    <row r="476">
      <c r="H476" s="35"/>
    </row>
    <row r="477">
      <c r="H477" s="35"/>
    </row>
    <row r="478">
      <c r="H478" s="35"/>
    </row>
    <row r="479">
      <c r="H479" s="35"/>
    </row>
    <row r="480">
      <c r="H480" s="35"/>
    </row>
    <row r="481">
      <c r="H481" s="35"/>
    </row>
    <row r="482">
      <c r="H482" s="35"/>
    </row>
    <row r="483">
      <c r="H483" s="35"/>
    </row>
    <row r="484">
      <c r="H484" s="35"/>
    </row>
    <row r="485">
      <c r="H485" s="35"/>
    </row>
    <row r="486">
      <c r="H486" s="35"/>
    </row>
    <row r="487">
      <c r="H487" s="35"/>
    </row>
    <row r="488">
      <c r="H488" s="35"/>
    </row>
    <row r="489">
      <c r="H489" s="35"/>
    </row>
    <row r="490">
      <c r="H490" s="35"/>
    </row>
    <row r="491">
      <c r="H491" s="35"/>
    </row>
    <row r="492">
      <c r="H492" s="35"/>
    </row>
    <row r="493">
      <c r="H493" s="35"/>
    </row>
    <row r="494">
      <c r="H494" s="35"/>
    </row>
    <row r="495">
      <c r="H495" s="35"/>
    </row>
    <row r="496">
      <c r="H496" s="35"/>
    </row>
    <row r="497">
      <c r="H497" s="35"/>
    </row>
    <row r="498">
      <c r="H498" s="35"/>
    </row>
    <row r="499">
      <c r="H499" s="35"/>
    </row>
    <row r="500">
      <c r="H500" s="35"/>
    </row>
    <row r="501">
      <c r="H501" s="35"/>
    </row>
    <row r="502">
      <c r="H502" s="35"/>
    </row>
    <row r="503">
      <c r="H503" s="35"/>
    </row>
    <row r="504">
      <c r="H504" s="35"/>
    </row>
    <row r="505">
      <c r="H505" s="35"/>
    </row>
    <row r="506">
      <c r="H506" s="35"/>
    </row>
    <row r="507">
      <c r="H507" s="35"/>
    </row>
    <row r="508">
      <c r="H508" s="35"/>
    </row>
    <row r="509">
      <c r="H509" s="35"/>
    </row>
    <row r="510">
      <c r="H510" s="35"/>
    </row>
    <row r="511">
      <c r="H511" s="35"/>
    </row>
    <row r="512">
      <c r="H512" s="35"/>
    </row>
    <row r="513">
      <c r="H513" s="35"/>
    </row>
    <row r="514">
      <c r="H514" s="35"/>
    </row>
    <row r="515">
      <c r="H515" s="35"/>
    </row>
    <row r="516">
      <c r="H516" s="35"/>
    </row>
    <row r="517">
      <c r="H517" s="35"/>
    </row>
    <row r="518">
      <c r="H518" s="35"/>
    </row>
    <row r="519">
      <c r="H519" s="35"/>
    </row>
    <row r="520">
      <c r="H520" s="35"/>
    </row>
    <row r="521">
      <c r="H521" s="35"/>
    </row>
    <row r="522">
      <c r="H522" s="35"/>
    </row>
    <row r="523">
      <c r="H523" s="35"/>
    </row>
    <row r="524">
      <c r="H524" s="35"/>
    </row>
    <row r="525">
      <c r="H525" s="35"/>
    </row>
    <row r="526">
      <c r="H526" s="35"/>
    </row>
    <row r="527">
      <c r="H527" s="35"/>
    </row>
    <row r="528">
      <c r="H528" s="35"/>
    </row>
    <row r="529">
      <c r="H529" s="35"/>
    </row>
    <row r="530">
      <c r="H530" s="35"/>
    </row>
    <row r="531">
      <c r="H531" s="35"/>
    </row>
    <row r="532">
      <c r="H532" s="35"/>
    </row>
    <row r="533">
      <c r="H533" s="35"/>
    </row>
    <row r="534">
      <c r="H534" s="35"/>
    </row>
    <row r="535">
      <c r="H535" s="35"/>
    </row>
    <row r="536">
      <c r="H536" s="35"/>
    </row>
    <row r="537">
      <c r="H537" s="35"/>
    </row>
    <row r="538">
      <c r="H538" s="35"/>
    </row>
    <row r="539">
      <c r="H539" s="35"/>
    </row>
    <row r="540">
      <c r="H540" s="35"/>
    </row>
    <row r="541">
      <c r="H541" s="35"/>
    </row>
    <row r="542">
      <c r="H542" s="35"/>
    </row>
    <row r="543">
      <c r="H543" s="35"/>
    </row>
    <row r="544">
      <c r="H544" s="35"/>
    </row>
    <row r="545">
      <c r="H545" s="35"/>
    </row>
    <row r="546">
      <c r="H546" s="35"/>
    </row>
    <row r="547">
      <c r="H547" s="35"/>
    </row>
    <row r="548">
      <c r="H548" s="35"/>
    </row>
    <row r="549">
      <c r="H549" s="35"/>
    </row>
    <row r="550">
      <c r="H550" s="35"/>
    </row>
    <row r="551">
      <c r="H551" s="35"/>
    </row>
    <row r="552">
      <c r="H552" s="35"/>
    </row>
    <row r="553">
      <c r="H553" s="35"/>
    </row>
    <row r="554">
      <c r="H554" s="35"/>
    </row>
    <row r="555">
      <c r="H555" s="35"/>
    </row>
    <row r="556">
      <c r="H556" s="35"/>
    </row>
    <row r="557">
      <c r="H557" s="35"/>
    </row>
    <row r="558">
      <c r="H558" s="35"/>
    </row>
    <row r="559">
      <c r="H559" s="35"/>
    </row>
    <row r="560">
      <c r="H560" s="35"/>
    </row>
    <row r="561">
      <c r="H561" s="35"/>
    </row>
    <row r="562">
      <c r="H562" s="35"/>
    </row>
    <row r="563">
      <c r="H563" s="35"/>
    </row>
    <row r="564">
      <c r="H564" s="35"/>
    </row>
    <row r="565">
      <c r="H565" s="35"/>
    </row>
    <row r="566">
      <c r="H566" s="35"/>
    </row>
    <row r="567">
      <c r="H567" s="35"/>
    </row>
    <row r="568">
      <c r="H568" s="35"/>
    </row>
    <row r="569">
      <c r="H569" s="35"/>
    </row>
    <row r="570">
      <c r="H570" s="35"/>
    </row>
    <row r="571">
      <c r="H571" s="35"/>
    </row>
    <row r="572">
      <c r="H572" s="35"/>
    </row>
    <row r="573">
      <c r="H573" s="35"/>
    </row>
    <row r="574">
      <c r="H574" s="35"/>
    </row>
    <row r="575">
      <c r="H575" s="35"/>
    </row>
    <row r="576">
      <c r="H576" s="35"/>
    </row>
    <row r="577">
      <c r="H577" s="35"/>
    </row>
    <row r="578">
      <c r="H578" s="35"/>
    </row>
    <row r="579">
      <c r="H579" s="35"/>
    </row>
    <row r="580">
      <c r="H580" s="35"/>
    </row>
    <row r="581">
      <c r="H581" s="35"/>
    </row>
    <row r="582">
      <c r="H582" s="35"/>
    </row>
    <row r="583">
      <c r="H583" s="35"/>
    </row>
    <row r="584">
      <c r="H584" s="35"/>
    </row>
    <row r="585">
      <c r="H585" s="35"/>
    </row>
    <row r="586">
      <c r="H586" s="35"/>
    </row>
    <row r="587">
      <c r="H587" s="35"/>
    </row>
    <row r="588">
      <c r="H588" s="35"/>
    </row>
    <row r="589">
      <c r="H589" s="35"/>
    </row>
    <row r="590">
      <c r="H590" s="35"/>
    </row>
    <row r="591">
      <c r="H591" s="35"/>
    </row>
    <row r="592">
      <c r="H592" s="35"/>
    </row>
    <row r="593">
      <c r="H593" s="35"/>
    </row>
    <row r="594">
      <c r="H594" s="35"/>
    </row>
    <row r="595">
      <c r="H595" s="35"/>
    </row>
    <row r="596">
      <c r="H596" s="35"/>
    </row>
    <row r="597">
      <c r="H597" s="35"/>
    </row>
    <row r="598">
      <c r="H598" s="35"/>
    </row>
    <row r="599">
      <c r="H599" s="35"/>
    </row>
    <row r="600">
      <c r="H600" s="35"/>
    </row>
    <row r="601">
      <c r="H601" s="35"/>
    </row>
    <row r="602">
      <c r="H602" s="35"/>
    </row>
    <row r="603">
      <c r="H603" s="35"/>
    </row>
    <row r="604">
      <c r="H604" s="35"/>
    </row>
    <row r="605">
      <c r="H605" s="35"/>
    </row>
    <row r="606">
      <c r="H606" s="35"/>
    </row>
    <row r="607">
      <c r="H607" s="35"/>
    </row>
    <row r="608">
      <c r="H608" s="35"/>
    </row>
    <row r="609">
      <c r="H609" s="35"/>
    </row>
    <row r="610">
      <c r="H610" s="35"/>
    </row>
    <row r="611">
      <c r="H611" s="35"/>
    </row>
    <row r="612">
      <c r="H612" s="35"/>
    </row>
    <row r="613">
      <c r="H613" s="35"/>
    </row>
    <row r="614">
      <c r="H614" s="35"/>
    </row>
    <row r="615">
      <c r="H615" s="35"/>
    </row>
    <row r="616">
      <c r="H616" s="35"/>
    </row>
    <row r="617">
      <c r="H617" s="35"/>
    </row>
    <row r="618">
      <c r="H618" s="35"/>
    </row>
    <row r="619">
      <c r="H619" s="35"/>
    </row>
    <row r="620">
      <c r="H620" s="35"/>
    </row>
    <row r="621">
      <c r="H621" s="35"/>
    </row>
    <row r="622">
      <c r="H622" s="35"/>
    </row>
    <row r="623">
      <c r="H623" s="35"/>
    </row>
    <row r="624">
      <c r="H624" s="35"/>
    </row>
    <row r="625">
      <c r="H625" s="35"/>
    </row>
    <row r="626">
      <c r="H626" s="35"/>
    </row>
    <row r="627">
      <c r="H627" s="35"/>
    </row>
    <row r="628">
      <c r="H628" s="35"/>
    </row>
    <row r="629">
      <c r="H629" s="35"/>
    </row>
    <row r="630">
      <c r="H630" s="35"/>
    </row>
    <row r="631">
      <c r="H631" s="35"/>
    </row>
    <row r="632">
      <c r="H632" s="35"/>
    </row>
    <row r="633">
      <c r="H633" s="35"/>
    </row>
    <row r="634">
      <c r="H634" s="35"/>
    </row>
    <row r="635">
      <c r="H635" s="35"/>
    </row>
    <row r="636">
      <c r="H636" s="35"/>
    </row>
    <row r="637">
      <c r="H637" s="35"/>
    </row>
    <row r="638">
      <c r="H638" s="35"/>
    </row>
    <row r="639">
      <c r="H639" s="35"/>
    </row>
    <row r="640">
      <c r="H640" s="35"/>
    </row>
    <row r="641">
      <c r="H641" s="35"/>
    </row>
    <row r="642">
      <c r="H642" s="35"/>
    </row>
    <row r="643">
      <c r="H643" s="35"/>
    </row>
    <row r="644">
      <c r="H644" s="35"/>
    </row>
    <row r="645">
      <c r="H645" s="35"/>
    </row>
    <row r="646">
      <c r="H646" s="35"/>
    </row>
    <row r="647">
      <c r="H647" s="35"/>
    </row>
    <row r="648">
      <c r="H648" s="35"/>
    </row>
    <row r="649">
      <c r="H649" s="35"/>
    </row>
    <row r="650">
      <c r="H650" s="35"/>
    </row>
    <row r="651">
      <c r="H651" s="35"/>
    </row>
    <row r="652">
      <c r="H652" s="35"/>
    </row>
    <row r="653">
      <c r="H653" s="35"/>
    </row>
    <row r="654">
      <c r="H654" s="35"/>
    </row>
    <row r="655">
      <c r="H655" s="35"/>
    </row>
    <row r="656">
      <c r="H656" s="35"/>
    </row>
    <row r="657">
      <c r="H657" s="35"/>
    </row>
    <row r="658">
      <c r="H658" s="35"/>
    </row>
    <row r="659">
      <c r="H659" s="35"/>
    </row>
    <row r="660">
      <c r="H660" s="35"/>
    </row>
    <row r="661">
      <c r="H661" s="35"/>
    </row>
    <row r="662">
      <c r="H662" s="35"/>
    </row>
    <row r="663">
      <c r="H663" s="35"/>
    </row>
    <row r="664">
      <c r="H664" s="35"/>
    </row>
    <row r="665">
      <c r="H665" s="35"/>
    </row>
    <row r="666">
      <c r="H666" s="35"/>
    </row>
    <row r="667">
      <c r="H667" s="35"/>
    </row>
    <row r="668">
      <c r="H668" s="35"/>
    </row>
    <row r="669">
      <c r="H669" s="35"/>
    </row>
    <row r="670">
      <c r="H670" s="35"/>
    </row>
    <row r="671">
      <c r="H671" s="35"/>
    </row>
    <row r="672">
      <c r="H672" s="35"/>
    </row>
    <row r="673">
      <c r="H673" s="35"/>
    </row>
    <row r="674">
      <c r="H674" s="35"/>
    </row>
    <row r="675">
      <c r="H675" s="35"/>
    </row>
    <row r="676">
      <c r="H676" s="35"/>
    </row>
    <row r="677">
      <c r="H677" s="35"/>
    </row>
    <row r="678">
      <c r="H678" s="35"/>
    </row>
    <row r="679">
      <c r="H679" s="35"/>
    </row>
    <row r="680">
      <c r="H680" s="35"/>
    </row>
    <row r="681">
      <c r="H681" s="35"/>
    </row>
    <row r="682">
      <c r="H682" s="35"/>
    </row>
    <row r="683">
      <c r="H683" s="35"/>
    </row>
    <row r="684">
      <c r="H684" s="35"/>
    </row>
    <row r="685">
      <c r="H685" s="35"/>
    </row>
    <row r="686">
      <c r="H686" s="35"/>
    </row>
    <row r="687">
      <c r="H687" s="35"/>
    </row>
    <row r="688">
      <c r="H688" s="35"/>
    </row>
    <row r="689">
      <c r="H689" s="35"/>
    </row>
    <row r="690">
      <c r="H690" s="35"/>
    </row>
    <row r="691">
      <c r="H691" s="35"/>
    </row>
    <row r="692">
      <c r="H692" s="35"/>
    </row>
    <row r="693">
      <c r="H693" s="35"/>
    </row>
    <row r="694">
      <c r="H694" s="35"/>
    </row>
    <row r="695">
      <c r="H695" s="35"/>
    </row>
    <row r="696">
      <c r="H696" s="35"/>
    </row>
    <row r="697">
      <c r="H697" s="35"/>
    </row>
    <row r="698">
      <c r="H698" s="35"/>
    </row>
    <row r="699">
      <c r="H699" s="35"/>
    </row>
    <row r="700">
      <c r="H700" s="35"/>
    </row>
    <row r="701">
      <c r="H701" s="35"/>
    </row>
    <row r="702">
      <c r="H702" s="35"/>
    </row>
    <row r="703">
      <c r="H703" s="35"/>
    </row>
    <row r="704">
      <c r="H704" s="35"/>
    </row>
    <row r="705">
      <c r="H705" s="35"/>
    </row>
    <row r="706">
      <c r="H706" s="35"/>
    </row>
    <row r="707">
      <c r="H707" s="35"/>
    </row>
    <row r="708">
      <c r="H708" s="35"/>
    </row>
    <row r="709">
      <c r="H709" s="35"/>
    </row>
    <row r="710">
      <c r="H710" s="35"/>
    </row>
    <row r="711">
      <c r="H711" s="35"/>
    </row>
    <row r="712">
      <c r="H712" s="35"/>
    </row>
    <row r="713">
      <c r="H713" s="35"/>
    </row>
    <row r="714">
      <c r="H714" s="35"/>
    </row>
    <row r="715">
      <c r="H715" s="35"/>
    </row>
    <row r="716">
      <c r="H716" s="35"/>
    </row>
    <row r="717">
      <c r="H717" s="35"/>
    </row>
    <row r="718">
      <c r="H718" s="35"/>
    </row>
    <row r="719">
      <c r="H719" s="35"/>
    </row>
    <row r="720">
      <c r="H720" s="35"/>
    </row>
    <row r="721">
      <c r="H721" s="35"/>
    </row>
    <row r="722">
      <c r="H722" s="35"/>
    </row>
    <row r="723">
      <c r="H723" s="35"/>
    </row>
    <row r="724">
      <c r="H724" s="35"/>
    </row>
    <row r="725">
      <c r="H725" s="35"/>
    </row>
    <row r="726">
      <c r="H726" s="35"/>
    </row>
    <row r="727">
      <c r="H727" s="35"/>
    </row>
    <row r="728">
      <c r="H728" s="35"/>
    </row>
    <row r="729">
      <c r="H729" s="35"/>
    </row>
    <row r="730">
      <c r="H730" s="35"/>
    </row>
    <row r="731">
      <c r="H731" s="35"/>
    </row>
    <row r="732">
      <c r="H732" s="35"/>
    </row>
    <row r="733">
      <c r="H733" s="35"/>
    </row>
    <row r="734">
      <c r="H734" s="35"/>
    </row>
    <row r="735">
      <c r="H735" s="35"/>
    </row>
    <row r="736">
      <c r="H736" s="35"/>
    </row>
    <row r="737">
      <c r="H737" s="35"/>
    </row>
    <row r="738">
      <c r="H738" s="35"/>
    </row>
    <row r="739">
      <c r="H739" s="35"/>
    </row>
    <row r="740">
      <c r="H740" s="35"/>
    </row>
    <row r="741">
      <c r="H741" s="35"/>
    </row>
    <row r="742">
      <c r="H742" s="35"/>
    </row>
    <row r="743">
      <c r="H743" s="35"/>
    </row>
    <row r="744">
      <c r="H744" s="35"/>
    </row>
    <row r="745">
      <c r="H745" s="35"/>
    </row>
    <row r="746">
      <c r="H746" s="35"/>
    </row>
    <row r="747">
      <c r="H747" s="35"/>
    </row>
    <row r="748">
      <c r="H748" s="35"/>
    </row>
    <row r="749">
      <c r="H749" s="35"/>
    </row>
    <row r="750">
      <c r="H750" s="35"/>
    </row>
    <row r="751">
      <c r="H751" s="35"/>
    </row>
    <row r="752">
      <c r="H752" s="35"/>
    </row>
    <row r="753">
      <c r="H753" s="35"/>
    </row>
    <row r="754">
      <c r="H754" s="35"/>
    </row>
    <row r="755">
      <c r="H755" s="35"/>
    </row>
    <row r="756">
      <c r="H756" s="35"/>
    </row>
    <row r="757">
      <c r="H757" s="35"/>
    </row>
    <row r="758">
      <c r="H758" s="35"/>
    </row>
    <row r="759">
      <c r="H759" s="35"/>
    </row>
    <row r="760">
      <c r="H760" s="35"/>
    </row>
    <row r="761">
      <c r="H761" s="35"/>
    </row>
    <row r="762">
      <c r="H762" s="35"/>
    </row>
    <row r="763">
      <c r="H763" s="35"/>
    </row>
    <row r="764">
      <c r="H764" s="35"/>
    </row>
    <row r="765">
      <c r="H765" s="35"/>
    </row>
    <row r="766">
      <c r="H766" s="35"/>
    </row>
    <row r="767">
      <c r="H767" s="35"/>
    </row>
    <row r="768">
      <c r="H768" s="35"/>
    </row>
    <row r="769">
      <c r="H769" s="35"/>
    </row>
    <row r="770">
      <c r="H770" s="35"/>
    </row>
    <row r="771">
      <c r="H771" s="35"/>
    </row>
    <row r="772">
      <c r="H772" s="35"/>
    </row>
    <row r="773">
      <c r="H773" s="35"/>
    </row>
    <row r="774">
      <c r="H774" s="35"/>
    </row>
    <row r="775">
      <c r="H775" s="35"/>
    </row>
    <row r="776">
      <c r="H776" s="35"/>
    </row>
    <row r="777">
      <c r="H777" s="35"/>
    </row>
    <row r="778">
      <c r="H778" s="35"/>
    </row>
    <row r="779">
      <c r="H779" s="35"/>
    </row>
    <row r="780">
      <c r="H780" s="35"/>
    </row>
    <row r="781">
      <c r="H781" s="35"/>
    </row>
    <row r="782">
      <c r="H782" s="35"/>
    </row>
    <row r="783">
      <c r="H783" s="35"/>
    </row>
    <row r="784">
      <c r="H784" s="35"/>
    </row>
    <row r="785">
      <c r="H785" s="35"/>
    </row>
    <row r="786">
      <c r="H786" s="35"/>
    </row>
    <row r="787">
      <c r="H787" s="35"/>
    </row>
    <row r="788">
      <c r="H788" s="35"/>
    </row>
    <row r="789">
      <c r="H789" s="35"/>
    </row>
    <row r="790">
      <c r="H790" s="35"/>
    </row>
    <row r="791">
      <c r="H791" s="35"/>
    </row>
    <row r="792">
      <c r="H792" s="35"/>
    </row>
    <row r="793">
      <c r="H793" s="35"/>
    </row>
    <row r="794">
      <c r="H794" s="35"/>
    </row>
    <row r="795">
      <c r="H795" s="35"/>
    </row>
    <row r="796">
      <c r="H796" s="35"/>
    </row>
    <row r="797">
      <c r="H797" s="35"/>
    </row>
    <row r="798">
      <c r="H798" s="35"/>
    </row>
    <row r="799">
      <c r="H799" s="35"/>
    </row>
    <row r="800">
      <c r="H800" s="35"/>
    </row>
    <row r="801">
      <c r="H801" s="35"/>
    </row>
    <row r="802">
      <c r="H802" s="35"/>
    </row>
    <row r="803">
      <c r="H803" s="35"/>
    </row>
    <row r="804">
      <c r="H804" s="35"/>
    </row>
    <row r="805">
      <c r="H805" s="35"/>
    </row>
    <row r="806">
      <c r="H806" s="35"/>
    </row>
    <row r="807">
      <c r="H807" s="35"/>
    </row>
    <row r="808">
      <c r="H808" s="35"/>
    </row>
    <row r="809">
      <c r="H809" s="35"/>
    </row>
    <row r="810">
      <c r="H810" s="35"/>
    </row>
    <row r="811">
      <c r="H811" s="35"/>
    </row>
    <row r="812">
      <c r="H812" s="35"/>
    </row>
    <row r="813">
      <c r="H813" s="35"/>
    </row>
    <row r="814">
      <c r="H814" s="35"/>
    </row>
    <row r="815">
      <c r="H815" s="35"/>
    </row>
    <row r="816">
      <c r="H816" s="35"/>
    </row>
    <row r="817">
      <c r="H817" s="35"/>
    </row>
    <row r="818">
      <c r="H818" s="35"/>
    </row>
    <row r="819">
      <c r="H819" s="35"/>
    </row>
    <row r="820">
      <c r="H820" s="35"/>
    </row>
    <row r="821">
      <c r="H821" s="35"/>
    </row>
    <row r="822">
      <c r="H822" s="35"/>
    </row>
    <row r="823">
      <c r="H823" s="35"/>
    </row>
    <row r="824">
      <c r="H824" s="35"/>
    </row>
    <row r="825">
      <c r="H825" s="35"/>
    </row>
    <row r="826">
      <c r="H826" s="35"/>
    </row>
    <row r="827">
      <c r="H827" s="35"/>
    </row>
    <row r="828">
      <c r="H828" s="35"/>
    </row>
    <row r="829">
      <c r="H829" s="35"/>
    </row>
    <row r="830">
      <c r="H830" s="35"/>
    </row>
    <row r="831">
      <c r="H831" s="35"/>
    </row>
    <row r="832">
      <c r="H832" s="35"/>
    </row>
    <row r="833">
      <c r="H833" s="35"/>
    </row>
    <row r="834">
      <c r="H834" s="35"/>
    </row>
    <row r="835">
      <c r="H835" s="35"/>
    </row>
    <row r="836">
      <c r="H836" s="35"/>
    </row>
    <row r="837">
      <c r="H837" s="35"/>
    </row>
    <row r="838">
      <c r="H838" s="35"/>
    </row>
    <row r="839">
      <c r="H839" s="35"/>
    </row>
    <row r="840">
      <c r="H840" s="35"/>
    </row>
    <row r="841">
      <c r="H841" s="35"/>
    </row>
    <row r="842">
      <c r="H842" s="35"/>
    </row>
    <row r="843">
      <c r="H843" s="35"/>
    </row>
    <row r="844">
      <c r="H844" s="35"/>
    </row>
    <row r="845">
      <c r="H845" s="35"/>
    </row>
    <row r="846">
      <c r="H846" s="35"/>
    </row>
    <row r="847">
      <c r="H847" s="35"/>
    </row>
    <row r="848">
      <c r="H848" s="35"/>
    </row>
    <row r="849">
      <c r="H849" s="35"/>
    </row>
    <row r="850">
      <c r="H850" s="35"/>
    </row>
    <row r="851">
      <c r="H851" s="35"/>
    </row>
    <row r="852">
      <c r="H852" s="35"/>
    </row>
    <row r="853">
      <c r="H853" s="35"/>
    </row>
    <row r="854">
      <c r="H854" s="35"/>
    </row>
    <row r="855">
      <c r="H855" s="35"/>
    </row>
    <row r="856">
      <c r="H856" s="35"/>
    </row>
    <row r="857">
      <c r="H857" s="35"/>
    </row>
    <row r="858">
      <c r="H858" s="35"/>
    </row>
    <row r="859">
      <c r="H859" s="35"/>
    </row>
    <row r="860">
      <c r="H860" s="35"/>
    </row>
    <row r="861">
      <c r="H861" s="35"/>
    </row>
    <row r="862">
      <c r="H862" s="35"/>
    </row>
    <row r="863">
      <c r="H863" s="35"/>
    </row>
    <row r="864">
      <c r="H864" s="35"/>
    </row>
    <row r="865">
      <c r="H865" s="35"/>
    </row>
    <row r="866">
      <c r="H866" s="35"/>
    </row>
    <row r="867">
      <c r="H867" s="35"/>
    </row>
    <row r="868">
      <c r="H868" s="35"/>
    </row>
    <row r="869">
      <c r="H869" s="35"/>
    </row>
    <row r="870">
      <c r="H870" s="35"/>
    </row>
    <row r="871">
      <c r="H871" s="35"/>
    </row>
    <row r="872">
      <c r="H872" s="35"/>
    </row>
    <row r="873">
      <c r="H873" s="35"/>
    </row>
    <row r="874">
      <c r="H874" s="35"/>
    </row>
    <row r="875">
      <c r="H875" s="35"/>
    </row>
    <row r="876">
      <c r="H876" s="35"/>
    </row>
    <row r="877">
      <c r="H877" s="35"/>
    </row>
    <row r="878">
      <c r="H878" s="35"/>
    </row>
    <row r="879">
      <c r="H879" s="35"/>
    </row>
    <row r="880">
      <c r="H880" s="35"/>
    </row>
    <row r="881">
      <c r="H881" s="35"/>
    </row>
    <row r="882">
      <c r="H882" s="35"/>
    </row>
    <row r="883">
      <c r="H883" s="35"/>
    </row>
    <row r="884">
      <c r="H884" s="35"/>
    </row>
    <row r="885">
      <c r="H885" s="35"/>
    </row>
    <row r="886">
      <c r="H886" s="35"/>
    </row>
    <row r="887">
      <c r="H887" s="35"/>
    </row>
    <row r="888">
      <c r="H888" s="35"/>
    </row>
    <row r="889">
      <c r="H889" s="35"/>
    </row>
    <row r="890">
      <c r="H890" s="35"/>
    </row>
    <row r="891">
      <c r="H891" s="35"/>
    </row>
    <row r="892">
      <c r="H892" s="35"/>
    </row>
    <row r="893">
      <c r="H893" s="35"/>
    </row>
    <row r="894">
      <c r="H894" s="35"/>
    </row>
    <row r="895">
      <c r="H895" s="35"/>
    </row>
    <row r="896">
      <c r="H896" s="35"/>
    </row>
    <row r="897">
      <c r="H897" s="35"/>
    </row>
    <row r="898">
      <c r="H898" s="35"/>
    </row>
    <row r="899">
      <c r="H899" s="35"/>
    </row>
    <row r="900">
      <c r="H900" s="35"/>
    </row>
    <row r="901">
      <c r="H901" s="35"/>
    </row>
    <row r="902">
      <c r="H902" s="35"/>
    </row>
    <row r="903">
      <c r="H903" s="35"/>
    </row>
    <row r="904">
      <c r="H904" s="35"/>
    </row>
    <row r="905">
      <c r="H905" s="35"/>
    </row>
    <row r="906">
      <c r="H906" s="35"/>
    </row>
    <row r="907">
      <c r="H907" s="35"/>
    </row>
    <row r="908">
      <c r="H908" s="35"/>
    </row>
    <row r="909">
      <c r="H909" s="35"/>
    </row>
    <row r="910">
      <c r="H910" s="35"/>
    </row>
    <row r="911">
      <c r="H911" s="35"/>
    </row>
    <row r="912">
      <c r="H912" s="35"/>
    </row>
    <row r="913">
      <c r="H913" s="35"/>
    </row>
    <row r="914">
      <c r="H914" s="35"/>
    </row>
    <row r="915">
      <c r="H915" s="35"/>
    </row>
    <row r="916">
      <c r="H916" s="35"/>
    </row>
    <row r="917">
      <c r="H917" s="35"/>
    </row>
    <row r="918">
      <c r="H918" s="35"/>
    </row>
    <row r="919">
      <c r="H919" s="35"/>
    </row>
    <row r="920">
      <c r="H920" s="35"/>
    </row>
    <row r="921">
      <c r="H921" s="35"/>
    </row>
    <row r="922">
      <c r="H922" s="35"/>
    </row>
    <row r="923">
      <c r="H923" s="35"/>
    </row>
    <row r="924">
      <c r="H924" s="35"/>
    </row>
    <row r="925">
      <c r="H925" s="35"/>
    </row>
    <row r="926">
      <c r="H926" s="35"/>
    </row>
    <row r="927">
      <c r="H927" s="35"/>
    </row>
    <row r="928">
      <c r="H928" s="35"/>
    </row>
    <row r="929">
      <c r="H929" s="35"/>
    </row>
    <row r="930">
      <c r="H930" s="35"/>
    </row>
    <row r="931">
      <c r="H931" s="35"/>
    </row>
    <row r="932">
      <c r="H932" s="35"/>
    </row>
    <row r="933">
      <c r="H933" s="35"/>
    </row>
    <row r="934">
      <c r="H934" s="35"/>
    </row>
    <row r="935">
      <c r="H935" s="35"/>
    </row>
    <row r="936">
      <c r="H936" s="35"/>
    </row>
    <row r="937">
      <c r="H937" s="35"/>
    </row>
    <row r="938">
      <c r="H938" s="35"/>
    </row>
    <row r="939">
      <c r="H939" s="35"/>
    </row>
    <row r="940">
      <c r="H940" s="35"/>
    </row>
    <row r="941">
      <c r="H941" s="35"/>
    </row>
    <row r="942">
      <c r="H942" s="35"/>
    </row>
    <row r="943">
      <c r="H943" s="35"/>
    </row>
    <row r="944">
      <c r="H944" s="35"/>
    </row>
    <row r="945">
      <c r="H945" s="35"/>
    </row>
    <row r="946">
      <c r="H946" s="35"/>
    </row>
    <row r="947">
      <c r="H947" s="35"/>
    </row>
    <row r="948">
      <c r="H948" s="35"/>
    </row>
    <row r="949">
      <c r="H949" s="35"/>
    </row>
    <row r="950">
      <c r="H950" s="35"/>
    </row>
    <row r="951">
      <c r="H951" s="35"/>
    </row>
    <row r="952">
      <c r="H952" s="35"/>
    </row>
    <row r="953">
      <c r="H953" s="35"/>
    </row>
    <row r="954">
      <c r="H954" s="35"/>
    </row>
    <row r="955">
      <c r="H955" s="35"/>
    </row>
    <row r="956">
      <c r="H956" s="35"/>
    </row>
    <row r="957">
      <c r="H957" s="35"/>
    </row>
    <row r="958">
      <c r="H958" s="35"/>
    </row>
    <row r="959">
      <c r="H959" s="35"/>
    </row>
    <row r="960">
      <c r="H960" s="35"/>
    </row>
    <row r="961">
      <c r="H961" s="35"/>
    </row>
    <row r="962">
      <c r="H962" s="35"/>
    </row>
    <row r="963">
      <c r="H963" s="35"/>
    </row>
    <row r="964">
      <c r="H964" s="35"/>
    </row>
    <row r="965">
      <c r="H965" s="35"/>
    </row>
    <row r="966">
      <c r="H966" s="35"/>
    </row>
    <row r="967">
      <c r="H967" s="35"/>
    </row>
    <row r="968">
      <c r="H968" s="35"/>
    </row>
    <row r="969">
      <c r="H969" s="35"/>
    </row>
    <row r="970">
      <c r="H970" s="35"/>
    </row>
    <row r="971">
      <c r="H971" s="35"/>
    </row>
    <row r="972">
      <c r="H972" s="35"/>
    </row>
    <row r="973">
      <c r="H973" s="35"/>
    </row>
    <row r="974">
      <c r="H974" s="35"/>
    </row>
    <row r="975">
      <c r="H975" s="35"/>
    </row>
    <row r="976">
      <c r="H976" s="35"/>
    </row>
    <row r="977">
      <c r="H977" s="35"/>
    </row>
    <row r="978">
      <c r="H978" s="35"/>
    </row>
    <row r="979">
      <c r="H979" s="35"/>
    </row>
    <row r="980">
      <c r="H980" s="35"/>
    </row>
    <row r="981">
      <c r="H981" s="35"/>
    </row>
    <row r="982">
      <c r="H982" s="35"/>
    </row>
    <row r="983">
      <c r="H983" s="35"/>
    </row>
    <row r="984">
      <c r="H984" s="35"/>
    </row>
    <row r="985">
      <c r="H985" s="35"/>
    </row>
    <row r="986">
      <c r="H986" s="35"/>
    </row>
    <row r="987">
      <c r="H987" s="35"/>
    </row>
    <row r="988">
      <c r="H988" s="35"/>
    </row>
    <row r="989">
      <c r="H989" s="35"/>
    </row>
    <row r="990">
      <c r="H990" s="35"/>
    </row>
    <row r="991">
      <c r="H991" s="35"/>
    </row>
    <row r="992">
      <c r="H992" s="35"/>
    </row>
    <row r="993">
      <c r="H993" s="35"/>
    </row>
    <row r="994">
      <c r="H994" s="35"/>
    </row>
    <row r="995">
      <c r="H995" s="35"/>
    </row>
    <row r="996">
      <c r="H996" s="35"/>
    </row>
    <row r="997">
      <c r="H997" s="35"/>
    </row>
    <row r="998">
      <c r="H998" s="35"/>
    </row>
    <row r="999">
      <c r="H999" s="35"/>
    </row>
    <row r="1000">
      <c r="H1000" s="35"/>
    </row>
  </sheetData>
  <autoFilter ref="$B$1:$X$427">
    <sortState ref="B1:X427">
      <sortCondition ref="B1:B42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2022-05-01T13:02:46Z</dcterms:created>
  <dc:creator>Amanda Meritxell Ramirez Lopez</dc:creator>
</cp:coreProperties>
</file>