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imation_Technology_Date" sheetId="1" r:id="rId3"/>
  </sheets>
  <definedNames>
    <definedName name="DEVHOURS_BC_ALL">Estimation_Technology_Date!$D$31</definedName>
    <definedName name="DEVHOURS_ML_P1">Estimation_Technology_Date!$E$32</definedName>
    <definedName name="DEVHOURS_ML_P2">Estimation_Technology_Date!$E$33</definedName>
    <definedName name="DEVHOURS_BC_P2">Estimation_Technology_Date!$D$33</definedName>
    <definedName name="DEVHOURS_WC_P2">Estimation_Technology_Date!$F$33</definedName>
    <definedName name="DEVHOURS_BC_P1">Estimation_Technology_Date!$D$32</definedName>
    <definedName name="DEVHOURS_WC_P1">Estimation_Technology_Date!$F$32</definedName>
    <definedName name="DEVHOURS_WC_ALL">Estimation_Technology_Date!$F$31</definedName>
    <definedName name="DEVHOURS_ML_ALL">Estimation_Technology_Date!$E$31</definedName>
  </definedNames>
  <calcPr/>
</workbook>
</file>

<file path=xl/sharedStrings.xml><?xml version="1.0" encoding="utf-8"?>
<sst xmlns="http://schemas.openxmlformats.org/spreadsheetml/2006/main" count="116" uniqueCount="78">
  <si>
    <t>Shopping List</t>
  </si>
  <si>
    <t>Time is estmate for a senior to do the work and fully unit test</t>
  </si>
  <si>
    <t>Screen / Feature Name(s)</t>
  </si>
  <si>
    <t>Feature Name</t>
  </si>
  <si>
    <t>Priority</t>
  </si>
  <si>
    <t>Best Case</t>
  </si>
  <si>
    <t>Most Likely</t>
  </si>
  <si>
    <t>Worst Case</t>
  </si>
  <si>
    <t>Projections / Actuals</t>
  </si>
  <si>
    <t>P/A</t>
  </si>
  <si>
    <t>Notes</t>
  </si>
  <si>
    <t>P1
B</t>
  </si>
  <si>
    <t>P1
M</t>
  </si>
  <si>
    <t>P1
W</t>
  </si>
  <si>
    <t>P1
A</t>
  </si>
  <si>
    <t>P2
B</t>
  </si>
  <si>
    <t>P2
M</t>
  </si>
  <si>
    <t>P2
W</t>
  </si>
  <si>
    <t>P2
A</t>
  </si>
  <si>
    <t>Documentation</t>
  </si>
  <si>
    <t>Technical Design Document</t>
  </si>
  <si>
    <t>Create, Review, Release TDD, Maintain</t>
  </si>
  <si>
    <t>Project Setup</t>
  </si>
  <si>
    <t>Setup</t>
  </si>
  <si>
    <t>Create new git repo, establish .gitignore, establish blank project, commit, branch, team clone.</t>
  </si>
  <si>
    <t>Data Model - Shopping List</t>
  </si>
  <si>
    <t>Data Model</t>
  </si>
  <si>
    <t>Create data model as specified in TDD</t>
  </si>
  <si>
    <t>Data Model - Shopping List Item</t>
  </si>
  <si>
    <t>Data Model - Note</t>
  </si>
  <si>
    <t>Add new items</t>
  </si>
  <si>
    <t>Adding Items</t>
  </si>
  <si>
    <t>Persist items to database</t>
  </si>
  <si>
    <t>Items to database</t>
  </si>
  <si>
    <t>Check off items</t>
  </si>
  <si>
    <t>Clear items</t>
  </si>
  <si>
    <t>Ordering of items</t>
  </si>
  <si>
    <t>Sorting of items</t>
  </si>
  <si>
    <t>Delete Indivdual items</t>
  </si>
  <si>
    <t>Delete items</t>
  </si>
  <si>
    <t>Edit Items</t>
  </si>
  <si>
    <t>Edit items</t>
  </si>
  <si>
    <t>Add notes to items</t>
  </si>
  <si>
    <t>Add notes</t>
  </si>
  <si>
    <t>Multiple User</t>
  </si>
  <si>
    <t>Multiple users</t>
  </si>
  <si>
    <t>Login and Auth</t>
  </si>
  <si>
    <t>Login</t>
  </si>
  <si>
    <t>Grouping of lists</t>
  </si>
  <si>
    <t>List Template</t>
  </si>
  <si>
    <t>Web API</t>
  </si>
  <si>
    <t>API</t>
  </si>
  <si>
    <t>Developer portal</t>
  </si>
  <si>
    <t>Dev portal</t>
  </si>
  <si>
    <t>Deployment</t>
  </si>
  <si>
    <t>Deploy</t>
  </si>
  <si>
    <t>Apply Design Template</t>
  </si>
  <si>
    <t>Design</t>
  </si>
  <si>
    <t>Testing</t>
  </si>
  <si>
    <t>Test</t>
  </si>
  <si>
    <t>Author test plan, test cases, log bugs</t>
  </si>
  <si>
    <t>Projected / Actuals</t>
  </si>
  <si>
    <t>TOTAL HOURS - DEVELOPMENT ONLY</t>
  </si>
  <si>
    <t>All</t>
  </si>
  <si>
    <t>Priority 1 Only</t>
  </si>
  <si>
    <t>Priority 2 Only</t>
  </si>
  <si>
    <t>TOTAL HOURS WITH RESOURCES - ALL</t>
  </si>
  <si>
    <t>Resource Weights</t>
  </si>
  <si>
    <t>% Project</t>
  </si>
  <si>
    <t>Marissa</t>
  </si>
  <si>
    <t>Spencer</t>
  </si>
  <si>
    <t>Ethan</t>
  </si>
  <si>
    <t>PM</t>
  </si>
  <si>
    <t>TOTAL HOURS WITH RESOURCES- P1 Only</t>
  </si>
  <si>
    <t>TOTAL HOURS WITH RESOURCES - P2 Only</t>
  </si>
  <si>
    <t>Apprentice 1</t>
  </si>
  <si>
    <t>Apprentice 2</t>
  </si>
  <si>
    <t>Apprentice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</si>
</sst>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11.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FFFF66"/>
        <bgColor rgb="FFFFFF66"/>
      </patternFill>
    </fill>
    <fill>
      <patternFill patternType="solid">
        <fgColor rgb="FF66FF99"/>
        <bgColor rgb="FF66FF9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</fills>
  <borders count="32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5F497A"/>
      </left>
      <right/>
      <top style="medium">
        <color rgb="FF5F497A"/>
      </top>
      <bottom style="thin">
        <color rgb="FF000000"/>
      </bottom>
    </border>
    <border>
      <left/>
      <right/>
      <top style="medium">
        <color rgb="FF5F497A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medium">
        <color rgb="FF5F497A"/>
      </top>
      <bottom style="thin">
        <color rgb="FF000000"/>
      </bottom>
    </border>
    <border>
      <left/>
      <right style="medium">
        <color rgb="FF5F497A"/>
      </right>
      <top style="medium">
        <color rgb="FF5F497A"/>
      </top>
      <bottom style="thin">
        <color rgb="FF000000"/>
      </bottom>
    </border>
    <border>
      <left style="medium">
        <color rgb="FF5F497A"/>
      </left>
      <right/>
      <top/>
      <bottom/>
    </border>
    <border>
      <left style="thick">
        <color rgb="FFFF0000"/>
      </left>
      <right style="thick">
        <color rgb="FFFF0000"/>
      </right>
      <top/>
      <bottom/>
    </border>
    <border>
      <left/>
      <right style="medium">
        <color rgb="FF5F497A"/>
      </right>
      <top/>
      <bottom/>
    </border>
    <border>
      <left style="medium">
        <color rgb="FF5F497A"/>
      </left>
      <right/>
      <top/>
      <bottom style="thin">
        <color rgb="FF000000"/>
      </bottom>
    </border>
    <border>
      <left/>
      <right style="medium">
        <color rgb="FF5F497A"/>
      </right>
      <top/>
      <bottom style="thin">
        <color rgb="FF000000"/>
      </bottom>
    </border>
    <border>
      <left style="medium">
        <color rgb="FF5F497A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/>
      <right style="medium">
        <color rgb="FF5F497A"/>
      </right>
      <top style="thin">
        <color rgb="FF000000"/>
      </top>
      <bottom style="thin">
        <color rgb="FF000000"/>
      </bottom>
    </border>
    <border>
      <left style="medium">
        <color rgb="FF7030A0"/>
      </left>
      <right/>
      <top style="medium">
        <color rgb="FF7030A0"/>
      </top>
      <bottom style="thin">
        <color rgb="FF000000"/>
      </bottom>
    </border>
    <border>
      <left/>
      <right/>
      <top style="medium">
        <color rgb="FF7030A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medium">
        <color rgb="FF7030A0"/>
      </top>
      <bottom style="thin">
        <color rgb="FF000000"/>
      </bottom>
    </border>
    <border>
      <left/>
      <right style="medium">
        <color rgb="FF7030A0"/>
      </right>
      <top style="medium">
        <color rgb="FF7030A0"/>
      </top>
      <bottom style="thin">
        <color rgb="FF000000"/>
      </bottom>
    </border>
    <border>
      <left/>
      <right style="medium">
        <color rgb="FF7030A0"/>
      </right>
      <top/>
      <bottom/>
    </border>
    <border>
      <left/>
      <right style="medium">
        <color rgb="FF7030A0"/>
      </right>
      <top/>
      <bottom style="thin">
        <color rgb="FF000000"/>
      </bottom>
    </border>
    <border>
      <left style="medium">
        <color rgb="FF7030A0"/>
      </left>
      <right/>
      <top style="thin">
        <color rgb="FF000000"/>
      </top>
      <bottom style="thin">
        <color rgb="FF000000"/>
      </bottom>
    </border>
    <border>
      <left/>
      <right style="medium">
        <color rgb="FF7030A0"/>
      </right>
      <top style="thin">
        <color rgb="FF000000"/>
      </top>
      <bottom style="thin">
        <color rgb="FF000000"/>
      </bottom>
    </border>
    <border>
      <left style="medium">
        <color rgb="FF7030A0"/>
      </left>
      <right/>
      <top/>
      <bottom/>
    </border>
    <border>
      <left style="medium">
        <color rgb="FF7030A0"/>
      </left>
      <right/>
      <top/>
      <bottom style="medium">
        <color rgb="FF7030A0"/>
      </bottom>
    </border>
    <border>
      <left/>
      <right/>
      <top/>
      <bottom style="medium">
        <color rgb="FF7030A0"/>
      </bottom>
    </border>
    <border>
      <left/>
      <right/>
      <top/>
      <bottom style="medium">
        <color rgb="FF000000"/>
      </bottom>
    </border>
    <border>
      <left style="thick">
        <color rgb="FFFF0000"/>
      </left>
      <right style="thick">
        <color rgb="FFFF0000"/>
      </right>
      <top/>
      <bottom style="medium">
        <color rgb="FF000000"/>
      </bottom>
    </border>
    <border>
      <left/>
      <right style="medium">
        <color rgb="FF7030A0"/>
      </right>
      <top/>
      <bottom style="medium">
        <color rgb="FF7030A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Alignment="1" applyFont="1">
      <alignment wrapText="1"/>
    </xf>
    <xf borderId="0" fillId="0" fontId="0" numFmtId="0" xfId="0" applyFont="1"/>
    <xf borderId="1" fillId="0" fontId="0" numFmtId="0" xfId="0" applyBorder="1" applyFont="1"/>
    <xf borderId="0" fillId="0" fontId="0" numFmtId="0" xfId="0" applyAlignment="1" applyFont="1">
      <alignment horizontal="right"/>
    </xf>
    <xf borderId="0" fillId="0" fontId="0" numFmtId="0" xfId="0" applyFont="1"/>
    <xf borderId="2" fillId="0" fontId="0" numFmtId="0" xfId="0" applyBorder="1" applyFont="1"/>
    <xf borderId="0" fillId="0" fontId="2" numFmtId="0" xfId="0" applyAlignment="1" applyFont="1">
      <alignment horizontal="center" wrapText="1"/>
    </xf>
    <xf borderId="3" fillId="0" fontId="1" numFmtId="0" xfId="0" applyBorder="1" applyFont="1"/>
    <xf borderId="3" fillId="0" fontId="1" numFmtId="0" xfId="0" applyAlignment="1" applyBorder="1" applyFont="1">
      <alignment wrapText="1"/>
    </xf>
    <xf borderId="3" fillId="2" fontId="1" numFmtId="0" xfId="0" applyBorder="1" applyFill="1" applyFont="1"/>
    <xf borderId="3" fillId="3" fontId="1" numFmtId="0" xfId="0" applyAlignment="1" applyBorder="1" applyFill="1" applyFont="1">
      <alignment wrapText="1"/>
    </xf>
    <xf borderId="3" fillId="4" fontId="1" numFmtId="0" xfId="0" applyAlignment="1" applyBorder="1" applyFill="1" applyFont="1">
      <alignment wrapText="1"/>
    </xf>
    <xf borderId="4" fillId="5" fontId="1" numFmtId="0" xfId="0" applyAlignment="1" applyBorder="1" applyFill="1" applyFont="1">
      <alignment wrapText="1"/>
    </xf>
    <xf borderId="3" fillId="6" fontId="1" numFmtId="0" xfId="0" applyAlignment="1" applyBorder="1" applyFill="1" applyFont="1">
      <alignment wrapText="1"/>
    </xf>
    <xf borderId="3" fillId="6" fontId="1" numFmtId="0" xfId="0" applyAlignment="1" applyBorder="1" applyFont="1">
      <alignment horizontal="right" wrapText="1"/>
    </xf>
    <xf borderId="3" fillId="7" fontId="1" numFmtId="0" xfId="0" applyAlignment="1" applyBorder="1" applyFill="1" applyFont="1">
      <alignment wrapText="1"/>
    </xf>
    <xf borderId="3" fillId="8" fontId="1" numFmtId="0" xfId="0" applyAlignment="1" applyBorder="1" applyFill="1" applyFont="1">
      <alignment wrapText="1"/>
    </xf>
    <xf borderId="0" fillId="9" fontId="0" numFmtId="0" xfId="0" applyBorder="1" applyFill="1" applyFont="1"/>
    <xf borderId="0" fillId="3" fontId="0" numFmtId="0" xfId="0" applyAlignment="1" applyBorder="1" applyFont="1">
      <alignment wrapText="1"/>
    </xf>
    <xf borderId="0" fillId="4" fontId="0" numFmtId="0" xfId="0" applyAlignment="1" applyBorder="1" applyFont="1">
      <alignment wrapText="1"/>
    </xf>
    <xf borderId="2" fillId="5" fontId="0" numFmtId="0" xfId="0" applyAlignment="1" applyBorder="1" applyFont="1">
      <alignment wrapText="1"/>
    </xf>
    <xf borderId="0" fillId="8" fontId="0" numFmtId="0" xfId="0" applyAlignment="1" applyBorder="1" applyFont="1">
      <alignment wrapText="1"/>
    </xf>
    <xf borderId="0" fillId="8" fontId="0" numFmtId="0" xfId="0" applyAlignment="1" applyBorder="1" applyFont="1">
      <alignment horizontal="right" wrapText="1"/>
    </xf>
    <xf borderId="0" fillId="7" fontId="0" numFmtId="0" xfId="0" applyBorder="1" applyFont="1"/>
    <xf borderId="0" fillId="8" fontId="0" numFmtId="0" xfId="0" applyBorder="1" applyFont="1"/>
    <xf borderId="0" fillId="0" fontId="3" numFmtId="0" xfId="0" applyAlignment="1" applyFont="1">
      <alignment wrapText="1"/>
    </xf>
    <xf borderId="0" fillId="2" fontId="0" numFmtId="0" xfId="0" applyBorder="1" applyFont="1"/>
    <xf borderId="0" fillId="3" fontId="0" numFmtId="0" xfId="0" applyBorder="1" applyFont="1"/>
    <xf borderId="0" fillId="4" fontId="0" numFmtId="0" xfId="0" applyBorder="1" applyFont="1"/>
    <xf borderId="2" fillId="5" fontId="0" numFmtId="0" xfId="0" applyBorder="1" applyFont="1"/>
    <xf borderId="0" fillId="6" fontId="0" numFmtId="0" xfId="0" applyBorder="1" applyFont="1"/>
    <xf borderId="0" fillId="6" fontId="0" numFmtId="0" xfId="0" applyAlignment="1" applyBorder="1" applyFont="1">
      <alignment horizontal="right"/>
    </xf>
    <xf borderId="0" fillId="3" fontId="0" numFmtId="0" xfId="0" applyAlignment="1" applyBorder="1" applyFont="1">
      <alignment/>
    </xf>
    <xf borderId="0" fillId="4" fontId="0" numFmtId="0" xfId="0" applyAlignment="1" applyBorder="1" applyFont="1">
      <alignment/>
    </xf>
    <xf borderId="2" fillId="5" fontId="0" numFmtId="0" xfId="0" applyAlignment="1" applyBorder="1" applyFont="1">
      <alignment/>
    </xf>
    <xf borderId="0" fillId="8" fontId="0" numFmtId="0" xfId="0" applyAlignment="1" applyBorder="1" applyFont="1">
      <alignment horizontal="right"/>
    </xf>
    <xf borderId="3" fillId="2" fontId="1" numFmtId="0" xfId="0" applyAlignment="1" applyBorder="1" applyFont="1">
      <alignment horizontal="right"/>
    </xf>
    <xf borderId="3" fillId="3" fontId="1" numFmtId="0" xfId="0" applyAlignment="1" applyBorder="1" applyFont="1">
      <alignment horizontal="right" wrapText="1"/>
    </xf>
    <xf borderId="3" fillId="4" fontId="1" numFmtId="0" xfId="0" applyAlignment="1" applyBorder="1" applyFont="1">
      <alignment horizontal="right" wrapText="1"/>
    </xf>
    <xf borderId="4" fillId="5" fontId="1" numFmtId="0" xfId="0" applyAlignment="1" applyBorder="1" applyFont="1">
      <alignment horizontal="right" wrapText="1"/>
    </xf>
    <xf borderId="0" fillId="2" fontId="0" numFmtId="0" xfId="0" applyAlignment="1" applyBorder="1" applyFont="1">
      <alignment horizontal="right"/>
    </xf>
    <xf borderId="5" fillId="0" fontId="1" numFmtId="0" xfId="0" applyBorder="1" applyFont="1"/>
    <xf borderId="6" fillId="0" fontId="1" numFmtId="0" xfId="0" applyBorder="1" applyFont="1"/>
    <xf borderId="6" fillId="2" fontId="1" numFmtId="0" xfId="0" applyBorder="1" applyFont="1"/>
    <xf borderId="6" fillId="3" fontId="1" numFmtId="0" xfId="0" applyAlignment="1" applyBorder="1" applyFont="1">
      <alignment horizontal="right" wrapText="1"/>
    </xf>
    <xf borderId="6" fillId="4" fontId="1" numFmtId="0" xfId="0" applyAlignment="1" applyBorder="1" applyFont="1">
      <alignment horizontal="right" wrapText="1"/>
    </xf>
    <xf borderId="7" fillId="5" fontId="1" numFmtId="0" xfId="0" applyAlignment="1" applyBorder="1" applyFont="1">
      <alignment horizontal="right" wrapText="1"/>
    </xf>
    <xf borderId="6" fillId="6" fontId="1" numFmtId="0" xfId="0" applyAlignment="1" applyBorder="1" applyFont="1">
      <alignment horizontal="right" wrapText="1"/>
    </xf>
    <xf borderId="8" fillId="6" fontId="1" numFmtId="0" xfId="0" applyAlignment="1" applyBorder="1" applyFont="1">
      <alignment horizontal="right" wrapText="1"/>
    </xf>
    <xf borderId="9" fillId="0" fontId="0" numFmtId="0" xfId="0" applyAlignment="1" applyBorder="1" applyFont="1">
      <alignment/>
    </xf>
    <xf borderId="0" fillId="0" fontId="0" numFmtId="9" xfId="0" applyAlignment="1" applyFont="1" applyNumberFormat="1">
      <alignment wrapText="1"/>
    </xf>
    <xf borderId="0" fillId="2" fontId="0" numFmtId="9" xfId="0" applyBorder="1" applyFont="1" applyNumberFormat="1"/>
    <xf borderId="0" fillId="3" fontId="0" numFmtId="1" xfId="0" applyBorder="1" applyFont="1" applyNumberFormat="1"/>
    <xf borderId="0" fillId="4" fontId="0" numFmtId="1" xfId="0" applyBorder="1" applyFont="1" applyNumberFormat="1"/>
    <xf borderId="10" fillId="5" fontId="0" numFmtId="1" xfId="0" applyBorder="1" applyFont="1" applyNumberFormat="1"/>
    <xf borderId="11" fillId="6" fontId="0" numFmtId="0" xfId="0" applyAlignment="1" applyBorder="1" applyFont="1">
      <alignment horizontal="right"/>
    </xf>
    <xf borderId="12" fillId="0" fontId="0" numFmtId="0" xfId="0" applyAlignment="1" applyBorder="1" applyFont="1">
      <alignment/>
    </xf>
    <xf borderId="3" fillId="6" fontId="0" numFmtId="0" xfId="0" applyBorder="1" applyFont="1"/>
    <xf borderId="13" fillId="6" fontId="0" numFmtId="0" xfId="0" applyAlignment="1" applyBorder="1" applyFont="1">
      <alignment horizontal="right"/>
    </xf>
    <xf borderId="14" fillId="0" fontId="0" numFmtId="0" xfId="0" applyBorder="1" applyFont="1"/>
    <xf borderId="15" fillId="0" fontId="0" numFmtId="0" xfId="0" applyAlignment="1" applyBorder="1" applyFont="1">
      <alignment wrapText="1"/>
    </xf>
    <xf borderId="15" fillId="2" fontId="0" numFmtId="9" xfId="0" applyBorder="1" applyFont="1" applyNumberFormat="1"/>
    <xf borderId="15" fillId="3" fontId="0" numFmtId="1" xfId="0" applyBorder="1" applyFont="1" applyNumberFormat="1"/>
    <xf borderId="15" fillId="4" fontId="0" numFmtId="1" xfId="0" applyBorder="1" applyFont="1" applyNumberFormat="1"/>
    <xf borderId="16" fillId="5" fontId="0" numFmtId="1" xfId="0" applyBorder="1" applyFont="1" applyNumberFormat="1"/>
    <xf borderId="15" fillId="6" fontId="0" numFmtId="0" xfId="0" applyBorder="1" applyFont="1"/>
    <xf borderId="17" fillId="6" fontId="0" numFmtId="0" xfId="0" applyAlignment="1" applyBorder="1" applyFont="1">
      <alignment horizontal="right"/>
    </xf>
    <xf borderId="9" fillId="0" fontId="0" numFmtId="0" xfId="0" applyBorder="1" applyFont="1"/>
    <xf borderId="18" fillId="0" fontId="1" numFmtId="0" xfId="0" applyBorder="1" applyFont="1"/>
    <xf borderId="19" fillId="0" fontId="1" numFmtId="0" xfId="0" applyBorder="1" applyFont="1"/>
    <xf borderId="19" fillId="2" fontId="1" numFmtId="0" xfId="0" applyBorder="1" applyFont="1"/>
    <xf borderId="19" fillId="3" fontId="1" numFmtId="0" xfId="0" applyAlignment="1" applyBorder="1" applyFont="1">
      <alignment horizontal="right" wrapText="1"/>
    </xf>
    <xf borderId="19" fillId="4" fontId="1" numFmtId="0" xfId="0" applyAlignment="1" applyBorder="1" applyFont="1">
      <alignment horizontal="right" wrapText="1"/>
    </xf>
    <xf borderId="20" fillId="5" fontId="1" numFmtId="0" xfId="0" applyAlignment="1" applyBorder="1" applyFont="1">
      <alignment horizontal="right" wrapText="1"/>
    </xf>
    <xf borderId="19" fillId="6" fontId="1" numFmtId="0" xfId="0" applyAlignment="1" applyBorder="1" applyFont="1">
      <alignment horizontal="right" wrapText="1"/>
    </xf>
    <xf borderId="21" fillId="6" fontId="1" numFmtId="0" xfId="0" applyAlignment="1" applyBorder="1" applyFont="1">
      <alignment horizontal="right" wrapText="1"/>
    </xf>
    <xf borderId="22" fillId="6" fontId="0" numFmtId="0" xfId="0" applyAlignment="1" applyBorder="1" applyFont="1">
      <alignment horizontal="right"/>
    </xf>
    <xf borderId="23" fillId="6" fontId="0" numFmtId="0" xfId="0" applyAlignment="1" applyBorder="1" applyFont="1">
      <alignment horizontal="right"/>
    </xf>
    <xf borderId="24" fillId="0" fontId="0" numFmtId="0" xfId="0" applyBorder="1" applyFont="1"/>
    <xf borderId="25" fillId="6" fontId="0" numFmtId="0" xfId="0" applyAlignment="1" applyBorder="1" applyFont="1">
      <alignment horizontal="right"/>
    </xf>
    <xf borderId="26" fillId="0" fontId="0" numFmtId="0" xfId="0" applyBorder="1" applyFont="1"/>
    <xf borderId="12" fillId="0" fontId="0" numFmtId="0" xfId="0" applyBorder="1" applyFont="1"/>
    <xf borderId="27" fillId="0" fontId="0" numFmtId="0" xfId="0" applyBorder="1" applyFont="1"/>
    <xf borderId="28" fillId="0" fontId="0" numFmtId="0" xfId="0" applyAlignment="1" applyBorder="1" applyFont="1">
      <alignment wrapText="1"/>
    </xf>
    <xf borderId="28" fillId="2" fontId="0" numFmtId="9" xfId="0" applyBorder="1" applyFont="1" applyNumberFormat="1"/>
    <xf borderId="29" fillId="3" fontId="0" numFmtId="1" xfId="0" applyBorder="1" applyFont="1" applyNumberFormat="1"/>
    <xf borderId="29" fillId="4" fontId="0" numFmtId="1" xfId="0" applyBorder="1" applyFont="1" applyNumberFormat="1"/>
    <xf borderId="30" fillId="5" fontId="0" numFmtId="1" xfId="0" applyBorder="1" applyFont="1" applyNumberFormat="1"/>
    <xf borderId="28" fillId="6" fontId="0" numFmtId="0" xfId="0" applyBorder="1" applyFont="1"/>
    <xf borderId="31" fillId="6" fontId="0" numFmtId="0" xfId="0" applyAlignment="1" applyBorder="1" applyFont="1">
      <alignment horizontal="right"/>
    </xf>
    <xf borderId="10" fillId="5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2.75"/>
    <col customWidth="1" min="2" max="2" width="15.38"/>
    <col customWidth="1" min="3" max="3" width="5.63"/>
    <col customWidth="1" min="4" max="6" width="6.75"/>
    <col customWidth="1" hidden="1" min="7" max="7" width="9.25"/>
    <col customWidth="1" hidden="1" min="8" max="8" width="4.88"/>
    <col customWidth="1" min="9" max="9" width="40.0"/>
    <col customWidth="1" min="10" max="11" width="2.63"/>
    <col customWidth="1" min="12" max="12" width="4.13"/>
    <col customWidth="1" min="13" max="14" width="3.0"/>
    <col customWidth="1" min="15" max="17" width="2.63"/>
    <col customWidth="1" min="18" max="26" width="6.75"/>
  </cols>
  <sheetData>
    <row r="1" ht="14.25" customHeight="1">
      <c r="A1" s="1" t="s">
        <v>0</v>
      </c>
      <c r="B1" s="2"/>
      <c r="C1" s="3"/>
      <c r="D1" s="3"/>
      <c r="E1" s="3"/>
      <c r="F1" s="4"/>
      <c r="G1" s="3"/>
      <c r="H1" s="5"/>
      <c r="I1" s="2"/>
      <c r="J1" s="3"/>
      <c r="K1" s="3"/>
      <c r="L1" s="3"/>
      <c r="M1" s="3"/>
      <c r="N1" s="3"/>
      <c r="O1" s="3"/>
      <c r="P1" s="3"/>
      <c r="Q1" s="3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3"/>
      <c r="B2" s="2"/>
      <c r="C2" s="3"/>
      <c r="D2" s="3"/>
      <c r="E2" s="3"/>
      <c r="F2" s="7"/>
      <c r="G2" s="3"/>
      <c r="H2" s="5"/>
      <c r="I2" s="2"/>
      <c r="J2" s="3"/>
      <c r="K2" s="3"/>
      <c r="L2" s="3"/>
      <c r="M2" s="3"/>
      <c r="N2" s="3"/>
      <c r="O2" s="3"/>
      <c r="P2" s="3"/>
      <c r="Q2" s="3"/>
      <c r="R2" s="6"/>
      <c r="S2" s="6"/>
      <c r="T2" s="6"/>
      <c r="U2" s="6"/>
      <c r="V2" s="6"/>
      <c r="W2" s="6"/>
      <c r="X2" s="6"/>
      <c r="Y2" s="6"/>
      <c r="Z2" s="6"/>
    </row>
    <row r="3" ht="42.0" customHeight="1">
      <c r="A3" s="3"/>
      <c r="B3" s="2"/>
      <c r="C3" s="3"/>
      <c r="D3" s="8" t="s">
        <v>1</v>
      </c>
      <c r="G3" s="3"/>
      <c r="H3" s="5"/>
      <c r="I3" s="2"/>
      <c r="J3" s="3"/>
      <c r="K3" s="3"/>
      <c r="L3" s="3"/>
      <c r="M3" s="3"/>
      <c r="N3" s="3"/>
      <c r="O3" s="3"/>
      <c r="P3" s="3"/>
      <c r="Q3" s="3"/>
      <c r="R3" s="6"/>
      <c r="S3" s="6"/>
      <c r="T3" s="6"/>
      <c r="U3" s="6"/>
      <c r="V3" s="6"/>
      <c r="W3" s="6"/>
      <c r="X3" s="6"/>
      <c r="Y3" s="6"/>
      <c r="Z3" s="6"/>
    </row>
    <row r="4" ht="28.5" customHeight="1">
      <c r="A4" s="9" t="s">
        <v>2</v>
      </c>
      <c r="B4" s="10" t="s">
        <v>3</v>
      </c>
      <c r="C4" s="11" t="s">
        <v>4</v>
      </c>
      <c r="D4" s="12" t="s">
        <v>5</v>
      </c>
      <c r="E4" s="13" t="s">
        <v>6</v>
      </c>
      <c r="F4" s="14" t="s">
        <v>7</v>
      </c>
      <c r="G4" s="15" t="s">
        <v>8</v>
      </c>
      <c r="H4" s="16" t="s">
        <v>9</v>
      </c>
      <c r="I4" s="10" t="s">
        <v>10</v>
      </c>
      <c r="J4" s="17" t="s">
        <v>11</v>
      </c>
      <c r="K4" s="17" t="s">
        <v>12</v>
      </c>
      <c r="L4" s="17" t="s">
        <v>13</v>
      </c>
      <c r="M4" s="17" t="s">
        <v>14</v>
      </c>
      <c r="N4" s="18" t="s">
        <v>15</v>
      </c>
      <c r="O4" s="18" t="s">
        <v>16</v>
      </c>
      <c r="P4" s="18" t="s">
        <v>17</v>
      </c>
      <c r="Q4" s="18" t="s">
        <v>18</v>
      </c>
      <c r="R4" s="9"/>
      <c r="S4" s="6"/>
      <c r="T4" s="6"/>
      <c r="U4" s="6"/>
      <c r="V4" s="6"/>
      <c r="W4" s="6"/>
      <c r="X4" s="6"/>
      <c r="Y4" s="6"/>
      <c r="Z4" s="6"/>
    </row>
    <row r="5" ht="28.5" customHeight="1">
      <c r="A5" s="3" t="s">
        <v>19</v>
      </c>
      <c r="B5" s="2" t="s">
        <v>20</v>
      </c>
      <c r="C5" s="19">
        <v>1.0</v>
      </c>
      <c r="D5" s="20">
        <v>10.0</v>
      </c>
      <c r="E5" s="21">
        <v>16.0</v>
      </c>
      <c r="F5" s="22">
        <v>24.0</v>
      </c>
      <c r="G5" s="23"/>
      <c r="H5" s="24"/>
      <c r="I5" s="2" t="s">
        <v>21</v>
      </c>
      <c r="J5" s="25">
        <f t="shared" ref="J5:L5" si="1">IF($C5=1,D5,0)</f>
        <v>10</v>
      </c>
      <c r="K5" s="25">
        <f t="shared" si="1"/>
        <v>16</v>
      </c>
      <c r="L5" s="25">
        <f t="shared" si="1"/>
        <v>24</v>
      </c>
      <c r="M5" s="25"/>
      <c r="N5" s="26">
        <f t="shared" ref="N5:P5" si="2">IF($C5=2,D5,0)</f>
        <v>0</v>
      </c>
      <c r="O5" s="26">
        <f t="shared" si="2"/>
        <v>0</v>
      </c>
      <c r="P5" s="26">
        <f t="shared" si="2"/>
        <v>0</v>
      </c>
      <c r="Q5" s="26"/>
      <c r="R5" s="1"/>
      <c r="S5" s="6"/>
      <c r="T5" s="6"/>
      <c r="U5" s="6"/>
      <c r="V5" s="6"/>
      <c r="W5" s="6"/>
      <c r="X5" s="6"/>
      <c r="Y5" s="6"/>
      <c r="Z5" s="6"/>
    </row>
    <row r="6" ht="14.25" customHeight="1">
      <c r="A6" s="3" t="s">
        <v>22</v>
      </c>
      <c r="B6" s="27" t="s">
        <v>23</v>
      </c>
      <c r="C6" s="28">
        <v>1.0</v>
      </c>
      <c r="D6" s="29">
        <v>4.0</v>
      </c>
      <c r="E6" s="30">
        <v>6.0</v>
      </c>
      <c r="F6" s="31">
        <v>8.0</v>
      </c>
      <c r="G6" s="32"/>
      <c r="H6" s="33"/>
      <c r="I6" s="2" t="s">
        <v>24</v>
      </c>
      <c r="J6" s="25">
        <f t="shared" ref="J6:L6" si="3">IF($C6=1,D6,0)</f>
        <v>4</v>
      </c>
      <c r="K6" s="25">
        <f t="shared" si="3"/>
        <v>6</v>
      </c>
      <c r="L6" s="25">
        <f t="shared" si="3"/>
        <v>8</v>
      </c>
      <c r="M6" s="25"/>
      <c r="N6" s="26">
        <f t="shared" ref="N6:P6" si="4">IF($C6=2,D6,0)</f>
        <v>0</v>
      </c>
      <c r="O6" s="26">
        <f t="shared" si="4"/>
        <v>0</v>
      </c>
      <c r="P6" s="26">
        <f t="shared" si="4"/>
        <v>0</v>
      </c>
      <c r="Q6" s="2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" t="s">
        <v>25</v>
      </c>
      <c r="B7" s="2" t="s">
        <v>26</v>
      </c>
      <c r="C7" s="28">
        <v>1.0</v>
      </c>
      <c r="D7" s="29">
        <v>4.0</v>
      </c>
      <c r="E7" s="30">
        <v>6.0</v>
      </c>
      <c r="F7" s="31">
        <v>8.0</v>
      </c>
      <c r="G7" s="32"/>
      <c r="H7" s="33"/>
      <c r="I7" s="2" t="s">
        <v>27</v>
      </c>
      <c r="J7" s="25">
        <f t="shared" ref="J7:L7" si="5">IF($C7=1,D7,0)</f>
        <v>4</v>
      </c>
      <c r="K7" s="25">
        <f t="shared" si="5"/>
        <v>6</v>
      </c>
      <c r="L7" s="25">
        <f t="shared" si="5"/>
        <v>8</v>
      </c>
      <c r="M7" s="25"/>
      <c r="N7" s="26">
        <f t="shared" ref="N7:P7" si="6">IF($C7=2,D7,0)</f>
        <v>0</v>
      </c>
      <c r="O7" s="26">
        <f t="shared" si="6"/>
        <v>0</v>
      </c>
      <c r="P7" s="26">
        <f t="shared" si="6"/>
        <v>0</v>
      </c>
      <c r="Q7" s="2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" t="s">
        <v>28</v>
      </c>
      <c r="B8" s="2" t="s">
        <v>26</v>
      </c>
      <c r="C8" s="28">
        <v>1.0</v>
      </c>
      <c r="D8" s="29">
        <v>4.0</v>
      </c>
      <c r="E8" s="30">
        <v>6.0</v>
      </c>
      <c r="F8" s="31">
        <v>8.0</v>
      </c>
      <c r="G8" s="32"/>
      <c r="H8" s="33"/>
      <c r="I8" s="2" t="s">
        <v>27</v>
      </c>
      <c r="J8" s="25">
        <f t="shared" ref="J8:L8" si="7">IF($C8=1,D8,0)</f>
        <v>4</v>
      </c>
      <c r="K8" s="25">
        <f t="shared" si="7"/>
        <v>6</v>
      </c>
      <c r="L8" s="25">
        <f t="shared" si="7"/>
        <v>8</v>
      </c>
      <c r="M8" s="25"/>
      <c r="N8" s="26">
        <f t="shared" ref="N8:P8" si="8">IF($C8=2,D8,0)</f>
        <v>0</v>
      </c>
      <c r="O8" s="26">
        <f t="shared" si="8"/>
        <v>0</v>
      </c>
      <c r="P8" s="26">
        <f t="shared" si="8"/>
        <v>0</v>
      </c>
      <c r="Q8" s="2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 t="s">
        <v>29</v>
      </c>
      <c r="B9" s="2" t="s">
        <v>26</v>
      </c>
      <c r="C9" s="28">
        <v>1.0</v>
      </c>
      <c r="D9" s="29">
        <v>4.0</v>
      </c>
      <c r="E9" s="30">
        <v>6.0</v>
      </c>
      <c r="F9" s="31">
        <v>8.0</v>
      </c>
      <c r="G9" s="32"/>
      <c r="H9" s="33"/>
      <c r="I9" s="2" t="s">
        <v>27</v>
      </c>
      <c r="J9" s="25">
        <f t="shared" ref="J9:L9" si="9">IF($C9=1,D9,0)</f>
        <v>4</v>
      </c>
      <c r="K9" s="25">
        <f t="shared" si="9"/>
        <v>6</v>
      </c>
      <c r="L9" s="25">
        <f t="shared" si="9"/>
        <v>8</v>
      </c>
      <c r="M9" s="25"/>
      <c r="N9" s="26">
        <f t="shared" ref="N9:P9" si="10">IF($C9=2,D9,0)</f>
        <v>0</v>
      </c>
      <c r="O9" s="26">
        <f t="shared" si="10"/>
        <v>0</v>
      </c>
      <c r="P9" s="26">
        <f t="shared" si="10"/>
        <v>0</v>
      </c>
      <c r="Q9" s="2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 t="s">
        <v>30</v>
      </c>
      <c r="B10" s="2" t="s">
        <v>31</v>
      </c>
      <c r="C10" s="19">
        <v>2.0</v>
      </c>
      <c r="D10" s="34">
        <v>4.0</v>
      </c>
      <c r="E10" s="35">
        <v>4.0</v>
      </c>
      <c r="F10" s="36">
        <v>6.0</v>
      </c>
      <c r="G10" s="26"/>
      <c r="H10" s="37"/>
      <c r="I10" s="2"/>
      <c r="J10" s="25">
        <f t="shared" ref="J10:L10" si="11">IF($C10=1,D10,0)</f>
        <v>0</v>
      </c>
      <c r="K10" s="25">
        <f t="shared" si="11"/>
        <v>0</v>
      </c>
      <c r="L10" s="25">
        <f t="shared" si="11"/>
        <v>0</v>
      </c>
      <c r="M10" s="25"/>
      <c r="N10" s="26">
        <f t="shared" ref="N10:P10" si="12">IF($C10=2,D10,0)</f>
        <v>4</v>
      </c>
      <c r="O10" s="26">
        <f t="shared" si="12"/>
        <v>4</v>
      </c>
      <c r="P10" s="26">
        <f t="shared" si="12"/>
        <v>6</v>
      </c>
      <c r="Q10" s="2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 t="s">
        <v>32</v>
      </c>
      <c r="B11" s="27" t="s">
        <v>33</v>
      </c>
      <c r="C11" s="19">
        <v>2.0</v>
      </c>
      <c r="D11" s="34">
        <v>6.0</v>
      </c>
      <c r="E11" s="35">
        <v>6.0</v>
      </c>
      <c r="F11" s="36">
        <v>8.0</v>
      </c>
      <c r="G11" s="26"/>
      <c r="H11" s="37"/>
      <c r="I11" s="2"/>
      <c r="J11" s="25">
        <f t="shared" ref="J11:L11" si="13">IF($C11=1,D11,0)</f>
        <v>0</v>
      </c>
      <c r="K11" s="25">
        <f t="shared" si="13"/>
        <v>0</v>
      </c>
      <c r="L11" s="25">
        <f t="shared" si="13"/>
        <v>0</v>
      </c>
      <c r="M11" s="25"/>
      <c r="N11" s="26">
        <f t="shared" ref="N11:P11" si="14">IF($C11=2,D11,0)</f>
        <v>6</v>
      </c>
      <c r="O11" s="26">
        <f t="shared" si="14"/>
        <v>6</v>
      </c>
      <c r="P11" s="26">
        <f t="shared" si="14"/>
        <v>8</v>
      </c>
      <c r="Q11" s="2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 t="s">
        <v>34</v>
      </c>
      <c r="B12" s="27" t="s">
        <v>34</v>
      </c>
      <c r="C12" s="19">
        <v>2.0</v>
      </c>
      <c r="D12" s="34">
        <v>4.0</v>
      </c>
      <c r="E12" s="35">
        <v>4.0</v>
      </c>
      <c r="F12" s="36">
        <v>6.0</v>
      </c>
      <c r="G12" s="26"/>
      <c r="H12" s="37"/>
      <c r="I12" s="2"/>
      <c r="J12" s="25">
        <f t="shared" ref="J12:L12" si="15">IF($C12=1,D12,0)</f>
        <v>0</v>
      </c>
      <c r="K12" s="25">
        <f t="shared" si="15"/>
        <v>0</v>
      </c>
      <c r="L12" s="25">
        <f t="shared" si="15"/>
        <v>0</v>
      </c>
      <c r="M12" s="25"/>
      <c r="N12" s="26">
        <f t="shared" ref="N12:P12" si="16">IF($C12=2,D12,0)</f>
        <v>4</v>
      </c>
      <c r="O12" s="26">
        <f t="shared" si="16"/>
        <v>4</v>
      </c>
      <c r="P12" s="26">
        <f t="shared" si="16"/>
        <v>6</v>
      </c>
      <c r="Q12" s="2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 t="s">
        <v>35</v>
      </c>
      <c r="B13" s="27" t="s">
        <v>35</v>
      </c>
      <c r="C13" s="19">
        <v>2.0</v>
      </c>
      <c r="D13" s="34">
        <v>4.0</v>
      </c>
      <c r="E13" s="35">
        <v>4.0</v>
      </c>
      <c r="F13" s="36">
        <v>6.0</v>
      </c>
      <c r="G13" s="26"/>
      <c r="H13" s="37"/>
      <c r="I13" s="2"/>
      <c r="J13" s="25">
        <f t="shared" ref="J13:L13" si="17">IF($C13=1,D13,0)</f>
        <v>0</v>
      </c>
      <c r="K13" s="25">
        <f t="shared" si="17"/>
        <v>0</v>
      </c>
      <c r="L13" s="25">
        <f t="shared" si="17"/>
        <v>0</v>
      </c>
      <c r="M13" s="25"/>
      <c r="N13" s="26">
        <f t="shared" ref="N13:P13" si="18">IF($C13=2,D13,0)</f>
        <v>4</v>
      </c>
      <c r="O13" s="26">
        <f t="shared" si="18"/>
        <v>4</v>
      </c>
      <c r="P13" s="26">
        <f t="shared" si="18"/>
        <v>6</v>
      </c>
      <c r="Q13" s="2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 t="s">
        <v>36</v>
      </c>
      <c r="B14" s="27" t="s">
        <v>36</v>
      </c>
      <c r="C14" s="19">
        <v>3.0</v>
      </c>
      <c r="D14" s="34">
        <v>6.0</v>
      </c>
      <c r="E14" s="35">
        <v>6.0</v>
      </c>
      <c r="F14" s="36">
        <v>8.0</v>
      </c>
      <c r="G14" s="26"/>
      <c r="H14" s="37"/>
      <c r="I14" s="2"/>
      <c r="J14" s="25">
        <f t="shared" ref="J14:L14" si="19">IF($C14=1,D14,0)</f>
        <v>0</v>
      </c>
      <c r="K14" s="25">
        <f t="shared" si="19"/>
        <v>0</v>
      </c>
      <c r="L14" s="25">
        <f t="shared" si="19"/>
        <v>0</v>
      </c>
      <c r="M14" s="25"/>
      <c r="N14" s="26">
        <f t="shared" ref="N14:P14" si="20">IF($C14=2,D14,0)</f>
        <v>0</v>
      </c>
      <c r="O14" s="26">
        <f t="shared" si="20"/>
        <v>0</v>
      </c>
      <c r="P14" s="26">
        <f t="shared" si="20"/>
        <v>0</v>
      </c>
      <c r="Q14" s="2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 t="s">
        <v>37</v>
      </c>
      <c r="B15" s="27" t="s">
        <v>37</v>
      </c>
      <c r="C15" s="19">
        <v>3.0</v>
      </c>
      <c r="D15" s="34">
        <v>10.0</v>
      </c>
      <c r="E15" s="35">
        <v>10.0</v>
      </c>
      <c r="F15" s="36">
        <v>12.0</v>
      </c>
      <c r="G15" s="26"/>
      <c r="H15" s="37"/>
      <c r="I15" s="2"/>
      <c r="J15" s="25">
        <f t="shared" ref="J15:L15" si="21">IF($C15=1,D15,0)</f>
        <v>0</v>
      </c>
      <c r="K15" s="25">
        <f t="shared" si="21"/>
        <v>0</v>
      </c>
      <c r="L15" s="25">
        <f t="shared" si="21"/>
        <v>0</v>
      </c>
      <c r="M15" s="25"/>
      <c r="N15" s="26">
        <f t="shared" ref="N15:P15" si="22">IF($C15=2,D15,0)</f>
        <v>0</v>
      </c>
      <c r="O15" s="26">
        <f t="shared" si="22"/>
        <v>0</v>
      </c>
      <c r="P15" s="26">
        <f t="shared" si="22"/>
        <v>0</v>
      </c>
      <c r="Q15" s="2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 t="s">
        <v>38</v>
      </c>
      <c r="B16" s="2" t="s">
        <v>39</v>
      </c>
      <c r="C16" s="19">
        <v>3.0</v>
      </c>
      <c r="D16" s="34">
        <v>4.0</v>
      </c>
      <c r="E16" s="35">
        <v>4.0</v>
      </c>
      <c r="F16" s="36">
        <v>6.0</v>
      </c>
      <c r="G16" s="26"/>
      <c r="H16" s="37"/>
      <c r="I16" s="2"/>
      <c r="J16" s="25">
        <f t="shared" ref="J16:L16" si="23">IF($C16=1,D16,0)</f>
        <v>0</v>
      </c>
      <c r="K16" s="25">
        <f t="shared" si="23"/>
        <v>0</v>
      </c>
      <c r="L16" s="25">
        <f t="shared" si="23"/>
        <v>0</v>
      </c>
      <c r="M16" s="25"/>
      <c r="N16" s="26">
        <f t="shared" ref="N16:P16" si="24">IF($C16=2,D16,0)</f>
        <v>0</v>
      </c>
      <c r="O16" s="26">
        <f t="shared" si="24"/>
        <v>0</v>
      </c>
      <c r="P16" s="26">
        <f t="shared" si="24"/>
        <v>0</v>
      </c>
      <c r="Q16" s="2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 t="s">
        <v>40</v>
      </c>
      <c r="B17" s="2" t="s">
        <v>41</v>
      </c>
      <c r="C17" s="19">
        <v>3.0</v>
      </c>
      <c r="D17" s="34">
        <v>4.0</v>
      </c>
      <c r="E17" s="35">
        <v>4.0</v>
      </c>
      <c r="F17" s="36">
        <v>6.0</v>
      </c>
      <c r="G17" s="26"/>
      <c r="H17" s="37"/>
      <c r="I17" s="2"/>
      <c r="J17" s="25">
        <f t="shared" ref="J17:L17" si="25">IF($C17=1,D17,0)</f>
        <v>0</v>
      </c>
      <c r="K17" s="25">
        <f t="shared" si="25"/>
        <v>0</v>
      </c>
      <c r="L17" s="25">
        <f t="shared" si="25"/>
        <v>0</v>
      </c>
      <c r="M17" s="25"/>
      <c r="N17" s="26">
        <f t="shared" ref="N17:P17" si="26">IF($C17=2,D17,0)</f>
        <v>0</v>
      </c>
      <c r="O17" s="26">
        <f t="shared" si="26"/>
        <v>0</v>
      </c>
      <c r="P17" s="26">
        <f t="shared" si="26"/>
        <v>0</v>
      </c>
      <c r="Q17" s="2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 t="s">
        <v>42</v>
      </c>
      <c r="B18" s="2" t="s">
        <v>43</v>
      </c>
      <c r="C18" s="19">
        <v>3.0</v>
      </c>
      <c r="D18" s="34">
        <v>6.0</v>
      </c>
      <c r="E18" s="35">
        <v>4.0</v>
      </c>
      <c r="F18" s="36">
        <v>6.0</v>
      </c>
      <c r="G18" s="26"/>
      <c r="H18" s="37"/>
      <c r="I18" s="27"/>
      <c r="J18" s="25">
        <f t="shared" ref="J18:L18" si="27">IF($C18=1,D18,0)</f>
        <v>0</v>
      </c>
      <c r="K18" s="25">
        <f t="shared" si="27"/>
        <v>0</v>
      </c>
      <c r="L18" s="25">
        <f t="shared" si="27"/>
        <v>0</v>
      </c>
      <c r="M18" s="25"/>
      <c r="N18" s="26">
        <f t="shared" ref="N18:P18" si="28">IF($C18=2,D18,0)</f>
        <v>0</v>
      </c>
      <c r="O18" s="26">
        <f t="shared" si="28"/>
        <v>0</v>
      </c>
      <c r="P18" s="26">
        <f t="shared" si="28"/>
        <v>0</v>
      </c>
      <c r="Q18" s="2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 t="s">
        <v>44</v>
      </c>
      <c r="B19" s="2" t="s">
        <v>45</v>
      </c>
      <c r="C19" s="19">
        <v>4.0</v>
      </c>
      <c r="D19" s="34">
        <v>6.0</v>
      </c>
      <c r="E19" s="35">
        <v>6.0</v>
      </c>
      <c r="F19" s="36">
        <v>8.0</v>
      </c>
      <c r="G19" s="26"/>
      <c r="H19" s="37"/>
      <c r="I19" s="27"/>
      <c r="J19" s="25">
        <f t="shared" ref="J19:L19" si="29">IF($C19=1,D19,0)</f>
        <v>0</v>
      </c>
      <c r="K19" s="25">
        <f t="shared" si="29"/>
        <v>0</v>
      </c>
      <c r="L19" s="25">
        <f t="shared" si="29"/>
        <v>0</v>
      </c>
      <c r="M19" s="25"/>
      <c r="N19" s="26">
        <f t="shared" ref="N19:P19" si="30">IF($C19=2,D19,0)</f>
        <v>0</v>
      </c>
      <c r="O19" s="26">
        <f t="shared" si="30"/>
        <v>0</v>
      </c>
      <c r="P19" s="26">
        <f t="shared" si="30"/>
        <v>0</v>
      </c>
      <c r="Q19" s="2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 t="s">
        <v>46</v>
      </c>
      <c r="B20" s="2" t="s">
        <v>47</v>
      </c>
      <c r="C20" s="19">
        <v>4.0</v>
      </c>
      <c r="D20" s="34">
        <v>10.0</v>
      </c>
      <c r="E20" s="35">
        <v>12.0</v>
      </c>
      <c r="F20" s="36">
        <v>14.0</v>
      </c>
      <c r="G20" s="26"/>
      <c r="H20" s="37"/>
      <c r="I20" s="2"/>
      <c r="J20" s="25">
        <f t="shared" ref="J20:L20" si="31">IF($C20=1,D20,0)</f>
        <v>0</v>
      </c>
      <c r="K20" s="25">
        <f t="shared" si="31"/>
        <v>0</v>
      </c>
      <c r="L20" s="25">
        <f t="shared" si="31"/>
        <v>0</v>
      </c>
      <c r="M20" s="25"/>
      <c r="N20" s="26">
        <f t="shared" ref="N20:P20" si="32">IF($C20=2,D20,0)</f>
        <v>0</v>
      </c>
      <c r="O20" s="26">
        <f t="shared" si="32"/>
        <v>0</v>
      </c>
      <c r="P20" s="26">
        <f t="shared" si="32"/>
        <v>0</v>
      </c>
      <c r="Q20" s="2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 t="s">
        <v>48</v>
      </c>
      <c r="B21" s="2" t="s">
        <v>48</v>
      </c>
      <c r="C21" s="19">
        <v>4.0</v>
      </c>
      <c r="D21" s="34">
        <v>5.0</v>
      </c>
      <c r="E21" s="35">
        <v>5.0</v>
      </c>
      <c r="F21" s="36">
        <v>7.0</v>
      </c>
      <c r="G21" s="26"/>
      <c r="H21" s="37"/>
      <c r="I21" s="2"/>
      <c r="J21" s="25">
        <f t="shared" ref="J21:L21" si="33">IF($C21=1,D21,0)</f>
        <v>0</v>
      </c>
      <c r="K21" s="25">
        <f t="shared" si="33"/>
        <v>0</v>
      </c>
      <c r="L21" s="25">
        <f t="shared" si="33"/>
        <v>0</v>
      </c>
      <c r="M21" s="25"/>
      <c r="N21" s="26">
        <f t="shared" ref="N21:P21" si="34">IF($C21=2,D21,0)</f>
        <v>0</v>
      </c>
      <c r="O21" s="26">
        <f t="shared" si="34"/>
        <v>0</v>
      </c>
      <c r="P21" s="26">
        <f t="shared" si="34"/>
        <v>0</v>
      </c>
      <c r="Q21" s="2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 t="s">
        <v>49</v>
      </c>
      <c r="B22" s="2" t="s">
        <v>49</v>
      </c>
      <c r="C22" s="19">
        <v>4.0</v>
      </c>
      <c r="D22" s="34">
        <v>5.0</v>
      </c>
      <c r="E22" s="35">
        <v>15.0</v>
      </c>
      <c r="F22" s="36">
        <v>17.0</v>
      </c>
      <c r="G22" s="26"/>
      <c r="H22" s="37"/>
      <c r="I22" s="2"/>
      <c r="J22" s="25">
        <f t="shared" ref="J22:L22" si="35">IF($C22=1,D22,0)</f>
        <v>0</v>
      </c>
      <c r="K22" s="25">
        <f t="shared" si="35"/>
        <v>0</v>
      </c>
      <c r="L22" s="25">
        <f t="shared" si="35"/>
        <v>0</v>
      </c>
      <c r="M22" s="25"/>
      <c r="N22" s="26">
        <f t="shared" ref="N22:P22" si="36">IF($C22=2,D22,0)</f>
        <v>0</v>
      </c>
      <c r="O22" s="26">
        <f t="shared" si="36"/>
        <v>0</v>
      </c>
      <c r="P22" s="26">
        <f t="shared" si="36"/>
        <v>0</v>
      </c>
      <c r="Q22" s="2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 t="s">
        <v>50</v>
      </c>
      <c r="B23" s="27" t="s">
        <v>51</v>
      </c>
      <c r="C23" s="19">
        <v>4.0</v>
      </c>
      <c r="D23" s="34">
        <v>15.0</v>
      </c>
      <c r="E23" s="35">
        <v>12.0</v>
      </c>
      <c r="F23" s="36">
        <v>14.0</v>
      </c>
      <c r="G23" s="26"/>
      <c r="H23" s="37"/>
      <c r="I23" s="2"/>
      <c r="J23" s="25">
        <f t="shared" ref="J23:L23" si="37">IF($C23=1,D23,0)</f>
        <v>0</v>
      </c>
      <c r="K23" s="25">
        <f t="shared" si="37"/>
        <v>0</v>
      </c>
      <c r="L23" s="25">
        <f t="shared" si="37"/>
        <v>0</v>
      </c>
      <c r="M23" s="25"/>
      <c r="N23" s="26">
        <f t="shared" ref="N23:P23" si="38">IF($C23=2,D23,0)</f>
        <v>0</v>
      </c>
      <c r="O23" s="26">
        <f t="shared" si="38"/>
        <v>0</v>
      </c>
      <c r="P23" s="26">
        <f t="shared" si="38"/>
        <v>0</v>
      </c>
      <c r="Q23" s="2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 t="s">
        <v>52</v>
      </c>
      <c r="B24" s="27" t="s">
        <v>53</v>
      </c>
      <c r="C24" s="19">
        <v>4.0</v>
      </c>
      <c r="D24" s="34">
        <v>10.0</v>
      </c>
      <c r="E24" s="35">
        <v>10.0</v>
      </c>
      <c r="F24" s="36">
        <v>12.0</v>
      </c>
      <c r="G24" s="26"/>
      <c r="H24" s="37"/>
      <c r="I24" s="2"/>
      <c r="J24" s="25">
        <f t="shared" ref="J24:L24" si="39">IF($C24=1,D24,0)</f>
        <v>0</v>
      </c>
      <c r="K24" s="25">
        <f t="shared" si="39"/>
        <v>0</v>
      </c>
      <c r="L24" s="25">
        <f t="shared" si="39"/>
        <v>0</v>
      </c>
      <c r="M24" s="25"/>
      <c r="N24" s="26">
        <f t="shared" ref="N24:P24" si="40">IF($C24=2,D24,0)</f>
        <v>0</v>
      </c>
      <c r="O24" s="26">
        <f t="shared" si="40"/>
        <v>0</v>
      </c>
      <c r="P24" s="26">
        <f t="shared" si="40"/>
        <v>0</v>
      </c>
      <c r="Q24" s="2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 t="s">
        <v>54</v>
      </c>
      <c r="B25" s="27" t="s">
        <v>55</v>
      </c>
      <c r="C25" s="19"/>
      <c r="D25" s="34">
        <v>10.0</v>
      </c>
      <c r="E25" s="35">
        <v>20.0</v>
      </c>
      <c r="F25" s="36">
        <v>25.0</v>
      </c>
      <c r="G25" s="26"/>
      <c r="H25" s="37"/>
      <c r="I25" s="2"/>
      <c r="J25" s="25">
        <f t="shared" ref="J25:L25" si="41">IF($C25=1,D25,0)</f>
        <v>0</v>
      </c>
      <c r="K25" s="25">
        <f t="shared" si="41"/>
        <v>0</v>
      </c>
      <c r="L25" s="25">
        <f t="shared" si="41"/>
        <v>0</v>
      </c>
      <c r="M25" s="25"/>
      <c r="N25" s="26">
        <f t="shared" ref="N25:P25" si="42">IF($C25=2,D25,0)</f>
        <v>0</v>
      </c>
      <c r="O25" s="26">
        <f t="shared" si="42"/>
        <v>0</v>
      </c>
      <c r="P25" s="26">
        <f t="shared" si="42"/>
        <v>0</v>
      </c>
      <c r="Q25" s="2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 t="s">
        <v>56</v>
      </c>
      <c r="B26" s="2" t="s">
        <v>57</v>
      </c>
      <c r="C26" s="28"/>
      <c r="D26" s="34">
        <v>15.0</v>
      </c>
      <c r="E26" s="35">
        <v>20.0</v>
      </c>
      <c r="F26" s="36">
        <v>25.0</v>
      </c>
      <c r="G26" s="32"/>
      <c r="H26" s="33"/>
      <c r="I26" s="2"/>
      <c r="J26" s="25">
        <f t="shared" ref="J26:L26" si="43">IF($C26=1,D26,0)</f>
        <v>0</v>
      </c>
      <c r="K26" s="25">
        <f t="shared" si="43"/>
        <v>0</v>
      </c>
      <c r="L26" s="25">
        <f t="shared" si="43"/>
        <v>0</v>
      </c>
      <c r="M26" s="25"/>
      <c r="N26" s="26">
        <f t="shared" ref="N26:P26" si="44">IF($C26=2,D26,0)</f>
        <v>0</v>
      </c>
      <c r="O26" s="26">
        <f t="shared" si="44"/>
        <v>0</v>
      </c>
      <c r="P26" s="26">
        <f t="shared" si="44"/>
        <v>0</v>
      </c>
      <c r="Q26" s="2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 t="s">
        <v>58</v>
      </c>
      <c r="B27" s="27" t="s">
        <v>59</v>
      </c>
      <c r="C27" s="28"/>
      <c r="D27" s="34">
        <v>5.0</v>
      </c>
      <c r="E27" s="35">
        <v>10.0</v>
      </c>
      <c r="F27" s="36">
        <v>15.0</v>
      </c>
      <c r="G27" s="32"/>
      <c r="H27" s="33"/>
      <c r="I27" s="2" t="s">
        <v>60</v>
      </c>
      <c r="J27" s="25">
        <f t="shared" ref="J27:L27" si="45">IF($C27=1,D27,0)</f>
        <v>0</v>
      </c>
      <c r="K27" s="25">
        <f t="shared" si="45"/>
        <v>0</v>
      </c>
      <c r="L27" s="25">
        <f t="shared" si="45"/>
        <v>0</v>
      </c>
      <c r="M27" s="25"/>
      <c r="N27" s="26">
        <f t="shared" ref="N27:P27" si="46">IF($C27=2,D27,0)</f>
        <v>0</v>
      </c>
      <c r="O27" s="26">
        <f t="shared" si="46"/>
        <v>0</v>
      </c>
      <c r="P27" s="26">
        <f t="shared" si="46"/>
        <v>0</v>
      </c>
      <c r="Q27" s="2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/>
      <c r="B28" s="27"/>
      <c r="C28" s="28"/>
      <c r="D28" s="29"/>
      <c r="E28" s="30"/>
      <c r="F28" s="31"/>
      <c r="G28" s="32"/>
      <c r="H28" s="33"/>
      <c r="I28" s="2"/>
      <c r="J28" s="25"/>
      <c r="K28" s="25"/>
      <c r="L28" s="25"/>
      <c r="M28" s="25"/>
      <c r="N28" s="26"/>
      <c r="O28" s="26"/>
      <c r="P28" s="26"/>
      <c r="Q28" s="2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/>
      <c r="B29" s="2"/>
      <c r="C29" s="28"/>
      <c r="D29" s="29"/>
      <c r="E29" s="30"/>
      <c r="F29" s="31"/>
      <c r="G29" s="32"/>
      <c r="H29" s="33"/>
      <c r="I29" s="2"/>
      <c r="J29" s="25"/>
      <c r="K29" s="25"/>
      <c r="L29" s="25"/>
      <c r="M29" s="25"/>
      <c r="N29" s="26"/>
      <c r="O29" s="26"/>
      <c r="P29" s="26"/>
      <c r="Q29" s="26"/>
      <c r="R29" s="6"/>
      <c r="S29" s="6"/>
      <c r="T29" s="6"/>
      <c r="U29" s="6"/>
      <c r="V29" s="6"/>
      <c r="W29" s="6"/>
      <c r="X29" s="6"/>
      <c r="Y29" s="6"/>
      <c r="Z29" s="6"/>
    </row>
    <row r="30" ht="28.5" customHeight="1">
      <c r="A30" s="3"/>
      <c r="B30" s="2"/>
      <c r="C30" s="38" t="s">
        <v>4</v>
      </c>
      <c r="D30" s="39" t="s">
        <v>5</v>
      </c>
      <c r="E30" s="40" t="s">
        <v>6</v>
      </c>
      <c r="F30" s="41" t="s">
        <v>7</v>
      </c>
      <c r="G30" s="16" t="s">
        <v>61</v>
      </c>
      <c r="H30" s="16"/>
      <c r="I30" s="2"/>
      <c r="J30" s="25"/>
      <c r="K30" s="25"/>
      <c r="L30" s="25"/>
      <c r="M30" s="25"/>
      <c r="N30" s="26"/>
      <c r="O30" s="26"/>
      <c r="P30" s="26"/>
      <c r="Q30" s="2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 t="s">
        <v>62</v>
      </c>
      <c r="B31" s="27"/>
      <c r="C31" s="42" t="s">
        <v>63</v>
      </c>
      <c r="D31" s="29">
        <f t="shared" ref="D31:G31" si="47">SUM(D6:D30)</f>
        <v>145</v>
      </c>
      <c r="E31" s="30">
        <f t="shared" si="47"/>
        <v>180</v>
      </c>
      <c r="F31" s="31">
        <f t="shared" si="47"/>
        <v>233</v>
      </c>
      <c r="G31" s="32">
        <f t="shared" si="47"/>
        <v>0</v>
      </c>
      <c r="H31" s="33" t="s">
        <v>9</v>
      </c>
      <c r="I31" s="2"/>
      <c r="J31" s="25"/>
      <c r="K31" s="25"/>
      <c r="L31" s="25"/>
      <c r="M31" s="25"/>
      <c r="N31" s="26"/>
      <c r="O31" s="26"/>
      <c r="P31" s="26"/>
      <c r="Q31" s="2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3" t="s">
        <v>64</v>
      </c>
      <c r="B32" s="27"/>
      <c r="C32" s="28">
        <v>1.0</v>
      </c>
      <c r="D32" s="29">
        <f t="shared" ref="D32:G32" si="48">J32</f>
        <v>16</v>
      </c>
      <c r="E32" s="30">
        <f t="shared" si="48"/>
        <v>24</v>
      </c>
      <c r="F32" s="31">
        <f t="shared" si="48"/>
        <v>32</v>
      </c>
      <c r="G32" s="32">
        <f t="shared" si="48"/>
        <v>0</v>
      </c>
      <c r="H32" s="33" t="s">
        <v>9</v>
      </c>
      <c r="I32" s="2"/>
      <c r="J32" s="25">
        <f t="shared" ref="J32:Q32" si="49">SUM(J6:J31)</f>
        <v>16</v>
      </c>
      <c r="K32" s="25">
        <f t="shared" si="49"/>
        <v>24</v>
      </c>
      <c r="L32" s="25">
        <f t="shared" si="49"/>
        <v>32</v>
      </c>
      <c r="M32" s="25">
        <f t="shared" si="49"/>
        <v>0</v>
      </c>
      <c r="N32" s="26">
        <f t="shared" si="49"/>
        <v>18</v>
      </c>
      <c r="O32" s="26">
        <f t="shared" si="49"/>
        <v>18</v>
      </c>
      <c r="P32" s="26">
        <f t="shared" si="49"/>
        <v>26</v>
      </c>
      <c r="Q32" s="26">
        <f t="shared" si="49"/>
        <v>0</v>
      </c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 t="s">
        <v>65</v>
      </c>
      <c r="B33" s="2"/>
      <c r="C33" s="28">
        <v>2.0</v>
      </c>
      <c r="D33" s="29">
        <f t="shared" ref="D33:G33" si="50">N32</f>
        <v>18</v>
      </c>
      <c r="E33" s="30">
        <f t="shared" si="50"/>
        <v>18</v>
      </c>
      <c r="F33" s="31">
        <f t="shared" si="50"/>
        <v>26</v>
      </c>
      <c r="G33" s="32">
        <f t="shared" si="50"/>
        <v>0</v>
      </c>
      <c r="H33" s="33" t="s">
        <v>9</v>
      </c>
      <c r="I33" s="2"/>
      <c r="J33" s="3"/>
      <c r="K33" s="3"/>
      <c r="L33" s="3"/>
      <c r="M33" s="3"/>
      <c r="N33" s="3"/>
      <c r="O33" s="3"/>
      <c r="P33" s="3"/>
      <c r="Q33" s="3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/>
      <c r="B34" s="2"/>
      <c r="C34" s="28"/>
      <c r="D34" s="29"/>
      <c r="E34" s="30"/>
      <c r="F34" s="31"/>
      <c r="G34" s="32"/>
      <c r="H34" s="33"/>
      <c r="I34" s="2"/>
      <c r="J34" s="3"/>
      <c r="K34" s="3"/>
      <c r="L34" s="3"/>
      <c r="M34" s="3"/>
      <c r="N34" s="3"/>
      <c r="O34" s="3"/>
      <c r="P34" s="3"/>
      <c r="Q34" s="3"/>
      <c r="R34" s="6"/>
      <c r="S34" s="6"/>
      <c r="T34" s="6"/>
      <c r="U34" s="6"/>
      <c r="V34" s="6"/>
      <c r="W34" s="6"/>
      <c r="X34" s="6"/>
      <c r="Y34" s="6"/>
      <c r="Z34" s="6"/>
    </row>
    <row r="35" ht="28.5" customHeight="1">
      <c r="A35" s="43" t="s">
        <v>66</v>
      </c>
      <c r="B35" s="44" t="s">
        <v>67</v>
      </c>
      <c r="C35" s="45" t="s">
        <v>68</v>
      </c>
      <c r="D35" s="46" t="s">
        <v>5</v>
      </c>
      <c r="E35" s="47" t="s">
        <v>6</v>
      </c>
      <c r="F35" s="48" t="s">
        <v>7</v>
      </c>
      <c r="G35" s="49"/>
      <c r="H35" s="50"/>
      <c r="I35" s="2"/>
      <c r="J35" s="3"/>
      <c r="K35" s="3"/>
      <c r="L35" s="3"/>
      <c r="M35" s="3"/>
      <c r="N35" s="3"/>
      <c r="O35" s="3"/>
      <c r="P35" s="3"/>
      <c r="Q35" s="3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51" t="s">
        <v>69</v>
      </c>
      <c r="B36" s="52">
        <v>1.0</v>
      </c>
      <c r="C36" s="53">
        <v>0.34</v>
      </c>
      <c r="D36" s="54">
        <f>((DEVHOURS_BC_ALL*$C$36)/$B$36)</f>
        <v>49.3</v>
      </c>
      <c r="E36" s="55">
        <f>((DEVHOURS_ML_ALL*$C$36)/$B$36)</f>
        <v>61.2</v>
      </c>
      <c r="F36" s="56">
        <f>((DEVHOURS_WC_ALL*$C$36)/$B$36)</f>
        <v>79.22</v>
      </c>
      <c r="G36" s="32"/>
      <c r="H36" s="57"/>
      <c r="I36" s="2"/>
      <c r="J36" s="3"/>
      <c r="K36" s="3"/>
      <c r="L36" s="3"/>
      <c r="M36" s="3"/>
      <c r="N36" s="3"/>
      <c r="O36" s="3"/>
      <c r="P36" s="3"/>
      <c r="Q36" s="3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51" t="s">
        <v>70</v>
      </c>
      <c r="B37" s="52">
        <v>1.0</v>
      </c>
      <c r="C37" s="53">
        <v>0.33</v>
      </c>
      <c r="D37" s="54">
        <f>((DEVHOURS_BC_ALL*$C$37)/$B$37)</f>
        <v>47.85</v>
      </c>
      <c r="E37" s="55">
        <f>((DEVHOURS_ML_ALL*$C$37)/$B$37)</f>
        <v>59.4</v>
      </c>
      <c r="F37" s="56">
        <f>((DEVHOURS_WC_ALL*$C$37)/$B$37)</f>
        <v>76.89</v>
      </c>
      <c r="G37" s="32"/>
      <c r="H37" s="57"/>
      <c r="I37" s="2"/>
      <c r="J37" s="3"/>
      <c r="K37" s="3"/>
      <c r="L37" s="3"/>
      <c r="M37" s="3"/>
      <c r="N37" s="3"/>
      <c r="O37" s="3"/>
      <c r="P37" s="3"/>
      <c r="Q37" s="3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58" t="s">
        <v>71</v>
      </c>
      <c r="B38" s="52">
        <v>1.0</v>
      </c>
      <c r="C38" s="53">
        <v>0.33</v>
      </c>
      <c r="D38" s="54">
        <f>((DEVHOURS_BC_ALL*$C$38)/$B$38)</f>
        <v>47.85</v>
      </c>
      <c r="E38" s="55">
        <f>((DEVHOURS_ML_ALL*$C$38)/$B$38)</f>
        <v>59.4</v>
      </c>
      <c r="F38" s="56">
        <f>((DEVHOURS_WC_ALL*$C$38)/$B$38)</f>
        <v>76.89</v>
      </c>
      <c r="G38" s="59"/>
      <c r="H38" s="60"/>
      <c r="I38" s="2"/>
      <c r="J38" s="3"/>
      <c r="K38" s="3"/>
      <c r="L38" s="3"/>
      <c r="M38" s="3"/>
      <c r="N38" s="3"/>
      <c r="O38" s="3"/>
      <c r="P38" s="3"/>
      <c r="Q38" s="3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1"/>
      <c r="B39" s="62"/>
      <c r="C39" s="63">
        <f>SUM(C36:C38)</f>
        <v>1</v>
      </c>
      <c r="D39" s="64"/>
      <c r="E39" s="65"/>
      <c r="F39" s="66"/>
      <c r="G39" s="67"/>
      <c r="H39" s="68"/>
      <c r="I39" s="2"/>
      <c r="J39" s="3"/>
      <c r="K39" s="3"/>
      <c r="L39" s="3"/>
      <c r="M39" s="3"/>
      <c r="N39" s="3"/>
      <c r="O39" s="3"/>
      <c r="P39" s="3"/>
      <c r="Q39" s="3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9" t="s">
        <v>72</v>
      </c>
      <c r="B40" s="2"/>
      <c r="C40" s="53">
        <v>0.2</v>
      </c>
      <c r="D40" s="54">
        <f>C40*DEVHOURS_BC_ALL</f>
        <v>29</v>
      </c>
      <c r="E40" s="55">
        <f>C40*DEVHOURS_ML_ALL</f>
        <v>36</v>
      </c>
      <c r="F40" s="56">
        <f>C40*DEVHOURS_WC_ALL</f>
        <v>46.6</v>
      </c>
      <c r="G40" s="32"/>
      <c r="H40" s="57"/>
      <c r="I40" s="2"/>
      <c r="J40" s="3"/>
      <c r="K40" s="3"/>
      <c r="L40" s="3"/>
      <c r="M40" s="3"/>
      <c r="N40" s="3"/>
      <c r="O40" s="3"/>
      <c r="P40" s="3"/>
      <c r="Q40" s="3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9" t="s">
        <v>59</v>
      </c>
      <c r="B41" s="2"/>
      <c r="C41" s="53">
        <v>0.2</v>
      </c>
      <c r="D41" s="54">
        <f>C41*DEVHOURS_BC_ALL</f>
        <v>29</v>
      </c>
      <c r="E41" s="55">
        <f>DEVHOURS_ML_ALL*C41</f>
        <v>36</v>
      </c>
      <c r="F41" s="56">
        <f>C41*DEVHOURS_WC_ALL</f>
        <v>46.6</v>
      </c>
      <c r="G41" s="32"/>
      <c r="H41" s="57"/>
      <c r="I41" s="2"/>
      <c r="J41" s="3"/>
      <c r="K41" s="3"/>
      <c r="L41" s="3"/>
      <c r="M41" s="3"/>
      <c r="N41" s="3"/>
      <c r="O41" s="3"/>
      <c r="P41" s="3"/>
      <c r="Q41" s="3"/>
      <c r="R41" s="6"/>
      <c r="S41" s="6"/>
      <c r="T41" s="6"/>
      <c r="U41" s="6"/>
      <c r="V41" s="6"/>
      <c r="W41" s="6"/>
      <c r="X41" s="6"/>
      <c r="Y41" s="6"/>
      <c r="Z41" s="6"/>
    </row>
    <row r="42" ht="28.5" customHeight="1">
      <c r="A42" s="70" t="s">
        <v>73</v>
      </c>
      <c r="B42" s="71" t="s">
        <v>67</v>
      </c>
      <c r="C42" s="72" t="s">
        <v>68</v>
      </c>
      <c r="D42" s="73" t="s">
        <v>5</v>
      </c>
      <c r="E42" s="74" t="s">
        <v>6</v>
      </c>
      <c r="F42" s="75" t="s">
        <v>7</v>
      </c>
      <c r="G42" s="76"/>
      <c r="H42" s="77"/>
      <c r="I42" s="2"/>
      <c r="J42" s="3"/>
      <c r="K42" s="3"/>
      <c r="L42" s="3"/>
      <c r="M42" s="3"/>
      <c r="N42" s="3"/>
      <c r="O42" s="3"/>
      <c r="P42" s="3"/>
      <c r="Q42" s="3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51" t="s">
        <v>69</v>
      </c>
      <c r="B43" s="52">
        <v>1.0</v>
      </c>
      <c r="C43" s="53">
        <v>0.34</v>
      </c>
      <c r="D43" s="54">
        <f>((DEVHOURS_BC_P1*$C$43)/$B$43)</f>
        <v>5.44</v>
      </c>
      <c r="E43" s="55">
        <f>((DEVHOURS_ML_P1*$C$43)/$B$43)</f>
        <v>8.16</v>
      </c>
      <c r="F43" s="56">
        <f>((DEVHOURS_WC_P1*$C$43)/$B$43)</f>
        <v>10.88</v>
      </c>
      <c r="G43" s="32"/>
      <c r="H43" s="78"/>
      <c r="I43" s="2"/>
      <c r="J43" s="3"/>
      <c r="K43" s="3"/>
      <c r="L43" s="3"/>
      <c r="M43" s="3"/>
      <c r="N43" s="3"/>
      <c r="O43" s="3"/>
      <c r="P43" s="3"/>
      <c r="Q43" s="3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51" t="s">
        <v>70</v>
      </c>
      <c r="B44" s="52">
        <v>1.0</v>
      </c>
      <c r="C44" s="53">
        <v>0.33</v>
      </c>
      <c r="D44" s="54">
        <f>((DEVHOURS_BC_P1*$C$44)/$B$44)</f>
        <v>5.28</v>
      </c>
      <c r="E44" s="55">
        <f>((DEVHOURS_ML_P1*$C$44)/$B$44)</f>
        <v>7.92</v>
      </c>
      <c r="F44" s="56">
        <f>((DEVHOURS_WC_P1*$C$44)/$B$44)</f>
        <v>10.56</v>
      </c>
      <c r="G44" s="32"/>
      <c r="H44" s="78"/>
      <c r="I44" s="2"/>
      <c r="J44" s="3"/>
      <c r="K44" s="3"/>
      <c r="L44" s="3"/>
      <c r="M44" s="3"/>
      <c r="N44" s="3"/>
      <c r="O44" s="3"/>
      <c r="P44" s="3"/>
      <c r="Q44" s="3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58" t="s">
        <v>71</v>
      </c>
      <c r="B45" s="52">
        <v>1.0</v>
      </c>
      <c r="C45" s="53">
        <v>0.33</v>
      </c>
      <c r="D45" s="54">
        <f>((DEVHOURS_BC_P1*$C$45)/$B$45)</f>
        <v>5.28</v>
      </c>
      <c r="E45" s="55">
        <f>((DEVHOURS_ML_P1*$C$45)/$B$45)</f>
        <v>7.92</v>
      </c>
      <c r="F45" s="56">
        <f>((DEVHOURS_WC_P1*$C$45)/$B$45)</f>
        <v>10.56</v>
      </c>
      <c r="G45" s="59"/>
      <c r="H45" s="79"/>
      <c r="I45" s="2"/>
      <c r="J45" s="3"/>
      <c r="K45" s="3"/>
      <c r="L45" s="3"/>
      <c r="M45" s="3"/>
      <c r="N45" s="3"/>
      <c r="O45" s="3"/>
      <c r="P45" s="3"/>
      <c r="Q45" s="3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80"/>
      <c r="B46" s="62"/>
      <c r="C46" s="63">
        <f>SUM(C43:C45)</f>
        <v>1</v>
      </c>
      <c r="D46" s="64"/>
      <c r="E46" s="65"/>
      <c r="F46" s="66"/>
      <c r="G46" s="67"/>
      <c r="H46" s="81"/>
      <c r="I46" s="2"/>
      <c r="J46" s="3"/>
      <c r="K46" s="3"/>
      <c r="L46" s="3"/>
      <c r="M46" s="3"/>
      <c r="N46" s="3"/>
      <c r="O46" s="3"/>
      <c r="P46" s="3"/>
      <c r="Q46" s="3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82" t="s">
        <v>72</v>
      </c>
      <c r="B47" s="2"/>
      <c r="C47" s="53">
        <v>0.2</v>
      </c>
      <c r="D47" s="54">
        <f>C47*DEVHOURS_BC_P1</f>
        <v>3.2</v>
      </c>
      <c r="E47" s="55">
        <f>C47*DEVHOURS_ML_P1</f>
        <v>4.8</v>
      </c>
      <c r="F47" s="56">
        <f>C47*DEVHOURS_WC_P1</f>
        <v>6.4</v>
      </c>
      <c r="G47" s="32"/>
      <c r="H47" s="78"/>
      <c r="I47" s="2"/>
      <c r="J47" s="3"/>
      <c r="K47" s="3"/>
      <c r="L47" s="3"/>
      <c r="M47" s="3"/>
      <c r="N47" s="3"/>
      <c r="O47" s="3"/>
      <c r="P47" s="3"/>
      <c r="Q47" s="3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82" t="s">
        <v>59</v>
      </c>
      <c r="B48" s="2"/>
      <c r="C48" s="53">
        <v>0.2</v>
      </c>
      <c r="D48" s="54">
        <f>C48*DEVHOURS_BC_P1</f>
        <v>3.2</v>
      </c>
      <c r="E48" s="55">
        <f>DEVHOURS_ML_P1*C48</f>
        <v>4.8</v>
      </c>
      <c r="F48" s="56">
        <f>C48*DEVHOURS_WC_P1</f>
        <v>6.4</v>
      </c>
      <c r="G48" s="32"/>
      <c r="H48" s="78"/>
      <c r="I48" s="2"/>
      <c r="J48" s="3"/>
      <c r="K48" s="3"/>
      <c r="L48" s="3"/>
      <c r="M48" s="3"/>
      <c r="N48" s="3"/>
      <c r="O48" s="3"/>
      <c r="P48" s="3"/>
      <c r="Q48" s="3"/>
      <c r="R48" s="6"/>
      <c r="S48" s="6"/>
      <c r="T48" s="6"/>
      <c r="U48" s="6"/>
      <c r="V48" s="6"/>
      <c r="W48" s="6"/>
      <c r="X48" s="6"/>
      <c r="Y48" s="6"/>
      <c r="Z48" s="6"/>
    </row>
    <row r="49" ht="28.5" customHeight="1">
      <c r="A49" s="70" t="s">
        <v>74</v>
      </c>
      <c r="B49" s="71" t="s">
        <v>67</v>
      </c>
      <c r="C49" s="72" t="s">
        <v>68</v>
      </c>
      <c r="D49" s="73" t="s">
        <v>5</v>
      </c>
      <c r="E49" s="74" t="s">
        <v>6</v>
      </c>
      <c r="F49" s="75" t="s">
        <v>7</v>
      </c>
      <c r="G49" s="76"/>
      <c r="H49" s="77"/>
      <c r="I49" s="2"/>
      <c r="J49" s="3"/>
      <c r="K49" s="3"/>
      <c r="L49" s="3"/>
      <c r="M49" s="3"/>
      <c r="N49" s="3"/>
      <c r="O49" s="3"/>
      <c r="P49" s="3"/>
      <c r="Q49" s="3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9" t="s">
        <v>75</v>
      </c>
      <c r="B50" s="52">
        <v>1.0</v>
      </c>
      <c r="C50" s="53">
        <v>0.34</v>
      </c>
      <c r="D50" s="54">
        <f>((DEVHOURS_BC_P2*$C$50)/$B$50)</f>
        <v>6.12</v>
      </c>
      <c r="E50" s="55">
        <f>((DEVHOURS_ML_P2*$C$50)/$B$50)</f>
        <v>6.12</v>
      </c>
      <c r="F50" s="56">
        <f>((DEVHOURS_WC_P2*$C$50)/$B$50)</f>
        <v>8.84</v>
      </c>
      <c r="G50" s="32"/>
      <c r="H50" s="78"/>
      <c r="I50" s="2"/>
      <c r="J50" s="3"/>
      <c r="K50" s="3"/>
      <c r="L50" s="3"/>
      <c r="M50" s="3"/>
      <c r="N50" s="3"/>
      <c r="O50" s="3"/>
      <c r="P50" s="3"/>
      <c r="Q50" s="3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9" t="s">
        <v>76</v>
      </c>
      <c r="B51" s="52">
        <v>1.0</v>
      </c>
      <c r="C51" s="53">
        <v>0.33</v>
      </c>
      <c r="D51" s="54">
        <f>((DEVHOURS_BC_P2*$C$51)/$B$51)</f>
        <v>5.94</v>
      </c>
      <c r="E51" s="55">
        <f>((DEVHOURS_ML_P2*$C$51)/$B$51)</f>
        <v>5.94</v>
      </c>
      <c r="F51" s="56">
        <f>((DEVHOURS_WC_P2*$C$51)/$B$51)</f>
        <v>8.58</v>
      </c>
      <c r="G51" s="32"/>
      <c r="H51" s="78"/>
      <c r="I51" s="2"/>
      <c r="J51" s="3"/>
      <c r="K51" s="3"/>
      <c r="L51" s="3"/>
      <c r="M51" s="3"/>
      <c r="N51" s="3"/>
      <c r="O51" s="3"/>
      <c r="P51" s="3"/>
      <c r="Q51" s="3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83" t="s">
        <v>77</v>
      </c>
      <c r="B52" s="52">
        <v>1.0</v>
      </c>
      <c r="C52" s="53">
        <v>0.33</v>
      </c>
      <c r="D52" s="54">
        <f>((DEVHOURS_BC_P2*$C$52)/$B$52)</f>
        <v>5.94</v>
      </c>
      <c r="E52" s="55">
        <f>((DEVHOURS_ML_P2*$C$52)/$B$52)</f>
        <v>5.94</v>
      </c>
      <c r="F52" s="56">
        <f>((DEVHOURS_WC_P2*$C$52)/$B$52)</f>
        <v>8.58</v>
      </c>
      <c r="G52" s="59"/>
      <c r="H52" s="79"/>
      <c r="I52" s="2"/>
      <c r="J52" s="3"/>
      <c r="K52" s="3"/>
      <c r="L52" s="3"/>
      <c r="M52" s="3"/>
      <c r="N52" s="3"/>
      <c r="O52" s="3"/>
      <c r="P52" s="3"/>
      <c r="Q52" s="3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80"/>
      <c r="B53" s="62"/>
      <c r="C53" s="63">
        <f>SUM(C50:C52)</f>
        <v>1</v>
      </c>
      <c r="D53" s="64"/>
      <c r="E53" s="65"/>
      <c r="F53" s="66"/>
      <c r="G53" s="67"/>
      <c r="H53" s="81"/>
      <c r="I53" s="2"/>
      <c r="J53" s="3"/>
      <c r="K53" s="3"/>
      <c r="L53" s="3"/>
      <c r="M53" s="3"/>
      <c r="N53" s="3"/>
      <c r="O53" s="3"/>
      <c r="P53" s="3"/>
      <c r="Q53" s="3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82" t="s">
        <v>72</v>
      </c>
      <c r="B54" s="2"/>
      <c r="C54" s="53">
        <v>0.2</v>
      </c>
      <c r="D54" s="54">
        <f>C54*DEVHOURS_BC_P2</f>
        <v>3.6</v>
      </c>
      <c r="E54" s="55">
        <f>C54*DEVHOURS_ML_P2</f>
        <v>3.6</v>
      </c>
      <c r="F54" s="56">
        <f>C54*DEVHOURS_WC_P2</f>
        <v>5.2</v>
      </c>
      <c r="G54" s="32"/>
      <c r="H54" s="78"/>
      <c r="I54" s="2"/>
      <c r="J54" s="3"/>
      <c r="K54" s="3"/>
      <c r="L54" s="3"/>
      <c r="M54" s="3"/>
      <c r="N54" s="3"/>
      <c r="O54" s="3"/>
      <c r="P54" s="3"/>
      <c r="Q54" s="3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84" t="s">
        <v>59</v>
      </c>
      <c r="B55" s="85"/>
      <c r="C55" s="86">
        <v>0.2</v>
      </c>
      <c r="D55" s="87">
        <f>C55*DEVHOURS_BC_P2</f>
        <v>3.6</v>
      </c>
      <c r="E55" s="88">
        <f>DEVHOURS_ML_P2*C55</f>
        <v>3.6</v>
      </c>
      <c r="F55" s="89">
        <f>C55*DEVHOURS_WC_P2</f>
        <v>5.2</v>
      </c>
      <c r="G55" s="90"/>
      <c r="H55" s="91"/>
      <c r="I55" s="2"/>
      <c r="J55" s="3"/>
      <c r="K55" s="3"/>
      <c r="L55" s="3"/>
      <c r="M55" s="3"/>
      <c r="N55" s="3"/>
      <c r="O55" s="3"/>
      <c r="P55" s="3"/>
      <c r="Q55" s="3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/>
      <c r="B56" s="2"/>
      <c r="C56" s="28"/>
      <c r="D56" s="29"/>
      <c r="E56" s="30"/>
      <c r="F56" s="92"/>
      <c r="G56" s="32"/>
      <c r="H56" s="33"/>
      <c r="I56" s="2"/>
      <c r="J56" s="3"/>
      <c r="K56" s="3"/>
      <c r="L56" s="3"/>
      <c r="M56" s="3"/>
      <c r="N56" s="3"/>
      <c r="O56" s="3"/>
      <c r="P56" s="3"/>
      <c r="Q56" s="3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/>
      <c r="B57" s="2"/>
      <c r="C57" s="28"/>
      <c r="D57" s="29"/>
      <c r="E57" s="30"/>
      <c r="F57" s="31"/>
      <c r="G57" s="32"/>
      <c r="H57" s="33"/>
      <c r="I57" s="2"/>
      <c r="J57" s="3"/>
      <c r="K57" s="3"/>
      <c r="L57" s="3"/>
      <c r="M57" s="3"/>
      <c r="N57" s="3"/>
      <c r="O57" s="3"/>
      <c r="P57" s="3"/>
      <c r="Q57" s="3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D3:F3"/>
  </mergeCells>
  <drawing r:id="rId1"/>
</worksheet>
</file>