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anda\Downloads\"/>
    </mc:Choice>
  </mc:AlternateContent>
  <bookViews>
    <workbookView xWindow="0" yWindow="0" windowWidth="23040" windowHeight="9216" activeTab="1"/>
  </bookViews>
  <sheets>
    <sheet name="Plan - acesso" sheetId="13" r:id="rId1"/>
    <sheet name="Plan - Projeto" sheetId="9" r:id="rId2"/>
  </sheets>
  <definedNames>
    <definedName name="_xlnm.Print_Area" localSheetId="0">'Plan - acesso'!$A$1:$BM$25</definedName>
    <definedName name="_xlnm.Print_Area" localSheetId="1">'Plan - Projeto'!$A$1:$BM$22</definedName>
    <definedName name="prevWBS" localSheetId="0">'Plan - acesso'!$A1048576</definedName>
    <definedName name="prevWBS" localSheetId="1">'Plan - Projeto'!$A1048576</definedName>
    <definedName name="_xlnm.Print_Titles" localSheetId="0">'Plan - acesso'!$4:$7</definedName>
    <definedName name="_xlnm.Print_Titles" localSheetId="1">'Plan - Projeto'!$4:$7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H14" i="9"/>
  <c r="H13" i="9"/>
  <c r="H8" i="9"/>
  <c r="H16" i="9"/>
  <c r="H11" i="9"/>
  <c r="H9" i="9"/>
  <c r="F10" i="9"/>
  <c r="A10" i="9"/>
  <c r="F28" i="9"/>
  <c r="F27" i="9" s="1"/>
  <c r="F26" i="9"/>
  <c r="F25" i="9" s="1"/>
  <c r="F22" i="9"/>
  <c r="F21" i="9"/>
  <c r="F20" i="9"/>
  <c r="F19" i="9" s="1"/>
  <c r="F22" i="13"/>
  <c r="F21" i="13"/>
  <c r="F19" i="13"/>
  <c r="H19" i="13"/>
  <c r="G19" i="13"/>
  <c r="E19" i="13"/>
  <c r="F14" i="13"/>
  <c r="F15" i="13"/>
  <c r="F16" i="13"/>
  <c r="F17" i="13"/>
  <c r="F11" i="9" l="1"/>
  <c r="H9" i="13"/>
  <c r="F25" i="13"/>
  <c r="F18" i="13"/>
  <c r="H12" i="13"/>
  <c r="G12" i="13"/>
  <c r="E12" i="13"/>
  <c r="F11" i="13"/>
  <c r="F10" i="13"/>
  <c r="I9" i="13"/>
  <c r="G9" i="13"/>
  <c r="F9" i="13" s="1"/>
  <c r="F8" i="13"/>
  <c r="A8" i="13"/>
  <c r="A9" i="13" s="1"/>
  <c r="A10" i="13" s="1"/>
  <c r="J6" i="13"/>
  <c r="K6" i="13" s="1"/>
  <c r="F12" i="9"/>
  <c r="I9" i="9"/>
  <c r="F9" i="9"/>
  <c r="F15" i="9"/>
  <c r="F16" i="9"/>
  <c r="F17" i="9"/>
  <c r="A8" i="9"/>
  <c r="A11" i="13" l="1"/>
  <c r="A12" i="13" s="1"/>
  <c r="A13" i="13" s="1"/>
  <c r="A14" i="13" s="1"/>
  <c r="A15" i="13" s="1"/>
  <c r="A16" i="13" s="1"/>
  <c r="A17" i="13" s="1"/>
  <c r="H8" i="13"/>
  <c r="H11" i="13"/>
  <c r="J4" i="13"/>
  <c r="F12" i="13"/>
  <c r="L6" i="13"/>
  <c r="K7" i="13"/>
  <c r="J5" i="13"/>
  <c r="J7" i="13"/>
  <c r="F14" i="9"/>
  <c r="A18" i="13" l="1"/>
  <c r="M6" i="13"/>
  <c r="L7" i="13"/>
  <c r="F8" i="9"/>
  <c r="F18" i="9"/>
  <c r="F13" i="9"/>
  <c r="A19" i="13" l="1"/>
  <c r="A20" i="13" s="1"/>
  <c r="A21" i="13" s="1"/>
  <c r="A22" i="13" s="1"/>
  <c r="M7" i="13"/>
  <c r="N6" i="13"/>
  <c r="A23" i="13" l="1"/>
  <c r="A24" i="13" s="1"/>
  <c r="A25" i="13" s="1"/>
  <c r="N7" i="13"/>
  <c r="O6" i="13"/>
  <c r="J6" i="9"/>
  <c r="O7" i="13" l="1"/>
  <c r="P6" i="13"/>
  <c r="J4" i="9"/>
  <c r="J7" i="9"/>
  <c r="P7" i="13" l="1"/>
  <c r="Q6" i="13"/>
  <c r="K6" i="9"/>
  <c r="K7" i="9" s="1"/>
  <c r="Q4" i="13" l="1"/>
  <c r="R6" i="13"/>
  <c r="Q7" i="13"/>
  <c r="Q5" i="13"/>
  <c r="L6" i="9"/>
  <c r="L7" i="9" s="1"/>
  <c r="S6" i="13" l="1"/>
  <c r="R7" i="13"/>
  <c r="M6" i="9"/>
  <c r="M7" i="9" s="1"/>
  <c r="T6" i="13" l="1"/>
  <c r="S7" i="13"/>
  <c r="N6" i="9"/>
  <c r="N7" i="9" s="1"/>
  <c r="J5" i="9"/>
  <c r="U6" i="13" l="1"/>
  <c r="T7" i="13"/>
  <c r="O6" i="9"/>
  <c r="O7" i="9" s="1"/>
  <c r="U7" i="13" l="1"/>
  <c r="V6" i="13"/>
  <c r="P6" i="9"/>
  <c r="P7" i="9" s="1"/>
  <c r="V7" i="13" l="1"/>
  <c r="W6" i="13"/>
  <c r="Q6" i="9"/>
  <c r="W7" i="13" l="1"/>
  <c r="X6" i="13"/>
  <c r="Q4" i="9"/>
  <c r="Q7" i="9"/>
  <c r="R6" i="9"/>
  <c r="R7" i="9" s="1"/>
  <c r="X4" i="13" l="1"/>
  <c r="Y6" i="13"/>
  <c r="X5" i="13"/>
  <c r="X7" i="13"/>
  <c r="S6" i="9"/>
  <c r="S7" i="9" s="1"/>
  <c r="Y7" i="13" l="1"/>
  <c r="Z6" i="13"/>
  <c r="T6" i="9"/>
  <c r="T7" i="9" s="1"/>
  <c r="AA6" i="13" l="1"/>
  <c r="Z7" i="13"/>
  <c r="U6" i="9"/>
  <c r="U7" i="9" s="1"/>
  <c r="Q5" i="9"/>
  <c r="AB6" i="13" l="1"/>
  <c r="AA7" i="13"/>
  <c r="V6" i="9"/>
  <c r="V7" i="9" s="1"/>
  <c r="AB7" i="13" l="1"/>
  <c r="AC6" i="13"/>
  <c r="W6" i="9"/>
  <c r="W7" i="9" s="1"/>
  <c r="AD6" i="13" l="1"/>
  <c r="AC7" i="13"/>
  <c r="X6" i="9"/>
  <c r="AD7" i="13" l="1"/>
  <c r="AE6" i="13"/>
  <c r="X4" i="9"/>
  <c r="X7" i="9"/>
  <c r="Y6" i="9"/>
  <c r="Y7" i="9" s="1"/>
  <c r="AE7" i="13" l="1"/>
  <c r="AE5" i="13"/>
  <c r="AF6" i="13"/>
  <c r="AE4" i="13"/>
  <c r="Z6" i="9"/>
  <c r="Z7" i="9" s="1"/>
  <c r="AF7" i="13" l="1"/>
  <c r="AG6" i="13"/>
  <c r="AA6" i="9"/>
  <c r="AA7" i="9" s="1"/>
  <c r="X5" i="9"/>
  <c r="AH6" i="13" l="1"/>
  <c r="AG7" i="13"/>
  <c r="AB6" i="9"/>
  <c r="AB7" i="9" s="1"/>
  <c r="AI6" i="13" l="1"/>
  <c r="AH7" i="13"/>
  <c r="AC6" i="9"/>
  <c r="AC7" i="9" s="1"/>
  <c r="AJ6" i="13" l="1"/>
  <c r="AI7" i="13"/>
  <c r="AD6" i="9"/>
  <c r="AD7" i="9" s="1"/>
  <c r="AK6" i="13" l="1"/>
  <c r="AJ7" i="13"/>
  <c r="AE6" i="9"/>
  <c r="AK7" i="13" l="1"/>
  <c r="AL6" i="13"/>
  <c r="AE4" i="9"/>
  <c r="AE7" i="9"/>
  <c r="AF6" i="9"/>
  <c r="AF7" i="9" s="1"/>
  <c r="AL7" i="13" l="1"/>
  <c r="AL5" i="13"/>
  <c r="AL4" i="13"/>
  <c r="AM6" i="13"/>
  <c r="AG6" i="9"/>
  <c r="AG7" i="9" s="1"/>
  <c r="AM7" i="13" l="1"/>
  <c r="AN6" i="13"/>
  <c r="AH6" i="9"/>
  <c r="AH7" i="9" s="1"/>
  <c r="AE5" i="9"/>
  <c r="AN7" i="13" l="1"/>
  <c r="AO6" i="13"/>
  <c r="AI6" i="9"/>
  <c r="AI7" i="9" s="1"/>
  <c r="AP6" i="13" l="1"/>
  <c r="AO7" i="13"/>
  <c r="AJ6" i="9"/>
  <c r="AJ7" i="9" s="1"/>
  <c r="AQ6" i="13" l="1"/>
  <c r="AP7" i="13"/>
  <c r="AK6" i="9"/>
  <c r="AK7" i="9" s="1"/>
  <c r="AR6" i="13" l="1"/>
  <c r="AQ7" i="13"/>
  <c r="AL6" i="9"/>
  <c r="AR7" i="13" l="1"/>
  <c r="AS6" i="13"/>
  <c r="AL4" i="9"/>
  <c r="AL7" i="9"/>
  <c r="AM6" i="9"/>
  <c r="AM7" i="9" s="1"/>
  <c r="AS5" i="13" l="1"/>
  <c r="AS7" i="13"/>
  <c r="AT6" i="13"/>
  <c r="AS4" i="13"/>
  <c r="AN6" i="9"/>
  <c r="AN7" i="9" s="1"/>
  <c r="AT7" i="13" l="1"/>
  <c r="AU6" i="13"/>
  <c r="AO6" i="9"/>
  <c r="AO7" i="9" s="1"/>
  <c r="AL5" i="9"/>
  <c r="AU7" i="13" l="1"/>
  <c r="AV6" i="13"/>
  <c r="AP6" i="9"/>
  <c r="AP7" i="9" s="1"/>
  <c r="AW6" i="13" l="1"/>
  <c r="AV7" i="13"/>
  <c r="AQ6" i="9"/>
  <c r="AQ7" i="9" s="1"/>
  <c r="AX6" i="13" l="1"/>
  <c r="AW7" i="13"/>
  <c r="AR6" i="9"/>
  <c r="AR7" i="9" s="1"/>
  <c r="AY6" i="13" l="1"/>
  <c r="AX7" i="13"/>
  <c r="AS6" i="9"/>
  <c r="AZ6" i="13" l="1"/>
  <c r="AY7" i="13"/>
  <c r="AS4" i="9"/>
  <c r="AS7" i="9"/>
  <c r="AT6" i="9"/>
  <c r="AT7" i="9" s="1"/>
  <c r="BA6" i="13" l="1"/>
  <c r="AZ4" i="13"/>
  <c r="AZ7" i="13"/>
  <c r="AZ5" i="13"/>
  <c r="AU6" i="9"/>
  <c r="AU7" i="9" s="1"/>
  <c r="BB6" i="13" l="1"/>
  <c r="BA7" i="13"/>
  <c r="AV6" i="9"/>
  <c r="AV7" i="9" s="1"/>
  <c r="AS5" i="9"/>
  <c r="BB7" i="13" l="1"/>
  <c r="BC6" i="13"/>
  <c r="AW6" i="9"/>
  <c r="AW7" i="9" s="1"/>
  <c r="BC7" i="13" l="1"/>
  <c r="BD6" i="13"/>
  <c r="AX6" i="9"/>
  <c r="AX7" i="9" s="1"/>
  <c r="BD7" i="13" l="1"/>
  <c r="BE6" i="13"/>
  <c r="AY6" i="9"/>
  <c r="AY7" i="9" s="1"/>
  <c r="BF6" i="13" l="1"/>
  <c r="BE7" i="13"/>
  <c r="AZ6" i="9"/>
  <c r="BG6" i="13" l="1"/>
  <c r="BF7" i="13"/>
  <c r="AZ4" i="9"/>
  <c r="AZ7" i="9"/>
  <c r="BA6" i="9"/>
  <c r="BA7" i="9" s="1"/>
  <c r="BH6" i="13" l="1"/>
  <c r="BG4" i="13"/>
  <c r="BG7" i="13"/>
  <c r="BG5" i="13"/>
  <c r="BB6" i="9"/>
  <c r="BB7" i="9" s="1"/>
  <c r="BH7" i="13" l="1"/>
  <c r="BI6" i="13"/>
  <c r="BC6" i="9"/>
  <c r="BC7" i="9" s="1"/>
  <c r="AZ5" i="9"/>
  <c r="BI7" i="13" l="1"/>
  <c r="BJ6" i="13"/>
  <c r="BD6" i="9"/>
  <c r="BD7" i="9" s="1"/>
  <c r="BJ7" i="13" l="1"/>
  <c r="BK6" i="13"/>
  <c r="BE6" i="9"/>
  <c r="BE7" i="9" s="1"/>
  <c r="BK7" i="13" l="1"/>
  <c r="BL6" i="13"/>
  <c r="BF6" i="9"/>
  <c r="BF7" i="9" s="1"/>
  <c r="BM6" i="13" l="1"/>
  <c r="BL7" i="13"/>
  <c r="BG6" i="9"/>
  <c r="BM7" i="13" l="1"/>
  <c r="BN6" i="13"/>
  <c r="BG4" i="9"/>
  <c r="BG7" i="9"/>
  <c r="BH6" i="9"/>
  <c r="BH7" i="9" s="1"/>
  <c r="BN4" i="13" l="1"/>
  <c r="BO6" i="13"/>
  <c r="BN7" i="13"/>
  <c r="BN5" i="13"/>
  <c r="BI6" i="9"/>
  <c r="BI7" i="9" s="1"/>
  <c r="BP6" i="13" l="1"/>
  <c r="BO7" i="13"/>
  <c r="BJ6" i="9"/>
  <c r="BJ7" i="9" s="1"/>
  <c r="BG5" i="9"/>
  <c r="BQ6" i="13" l="1"/>
  <c r="BP7" i="13"/>
  <c r="BK6" i="9"/>
  <c r="BK7" i="9" s="1"/>
  <c r="BQ7" i="13" l="1"/>
  <c r="BR6" i="13"/>
  <c r="BL6" i="9"/>
  <c r="BL7" i="9" s="1"/>
  <c r="BR7" i="13" l="1"/>
  <c r="BS6" i="13"/>
  <c r="BM6" i="9"/>
  <c r="BS7" i="13" l="1"/>
  <c r="BT6" i="13"/>
  <c r="BM7" i="9"/>
  <c r="BN6" i="9"/>
  <c r="BT7" i="13" l="1"/>
  <c r="BU6" i="13"/>
  <c r="BN4" i="9"/>
  <c r="BO6" i="9"/>
  <c r="BN7" i="9"/>
  <c r="BN5" i="9"/>
  <c r="BU4" i="13" l="1"/>
  <c r="BV6" i="13"/>
  <c r="BU5" i="13"/>
  <c r="BU7" i="13"/>
  <c r="BO7" i="9"/>
  <c r="BP6" i="9"/>
  <c r="BW6" i="13" l="1"/>
  <c r="BV7" i="13"/>
  <c r="BQ6" i="9"/>
  <c r="BP7" i="9"/>
  <c r="BX6" i="13" l="1"/>
  <c r="BW7" i="13"/>
  <c r="BR6" i="9"/>
  <c r="BQ7" i="9"/>
  <c r="BX7" i="13" l="1"/>
  <c r="BY6" i="13"/>
  <c r="BR7" i="9"/>
  <c r="BS6" i="9"/>
  <c r="BZ6" i="13" l="1"/>
  <c r="BY7" i="13"/>
  <c r="BT6" i="9"/>
  <c r="BU6" i="9" s="1"/>
  <c r="BS7" i="9"/>
  <c r="BU4" i="9" l="1"/>
  <c r="BU5" i="9"/>
  <c r="BU7" i="9"/>
  <c r="BV6" i="9"/>
  <c r="BZ7" i="13"/>
  <c r="CA6" i="13"/>
  <c r="BT7" i="9"/>
  <c r="BV7" i="9" l="1"/>
  <c r="BW6" i="9"/>
  <c r="CA7" i="13"/>
  <c r="CB6" i="13"/>
  <c r="BW7" i="9" l="1"/>
  <c r="BX6" i="9"/>
  <c r="CB4" i="13"/>
  <c r="CC6" i="13"/>
  <c r="CB5" i="13"/>
  <c r="CB7" i="13"/>
  <c r="BY6" i="9" l="1"/>
  <c r="BX7" i="9"/>
  <c r="CD6" i="13"/>
  <c r="CC7" i="13"/>
  <c r="BZ6" i="9" l="1"/>
  <c r="BY7" i="9"/>
  <c r="CE6" i="13"/>
  <c r="CD7" i="13"/>
  <c r="CA6" i="9" l="1"/>
  <c r="BZ7" i="9"/>
  <c r="CF6" i="13"/>
  <c r="CE7" i="13"/>
  <c r="CA7" i="9" l="1"/>
  <c r="CB6" i="9"/>
  <c r="CG6" i="13"/>
  <c r="CF7" i="13"/>
  <c r="CB4" i="9" l="1"/>
  <c r="CB7" i="9"/>
  <c r="CB5" i="9"/>
  <c r="CC6" i="9"/>
  <c r="CG7" i="13"/>
  <c r="CH6" i="13"/>
  <c r="CH7" i="13" s="1"/>
  <c r="CC7" i="9" l="1"/>
  <c r="CD6" i="9"/>
  <c r="A9" i="9"/>
  <c r="CD7" i="9" l="1"/>
  <c r="CE6" i="9"/>
  <c r="A11" i="9"/>
  <c r="A12" i="9" s="1"/>
  <c r="A13" i="9" s="1"/>
  <c r="A14" i="9" s="1"/>
  <c r="A15" i="9" s="1"/>
  <c r="CE7" i="9" l="1"/>
  <c r="CF6" i="9"/>
  <c r="A16" i="9"/>
  <c r="A17" i="9" s="1"/>
  <c r="A18" i="9" s="1"/>
  <c r="A19" i="9" s="1"/>
  <c r="A20" i="9" s="1"/>
  <c r="A21" i="9" s="1"/>
  <c r="A22" i="9" s="1"/>
  <c r="CG6" i="9" l="1"/>
  <c r="CF7" i="9"/>
  <c r="A23" i="9"/>
  <c r="A24" i="9" s="1"/>
  <c r="A25" i="9" s="1"/>
  <c r="A26" i="9" s="1"/>
  <c r="A27" i="9" s="1"/>
  <c r="A28" i="9" s="1"/>
  <c r="A29" i="9" s="1"/>
  <c r="A30" i="9" s="1"/>
  <c r="CH6" i="9" l="1"/>
  <c r="CH7" i="9" s="1"/>
  <c r="CG7" i="9"/>
</calcChain>
</file>

<file path=xl/sharedStrings.xml><?xml version="1.0" encoding="utf-8"?>
<sst xmlns="http://schemas.openxmlformats.org/spreadsheetml/2006/main" count="94" uniqueCount="54">
  <si>
    <t>WBS</t>
  </si>
  <si>
    <t>[Task]</t>
  </si>
  <si>
    <t>MIS - WMS</t>
  </si>
  <si>
    <t>MIS - Latam</t>
  </si>
  <si>
    <t>INICIO</t>
  </si>
  <si>
    <t>FIM</t>
  </si>
  <si>
    <t xml:space="preserve">Display  </t>
  </si>
  <si>
    <t>Dias</t>
  </si>
  <si>
    <t>RESPONSÁVEL</t>
  </si>
  <si>
    <t xml:space="preserve">Projeto INICIO Date </t>
  </si>
  <si>
    <t xml:space="preserve">Projeto RESPONSÁVEL </t>
  </si>
  <si>
    <t>% STATUS</t>
  </si>
  <si>
    <t>Estrutura para processar v1 e v2 no Cubo</t>
  </si>
  <si>
    <t>Horas</t>
  </si>
  <si>
    <t>TAREFAS</t>
  </si>
  <si>
    <t>Alteração da estrutura do modulo de ajuste</t>
  </si>
  <si>
    <t>Módulo de ajuste</t>
  </si>
  <si>
    <t>Unificação das Extrações</t>
  </si>
  <si>
    <t>...</t>
  </si>
  <si>
    <t xml:space="preserve">Imputes de ajustes (Fehto e UVA) </t>
  </si>
  <si>
    <t>Matar Ajustes</t>
  </si>
  <si>
    <t>Alto Impacto x Alto Esforço</t>
  </si>
  <si>
    <t>Matriz</t>
  </si>
  <si>
    <t>Extração convivência unificada com especificação de cada área</t>
  </si>
  <si>
    <t>Padronização das conferências para toda SPFA (Fechto/Abril)</t>
  </si>
  <si>
    <t>Análise de automação com especificação de cada área</t>
  </si>
  <si>
    <t>Reorganização area analisando componentes</t>
  </si>
  <si>
    <t>Entendimento da dinâmica de validação das área</t>
  </si>
  <si>
    <t>Análise de agilidade no apontamento dos guadiões do negócio</t>
  </si>
  <si>
    <t>Estudo de inteligência para análise de alteraçoes no numero</t>
  </si>
  <si>
    <t>Baixo Impacto x Baixo Esforço</t>
  </si>
  <si>
    <t>Alto Impacto x Baixo Esforço</t>
  </si>
  <si>
    <t>Imput de ajustes (Fechto e UVA)</t>
  </si>
  <si>
    <t>Estração convevência unificada com especificação de cada área</t>
  </si>
  <si>
    <t>Analise de automação de extração dos dados do convivência</t>
  </si>
  <si>
    <t>Padronização das conferencia para SPFA (Fechto/Abril)</t>
  </si>
  <si>
    <t>Entendimento da dinâmica de validação das áreas</t>
  </si>
  <si>
    <t>Análise de agilidade no apontamento dos guardiões do negócio</t>
  </si>
  <si>
    <t>Estudo de inteligência para análise de alterações no número</t>
  </si>
  <si>
    <t>Reorganização da Ferradura Interna</t>
  </si>
  <si>
    <t>Reorganização do Call de Fechamento</t>
  </si>
  <si>
    <t>Unificação da DRE</t>
  </si>
  <si>
    <t>Segmentação do HN - Governança</t>
  </si>
  <si>
    <t>Simplificação do Operacional Ajustes SAE</t>
  </si>
  <si>
    <t>Reorganização Explicações</t>
  </si>
  <si>
    <t>Segmentação do HN - Revisão do Processo</t>
  </si>
  <si>
    <t>Baixo Impacto x Alto Esforço</t>
  </si>
  <si>
    <t>Ajustes dos DARFS</t>
  </si>
  <si>
    <t>Processamento da PDD</t>
  </si>
  <si>
    <t>Calculo Gross UPS Debentures/APRS</t>
  </si>
  <si>
    <t>Segmentação Corretora</t>
  </si>
  <si>
    <t>Segmentação IB</t>
  </si>
  <si>
    <t>Extração UVA Unificada com especificação de cada área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</si>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</sst>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\(dddd\)"/>
    <numFmt numFmtId="165" formatCode="ddd\ m/dd/yy"/>
    <numFmt numFmtId="166" formatCode="d"/>
    <numFmt numFmtId="167" formatCode="d\ mmm\ yyyy"/>
  </numFmts>
  <fonts count="3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sz val="9"/>
      <name val="Arial"/>
      <family val="2"/>
      <scheme val="major"/>
    </font>
    <font>
      <b/>
      <sz val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theme="0" tint="-0.14999847407452621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1" applyNumberFormat="0" applyAlignment="0" applyProtection="0"/>
    <xf numFmtId="0" fontId="12" fillId="18" borderId="2" applyNumberFormat="0" applyAlignment="0" applyProtection="0"/>
    <xf numFmtId="0" fontId="13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11" borderId="1" applyNumberFormat="0" applyAlignment="0" applyProtection="0"/>
    <xf numFmtId="0" fontId="19" fillId="0" borderId="6" applyNumberFormat="0" applyFill="0" applyAlignment="0" applyProtection="0"/>
    <xf numFmtId="0" fontId="20" fillId="5" borderId="0" applyNumberFormat="0" applyBorder="0" applyAlignment="0" applyProtection="0"/>
    <xf numFmtId="0" fontId="4" fillId="5" borderId="7" applyNumberFormat="0" applyFont="0" applyAlignment="0" applyProtection="0"/>
    <xf numFmtId="0" fontId="21" fillId="17" borderId="8" applyNumberFormat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6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6" fillId="0" borderId="0" xfId="0" applyNumberFormat="1" applyFont="1" applyFill="1" applyBorder="1" applyProtection="1"/>
    <xf numFmtId="0" fontId="26" fillId="0" borderId="0" xfId="0" applyFont="1" applyProtection="1"/>
    <xf numFmtId="0" fontId="27" fillId="0" borderId="0" xfId="0" applyNumberFormat="1" applyFont="1" applyAlignment="1" applyProtection="1">
      <alignment vertical="center"/>
      <protection locked="0"/>
    </xf>
    <xf numFmtId="0" fontId="29" fillId="21" borderId="10" xfId="0" applyNumberFormat="1" applyFont="1" applyFill="1" applyBorder="1" applyAlignment="1" applyProtection="1">
      <alignment horizontal="left" vertical="center"/>
    </xf>
    <xf numFmtId="0" fontId="29" fillId="21" borderId="10" xfId="0" applyFont="1" applyFill="1" applyBorder="1" applyAlignment="1" applyProtection="1">
      <alignment vertical="center"/>
    </xf>
    <xf numFmtId="0" fontId="25" fillId="21" borderId="10" xfId="0" applyFont="1" applyFill="1" applyBorder="1" applyAlignment="1" applyProtection="1">
      <alignment vertical="center"/>
    </xf>
    <xf numFmtId="1" fontId="25" fillId="21" borderId="10" xfId="40" applyNumberFormat="1" applyFont="1" applyFill="1" applyBorder="1" applyAlignment="1" applyProtection="1">
      <alignment horizontal="center" vertical="center"/>
    </xf>
    <xf numFmtId="9" fontId="25" fillId="21" borderId="10" xfId="40" applyFont="1" applyFill="1" applyBorder="1" applyAlignment="1" applyProtection="1">
      <alignment horizontal="center" vertical="center"/>
    </xf>
    <xf numFmtId="1" fontId="25" fillId="21" borderId="10" xfId="0" applyNumberFormat="1" applyFont="1" applyFill="1" applyBorder="1" applyAlignment="1" applyProtection="1">
      <alignment horizontal="center" vertical="center"/>
    </xf>
    <xf numFmtId="0" fontId="25" fillId="0" borderId="10" xfId="0" applyNumberFormat="1" applyFont="1" applyFill="1" applyBorder="1" applyAlignment="1" applyProtection="1">
      <alignment horizontal="left" vertical="center"/>
    </xf>
    <xf numFmtId="0" fontId="25" fillId="0" borderId="10" xfId="0" applyFont="1" applyFill="1" applyBorder="1" applyAlignment="1" applyProtection="1">
      <alignment vertical="center"/>
    </xf>
    <xf numFmtId="1" fontId="30" fillId="23" borderId="11" xfId="0" applyNumberFormat="1" applyFont="1" applyFill="1" applyBorder="1" applyAlignment="1" applyProtection="1">
      <alignment horizontal="center" vertical="center"/>
    </xf>
    <xf numFmtId="9" fontId="30" fillId="23" borderId="11" xfId="40" applyFont="1" applyFill="1" applyBorder="1" applyAlignment="1" applyProtection="1">
      <alignment horizontal="center" vertical="center"/>
    </xf>
    <xf numFmtId="1" fontId="30" fillId="0" borderId="11" xfId="0" applyNumberFormat="1" applyFont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29" fillId="21" borderId="13" xfId="0" applyNumberFormat="1" applyFont="1" applyFill="1" applyBorder="1" applyAlignment="1" applyProtection="1">
      <alignment horizontal="left" vertical="center"/>
    </xf>
    <xf numFmtId="0" fontId="29" fillId="21" borderId="13" xfId="0" applyFont="1" applyFill="1" applyBorder="1" applyAlignment="1" applyProtection="1">
      <alignment vertical="center"/>
    </xf>
    <xf numFmtId="0" fontId="25" fillId="21" borderId="13" xfId="0" applyFont="1" applyFill="1" applyBorder="1" applyAlignment="1" applyProtection="1">
      <alignment vertical="center"/>
    </xf>
    <xf numFmtId="165" fontId="25" fillId="21" borderId="13" xfId="0" applyNumberFormat="1" applyFont="1" applyFill="1" applyBorder="1" applyAlignment="1" applyProtection="1">
      <alignment horizontal="right" vertical="center"/>
    </xf>
    <xf numFmtId="1" fontId="25" fillId="21" borderId="13" xfId="40" applyNumberFormat="1" applyFont="1" applyFill="1" applyBorder="1" applyAlignment="1" applyProtection="1">
      <alignment horizontal="center" vertical="center"/>
    </xf>
    <xf numFmtId="1" fontId="25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65" fontId="30" fillId="22" borderId="11" xfId="0" applyNumberFormat="1" applyFont="1" applyFill="1" applyBorder="1" applyAlignment="1" applyProtection="1">
      <alignment horizontal="center" vertical="center"/>
    </xf>
    <xf numFmtId="165" fontId="30" fillId="0" borderId="11" xfId="0" applyNumberFormat="1" applyFont="1" applyBorder="1" applyAlignment="1" applyProtection="1">
      <alignment horizontal="center" vertical="center"/>
    </xf>
    <xf numFmtId="165" fontId="25" fillId="21" borderId="10" xfId="0" applyNumberFormat="1" applyFont="1" applyFill="1" applyBorder="1" applyAlignment="1" applyProtection="1">
      <alignment horizontal="center" vertical="center"/>
    </xf>
    <xf numFmtId="0" fontId="25" fillId="21" borderId="13" xfId="0" applyFont="1" applyFill="1" applyBorder="1" applyAlignment="1" applyProtection="1">
      <alignment horizontal="left" vertical="center"/>
    </xf>
    <xf numFmtId="0" fontId="25" fillId="0" borderId="10" xfId="0" applyFont="1" applyFill="1" applyBorder="1" applyAlignment="1" applyProtection="1">
      <alignment horizontal="left" vertical="center"/>
    </xf>
    <xf numFmtId="0" fontId="25" fillId="21" borderId="10" xfId="0" applyFont="1" applyFill="1" applyBorder="1" applyAlignment="1" applyProtection="1">
      <alignment horizontal="left" vertical="center"/>
    </xf>
    <xf numFmtId="0" fontId="32" fillId="0" borderId="0" xfId="0" applyNumberFormat="1" applyFont="1" applyFill="1" applyBorder="1" applyProtection="1"/>
    <xf numFmtId="0" fontId="32" fillId="0" borderId="0" xfId="0" applyFont="1" applyFill="1" applyBorder="1" applyProtection="1"/>
    <xf numFmtId="0" fontId="32" fillId="0" borderId="0" xfId="0" applyFont="1" applyProtection="1"/>
    <xf numFmtId="0" fontId="32" fillId="0" borderId="0" xfId="0" applyFont="1" applyFill="1" applyAlignment="1" applyProtection="1">
      <alignment horizontal="right" vertical="center"/>
    </xf>
    <xf numFmtId="165" fontId="25" fillId="21" borderId="13" xfId="0" applyNumberFormat="1" applyFont="1" applyFill="1" applyBorder="1" applyAlignment="1" applyProtection="1">
      <alignment horizontal="center" vertical="center"/>
    </xf>
    <xf numFmtId="0" fontId="33" fillId="0" borderId="17" xfId="0" applyNumberFormat="1" applyFont="1" applyFill="1" applyBorder="1" applyAlignment="1" applyProtection="1">
      <alignment horizontal="left" vertical="center"/>
    </xf>
    <xf numFmtId="0" fontId="33" fillId="0" borderId="17" xfId="0" applyFont="1" applyFill="1" applyBorder="1" applyAlignment="1" applyProtection="1">
      <alignment horizontal="left" vertical="center"/>
    </xf>
    <xf numFmtId="0" fontId="33" fillId="0" borderId="17" xfId="0" applyFont="1" applyFill="1" applyBorder="1" applyAlignment="1" applyProtection="1">
      <alignment horizontal="center" vertical="center" wrapText="1"/>
    </xf>
    <xf numFmtId="0" fontId="33" fillId="0" borderId="17" xfId="0" applyFont="1" applyFill="1" applyBorder="1" applyAlignment="1" applyProtection="1">
      <alignment horizontal="center" vertical="center"/>
    </xf>
    <xf numFmtId="0" fontId="25" fillId="0" borderId="18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34" fillId="0" borderId="0" xfId="0" applyNumberFormat="1" applyFont="1" applyFill="1" applyBorder="1" applyAlignment="1" applyProtection="1">
      <alignment vertical="center"/>
      <protection locked="0"/>
    </xf>
    <xf numFmtId="0" fontId="25" fillId="0" borderId="10" xfId="0" applyFont="1" applyFill="1" applyBorder="1" applyAlignment="1" applyProtection="1">
      <alignment vertical="center" wrapText="1"/>
    </xf>
    <xf numFmtId="0" fontId="25" fillId="0" borderId="10" xfId="0" applyFont="1" applyFill="1" applyBorder="1" applyAlignment="1" applyProtection="1">
      <alignment horizontal="left" vertical="center" wrapText="1" indent="1"/>
    </xf>
    <xf numFmtId="0" fontId="28" fillId="0" borderId="19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protection locked="0"/>
    </xf>
    <xf numFmtId="0" fontId="2" fillId="0" borderId="0" xfId="34" applyNumberFormat="1" applyFill="1" applyBorder="1" applyAlignment="1" applyProtection="1"/>
    <xf numFmtId="9" fontId="30" fillId="23" borderId="0" xfId="40" applyFont="1" applyFill="1" applyBorder="1" applyAlignment="1" applyProtection="1">
      <alignment horizontal="center" vertical="center"/>
    </xf>
    <xf numFmtId="1" fontId="30" fillId="0" borderId="0" xfId="0" applyNumberFormat="1" applyFont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horizontal="left" vertical="center" wrapText="1" indent="2"/>
    </xf>
    <xf numFmtId="0" fontId="36" fillId="0" borderId="10" xfId="0" applyFont="1" applyFill="1" applyBorder="1" applyAlignment="1" applyProtection="1">
      <alignment vertical="center" wrapText="1"/>
    </xf>
    <xf numFmtId="0" fontId="29" fillId="21" borderId="10" xfId="0" applyFont="1" applyFill="1" applyBorder="1" applyAlignment="1" applyProtection="1">
      <alignment vertical="center" wrapText="1"/>
    </xf>
    <xf numFmtId="0" fontId="25" fillId="21" borderId="20" xfId="0" applyFont="1" applyFill="1" applyBorder="1" applyAlignment="1" applyProtection="1">
      <alignment vertical="center"/>
    </xf>
    <xf numFmtId="0" fontId="25" fillId="21" borderId="21" xfId="0" applyFont="1" applyFill="1" applyBorder="1" applyAlignment="1" applyProtection="1">
      <alignment vertical="center"/>
    </xf>
    <xf numFmtId="0" fontId="36" fillId="0" borderId="10" xfId="0" applyFont="1" applyFill="1" applyBorder="1" applyAlignment="1" applyProtection="1">
      <alignment horizontal="left" vertical="center"/>
    </xf>
    <xf numFmtId="0" fontId="36" fillId="23" borderId="0" xfId="0" applyFont="1" applyFill="1" applyBorder="1" applyAlignment="1" applyProtection="1">
      <alignment vertical="center" textRotation="90"/>
    </xf>
    <xf numFmtId="0" fontId="36" fillId="23" borderId="13" xfId="0" applyFont="1" applyFill="1" applyBorder="1" applyAlignment="1" applyProtection="1">
      <alignment vertical="center" textRotation="90"/>
    </xf>
    <xf numFmtId="0" fontId="36" fillId="23" borderId="20" xfId="0" applyFont="1" applyFill="1" applyBorder="1" applyAlignment="1" applyProtection="1">
      <alignment vertical="center" textRotation="90"/>
    </xf>
    <xf numFmtId="0" fontId="25" fillId="0" borderId="20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 applyProtection="1">
      <alignment horizontal="left" vertical="center"/>
    </xf>
    <xf numFmtId="0" fontId="6" fillId="0" borderId="0" xfId="0" applyFont="1" applyProtection="1"/>
    <xf numFmtId="0" fontId="37" fillId="0" borderId="0" xfId="0" applyFont="1" applyProtection="1"/>
    <xf numFmtId="0" fontId="6" fillId="0" borderId="0" xfId="0" applyFont="1" applyProtection="1">
      <protection locked="0"/>
    </xf>
    <xf numFmtId="9" fontId="36" fillId="21" borderId="10" xfId="40" applyFont="1" applyFill="1" applyBorder="1" applyAlignment="1" applyProtection="1">
      <alignment horizontal="center" vertical="center"/>
    </xf>
    <xf numFmtId="9" fontId="36" fillId="21" borderId="13" xfId="40" applyFont="1" applyFill="1" applyBorder="1" applyAlignment="1" applyProtection="1">
      <alignment horizontal="center" vertical="center"/>
    </xf>
    <xf numFmtId="9" fontId="29" fillId="21" borderId="10" xfId="40" applyFont="1" applyFill="1" applyBorder="1" applyAlignment="1" applyProtection="1">
      <alignment horizontal="center" vertical="center"/>
    </xf>
    <xf numFmtId="9" fontId="29" fillId="21" borderId="13" xfId="40" applyFont="1" applyFill="1" applyBorder="1" applyAlignment="1" applyProtection="1">
      <alignment horizontal="center" vertical="center"/>
    </xf>
    <xf numFmtId="167" fontId="28" fillId="0" borderId="15" xfId="0" applyNumberFormat="1" applyFont="1" applyFill="1" applyBorder="1" applyAlignment="1" applyProtection="1">
      <alignment horizontal="center" vertical="center"/>
    </xf>
    <xf numFmtId="167" fontId="28" fillId="0" borderId="12" xfId="0" applyNumberFormat="1" applyFont="1" applyFill="1" applyBorder="1" applyAlignment="1" applyProtection="1">
      <alignment horizontal="center" vertical="center"/>
    </xf>
    <xf numFmtId="167" fontId="28" fillId="0" borderId="16" xfId="0" applyNumberFormat="1" applyFont="1" applyFill="1" applyBorder="1" applyAlignment="1" applyProtection="1">
      <alignment horizontal="center" vertical="center"/>
    </xf>
    <xf numFmtId="0" fontId="31" fillId="0" borderId="15" xfId="0" applyNumberFormat="1" applyFont="1" applyFill="1" applyBorder="1" applyAlignment="1" applyProtection="1">
      <alignment horizontal="center" vertical="center"/>
    </xf>
    <xf numFmtId="0" fontId="31" fillId="0" borderId="12" xfId="0" applyNumberFormat="1" applyFont="1" applyFill="1" applyBorder="1" applyAlignment="1" applyProtection="1">
      <alignment horizontal="center" vertical="center"/>
    </xf>
    <xf numFmtId="0" fontId="31" fillId="0" borderId="16" xfId="0" applyNumberFormat="1" applyFont="1" applyFill="1" applyBorder="1" applyAlignment="1" applyProtection="1">
      <alignment horizontal="center" vertical="center"/>
    </xf>
    <xf numFmtId="164" fontId="28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35" fillId="0" borderId="0" xfId="34" applyFont="1" applyBorder="1" applyAlignment="1" applyProtection="1">
      <alignment horizontal="left" vertical="center"/>
    </xf>
    <xf numFmtId="164" fontId="28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33" fillId="0" borderId="0" xfId="0" applyNumberFormat="1" applyFont="1" applyFill="1" applyBorder="1" applyAlignment="1" applyProtection="1">
      <alignment horizontal="left" vertical="center"/>
    </xf>
    <xf numFmtId="0" fontId="33" fillId="0" borderId="0" xfId="0" applyFont="1" applyFill="1" applyBorder="1" applyAlignment="1" applyProtection="1">
      <alignment horizontal="left" vertical="center"/>
    </xf>
    <xf numFmtId="0" fontId="25" fillId="0" borderId="13" xfId="0" applyNumberFormat="1" applyFont="1" applyFill="1" applyBorder="1" applyAlignment="1" applyProtection="1">
      <alignment horizontal="left" vertical="center"/>
    </xf>
    <xf numFmtId="0" fontId="36" fillId="0" borderId="13" xfId="0" applyFont="1" applyFill="1" applyBorder="1" applyAlignment="1" applyProtection="1">
      <alignment horizontal="left" vertical="center"/>
    </xf>
    <xf numFmtId="0" fontId="29" fillId="21" borderId="22" xfId="0" applyNumberFormat="1" applyFont="1" applyFill="1" applyBorder="1" applyAlignment="1" applyProtection="1">
      <alignment horizontal="left" vertical="center"/>
    </xf>
    <xf numFmtId="0" fontId="29" fillId="21" borderId="23" xfId="0" applyFont="1" applyFill="1" applyBorder="1" applyAlignment="1" applyProtection="1">
      <alignment vertical="center"/>
    </xf>
    <xf numFmtId="0" fontId="29" fillId="21" borderId="24" xfId="0" applyFont="1" applyFill="1" applyBorder="1" applyAlignment="1" applyProtection="1">
      <alignment vertical="center"/>
    </xf>
    <xf numFmtId="0" fontId="25" fillId="0" borderId="20" xfId="0" applyNumberFormat="1" applyFont="1" applyFill="1" applyBorder="1" applyAlignment="1" applyProtection="1">
      <alignment horizontal="left" vertical="center"/>
    </xf>
    <xf numFmtId="0" fontId="25" fillId="0" borderId="20" xfId="0" applyFont="1" applyFill="1" applyBorder="1" applyAlignment="1" applyProtection="1">
      <alignment horizontal="left" vertical="center" indent="1"/>
    </xf>
    <xf numFmtId="0" fontId="36" fillId="0" borderId="13" xfId="0" applyFont="1" applyFill="1" applyBorder="1" applyAlignment="1" applyProtection="1">
      <alignment vertical="center" wrapText="1"/>
    </xf>
    <xf numFmtId="0" fontId="29" fillId="21" borderId="23" xfId="0" applyFont="1" applyFill="1" applyBorder="1" applyAlignment="1" applyProtection="1">
      <alignment vertical="center" wrapText="1"/>
    </xf>
    <xf numFmtId="0" fontId="29" fillId="21" borderId="24" xfId="0" applyFont="1" applyFill="1" applyBorder="1" applyAlignment="1" applyProtection="1">
      <alignment vertical="center" wrapText="1"/>
    </xf>
    <xf numFmtId="0" fontId="6" fillId="0" borderId="0" xfId="0" applyFont="1" applyAlignment="1" applyProtection="1">
      <alignment horizontal="left" indent="1"/>
    </xf>
    <xf numFmtId="0" fontId="25" fillId="0" borderId="0" xfId="0" applyFont="1" applyFill="1" applyBorder="1" applyAlignment="1" applyProtection="1">
      <alignment horizontal="left" vertical="center" wrapText="1" indent="1"/>
    </xf>
    <xf numFmtId="165" fontId="30" fillId="22" borderId="0" xfId="0" applyNumberFormat="1" applyFont="1" applyFill="1" applyBorder="1" applyAlignment="1" applyProtection="1">
      <alignment horizontal="center" vertical="center"/>
    </xf>
    <xf numFmtId="165" fontId="30" fillId="0" borderId="0" xfId="0" applyNumberFormat="1" applyFont="1" applyBorder="1" applyAlignment="1" applyProtection="1">
      <alignment horizontal="center" vertical="center"/>
    </xf>
    <xf numFmtId="1" fontId="30" fillId="23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Protection="1"/>
    <xf numFmtId="0" fontId="0" fillId="0" borderId="0" xfId="0" applyFont="1" applyProtection="1"/>
    <xf numFmtId="0" fontId="38" fillId="0" borderId="0" xfId="0" applyFont="1" applyProtection="1"/>
    <xf numFmtId="167" fontId="28" fillId="0" borderId="25" xfId="0" applyNumberFormat="1" applyFont="1" applyFill="1" applyBorder="1" applyAlignment="1" applyProtection="1">
      <alignment horizontal="center" vertical="center"/>
    </xf>
    <xf numFmtId="167" fontId="28" fillId="0" borderId="0" xfId="0" applyNumberFormat="1" applyFont="1" applyFill="1" applyBorder="1" applyAlignment="1" applyProtection="1">
      <alignment horizontal="center" vertical="center"/>
    </xf>
    <xf numFmtId="167" fontId="28" fillId="0" borderId="26" xfId="0" applyNumberFormat="1" applyFont="1" applyFill="1" applyBorder="1" applyAlignment="1" applyProtection="1">
      <alignment horizontal="center" vertical="center"/>
    </xf>
    <xf numFmtId="0" fontId="31" fillId="0" borderId="25" xfId="0" applyNumberFormat="1" applyFont="1" applyFill="1" applyBorder="1" applyAlignment="1" applyProtection="1">
      <alignment horizontal="center" vertical="center"/>
    </xf>
    <xf numFmtId="0" fontId="31" fillId="0" borderId="0" xfId="0" applyNumberFormat="1" applyFont="1" applyFill="1" applyBorder="1" applyAlignment="1" applyProtection="1">
      <alignment horizontal="center" vertical="center"/>
    </xf>
    <xf numFmtId="0" fontId="31" fillId="0" borderId="26" xfId="0" applyNumberFormat="1" applyFont="1" applyFill="1" applyBorder="1" applyAlignment="1" applyProtection="1">
      <alignment horizontal="center" vertical="center"/>
    </xf>
    <xf numFmtId="166" fontId="3" fillId="21" borderId="12" xfId="0" applyNumberFormat="1" applyFont="1" applyFill="1" applyBorder="1" applyAlignment="1" applyProtection="1">
      <alignment horizontal="center" vertical="center" shrinkToFit="1"/>
    </xf>
    <xf numFmtId="166" fontId="3" fillId="21" borderId="16" xfId="0" applyNumberFormat="1" applyFont="1" applyFill="1" applyBorder="1" applyAlignment="1" applyProtection="1">
      <alignment horizontal="center" vertical="center" shrinkToFit="1"/>
    </xf>
    <xf numFmtId="0" fontId="25" fillId="21" borderId="18" xfId="0" applyNumberFormat="1" applyFont="1" applyFill="1" applyBorder="1" applyAlignment="1" applyProtection="1">
      <alignment horizontal="center" vertical="center" shrinkToFit="1"/>
    </xf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Hiperlink" xfId="34" builtinId="8"/>
    <cellStyle name="Incorreto" xfId="25" builtinId="27" customBuiltin="1"/>
    <cellStyle name="Neutra" xfId="37" builtinId="28" customBuiltin="1"/>
    <cellStyle name="Normal" xfId="0" builtinId="0"/>
    <cellStyle name="Nota" xfId="38" builtinId="10" customBuiltin="1"/>
    <cellStyle name="Porcentagem" xfId="40" builtinId="5"/>
    <cellStyle name="Saída" xfId="39" builtinId="21" customBuiltin="1"/>
    <cellStyle name="Texto de Aviso" xfId="43" builtinId="11" customBuiltin="1"/>
    <cellStyle name="Texto Explicativo" xfId="28" builtinId="53" customBuiltin="1"/>
    <cellStyle name="Título" xfId="41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2" builtinId="25" customBuiltin="1"/>
  </cellStyles>
  <dxfs count="37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ctrlProps/ctrlProp2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693420</xdr:colOff>
      <xdr:row>5</xdr:row>
      <xdr:rowOff>142875</xdr:rowOff>
    </xdr:from>
    <xdr:to>
      <xdr:col>8</xdr:col>
      <xdr:colOff>339090</xdr:colOff>
      <xdr:row>17</xdr:row>
      <xdr:rowOff>217593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5082540" y="1354455"/>
          <a:ext cx="3547110" cy="108055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99060</xdr:colOff>
          <xdr:row>1</xdr:row>
          <xdr:rowOff>121920</xdr:rowOff>
        </xdr:from>
        <xdr:to>
          <xdr:col>75</xdr:col>
          <xdr:colOff>15240</xdr:colOff>
          <xdr:row>2</xdr:row>
          <xdr:rowOff>114300</xdr:rowOff>
        </xdr:to>
        <xdr:sp macro="" textlink="">
          <xdr:nvSpPr>
            <xdr:cNvPr id="12289" name="Scroll Bar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952500</xdr:colOff>
      <xdr:row>5</xdr:row>
      <xdr:rowOff>142875</xdr:rowOff>
    </xdr:from>
    <xdr:to>
      <xdr:col>5</xdr:col>
      <xdr:colOff>735330</xdr:colOff>
      <xdr:row>11</xdr:row>
      <xdr:rowOff>202353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99060</xdr:colOff>
          <xdr:row>1</xdr:row>
          <xdr:rowOff>121920</xdr:rowOff>
        </xdr:from>
        <xdr:to>
          <xdr:col>25</xdr:col>
          <xdr:colOff>7620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H26"/>
  <sheetViews>
    <sheetView showGridLines="0" zoomScaleNormal="100" workbookViewId="0">
      <pane ySplit="7" topLeftCell="A8" activePane="bottomLeft" state="frozen"/>
      <selection pane="bottomLeft" activeCell="B18" sqref="B18"/>
    </sheetView>
  </sheetViews>
  <sheetFormatPr defaultColWidth="9.109375" defaultRowHeight="13.2" outlineLevelRow="2" outlineLevelCol="1" x14ac:dyDescent="0.25"/>
  <cols>
    <col min="1" max="1" width="6.88671875" style="5" customWidth="1"/>
    <col min="2" max="2" width="35.109375" style="1" customWidth="1"/>
    <col min="3" max="3" width="22" style="1" bestFit="1" customWidth="1"/>
    <col min="4" max="4" width="16.77734375" style="1" customWidth="1" outlineLevel="1"/>
    <col min="5" max="6" width="12" style="1" customWidth="1" outlineLevel="1"/>
    <col min="7" max="7" width="6" style="1" customWidth="1" outlineLevel="1"/>
    <col min="8" max="8" width="10.109375" style="1" customWidth="1"/>
    <col min="9" max="9" width="5.77734375" style="72" customWidth="1"/>
    <col min="10" max="16" width="2.44140625" style="1" customWidth="1"/>
    <col min="17" max="64" width="2.44140625" style="1" hidden="1" customWidth="1"/>
    <col min="65" max="65" width="4.88671875" style="1" hidden="1" customWidth="1"/>
    <col min="66" max="66" width="2.33203125" style="1" customWidth="1"/>
    <col min="67" max="69" width="2.33203125" style="3" bestFit="1" customWidth="1"/>
    <col min="70" max="71" width="2.21875" style="3" bestFit="1" customWidth="1"/>
    <col min="72" max="72" width="2.33203125" style="3" bestFit="1" customWidth="1"/>
    <col min="73" max="73" width="1.88671875" style="3" bestFit="1" customWidth="1"/>
    <col min="74" max="74" width="1.77734375" style="3" bestFit="1" customWidth="1"/>
    <col min="75" max="76" width="2.109375" style="3" bestFit="1" customWidth="1"/>
    <col min="77" max="86" width="2.33203125" style="3" bestFit="1" customWidth="1"/>
    <col min="87" max="16384" width="9.109375" style="3"/>
  </cols>
  <sheetData>
    <row r="1" spans="1:86" ht="30" customHeight="1" x14ac:dyDescent="0.25">
      <c r="A1" s="53"/>
      <c r="B1" s="10"/>
      <c r="C1" s="10"/>
      <c r="D1" s="10"/>
      <c r="E1" s="10"/>
      <c r="F1" s="10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86" ht="18" customHeight="1" x14ac:dyDescent="0.25">
      <c r="A2" s="14"/>
      <c r="B2" s="6"/>
      <c r="C2" s="6"/>
      <c r="D2" s="6"/>
      <c r="E2" s="57"/>
      <c r="F2" s="57"/>
      <c r="H2" s="2"/>
    </row>
    <row r="3" spans="1:86" ht="13.8" x14ac:dyDescent="0.25">
      <c r="A3" s="14"/>
      <c r="B3" s="11"/>
      <c r="C3" s="11"/>
      <c r="D3" s="4"/>
      <c r="E3" s="4"/>
      <c r="F3" s="4"/>
      <c r="G3" s="4"/>
      <c r="H3" s="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86" ht="17.25" customHeight="1" x14ac:dyDescent="0.25">
      <c r="A4" s="42"/>
      <c r="B4" s="45" t="s">
        <v>9</v>
      </c>
      <c r="C4" s="45"/>
      <c r="D4" s="87">
        <v>43955</v>
      </c>
      <c r="E4" s="87"/>
      <c r="F4" s="43"/>
      <c r="G4" s="45" t="s">
        <v>6</v>
      </c>
      <c r="H4" s="56">
        <v>1</v>
      </c>
      <c r="I4" s="73"/>
      <c r="J4" s="82" t="str">
        <f>"Semana "&amp;(J6-($D$4-WEEKDAY($D$4,1)+2))/7+1</f>
        <v>Semana 1</v>
      </c>
      <c r="K4" s="83"/>
      <c r="L4" s="83"/>
      <c r="M4" s="83"/>
      <c r="N4" s="83"/>
      <c r="O4" s="83"/>
      <c r="P4" s="84"/>
      <c r="Q4" s="82" t="str">
        <f>"Semana "&amp;(Q6-($D$4-WEEKDAY($D$4,1)+2))/7+1</f>
        <v>Semana 2</v>
      </c>
      <c r="R4" s="83"/>
      <c r="S4" s="83"/>
      <c r="T4" s="83"/>
      <c r="U4" s="83"/>
      <c r="V4" s="83"/>
      <c r="W4" s="84"/>
      <c r="X4" s="82" t="str">
        <f>"Semana "&amp;(X6-($D$4-WEEKDAY($D$4,1)+2))/7+1</f>
        <v>Semana 3</v>
      </c>
      <c r="Y4" s="83"/>
      <c r="Z4" s="83"/>
      <c r="AA4" s="83"/>
      <c r="AB4" s="83"/>
      <c r="AC4" s="83"/>
      <c r="AD4" s="84"/>
      <c r="AE4" s="82" t="str">
        <f>"Semana "&amp;(AE6-($D$4-WEEKDAY($D$4,1)+2))/7+1</f>
        <v>Semana 4</v>
      </c>
      <c r="AF4" s="83"/>
      <c r="AG4" s="83"/>
      <c r="AH4" s="83"/>
      <c r="AI4" s="83"/>
      <c r="AJ4" s="83"/>
      <c r="AK4" s="84"/>
      <c r="AL4" s="82" t="str">
        <f>"Semana "&amp;(AL6-($D$4-WEEKDAY($D$4,1)+2))/7+1</f>
        <v>Semana 5</v>
      </c>
      <c r="AM4" s="83"/>
      <c r="AN4" s="83"/>
      <c r="AO4" s="83"/>
      <c r="AP4" s="83"/>
      <c r="AQ4" s="83"/>
      <c r="AR4" s="84"/>
      <c r="AS4" s="82" t="str">
        <f>"Semana "&amp;(AS6-($D$4-WEEKDAY($D$4,1)+2))/7+1</f>
        <v>Semana 6</v>
      </c>
      <c r="AT4" s="83"/>
      <c r="AU4" s="83"/>
      <c r="AV4" s="83"/>
      <c r="AW4" s="83"/>
      <c r="AX4" s="83"/>
      <c r="AY4" s="84"/>
      <c r="AZ4" s="82" t="str">
        <f>"Semana "&amp;(AZ6-($D$4-WEEKDAY($D$4,1)+2))/7+1</f>
        <v>Semana 7</v>
      </c>
      <c r="BA4" s="83"/>
      <c r="BB4" s="83"/>
      <c r="BC4" s="83"/>
      <c r="BD4" s="83"/>
      <c r="BE4" s="83"/>
      <c r="BF4" s="84"/>
      <c r="BG4" s="82" t="str">
        <f>"Semana "&amp;(BG6-($D$4-WEEKDAY($D$4,1)+2))/7+1</f>
        <v>Semana 8</v>
      </c>
      <c r="BH4" s="83"/>
      <c r="BI4" s="83"/>
      <c r="BJ4" s="83"/>
      <c r="BK4" s="83"/>
      <c r="BL4" s="83"/>
      <c r="BM4" s="84"/>
      <c r="BN4" s="82" t="str">
        <f>"Semana "&amp;(BN6-($D$4-WEEKDAY($D$4,1)+2))/7+1</f>
        <v>Semana 9</v>
      </c>
      <c r="BO4" s="83"/>
      <c r="BP4" s="83"/>
      <c r="BQ4" s="83"/>
      <c r="BR4" s="83"/>
      <c r="BS4" s="83"/>
      <c r="BT4" s="84"/>
      <c r="BU4" s="82" t="str">
        <f>"Semana "&amp;(BU6-($D$4-WEEKDAY($D$4,1)+2))/7+1</f>
        <v>Semana 10</v>
      </c>
      <c r="BV4" s="83"/>
      <c r="BW4" s="83"/>
      <c r="BX4" s="83"/>
      <c r="BY4" s="83"/>
      <c r="BZ4" s="83"/>
      <c r="CA4" s="84"/>
      <c r="CB4" s="82" t="str">
        <f>"Semana "&amp;(CB6-($D$4-WEEKDAY($D$4,1)+2))/7+1</f>
        <v>Semana 11</v>
      </c>
      <c r="CC4" s="83"/>
      <c r="CD4" s="83"/>
      <c r="CE4" s="83"/>
      <c r="CF4" s="83"/>
      <c r="CG4" s="83"/>
      <c r="CH4" s="84"/>
    </row>
    <row r="5" spans="1:86" ht="17.25" customHeight="1" x14ac:dyDescent="0.25">
      <c r="A5" s="42"/>
      <c r="B5" s="45" t="s">
        <v>10</v>
      </c>
      <c r="C5" s="45"/>
      <c r="D5" s="85"/>
      <c r="E5" s="85"/>
      <c r="F5" s="44"/>
      <c r="G5" s="44"/>
      <c r="H5" s="44"/>
      <c r="I5" s="73"/>
      <c r="J5" s="79">
        <f>J6</f>
        <v>43955</v>
      </c>
      <c r="K5" s="80"/>
      <c r="L5" s="80"/>
      <c r="M5" s="80"/>
      <c r="N5" s="80"/>
      <c r="O5" s="80"/>
      <c r="P5" s="81"/>
      <c r="Q5" s="79">
        <f>Q6</f>
        <v>43962</v>
      </c>
      <c r="R5" s="80"/>
      <c r="S5" s="80"/>
      <c r="T5" s="80"/>
      <c r="U5" s="80"/>
      <c r="V5" s="80"/>
      <c r="W5" s="81"/>
      <c r="X5" s="79">
        <f>X6</f>
        <v>43969</v>
      </c>
      <c r="Y5" s="80"/>
      <c r="Z5" s="80"/>
      <c r="AA5" s="80"/>
      <c r="AB5" s="80"/>
      <c r="AC5" s="80"/>
      <c r="AD5" s="81"/>
      <c r="AE5" s="79">
        <f>AE6</f>
        <v>43976</v>
      </c>
      <c r="AF5" s="80"/>
      <c r="AG5" s="80"/>
      <c r="AH5" s="80"/>
      <c r="AI5" s="80"/>
      <c r="AJ5" s="80"/>
      <c r="AK5" s="81"/>
      <c r="AL5" s="79">
        <f>AL6</f>
        <v>43983</v>
      </c>
      <c r="AM5" s="80"/>
      <c r="AN5" s="80"/>
      <c r="AO5" s="80"/>
      <c r="AP5" s="80"/>
      <c r="AQ5" s="80"/>
      <c r="AR5" s="81"/>
      <c r="AS5" s="79">
        <f>AS6</f>
        <v>43990</v>
      </c>
      <c r="AT5" s="80"/>
      <c r="AU5" s="80"/>
      <c r="AV5" s="80"/>
      <c r="AW5" s="80"/>
      <c r="AX5" s="80"/>
      <c r="AY5" s="81"/>
      <c r="AZ5" s="79">
        <f>AZ6</f>
        <v>43997</v>
      </c>
      <c r="BA5" s="80"/>
      <c r="BB5" s="80"/>
      <c r="BC5" s="80"/>
      <c r="BD5" s="80"/>
      <c r="BE5" s="80"/>
      <c r="BF5" s="81"/>
      <c r="BG5" s="79">
        <f>BG6</f>
        <v>44004</v>
      </c>
      <c r="BH5" s="80"/>
      <c r="BI5" s="80"/>
      <c r="BJ5" s="80"/>
      <c r="BK5" s="80"/>
      <c r="BL5" s="80"/>
      <c r="BM5" s="81"/>
      <c r="BN5" s="79">
        <f>BN6</f>
        <v>44011</v>
      </c>
      <c r="BO5" s="80"/>
      <c r="BP5" s="80"/>
      <c r="BQ5" s="80"/>
      <c r="BR5" s="80"/>
      <c r="BS5" s="80"/>
      <c r="BT5" s="81"/>
      <c r="BU5" s="79">
        <f>BU6</f>
        <v>44018</v>
      </c>
      <c r="BV5" s="80"/>
      <c r="BW5" s="80"/>
      <c r="BX5" s="80"/>
      <c r="BY5" s="80"/>
      <c r="BZ5" s="80"/>
      <c r="CA5" s="81"/>
      <c r="CB5" s="79">
        <f>CB6</f>
        <v>44025</v>
      </c>
      <c r="CC5" s="80"/>
      <c r="CD5" s="80"/>
      <c r="CE5" s="80"/>
      <c r="CF5" s="80"/>
      <c r="CG5" s="80"/>
      <c r="CH5" s="81"/>
    </row>
    <row r="6" spans="1:86" x14ac:dyDescent="0.25">
      <c r="A6" s="12"/>
      <c r="B6" s="13"/>
      <c r="C6" s="13"/>
      <c r="D6" s="13"/>
      <c r="E6" s="13"/>
      <c r="F6" s="13"/>
      <c r="G6" s="13"/>
      <c r="H6" s="13"/>
      <c r="I6" s="73"/>
      <c r="J6" s="34">
        <f>D4-WEEKDAY(D4,1)+2+7*(H4-1)</f>
        <v>43955</v>
      </c>
      <c r="K6" s="27">
        <f t="shared" ref="K6:BV6" si="0">J6+1</f>
        <v>43956</v>
      </c>
      <c r="L6" s="27">
        <f t="shared" si="0"/>
        <v>43957</v>
      </c>
      <c r="M6" s="27">
        <f t="shared" si="0"/>
        <v>43958</v>
      </c>
      <c r="N6" s="27">
        <f t="shared" si="0"/>
        <v>43959</v>
      </c>
      <c r="O6" s="27">
        <f t="shared" si="0"/>
        <v>43960</v>
      </c>
      <c r="P6" s="35">
        <f t="shared" si="0"/>
        <v>43961</v>
      </c>
      <c r="Q6" s="34">
        <f>P6+1</f>
        <v>43962</v>
      </c>
      <c r="R6" s="27">
        <f t="shared" si="0"/>
        <v>43963</v>
      </c>
      <c r="S6" s="27">
        <f t="shared" si="0"/>
        <v>43964</v>
      </c>
      <c r="T6" s="27">
        <f t="shared" si="0"/>
        <v>43965</v>
      </c>
      <c r="U6" s="27">
        <f t="shared" si="0"/>
        <v>43966</v>
      </c>
      <c r="V6" s="27">
        <f t="shared" si="0"/>
        <v>43967</v>
      </c>
      <c r="W6" s="35">
        <f t="shared" si="0"/>
        <v>43968</v>
      </c>
      <c r="X6" s="34">
        <f t="shared" si="0"/>
        <v>43969</v>
      </c>
      <c r="Y6" s="27">
        <f t="shared" si="0"/>
        <v>43970</v>
      </c>
      <c r="Z6" s="27">
        <f t="shared" si="0"/>
        <v>43971</v>
      </c>
      <c r="AA6" s="27">
        <f t="shared" si="0"/>
        <v>43972</v>
      </c>
      <c r="AB6" s="27">
        <f t="shared" si="0"/>
        <v>43973</v>
      </c>
      <c r="AC6" s="27">
        <f t="shared" si="0"/>
        <v>43974</v>
      </c>
      <c r="AD6" s="35">
        <f t="shared" si="0"/>
        <v>43975</v>
      </c>
      <c r="AE6" s="34">
        <f t="shared" si="0"/>
        <v>43976</v>
      </c>
      <c r="AF6" s="27">
        <f t="shared" si="0"/>
        <v>43977</v>
      </c>
      <c r="AG6" s="27">
        <f t="shared" si="0"/>
        <v>43978</v>
      </c>
      <c r="AH6" s="27">
        <f t="shared" si="0"/>
        <v>43979</v>
      </c>
      <c r="AI6" s="27">
        <f t="shared" si="0"/>
        <v>43980</v>
      </c>
      <c r="AJ6" s="27">
        <f t="shared" si="0"/>
        <v>43981</v>
      </c>
      <c r="AK6" s="35">
        <f t="shared" si="0"/>
        <v>43982</v>
      </c>
      <c r="AL6" s="34">
        <f t="shared" si="0"/>
        <v>43983</v>
      </c>
      <c r="AM6" s="27">
        <f t="shared" si="0"/>
        <v>43984</v>
      </c>
      <c r="AN6" s="27">
        <f t="shared" si="0"/>
        <v>43985</v>
      </c>
      <c r="AO6" s="27">
        <f t="shared" si="0"/>
        <v>43986</v>
      </c>
      <c r="AP6" s="27">
        <f t="shared" si="0"/>
        <v>43987</v>
      </c>
      <c r="AQ6" s="27">
        <f t="shared" si="0"/>
        <v>43988</v>
      </c>
      <c r="AR6" s="35">
        <f t="shared" si="0"/>
        <v>43989</v>
      </c>
      <c r="AS6" s="34">
        <f t="shared" si="0"/>
        <v>43990</v>
      </c>
      <c r="AT6" s="27">
        <f t="shared" si="0"/>
        <v>43991</v>
      </c>
      <c r="AU6" s="27">
        <f t="shared" si="0"/>
        <v>43992</v>
      </c>
      <c r="AV6" s="27">
        <f t="shared" si="0"/>
        <v>43993</v>
      </c>
      <c r="AW6" s="27">
        <f t="shared" si="0"/>
        <v>43994</v>
      </c>
      <c r="AX6" s="27">
        <f t="shared" si="0"/>
        <v>43995</v>
      </c>
      <c r="AY6" s="35">
        <f t="shared" si="0"/>
        <v>43996</v>
      </c>
      <c r="AZ6" s="34">
        <f t="shared" si="0"/>
        <v>43997</v>
      </c>
      <c r="BA6" s="27">
        <f t="shared" si="0"/>
        <v>43998</v>
      </c>
      <c r="BB6" s="27">
        <f t="shared" si="0"/>
        <v>43999</v>
      </c>
      <c r="BC6" s="27">
        <f t="shared" si="0"/>
        <v>44000</v>
      </c>
      <c r="BD6" s="27">
        <f t="shared" si="0"/>
        <v>44001</v>
      </c>
      <c r="BE6" s="27">
        <f t="shared" si="0"/>
        <v>44002</v>
      </c>
      <c r="BF6" s="35">
        <f t="shared" si="0"/>
        <v>44003</v>
      </c>
      <c r="BG6" s="34">
        <f t="shared" si="0"/>
        <v>44004</v>
      </c>
      <c r="BH6" s="27">
        <f t="shared" si="0"/>
        <v>44005</v>
      </c>
      <c r="BI6" s="27">
        <f t="shared" si="0"/>
        <v>44006</v>
      </c>
      <c r="BJ6" s="27">
        <f t="shared" si="0"/>
        <v>44007</v>
      </c>
      <c r="BK6" s="27">
        <f t="shared" si="0"/>
        <v>44008</v>
      </c>
      <c r="BL6" s="27">
        <f t="shared" si="0"/>
        <v>44009</v>
      </c>
      <c r="BM6" s="35">
        <f t="shared" si="0"/>
        <v>44010</v>
      </c>
      <c r="BN6" s="34">
        <f t="shared" si="0"/>
        <v>44011</v>
      </c>
      <c r="BO6" s="34">
        <f t="shared" si="0"/>
        <v>44012</v>
      </c>
      <c r="BP6" s="34">
        <f t="shared" si="0"/>
        <v>44013</v>
      </c>
      <c r="BQ6" s="34">
        <f t="shared" si="0"/>
        <v>44014</v>
      </c>
      <c r="BR6" s="34">
        <f t="shared" si="0"/>
        <v>44015</v>
      </c>
      <c r="BS6" s="34">
        <f t="shared" si="0"/>
        <v>44016</v>
      </c>
      <c r="BT6" s="35">
        <f t="shared" si="0"/>
        <v>44017</v>
      </c>
      <c r="BU6" s="34">
        <f t="shared" si="0"/>
        <v>44018</v>
      </c>
      <c r="BV6" s="34">
        <f t="shared" si="0"/>
        <v>44019</v>
      </c>
      <c r="BW6" s="34">
        <f t="shared" ref="BW6:CH6" si="1">BV6+1</f>
        <v>44020</v>
      </c>
      <c r="BX6" s="34">
        <f t="shared" si="1"/>
        <v>44021</v>
      </c>
      <c r="BY6" s="34">
        <f t="shared" si="1"/>
        <v>44022</v>
      </c>
      <c r="BZ6" s="34">
        <f t="shared" si="1"/>
        <v>44023</v>
      </c>
      <c r="CA6" s="35">
        <f t="shared" si="1"/>
        <v>44024</v>
      </c>
      <c r="CB6" s="34">
        <f t="shared" si="1"/>
        <v>44025</v>
      </c>
      <c r="CC6" s="34">
        <f t="shared" si="1"/>
        <v>44026</v>
      </c>
      <c r="CD6" s="34">
        <f t="shared" si="1"/>
        <v>44027</v>
      </c>
      <c r="CE6" s="34">
        <f t="shared" si="1"/>
        <v>44028</v>
      </c>
      <c r="CF6" s="34">
        <f t="shared" si="1"/>
        <v>44029</v>
      </c>
      <c r="CG6" s="34">
        <f t="shared" si="1"/>
        <v>44030</v>
      </c>
      <c r="CH6" s="35">
        <f t="shared" si="1"/>
        <v>44031</v>
      </c>
    </row>
    <row r="7" spans="1:86" s="52" customFormat="1" ht="13.8" thickBot="1" x14ac:dyDescent="0.3">
      <c r="A7" s="88" t="s">
        <v>0</v>
      </c>
      <c r="B7" s="89" t="s">
        <v>14</v>
      </c>
      <c r="C7" s="89" t="s">
        <v>22</v>
      </c>
      <c r="D7" s="49" t="s">
        <v>8</v>
      </c>
      <c r="E7" s="50" t="s">
        <v>4</v>
      </c>
      <c r="F7" s="50" t="s">
        <v>5</v>
      </c>
      <c r="G7" s="49" t="s">
        <v>7</v>
      </c>
      <c r="H7" s="49" t="s">
        <v>11</v>
      </c>
      <c r="I7" s="49" t="s">
        <v>13</v>
      </c>
      <c r="J7" s="51" t="str">
        <f>CHOOSE(WEEKDAY(J6,1),"D","S","T","Q","Q","S","S")</f>
        <v>S</v>
      </c>
      <c r="K7" s="51" t="str">
        <f t="shared" ref="K7:BV7" si="2">CHOOSE(WEEKDAY(K6,1),"D","S","T","Q","Q","S","S")</f>
        <v>T</v>
      </c>
      <c r="L7" s="51" t="str">
        <f t="shared" si="2"/>
        <v>Q</v>
      </c>
      <c r="M7" s="51" t="str">
        <f t="shared" si="2"/>
        <v>Q</v>
      </c>
      <c r="N7" s="51" t="str">
        <f t="shared" si="2"/>
        <v>S</v>
      </c>
      <c r="O7" s="51" t="str">
        <f t="shared" si="2"/>
        <v>S</v>
      </c>
      <c r="P7" s="51" t="str">
        <f t="shared" si="2"/>
        <v>D</v>
      </c>
      <c r="Q7" s="51" t="str">
        <f t="shared" si="2"/>
        <v>S</v>
      </c>
      <c r="R7" s="51" t="str">
        <f t="shared" si="2"/>
        <v>T</v>
      </c>
      <c r="S7" s="51" t="str">
        <f t="shared" si="2"/>
        <v>Q</v>
      </c>
      <c r="T7" s="51" t="str">
        <f t="shared" si="2"/>
        <v>Q</v>
      </c>
      <c r="U7" s="51" t="str">
        <f t="shared" si="2"/>
        <v>S</v>
      </c>
      <c r="V7" s="51" t="str">
        <f t="shared" si="2"/>
        <v>S</v>
      </c>
      <c r="W7" s="51" t="str">
        <f t="shared" si="2"/>
        <v>D</v>
      </c>
      <c r="X7" s="51" t="str">
        <f t="shared" si="2"/>
        <v>S</v>
      </c>
      <c r="Y7" s="51" t="str">
        <f t="shared" si="2"/>
        <v>T</v>
      </c>
      <c r="Z7" s="51" t="str">
        <f t="shared" si="2"/>
        <v>Q</v>
      </c>
      <c r="AA7" s="51" t="str">
        <f t="shared" si="2"/>
        <v>Q</v>
      </c>
      <c r="AB7" s="51" t="str">
        <f t="shared" si="2"/>
        <v>S</v>
      </c>
      <c r="AC7" s="51" t="str">
        <f t="shared" si="2"/>
        <v>S</v>
      </c>
      <c r="AD7" s="51" t="str">
        <f t="shared" si="2"/>
        <v>D</v>
      </c>
      <c r="AE7" s="51" t="str">
        <f t="shared" si="2"/>
        <v>S</v>
      </c>
      <c r="AF7" s="51" t="str">
        <f t="shared" si="2"/>
        <v>T</v>
      </c>
      <c r="AG7" s="51" t="str">
        <f t="shared" si="2"/>
        <v>Q</v>
      </c>
      <c r="AH7" s="51" t="str">
        <f t="shared" si="2"/>
        <v>Q</v>
      </c>
      <c r="AI7" s="51" t="str">
        <f t="shared" si="2"/>
        <v>S</v>
      </c>
      <c r="AJ7" s="51" t="str">
        <f t="shared" si="2"/>
        <v>S</v>
      </c>
      <c r="AK7" s="51" t="str">
        <f t="shared" si="2"/>
        <v>D</v>
      </c>
      <c r="AL7" s="51" t="str">
        <f t="shared" si="2"/>
        <v>S</v>
      </c>
      <c r="AM7" s="51" t="str">
        <f t="shared" si="2"/>
        <v>T</v>
      </c>
      <c r="AN7" s="51" t="str">
        <f t="shared" si="2"/>
        <v>Q</v>
      </c>
      <c r="AO7" s="51" t="str">
        <f t="shared" si="2"/>
        <v>Q</v>
      </c>
      <c r="AP7" s="51" t="str">
        <f t="shared" si="2"/>
        <v>S</v>
      </c>
      <c r="AQ7" s="51" t="str">
        <f t="shared" si="2"/>
        <v>S</v>
      </c>
      <c r="AR7" s="51" t="str">
        <f t="shared" si="2"/>
        <v>D</v>
      </c>
      <c r="AS7" s="51" t="str">
        <f t="shared" si="2"/>
        <v>S</v>
      </c>
      <c r="AT7" s="51" t="str">
        <f t="shared" si="2"/>
        <v>T</v>
      </c>
      <c r="AU7" s="51" t="str">
        <f t="shared" si="2"/>
        <v>Q</v>
      </c>
      <c r="AV7" s="51" t="str">
        <f t="shared" si="2"/>
        <v>Q</v>
      </c>
      <c r="AW7" s="51" t="str">
        <f t="shared" si="2"/>
        <v>S</v>
      </c>
      <c r="AX7" s="51" t="str">
        <f t="shared" si="2"/>
        <v>S</v>
      </c>
      <c r="AY7" s="51" t="str">
        <f t="shared" si="2"/>
        <v>D</v>
      </c>
      <c r="AZ7" s="51" t="str">
        <f t="shared" si="2"/>
        <v>S</v>
      </c>
      <c r="BA7" s="51" t="str">
        <f t="shared" si="2"/>
        <v>T</v>
      </c>
      <c r="BB7" s="51" t="str">
        <f t="shared" si="2"/>
        <v>Q</v>
      </c>
      <c r="BC7" s="51" t="str">
        <f t="shared" si="2"/>
        <v>Q</v>
      </c>
      <c r="BD7" s="51" t="str">
        <f t="shared" si="2"/>
        <v>S</v>
      </c>
      <c r="BE7" s="51" t="str">
        <f t="shared" si="2"/>
        <v>S</v>
      </c>
      <c r="BF7" s="51" t="str">
        <f t="shared" si="2"/>
        <v>D</v>
      </c>
      <c r="BG7" s="51" t="str">
        <f t="shared" si="2"/>
        <v>S</v>
      </c>
      <c r="BH7" s="51" t="str">
        <f t="shared" si="2"/>
        <v>T</v>
      </c>
      <c r="BI7" s="51" t="str">
        <f t="shared" si="2"/>
        <v>Q</v>
      </c>
      <c r="BJ7" s="51" t="str">
        <f t="shared" si="2"/>
        <v>Q</v>
      </c>
      <c r="BK7" s="51" t="str">
        <f t="shared" si="2"/>
        <v>S</v>
      </c>
      <c r="BL7" s="51" t="str">
        <f t="shared" si="2"/>
        <v>S</v>
      </c>
      <c r="BM7" s="51" t="str">
        <f t="shared" si="2"/>
        <v>D</v>
      </c>
      <c r="BN7" s="51" t="str">
        <f t="shared" si="2"/>
        <v>S</v>
      </c>
      <c r="BO7" s="51" t="str">
        <f t="shared" si="2"/>
        <v>T</v>
      </c>
      <c r="BP7" s="51" t="str">
        <f t="shared" si="2"/>
        <v>Q</v>
      </c>
      <c r="BQ7" s="51" t="str">
        <f t="shared" si="2"/>
        <v>Q</v>
      </c>
      <c r="BR7" s="51" t="str">
        <f t="shared" si="2"/>
        <v>S</v>
      </c>
      <c r="BS7" s="51" t="str">
        <f t="shared" si="2"/>
        <v>S</v>
      </c>
      <c r="BT7" s="51" t="str">
        <f t="shared" si="2"/>
        <v>D</v>
      </c>
      <c r="BU7" s="51" t="str">
        <f t="shared" si="2"/>
        <v>S</v>
      </c>
      <c r="BV7" s="51" t="str">
        <f t="shared" si="2"/>
        <v>T</v>
      </c>
      <c r="BW7" s="51" t="str">
        <f t="shared" ref="BW7:CH7" si="3">CHOOSE(WEEKDAY(BW6,1),"D","S","T","Q","Q","S","S")</f>
        <v>Q</v>
      </c>
      <c r="BX7" s="51" t="str">
        <f t="shared" si="3"/>
        <v>Q</v>
      </c>
      <c r="BY7" s="51" t="str">
        <f t="shared" si="3"/>
        <v>S</v>
      </c>
      <c r="BZ7" s="51" t="str">
        <f t="shared" si="3"/>
        <v>S</v>
      </c>
      <c r="CA7" s="51" t="str">
        <f t="shared" si="3"/>
        <v>D</v>
      </c>
      <c r="CB7" s="51" t="str">
        <f t="shared" si="3"/>
        <v>S</v>
      </c>
      <c r="CC7" s="51" t="str">
        <f t="shared" si="3"/>
        <v>T</v>
      </c>
      <c r="CD7" s="51" t="str">
        <f t="shared" si="3"/>
        <v>Q</v>
      </c>
      <c r="CE7" s="51" t="str">
        <f t="shared" si="3"/>
        <v>Q</v>
      </c>
      <c r="CF7" s="51" t="str">
        <f t="shared" si="3"/>
        <v>S</v>
      </c>
      <c r="CG7" s="51" t="str">
        <f t="shared" si="3"/>
        <v>S</v>
      </c>
      <c r="CH7" s="51" t="str">
        <f t="shared" si="3"/>
        <v>D</v>
      </c>
    </row>
    <row r="8" spans="1:86" s="17" customFormat="1" ht="13.8" x14ac:dyDescent="0.25">
      <c r="A8" s="9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93" t="s">
        <v>19</v>
      </c>
      <c r="C8" s="94"/>
      <c r="D8" s="30"/>
      <c r="E8" s="31"/>
      <c r="F8" s="46" t="str">
        <f>IF(ISBLANK(E8)," - ",IF(G8=0,E8,E8+G8-1))</f>
        <v xml:space="preserve"> - </v>
      </c>
      <c r="G8" s="32"/>
      <c r="H8" s="78" t="e">
        <f>AVERAGE(H9,#REF!,#REF!,#REF!,#REF!,#REF!)</f>
        <v>#REF!</v>
      </c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U8" s="39"/>
      <c r="BY8" s="39"/>
      <c r="CD8" s="64"/>
      <c r="CE8" s="64"/>
      <c r="CF8" s="64"/>
    </row>
    <row r="9" spans="1:86" s="22" customFormat="1" ht="13.2" customHeight="1" outlineLevel="1" x14ac:dyDescent="0.25">
      <c r="A9" s="90" t="str">
        <f t="shared" ref="A9" si="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91" t="s">
        <v>20</v>
      </c>
      <c r="C9" s="91" t="s">
        <v>21</v>
      </c>
      <c r="E9" s="36">
        <v>43955</v>
      </c>
      <c r="F9" s="37" t="e">
        <f>IF(ISBLANK(E9)," - ",IF(G9=0,E9,E9+G9-1))</f>
        <v>#REF!</v>
      </c>
      <c r="G9" s="23" t="e">
        <f>#REF!</f>
        <v>#REF!</v>
      </c>
      <c r="H9" s="24">
        <f>AVERAGE(H10:H10)</f>
        <v>1</v>
      </c>
      <c r="I9" s="25" t="e">
        <f>SUM(#REF!)</f>
        <v>#REF!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Y9" s="69"/>
      <c r="CD9" s="67"/>
    </row>
    <row r="10" spans="1:86" s="22" customFormat="1" ht="11.4" outlineLevel="1" x14ac:dyDescent="0.25">
      <c r="A10" s="95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0" s="96" t="s">
        <v>18</v>
      </c>
      <c r="C10" s="96"/>
      <c r="E10" s="36">
        <v>43958</v>
      </c>
      <c r="F10" s="37">
        <f>IF(ISBLANK(E10)," - ",IF(G10=0,E10,E10+G10-1))</f>
        <v>43958</v>
      </c>
      <c r="G10" s="23">
        <v>1</v>
      </c>
      <c r="H10" s="24">
        <v>1</v>
      </c>
      <c r="I10" s="25">
        <v>1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Y10" s="67"/>
      <c r="CD10" s="67"/>
    </row>
    <row r="11" spans="1:86" s="17" customFormat="1" ht="13.8" x14ac:dyDescent="0.25">
      <c r="A11" s="92" t="str">
        <f>IF(ISERROR(VALUE(SUBSTITUTE(prevWBS,".",""))),"1",IF(ISERROR(FIND("`",SUBSTITUTE(prevWBS,".","`",1))),TEXT(VALUE(prevWBS)+1,"#"),TEXT(VALUE(LEFT(prevWBS,FIND("`",SUBSTITUTE(prevWBS,".","`",1))-1))+1,"#")))</f>
        <v>2</v>
      </c>
      <c r="B11" s="93" t="s">
        <v>17</v>
      </c>
      <c r="C11" s="94"/>
      <c r="E11" s="38"/>
      <c r="F11" s="38" t="str">
        <f t="shared" ref="F11:F25" si="5">IF(ISBLANK(E11)," - ",IF(G11=0,E11,E11+G11-1))</f>
        <v xml:space="preserve"> - </v>
      </c>
      <c r="G11" s="18"/>
      <c r="H11" s="77" t="e">
        <f>AVERAGE(H12,H14,#REF!,#REF!,#REF!,#REF!)</f>
        <v>#REF!</v>
      </c>
      <c r="I11" s="20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CD11" s="65"/>
    </row>
    <row r="12" spans="1:86" s="22" customFormat="1" ht="24" hidden="1" outlineLevel="1" x14ac:dyDescent="0.25">
      <c r="A12" s="9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2" s="97" t="s">
        <v>23</v>
      </c>
      <c r="C12" s="97" t="s">
        <v>30</v>
      </c>
      <c r="E12" s="36" t="e">
        <f>SMALL(E13:E13,1)</f>
        <v>#NUM!</v>
      </c>
      <c r="F12" s="37" t="e">
        <f>LARGE(F13:F13,1)</f>
        <v>#NUM!</v>
      </c>
      <c r="G12" s="23" t="e">
        <f>LARGE(G13:G13,1)</f>
        <v>#NUM!</v>
      </c>
      <c r="H12" s="24">
        <f>AVERAGE(H13:H13)</f>
        <v>0.8</v>
      </c>
      <c r="I12" s="25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CB12" s="68"/>
      <c r="CE12" s="68"/>
      <c r="CF12" s="68"/>
    </row>
    <row r="13" spans="1:86" s="22" customFormat="1" ht="22.8" hidden="1" outlineLevel="2" x14ac:dyDescent="0.25">
      <c r="A1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13" s="55" t="s">
        <v>12</v>
      </c>
      <c r="C13" s="55"/>
      <c r="E13" s="36"/>
      <c r="F13" s="37"/>
      <c r="G13" s="23"/>
      <c r="H13" s="24">
        <v>0.8</v>
      </c>
      <c r="I13" s="25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</row>
    <row r="14" spans="1:86" s="22" customFormat="1" ht="12" hidden="1" outlineLevel="1" collapsed="1" x14ac:dyDescent="0.25">
      <c r="A14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62" t="s">
        <v>16</v>
      </c>
      <c r="C14" s="62"/>
      <c r="E14" s="36"/>
      <c r="F14" s="37" t="str">
        <f t="shared" ref="F14:F17" si="6">IF(ISBLANK(E14)," - ",IF(G14=0,E14,E14+G14-1))</f>
        <v xml:space="preserve"> - </v>
      </c>
      <c r="G14" s="23"/>
      <c r="H14" s="24">
        <v>0</v>
      </c>
      <c r="I14" s="25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CB14" s="67"/>
      <c r="CE14" s="67"/>
      <c r="CF14" s="67"/>
    </row>
    <row r="15" spans="1:86" s="22" customFormat="1" ht="17.399999999999999" hidden="1" customHeight="1" outlineLevel="1" x14ac:dyDescent="0.25">
      <c r="A15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15" s="55" t="s">
        <v>3</v>
      </c>
      <c r="C15" s="55"/>
      <c r="E15" s="36">
        <v>43955</v>
      </c>
      <c r="F15" s="37">
        <f t="shared" si="6"/>
        <v>43959</v>
      </c>
      <c r="G15" s="23">
        <v>5</v>
      </c>
      <c r="H15" s="24">
        <v>0</v>
      </c>
      <c r="I15" s="25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CB15" s="67"/>
      <c r="CE15" s="67"/>
      <c r="CF15" s="67"/>
    </row>
    <row r="16" spans="1:86" s="22" customFormat="1" ht="17.399999999999999" hidden="1" customHeight="1" outlineLevel="1" x14ac:dyDescent="0.25">
      <c r="A16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16" s="55" t="s">
        <v>2</v>
      </c>
      <c r="C16" s="55"/>
      <c r="E16" s="36">
        <v>43955</v>
      </c>
      <c r="F16" s="37">
        <f t="shared" si="6"/>
        <v>43959</v>
      </c>
      <c r="G16" s="23">
        <v>5</v>
      </c>
      <c r="H16" s="24">
        <v>0</v>
      </c>
      <c r="I16" s="25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CB16" s="67"/>
      <c r="CE16" s="67"/>
      <c r="CF16" s="67"/>
    </row>
    <row r="17" spans="1:84" s="22" customFormat="1" ht="17.399999999999999" hidden="1" customHeight="1" outlineLevel="1" x14ac:dyDescent="0.25">
      <c r="A17" s="95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17" s="96" t="s">
        <v>15</v>
      </c>
      <c r="C17" s="96"/>
      <c r="E17" s="36">
        <v>43955</v>
      </c>
      <c r="F17" s="37">
        <f t="shared" si="6"/>
        <v>43959</v>
      </c>
      <c r="G17" s="23">
        <v>5</v>
      </c>
      <c r="H17" s="24">
        <v>0</v>
      </c>
      <c r="I17" s="25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70"/>
      <c r="CB17" s="67"/>
      <c r="CE17" s="67"/>
      <c r="CF17" s="67"/>
    </row>
    <row r="18" spans="1:84" s="17" customFormat="1" ht="35.4" customHeight="1" collapsed="1" x14ac:dyDescent="0.25">
      <c r="A18" s="92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98" t="s">
        <v>24</v>
      </c>
      <c r="C18" s="99"/>
      <c r="E18" s="38"/>
      <c r="F18" s="38" t="str">
        <f t="shared" si="5"/>
        <v xml:space="preserve"> - </v>
      </c>
      <c r="G18" s="18"/>
      <c r="H18" s="19">
        <v>0</v>
      </c>
      <c r="I18" s="20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84" s="22" customFormat="1" ht="24" hidden="1" outlineLevel="1" x14ac:dyDescent="0.25">
      <c r="A19" s="9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97" t="s">
        <v>23</v>
      </c>
      <c r="C19" s="97" t="s">
        <v>30</v>
      </c>
      <c r="E19" s="36" t="e">
        <f>SMALL(E20:E20,1)</f>
        <v>#NUM!</v>
      </c>
      <c r="F19" s="37" t="e">
        <f>LARGE(F20:F20,1)</f>
        <v>#NUM!</v>
      </c>
      <c r="G19" s="23" t="e">
        <f>LARGE(G20:G20,1)</f>
        <v>#NUM!</v>
      </c>
      <c r="H19" s="24">
        <f>AVERAGE(H20:H20)</f>
        <v>0.8</v>
      </c>
      <c r="I19" s="25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CB19" s="68"/>
      <c r="CE19" s="68"/>
      <c r="CF19" s="68"/>
    </row>
    <row r="20" spans="1:84" s="22" customFormat="1" ht="22.8" hidden="1" outlineLevel="2" x14ac:dyDescent="0.25">
      <c r="A2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20" s="55" t="s">
        <v>25</v>
      </c>
      <c r="C20" s="55"/>
      <c r="E20" s="36"/>
      <c r="F20" s="37"/>
      <c r="G20" s="23"/>
      <c r="H20" s="24">
        <v>0.8</v>
      </c>
      <c r="I20" s="25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84" s="22" customFormat="1" ht="24" hidden="1" outlineLevel="1" collapsed="1" x14ac:dyDescent="0.25">
      <c r="A21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1" s="62" t="s">
        <v>26</v>
      </c>
      <c r="C21" s="62" t="s">
        <v>31</v>
      </c>
      <c r="E21" s="36"/>
      <c r="F21" s="37" t="str">
        <f t="shared" ref="F21:F22" si="7">IF(ISBLANK(E21)," - ",IF(G21=0,E21,E21+G21-1))</f>
        <v xml:space="preserve"> - </v>
      </c>
      <c r="G21" s="23"/>
      <c r="H21" s="24">
        <v>0</v>
      </c>
      <c r="I21" s="25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CB21" s="67"/>
      <c r="CE21" s="67"/>
      <c r="CF21" s="67"/>
    </row>
    <row r="22" spans="1:84" s="22" customFormat="1" ht="22.8" hidden="1" customHeight="1" outlineLevel="1" x14ac:dyDescent="0.25">
      <c r="A2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3.2.1</v>
      </c>
      <c r="B22" s="55" t="s">
        <v>27</v>
      </c>
      <c r="C22" s="55"/>
      <c r="E22" s="36">
        <v>43955</v>
      </c>
      <c r="F22" s="37">
        <f t="shared" si="7"/>
        <v>43959</v>
      </c>
      <c r="G22" s="23">
        <v>5</v>
      </c>
      <c r="H22" s="24">
        <v>0</v>
      </c>
      <c r="I22" s="25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CB22" s="67"/>
      <c r="CE22" s="67"/>
      <c r="CF22" s="67"/>
    </row>
    <row r="23" spans="1:84" s="22" customFormat="1" ht="22.8" hidden="1" customHeight="1" outlineLevel="1" x14ac:dyDescent="0.25">
      <c r="A2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3.2.2</v>
      </c>
      <c r="B23" s="55" t="s">
        <v>28</v>
      </c>
      <c r="C23" s="55"/>
      <c r="E23" s="36"/>
      <c r="F23" s="37"/>
      <c r="G23" s="23"/>
      <c r="H23" s="24"/>
      <c r="I23" s="25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CB23" s="67"/>
      <c r="CE23" s="67"/>
      <c r="CF23" s="67"/>
    </row>
    <row r="24" spans="1:84" s="22" customFormat="1" ht="22.8" hidden="1" customHeight="1" outlineLevel="1" x14ac:dyDescent="0.25">
      <c r="A2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3.2.3</v>
      </c>
      <c r="B24" s="55" t="s">
        <v>29</v>
      </c>
      <c r="C24" s="55"/>
      <c r="E24" s="36"/>
      <c r="F24" s="37"/>
      <c r="G24" s="23"/>
      <c r="H24" s="24"/>
      <c r="I24" s="25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CB24" s="67"/>
      <c r="CE24" s="67"/>
      <c r="CF24" s="67"/>
    </row>
    <row r="25" spans="1:84" s="22" customFormat="1" ht="11.4" hidden="1" outlineLevel="1" x14ac:dyDescent="0.25">
      <c r="A2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5" s="54" t="s">
        <v>1</v>
      </c>
      <c r="C25" s="54"/>
      <c r="E25" s="36"/>
      <c r="F25" s="37" t="str">
        <f t="shared" si="5"/>
        <v xml:space="preserve"> - </v>
      </c>
      <c r="G25" s="23"/>
      <c r="H25" s="24">
        <v>0</v>
      </c>
      <c r="I25" s="25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</row>
    <row r="26" spans="1:84" s="9" customFormat="1" collapsed="1" x14ac:dyDescent="0.25">
      <c r="A26" s="58"/>
      <c r="B26" s="8"/>
      <c r="C26" s="8"/>
      <c r="D26" s="8"/>
      <c r="E26" s="8"/>
      <c r="F26" s="8"/>
      <c r="G26" s="8"/>
      <c r="H26" s="8"/>
      <c r="I26" s="7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</sheetData>
  <sheetProtection formatCells="0" formatColumns="0" formatRows="0" insertRows="0" deleteRows="0"/>
  <mergeCells count="25">
    <mergeCell ref="BG4:BM4"/>
    <mergeCell ref="BN4:BT4"/>
    <mergeCell ref="BU4:CA4"/>
    <mergeCell ref="J1:AD1"/>
    <mergeCell ref="D4:E4"/>
    <mergeCell ref="J4:P4"/>
    <mergeCell ref="Q4:W4"/>
    <mergeCell ref="X4:AD4"/>
    <mergeCell ref="AE4:AK4"/>
    <mergeCell ref="BN5:BT5"/>
    <mergeCell ref="BU5:CA5"/>
    <mergeCell ref="CB5:CH5"/>
    <mergeCell ref="CB4:CH4"/>
    <mergeCell ref="D5:E5"/>
    <mergeCell ref="J5:P5"/>
    <mergeCell ref="Q5:W5"/>
    <mergeCell ref="X5:AD5"/>
    <mergeCell ref="AE5:AK5"/>
    <mergeCell ref="AL5:AR5"/>
    <mergeCell ref="AS5:AY5"/>
    <mergeCell ref="AZ5:BF5"/>
    <mergeCell ref="BG5:BM5"/>
    <mergeCell ref="AL4:AR4"/>
    <mergeCell ref="AS4:AY4"/>
    <mergeCell ref="AZ4:BF4"/>
  </mergeCells>
  <conditionalFormatting sqref="H8:H25">
    <cfRule type="dataBar" priority="2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{4D9E2124-C445-43C6-B641-3F1F2B7C1EC1}</x14:id>
        </ext>
      </extLst>
    </cfRule>
  </conditionalFormatting>
  <conditionalFormatting sqref="J6:BM7">
    <cfRule type="expression" dxfId="36" priority="23">
      <formula>J$6=TODAY()</formula>
    </cfRule>
  </conditionalFormatting>
  <conditionalFormatting sqref="BU8 BY8 J8:BN25">
    <cfRule type="expression" dxfId="35" priority="24">
      <formula>AND($E8&lt;=J$6,ROUNDDOWN(($F8-$E8+1)*$H8,0)+$E8-1&gt;=J$6)</formula>
    </cfRule>
    <cfRule type="expression" dxfId="34" priority="25">
      <formula>AND(NOT(ISBLANK($E8)),$E8&lt;=J$6,$F8&gt;=J$6)</formula>
    </cfRule>
  </conditionalFormatting>
  <conditionalFormatting sqref="J6:BM8 J18:BM18 J9:BN17 J19:BN25">
    <cfRule type="expression" dxfId="33" priority="22">
      <formula>J$6=TODAY()</formula>
    </cfRule>
  </conditionalFormatting>
  <conditionalFormatting sqref="BN6:BS6 BU6:BZ6 CB6:CG6">
    <cfRule type="expression" dxfId="32" priority="18">
      <formula>BN$6=TODAY()</formula>
    </cfRule>
  </conditionalFormatting>
  <conditionalFormatting sqref="BN6:BS6 BN8 BU6:BZ6 BU8 CB6:CG6 BN18">
    <cfRule type="expression" dxfId="31" priority="17">
      <formula>BN$6=TODAY()</formula>
    </cfRule>
  </conditionalFormatting>
  <conditionalFormatting sqref="BT6 CA6 CH6">
    <cfRule type="expression" dxfId="30" priority="15">
      <formula>BT$6=TODAY()</formula>
    </cfRule>
  </conditionalFormatting>
  <conditionalFormatting sqref="BT6 CA6 CH6">
    <cfRule type="expression" dxfId="29" priority="14">
      <formula>BT$6=TODAY()</formula>
    </cfRule>
  </conditionalFormatting>
  <conditionalFormatting sqref="BN7:CH7">
    <cfRule type="expression" dxfId="28" priority="13">
      <formula>BN$6=TODAY()</formula>
    </cfRule>
  </conditionalFormatting>
  <conditionalFormatting sqref="BN7:CH7">
    <cfRule type="expression" dxfId="27" priority="12">
      <formula>BN$6=TODAY()</formula>
    </cfRule>
  </conditionalFormatting>
  <conditionalFormatting sqref="BY8">
    <cfRule type="expression" dxfId="26" priority="11">
      <formula>BY$6=TODAY()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scale="63" fitToHeight="0" orientation="landscape" r:id="rId1"/>
  <headerFooter alignWithMargins="0"/>
  <ignoredErrors>
    <ignoredError sqref="H12" formulaRange="1"/>
    <ignoredError sqref="A1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Scroll Bar 1">
              <controlPr defaultSize="0" print="0" autoPict="0">
                <anchor moveWithCells="1">
                  <from>
                    <xdr:col>8</xdr:col>
                    <xdr:colOff>99060</xdr:colOff>
                    <xdr:row>1</xdr:row>
                    <xdr:rowOff>121920</xdr:rowOff>
                  </from>
                  <to>
                    <xdr:col>75</xdr:col>
                    <xdr:colOff>15240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E2124-C445-43C6-B641-3F1F2B7C1E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CH44"/>
  <sheetViews>
    <sheetView showGridLines="0" tabSelected="1" zoomScaleNormal="100" workbookViewId="0">
      <pane ySplit="7" topLeftCell="A8" activePane="bottomLeft" state="frozen"/>
      <selection pane="bottomLeft" activeCell="D22" sqref="D22"/>
    </sheetView>
  </sheetViews>
  <sheetFormatPr defaultColWidth="9.109375" defaultRowHeight="13.2" outlineLevelRow="2" outlineLevelCol="1" x14ac:dyDescent="0.25"/>
  <cols>
    <col min="1" max="1" width="6.88671875" style="5" customWidth="1"/>
    <col min="2" max="2" width="53.33203125" style="1" bestFit="1" customWidth="1"/>
    <col min="3" max="3" width="26.109375" style="1" bestFit="1" customWidth="1"/>
    <col min="4" max="4" width="16.77734375" style="1" customWidth="1" outlineLevel="1"/>
    <col min="5" max="6" width="12" style="1" customWidth="1" outlineLevel="1"/>
    <col min="7" max="7" width="6" style="1" customWidth="1" outlineLevel="1"/>
    <col min="8" max="8" width="10.109375" style="1" customWidth="1"/>
    <col min="9" max="9" width="5.77734375" style="72" customWidth="1"/>
    <col min="10" max="58" width="2.44140625" style="1" customWidth="1"/>
    <col min="59" max="64" width="2.44140625" style="1" hidden="1" customWidth="1"/>
    <col min="65" max="65" width="4.88671875" style="1" hidden="1" customWidth="1"/>
    <col min="66" max="66" width="2.33203125" style="1" hidden="1" customWidth="1"/>
    <col min="67" max="69" width="2.33203125" style="3" hidden="1" customWidth="1"/>
    <col min="70" max="71" width="2.21875" style="3" hidden="1" customWidth="1"/>
    <col min="72" max="72" width="2.33203125" style="3" hidden="1" customWidth="1"/>
    <col min="73" max="73" width="1.88671875" style="3" hidden="1" customWidth="1"/>
    <col min="74" max="74" width="1.77734375" style="3" hidden="1" customWidth="1"/>
    <col min="75" max="76" width="2.109375" style="3" hidden="1" customWidth="1"/>
    <col min="77" max="86" width="2.33203125" style="3" hidden="1" customWidth="1"/>
    <col min="87" max="16384" width="9.109375" style="3"/>
  </cols>
  <sheetData>
    <row r="1" spans="1:86" ht="30" customHeight="1" x14ac:dyDescent="0.25">
      <c r="A1" s="53"/>
      <c r="B1" s="10"/>
      <c r="C1" s="10"/>
      <c r="D1" s="10"/>
      <c r="E1" s="10"/>
      <c r="F1" s="10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86" ht="18" customHeight="1" x14ac:dyDescent="0.25">
      <c r="A2" s="14"/>
      <c r="B2" s="6"/>
      <c r="C2" s="6"/>
      <c r="D2" s="6"/>
      <c r="E2" s="57"/>
      <c r="F2" s="57"/>
      <c r="H2" s="2"/>
    </row>
    <row r="3" spans="1:86" ht="13.8" x14ac:dyDescent="0.25">
      <c r="A3" s="14"/>
      <c r="B3" s="11"/>
      <c r="C3" s="11"/>
      <c r="D3" s="4"/>
      <c r="E3" s="4"/>
      <c r="F3" s="4"/>
      <c r="G3" s="4"/>
      <c r="H3" s="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86" ht="17.25" customHeight="1" x14ac:dyDescent="0.25">
      <c r="A4" s="42"/>
      <c r="B4" s="45" t="s">
        <v>9</v>
      </c>
      <c r="C4" s="45"/>
      <c r="D4" s="87">
        <v>44294</v>
      </c>
      <c r="E4" s="87"/>
      <c r="F4" s="43"/>
      <c r="G4" s="45" t="s">
        <v>6</v>
      </c>
      <c r="H4" s="56">
        <v>1</v>
      </c>
      <c r="I4" s="73"/>
      <c r="J4" s="82" t="str">
        <f>"Semana "&amp;(J6-($D$4-WEEKDAY($D$4,1)+2))/7+1</f>
        <v>Semana 1</v>
      </c>
      <c r="K4" s="83"/>
      <c r="L4" s="83"/>
      <c r="M4" s="83"/>
      <c r="N4" s="83"/>
      <c r="O4" s="83"/>
      <c r="P4" s="84"/>
      <c r="Q4" s="82" t="str">
        <f>"Semana "&amp;(Q6-($D$4-WEEKDAY($D$4,1)+2))/7+1</f>
        <v>Semana 2</v>
      </c>
      <c r="R4" s="83"/>
      <c r="S4" s="83"/>
      <c r="T4" s="83"/>
      <c r="U4" s="83"/>
      <c r="V4" s="83"/>
      <c r="W4" s="84"/>
      <c r="X4" s="82" t="str">
        <f>"Semana "&amp;(X6-($D$4-WEEKDAY($D$4,1)+2))/7+1</f>
        <v>Semana 3</v>
      </c>
      <c r="Y4" s="83"/>
      <c r="Z4" s="83"/>
      <c r="AA4" s="83"/>
      <c r="AB4" s="83"/>
      <c r="AC4" s="83"/>
      <c r="AD4" s="84"/>
      <c r="AE4" s="82" t="str">
        <f>"Semana "&amp;(AE6-($D$4-WEEKDAY($D$4,1)+2))/7+1</f>
        <v>Semana 4</v>
      </c>
      <c r="AF4" s="83"/>
      <c r="AG4" s="83"/>
      <c r="AH4" s="83"/>
      <c r="AI4" s="83"/>
      <c r="AJ4" s="83"/>
      <c r="AK4" s="84"/>
      <c r="AL4" s="82" t="str">
        <f>"Semana "&amp;(AL6-($D$4-WEEKDAY($D$4,1)+2))/7+1</f>
        <v>Semana 5</v>
      </c>
      <c r="AM4" s="83"/>
      <c r="AN4" s="83"/>
      <c r="AO4" s="83"/>
      <c r="AP4" s="83"/>
      <c r="AQ4" s="83"/>
      <c r="AR4" s="84"/>
      <c r="AS4" s="82" t="str">
        <f>"Semana "&amp;(AS6-($D$4-WEEKDAY($D$4,1)+2))/7+1</f>
        <v>Semana 6</v>
      </c>
      <c r="AT4" s="83"/>
      <c r="AU4" s="83"/>
      <c r="AV4" s="83"/>
      <c r="AW4" s="83"/>
      <c r="AX4" s="83"/>
      <c r="AY4" s="84"/>
      <c r="AZ4" s="82" t="str">
        <f>"Semana "&amp;(AZ6-($D$4-WEEKDAY($D$4,1)+2))/7+1</f>
        <v>Semana 7</v>
      </c>
      <c r="BA4" s="83"/>
      <c r="BB4" s="83"/>
      <c r="BC4" s="83"/>
      <c r="BD4" s="83"/>
      <c r="BE4" s="83"/>
      <c r="BF4" s="84"/>
      <c r="BG4" s="82" t="str">
        <f>"Semana "&amp;(BG6-($D$4-WEEKDAY($D$4,1)+2))/7+1</f>
        <v>Semana 8</v>
      </c>
      <c r="BH4" s="83"/>
      <c r="BI4" s="83"/>
      <c r="BJ4" s="83"/>
      <c r="BK4" s="83"/>
      <c r="BL4" s="83"/>
      <c r="BM4" s="84"/>
      <c r="BN4" s="82" t="str">
        <f>"Semana "&amp;(BN6-($D$4-WEEKDAY($D$4,1)+2))/7+1</f>
        <v>Semana 9</v>
      </c>
      <c r="BO4" s="83"/>
      <c r="BP4" s="83"/>
      <c r="BQ4" s="83"/>
      <c r="BR4" s="83"/>
      <c r="BS4" s="83"/>
      <c r="BT4" s="84"/>
      <c r="BU4" s="111" t="str">
        <f>"Semana "&amp;(BU6-($D$4-WEEKDAY($D$4,1)+2))/7+1</f>
        <v>Semana 10</v>
      </c>
      <c r="BV4" s="112"/>
      <c r="BW4" s="112"/>
      <c r="BX4" s="112"/>
      <c r="BY4" s="112"/>
      <c r="BZ4" s="112"/>
      <c r="CA4" s="113"/>
      <c r="CB4" s="111" t="str">
        <f>"Semana "&amp;(CB6-($D$4-WEEKDAY($D$4,1)+2))/7+1</f>
        <v>Semana 11</v>
      </c>
      <c r="CC4" s="112"/>
      <c r="CD4" s="112"/>
      <c r="CE4" s="112"/>
      <c r="CF4" s="112"/>
      <c r="CG4" s="112"/>
      <c r="CH4" s="113"/>
    </row>
    <row r="5" spans="1:86" ht="17.25" customHeight="1" x14ac:dyDescent="0.25">
      <c r="A5" s="42"/>
      <c r="B5" s="45"/>
      <c r="C5" s="45"/>
      <c r="D5" s="85"/>
      <c r="E5" s="85"/>
      <c r="F5" s="44"/>
      <c r="G5" s="44"/>
      <c r="H5" s="44"/>
      <c r="I5" s="73"/>
      <c r="J5" s="79">
        <f>J6</f>
        <v>44291</v>
      </c>
      <c r="K5" s="80"/>
      <c r="L5" s="80"/>
      <c r="M5" s="80"/>
      <c r="N5" s="80"/>
      <c r="O5" s="80"/>
      <c r="P5" s="81"/>
      <c r="Q5" s="79">
        <f>Q6</f>
        <v>44298</v>
      </c>
      <c r="R5" s="80"/>
      <c r="S5" s="80"/>
      <c r="T5" s="80"/>
      <c r="U5" s="80"/>
      <c r="V5" s="80"/>
      <c r="W5" s="81"/>
      <c r="X5" s="79">
        <f>X6</f>
        <v>44305</v>
      </c>
      <c r="Y5" s="80"/>
      <c r="Z5" s="80"/>
      <c r="AA5" s="80"/>
      <c r="AB5" s="80"/>
      <c r="AC5" s="80"/>
      <c r="AD5" s="81"/>
      <c r="AE5" s="79">
        <f>AE6</f>
        <v>44312</v>
      </c>
      <c r="AF5" s="80"/>
      <c r="AG5" s="80"/>
      <c r="AH5" s="80"/>
      <c r="AI5" s="80"/>
      <c r="AJ5" s="80"/>
      <c r="AK5" s="81"/>
      <c r="AL5" s="79">
        <f>AL6</f>
        <v>44319</v>
      </c>
      <c r="AM5" s="80"/>
      <c r="AN5" s="80"/>
      <c r="AO5" s="80"/>
      <c r="AP5" s="80"/>
      <c r="AQ5" s="80"/>
      <c r="AR5" s="81"/>
      <c r="AS5" s="79">
        <f>AS6</f>
        <v>44326</v>
      </c>
      <c r="AT5" s="80"/>
      <c r="AU5" s="80"/>
      <c r="AV5" s="80"/>
      <c r="AW5" s="80"/>
      <c r="AX5" s="80"/>
      <c r="AY5" s="81"/>
      <c r="AZ5" s="79">
        <f>AZ6</f>
        <v>44333</v>
      </c>
      <c r="BA5" s="80"/>
      <c r="BB5" s="80"/>
      <c r="BC5" s="80"/>
      <c r="BD5" s="80"/>
      <c r="BE5" s="80"/>
      <c r="BF5" s="81"/>
      <c r="BG5" s="79">
        <f>BG6</f>
        <v>44340</v>
      </c>
      <c r="BH5" s="80"/>
      <c r="BI5" s="80"/>
      <c r="BJ5" s="80"/>
      <c r="BK5" s="80"/>
      <c r="BL5" s="80"/>
      <c r="BM5" s="81"/>
      <c r="BN5" s="79">
        <f>BN6</f>
        <v>44347</v>
      </c>
      <c r="BO5" s="80"/>
      <c r="BP5" s="80"/>
      <c r="BQ5" s="80"/>
      <c r="BR5" s="80"/>
      <c r="BS5" s="80"/>
      <c r="BT5" s="81"/>
      <c r="BU5" s="108">
        <f>BU6</f>
        <v>44354</v>
      </c>
      <c r="BV5" s="109"/>
      <c r="BW5" s="109"/>
      <c r="BX5" s="109"/>
      <c r="BY5" s="109"/>
      <c r="BZ5" s="109"/>
      <c r="CA5" s="110"/>
      <c r="CB5" s="108">
        <f>CB6</f>
        <v>44361</v>
      </c>
      <c r="CC5" s="109"/>
      <c r="CD5" s="109"/>
      <c r="CE5" s="109"/>
      <c r="CF5" s="109"/>
      <c r="CG5" s="109"/>
      <c r="CH5" s="110"/>
    </row>
    <row r="6" spans="1:86" x14ac:dyDescent="0.25">
      <c r="A6" s="12"/>
      <c r="B6" s="13"/>
      <c r="C6" s="13"/>
      <c r="D6" s="13"/>
      <c r="E6" s="13"/>
      <c r="F6" s="13"/>
      <c r="G6" s="13"/>
      <c r="H6" s="13"/>
      <c r="I6" s="73"/>
      <c r="J6" s="34">
        <f>D4-WEEKDAY(D4,1)+2+7*(H4-1)</f>
        <v>44291</v>
      </c>
      <c r="K6" s="27">
        <f t="shared" ref="K6:AP6" si="0">J6+1</f>
        <v>44292</v>
      </c>
      <c r="L6" s="27">
        <f t="shared" si="0"/>
        <v>44293</v>
      </c>
      <c r="M6" s="27">
        <f t="shared" si="0"/>
        <v>44294</v>
      </c>
      <c r="N6" s="27">
        <f t="shared" si="0"/>
        <v>44295</v>
      </c>
      <c r="O6" s="114">
        <f t="shared" si="0"/>
        <v>44296</v>
      </c>
      <c r="P6" s="115">
        <f t="shared" si="0"/>
        <v>44297</v>
      </c>
      <c r="Q6" s="34">
        <f>P6+1</f>
        <v>44298</v>
      </c>
      <c r="R6" s="27">
        <f t="shared" si="0"/>
        <v>44299</v>
      </c>
      <c r="S6" s="27">
        <f t="shared" si="0"/>
        <v>44300</v>
      </c>
      <c r="T6" s="27">
        <f t="shared" si="0"/>
        <v>44301</v>
      </c>
      <c r="U6" s="27">
        <f t="shared" si="0"/>
        <v>44302</v>
      </c>
      <c r="V6" s="114">
        <f t="shared" si="0"/>
        <v>44303</v>
      </c>
      <c r="W6" s="115">
        <f t="shared" si="0"/>
        <v>44304</v>
      </c>
      <c r="X6" s="34">
        <f t="shared" si="0"/>
        <v>44305</v>
      </c>
      <c r="Y6" s="27">
        <f t="shared" si="0"/>
        <v>44306</v>
      </c>
      <c r="Z6" s="27">
        <f t="shared" si="0"/>
        <v>44307</v>
      </c>
      <c r="AA6" s="27">
        <f t="shared" si="0"/>
        <v>44308</v>
      </c>
      <c r="AB6" s="27">
        <f t="shared" si="0"/>
        <v>44309</v>
      </c>
      <c r="AC6" s="114">
        <f t="shared" si="0"/>
        <v>44310</v>
      </c>
      <c r="AD6" s="115">
        <f t="shared" si="0"/>
        <v>44311</v>
      </c>
      <c r="AE6" s="34">
        <f t="shared" si="0"/>
        <v>44312</v>
      </c>
      <c r="AF6" s="27">
        <f t="shared" si="0"/>
        <v>44313</v>
      </c>
      <c r="AG6" s="27">
        <f t="shared" si="0"/>
        <v>44314</v>
      </c>
      <c r="AH6" s="27">
        <f t="shared" si="0"/>
        <v>44315</v>
      </c>
      <c r="AI6" s="27">
        <f t="shared" si="0"/>
        <v>44316</v>
      </c>
      <c r="AJ6" s="114">
        <f t="shared" si="0"/>
        <v>44317</v>
      </c>
      <c r="AK6" s="115">
        <f t="shared" si="0"/>
        <v>44318</v>
      </c>
      <c r="AL6" s="34">
        <f t="shared" si="0"/>
        <v>44319</v>
      </c>
      <c r="AM6" s="27">
        <f t="shared" si="0"/>
        <v>44320</v>
      </c>
      <c r="AN6" s="27">
        <f t="shared" si="0"/>
        <v>44321</v>
      </c>
      <c r="AO6" s="27">
        <f t="shared" si="0"/>
        <v>44322</v>
      </c>
      <c r="AP6" s="27">
        <f t="shared" si="0"/>
        <v>44323</v>
      </c>
      <c r="AQ6" s="114">
        <f t="shared" ref="AQ6:BM6" si="1">AP6+1</f>
        <v>44324</v>
      </c>
      <c r="AR6" s="115">
        <f t="shared" si="1"/>
        <v>44325</v>
      </c>
      <c r="AS6" s="34">
        <f t="shared" si="1"/>
        <v>44326</v>
      </c>
      <c r="AT6" s="27">
        <f t="shared" si="1"/>
        <v>44327</v>
      </c>
      <c r="AU6" s="27">
        <f t="shared" si="1"/>
        <v>44328</v>
      </c>
      <c r="AV6" s="27">
        <f t="shared" si="1"/>
        <v>44329</v>
      </c>
      <c r="AW6" s="27">
        <f t="shared" si="1"/>
        <v>44330</v>
      </c>
      <c r="AX6" s="114">
        <f t="shared" si="1"/>
        <v>44331</v>
      </c>
      <c r="AY6" s="115">
        <f t="shared" si="1"/>
        <v>44332</v>
      </c>
      <c r="AZ6" s="34">
        <f t="shared" si="1"/>
        <v>44333</v>
      </c>
      <c r="BA6" s="27">
        <f t="shared" si="1"/>
        <v>44334</v>
      </c>
      <c r="BB6" s="27">
        <f t="shared" si="1"/>
        <v>44335</v>
      </c>
      <c r="BC6" s="27">
        <f t="shared" si="1"/>
        <v>44336</v>
      </c>
      <c r="BD6" s="27">
        <f t="shared" si="1"/>
        <v>44337</v>
      </c>
      <c r="BE6" s="114">
        <f t="shared" si="1"/>
        <v>44338</v>
      </c>
      <c r="BF6" s="115">
        <f t="shared" si="1"/>
        <v>44339</v>
      </c>
      <c r="BG6" s="34">
        <f t="shared" si="1"/>
        <v>44340</v>
      </c>
      <c r="BH6" s="27">
        <f t="shared" si="1"/>
        <v>44341</v>
      </c>
      <c r="BI6" s="27">
        <f t="shared" si="1"/>
        <v>44342</v>
      </c>
      <c r="BJ6" s="27">
        <f t="shared" si="1"/>
        <v>44343</v>
      </c>
      <c r="BK6" s="27">
        <f t="shared" si="1"/>
        <v>44344</v>
      </c>
      <c r="BL6" s="27">
        <f t="shared" si="1"/>
        <v>44345</v>
      </c>
      <c r="BM6" s="35">
        <f t="shared" si="1"/>
        <v>44346</v>
      </c>
      <c r="BN6" s="34">
        <f t="shared" ref="BN6" si="2">BM6+1</f>
        <v>44347</v>
      </c>
      <c r="BO6" s="34">
        <f t="shared" ref="BO6" si="3">BN6+1</f>
        <v>44348</v>
      </c>
      <c r="BP6" s="34">
        <f t="shared" ref="BP6" si="4">BO6+1</f>
        <v>44349</v>
      </c>
      <c r="BQ6" s="34">
        <f t="shared" ref="BQ6" si="5">BP6+1</f>
        <v>44350</v>
      </c>
      <c r="BR6" s="34">
        <f t="shared" ref="BR6" si="6">BQ6+1</f>
        <v>44351</v>
      </c>
      <c r="BS6" s="34">
        <f t="shared" ref="BS6" si="7">BR6+1</f>
        <v>44352</v>
      </c>
      <c r="BT6" s="35">
        <f t="shared" ref="BT6" si="8">BS6+1</f>
        <v>44353</v>
      </c>
      <c r="BU6" s="34">
        <f t="shared" ref="BU6" si="9">BT6+1</f>
        <v>44354</v>
      </c>
      <c r="BV6" s="34">
        <f t="shared" ref="BV6" si="10">BU6+1</f>
        <v>44355</v>
      </c>
      <c r="BW6" s="34">
        <f t="shared" ref="BW6" si="11">BV6+1</f>
        <v>44356</v>
      </c>
      <c r="BX6" s="34">
        <f t="shared" ref="BX6" si="12">BW6+1</f>
        <v>44357</v>
      </c>
      <c r="BY6" s="34">
        <f t="shared" ref="BY6" si="13">BX6+1</f>
        <v>44358</v>
      </c>
      <c r="BZ6" s="34">
        <f t="shared" ref="BZ6" si="14">BY6+1</f>
        <v>44359</v>
      </c>
      <c r="CA6" s="35">
        <f t="shared" ref="CA6" si="15">BZ6+1</f>
        <v>44360</v>
      </c>
      <c r="CB6" s="34">
        <f t="shared" ref="CB6" si="16">CA6+1</f>
        <v>44361</v>
      </c>
      <c r="CC6" s="34">
        <f t="shared" ref="CC6" si="17">CB6+1</f>
        <v>44362</v>
      </c>
      <c r="CD6" s="34">
        <f t="shared" ref="CD6" si="18">CC6+1</f>
        <v>44363</v>
      </c>
      <c r="CE6" s="34">
        <f t="shared" ref="CE6" si="19">CD6+1</f>
        <v>44364</v>
      </c>
      <c r="CF6" s="34">
        <f t="shared" ref="CF6" si="20">CE6+1</f>
        <v>44365</v>
      </c>
      <c r="CG6" s="34">
        <f t="shared" ref="CG6" si="21">CF6+1</f>
        <v>44366</v>
      </c>
      <c r="CH6" s="35">
        <f t="shared" ref="CH6" si="22">CG6+1</f>
        <v>44367</v>
      </c>
    </row>
    <row r="7" spans="1:86" s="52" customFormat="1" ht="13.8" thickBot="1" x14ac:dyDescent="0.3">
      <c r="A7" s="47" t="s">
        <v>0</v>
      </c>
      <c r="B7" s="48" t="s">
        <v>14</v>
      </c>
      <c r="C7" s="48" t="s">
        <v>22</v>
      </c>
      <c r="D7" s="49" t="s">
        <v>8</v>
      </c>
      <c r="E7" s="50" t="s">
        <v>4</v>
      </c>
      <c r="F7" s="50" t="s">
        <v>5</v>
      </c>
      <c r="G7" s="49" t="s">
        <v>7</v>
      </c>
      <c r="H7" s="49" t="s">
        <v>11</v>
      </c>
      <c r="I7" s="49" t="s">
        <v>13</v>
      </c>
      <c r="J7" s="51" t="str">
        <f>CHOOSE(WEEKDAY(J6,1),"D","S","T","Q","Q","S","S")</f>
        <v>S</v>
      </c>
      <c r="K7" s="51" t="str">
        <f t="shared" ref="K7:BM7" si="23">CHOOSE(WEEKDAY(K6,1),"D","S","T","Q","Q","S","S")</f>
        <v>T</v>
      </c>
      <c r="L7" s="51" t="str">
        <f t="shared" si="23"/>
        <v>Q</v>
      </c>
      <c r="M7" s="51" t="str">
        <f t="shared" si="23"/>
        <v>Q</v>
      </c>
      <c r="N7" s="51" t="str">
        <f t="shared" si="23"/>
        <v>S</v>
      </c>
      <c r="O7" s="116" t="str">
        <f t="shared" si="23"/>
        <v>S</v>
      </c>
      <c r="P7" s="116" t="str">
        <f t="shared" si="23"/>
        <v>D</v>
      </c>
      <c r="Q7" s="51" t="str">
        <f t="shared" si="23"/>
        <v>S</v>
      </c>
      <c r="R7" s="51" t="str">
        <f t="shared" si="23"/>
        <v>T</v>
      </c>
      <c r="S7" s="51" t="str">
        <f t="shared" si="23"/>
        <v>Q</v>
      </c>
      <c r="T7" s="51" t="str">
        <f t="shared" si="23"/>
        <v>Q</v>
      </c>
      <c r="U7" s="51" t="str">
        <f t="shared" si="23"/>
        <v>S</v>
      </c>
      <c r="V7" s="116" t="str">
        <f t="shared" si="23"/>
        <v>S</v>
      </c>
      <c r="W7" s="116" t="str">
        <f t="shared" si="23"/>
        <v>D</v>
      </c>
      <c r="X7" s="51" t="str">
        <f t="shared" si="23"/>
        <v>S</v>
      </c>
      <c r="Y7" s="51" t="str">
        <f t="shared" si="23"/>
        <v>T</v>
      </c>
      <c r="Z7" s="51" t="str">
        <f t="shared" si="23"/>
        <v>Q</v>
      </c>
      <c r="AA7" s="51" t="str">
        <f t="shared" si="23"/>
        <v>Q</v>
      </c>
      <c r="AB7" s="51" t="str">
        <f t="shared" si="23"/>
        <v>S</v>
      </c>
      <c r="AC7" s="116" t="str">
        <f t="shared" si="23"/>
        <v>S</v>
      </c>
      <c r="AD7" s="116" t="str">
        <f t="shared" si="23"/>
        <v>D</v>
      </c>
      <c r="AE7" s="51" t="str">
        <f t="shared" si="23"/>
        <v>S</v>
      </c>
      <c r="AF7" s="51" t="str">
        <f t="shared" si="23"/>
        <v>T</v>
      </c>
      <c r="AG7" s="51" t="str">
        <f t="shared" si="23"/>
        <v>Q</v>
      </c>
      <c r="AH7" s="51" t="str">
        <f t="shared" si="23"/>
        <v>Q</v>
      </c>
      <c r="AI7" s="51" t="str">
        <f t="shared" si="23"/>
        <v>S</v>
      </c>
      <c r="AJ7" s="116" t="str">
        <f t="shared" si="23"/>
        <v>S</v>
      </c>
      <c r="AK7" s="116" t="str">
        <f t="shared" si="23"/>
        <v>D</v>
      </c>
      <c r="AL7" s="51" t="str">
        <f t="shared" si="23"/>
        <v>S</v>
      </c>
      <c r="AM7" s="51" t="str">
        <f t="shared" si="23"/>
        <v>T</v>
      </c>
      <c r="AN7" s="51" t="str">
        <f t="shared" si="23"/>
        <v>Q</v>
      </c>
      <c r="AO7" s="51" t="str">
        <f t="shared" si="23"/>
        <v>Q</v>
      </c>
      <c r="AP7" s="51" t="str">
        <f t="shared" si="23"/>
        <v>S</v>
      </c>
      <c r="AQ7" s="116" t="str">
        <f t="shared" si="23"/>
        <v>S</v>
      </c>
      <c r="AR7" s="116" t="str">
        <f t="shared" si="23"/>
        <v>D</v>
      </c>
      <c r="AS7" s="51" t="str">
        <f t="shared" si="23"/>
        <v>S</v>
      </c>
      <c r="AT7" s="51" t="str">
        <f t="shared" si="23"/>
        <v>T</v>
      </c>
      <c r="AU7" s="51" t="str">
        <f t="shared" si="23"/>
        <v>Q</v>
      </c>
      <c r="AV7" s="51" t="str">
        <f t="shared" si="23"/>
        <v>Q</v>
      </c>
      <c r="AW7" s="51" t="str">
        <f t="shared" si="23"/>
        <v>S</v>
      </c>
      <c r="AX7" s="116" t="str">
        <f t="shared" si="23"/>
        <v>S</v>
      </c>
      <c r="AY7" s="116" t="str">
        <f t="shared" si="23"/>
        <v>D</v>
      </c>
      <c r="AZ7" s="51" t="str">
        <f t="shared" si="23"/>
        <v>S</v>
      </c>
      <c r="BA7" s="51" t="str">
        <f t="shared" si="23"/>
        <v>T</v>
      </c>
      <c r="BB7" s="51" t="str">
        <f t="shared" si="23"/>
        <v>Q</v>
      </c>
      <c r="BC7" s="51" t="str">
        <f t="shared" si="23"/>
        <v>Q</v>
      </c>
      <c r="BD7" s="51" t="str">
        <f t="shared" si="23"/>
        <v>S</v>
      </c>
      <c r="BE7" s="116" t="str">
        <f t="shared" si="23"/>
        <v>S</v>
      </c>
      <c r="BF7" s="116" t="str">
        <f t="shared" si="23"/>
        <v>D</v>
      </c>
      <c r="BG7" s="51" t="str">
        <f t="shared" si="23"/>
        <v>S</v>
      </c>
      <c r="BH7" s="51" t="str">
        <f t="shared" si="23"/>
        <v>T</v>
      </c>
      <c r="BI7" s="51" t="str">
        <f t="shared" si="23"/>
        <v>Q</v>
      </c>
      <c r="BJ7" s="51" t="str">
        <f t="shared" si="23"/>
        <v>Q</v>
      </c>
      <c r="BK7" s="51" t="str">
        <f t="shared" si="23"/>
        <v>S</v>
      </c>
      <c r="BL7" s="51" t="str">
        <f t="shared" si="23"/>
        <v>S</v>
      </c>
      <c r="BM7" s="51" t="str">
        <f t="shared" si="23"/>
        <v>D</v>
      </c>
      <c r="BN7" s="51" t="str">
        <f t="shared" ref="BN7" si="24">CHOOSE(WEEKDAY(BN6,1),"D","S","T","Q","Q","S","S")</f>
        <v>S</v>
      </c>
      <c r="BO7" s="51" t="str">
        <f t="shared" ref="BO7" si="25">CHOOSE(WEEKDAY(BO6,1),"D","S","T","Q","Q","S","S")</f>
        <v>T</v>
      </c>
      <c r="BP7" s="51" t="str">
        <f t="shared" ref="BP7" si="26">CHOOSE(WEEKDAY(BP6,1),"D","S","T","Q","Q","S","S")</f>
        <v>Q</v>
      </c>
      <c r="BQ7" s="51" t="str">
        <f t="shared" ref="BQ7" si="27">CHOOSE(WEEKDAY(BQ6,1),"D","S","T","Q","Q","S","S")</f>
        <v>Q</v>
      </c>
      <c r="BR7" s="51" t="str">
        <f t="shared" ref="BR7" si="28">CHOOSE(WEEKDAY(BR6,1),"D","S","T","Q","Q","S","S")</f>
        <v>S</v>
      </c>
      <c r="BS7" s="51" t="str">
        <f t="shared" ref="BS7" si="29">CHOOSE(WEEKDAY(BS6,1),"D","S","T","Q","Q","S","S")</f>
        <v>S</v>
      </c>
      <c r="BT7" s="51" t="str">
        <f t="shared" ref="BT7" si="30">CHOOSE(WEEKDAY(BT6,1),"D","S","T","Q","Q","S","S")</f>
        <v>D</v>
      </c>
      <c r="BU7" s="51" t="str">
        <f t="shared" ref="BU7" si="31">CHOOSE(WEEKDAY(BU6,1),"D","S","T","Q","Q","S","S")</f>
        <v>S</v>
      </c>
      <c r="BV7" s="51" t="str">
        <f t="shared" ref="BV7" si="32">CHOOSE(WEEKDAY(BV6,1),"D","S","T","Q","Q","S","S")</f>
        <v>T</v>
      </c>
      <c r="BW7" s="51" t="str">
        <f t="shared" ref="BW7" si="33">CHOOSE(WEEKDAY(BW6,1),"D","S","T","Q","Q","S","S")</f>
        <v>Q</v>
      </c>
      <c r="BX7" s="51" t="str">
        <f t="shared" ref="BX7" si="34">CHOOSE(WEEKDAY(BX6,1),"D","S","T","Q","Q","S","S")</f>
        <v>Q</v>
      </c>
      <c r="BY7" s="51" t="str">
        <f t="shared" ref="BY7" si="35">CHOOSE(WEEKDAY(BY6,1),"D","S","T","Q","Q","S","S")</f>
        <v>S</v>
      </c>
      <c r="BZ7" s="51" t="str">
        <f t="shared" ref="BZ7" si="36">CHOOSE(WEEKDAY(BZ6,1),"D","S","T","Q","Q","S","S")</f>
        <v>S</v>
      </c>
      <c r="CA7" s="51" t="str">
        <f t="shared" ref="CA7" si="37">CHOOSE(WEEKDAY(CA6,1),"D","S","T","Q","Q","S","S")</f>
        <v>D</v>
      </c>
      <c r="CB7" s="51" t="str">
        <f t="shared" ref="CB7" si="38">CHOOSE(WEEKDAY(CB6,1),"D","S","T","Q","Q","S","S")</f>
        <v>S</v>
      </c>
      <c r="CC7" s="51" t="str">
        <f t="shared" ref="CC7" si="39">CHOOSE(WEEKDAY(CC6,1),"D","S","T","Q","Q","S","S")</f>
        <v>T</v>
      </c>
      <c r="CD7" s="51" t="str">
        <f t="shared" ref="CD7" si="40">CHOOSE(WEEKDAY(CD6,1),"D","S","T","Q","Q","S","S")</f>
        <v>Q</v>
      </c>
      <c r="CE7" s="51" t="str">
        <f t="shared" ref="CE7" si="41">CHOOSE(WEEKDAY(CE6,1),"D","S","T","Q","Q","S","S")</f>
        <v>Q</v>
      </c>
      <c r="CF7" s="51" t="str">
        <f t="shared" ref="CF7" si="42">CHOOSE(WEEKDAY(CF6,1),"D","S","T","Q","Q","S","S")</f>
        <v>S</v>
      </c>
      <c r="CG7" s="51" t="str">
        <f t="shared" ref="CG7" si="43">CHOOSE(WEEKDAY(CG6,1),"D","S","T","Q","Q","S","S")</f>
        <v>S</v>
      </c>
      <c r="CH7" s="51" t="str">
        <f t="shared" ref="CH7" si="44">CHOOSE(WEEKDAY(CH6,1),"D","S","T","Q","Q","S","S")</f>
        <v>D</v>
      </c>
    </row>
    <row r="8" spans="1:86" s="17" customFormat="1" ht="13.8" x14ac:dyDescent="0.25">
      <c r="A8" s="28" t="str">
        <f>IF(ISERROR(VALUE(SUBSTITUTE(prevWBS,".",""))),"1",IF(ISERROR(FIND("`",SUBSTITUTE(prevWBS,".","`",1))),TEXT(VALUE(prevWBS)+1,"#"),TEXT(VALUE(LEFT(prevWBS,FIND("`",SUBSTITUTE(prevWBS,".","`",1))-1))+1,"#")))</f>
        <v>1</v>
      </c>
      <c r="B8" s="29" t="s">
        <v>32</v>
      </c>
      <c r="C8" s="29"/>
      <c r="D8" s="30"/>
      <c r="E8" s="31"/>
      <c r="F8" s="46" t="str">
        <f>IF(ISBLANK(E8)," - ",IF(G8=0,E8,E8+G8-1))</f>
        <v xml:space="preserve"> - </v>
      </c>
      <c r="G8" s="32"/>
      <c r="H8" s="76">
        <f>AVERAGE(H9,H11)</f>
        <v>0</v>
      </c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U8" s="39"/>
      <c r="BY8" s="39"/>
      <c r="CD8" s="64"/>
      <c r="CE8" s="64"/>
      <c r="CF8" s="64"/>
    </row>
    <row r="9" spans="1:86" s="22" customFormat="1" ht="13.2" customHeight="1" outlineLevel="1" x14ac:dyDescent="0.25">
      <c r="A9" s="21" t="str">
        <f t="shared" ref="A9:A10" si="4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66" t="s">
        <v>20</v>
      </c>
      <c r="C9" s="66" t="s">
        <v>21</v>
      </c>
      <c r="E9" s="36"/>
      <c r="F9" s="37" t="str">
        <f>IF(ISBLANK(E9)," - ",IF(G9=0,E9,E9+G9-1))</f>
        <v xml:space="preserve"> - </v>
      </c>
      <c r="G9" s="23"/>
      <c r="H9" s="24">
        <f>AVERAGE(H10)</f>
        <v>0</v>
      </c>
      <c r="I9" s="25" t="e">
        <f>SUM(#REF!)</f>
        <v>#REF!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Y9" s="69"/>
      <c r="CD9" s="67"/>
    </row>
    <row r="10" spans="1:86" s="22" customFormat="1" ht="14.4" customHeight="1" outlineLevel="2" x14ac:dyDescent="0.25">
      <c r="A10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0" s="61" t="s">
        <v>18</v>
      </c>
      <c r="C10" s="61"/>
      <c r="E10" s="36"/>
      <c r="F10" s="37" t="str">
        <f t="shared" ref="F10" si="46">IF(ISBLANK(E10)," - ",IF(G10=0,E10,E10+G10-1))</f>
        <v xml:space="preserve"> - </v>
      </c>
      <c r="G10" s="23"/>
      <c r="H10" s="24">
        <v>0</v>
      </c>
      <c r="I10" s="25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Y10" s="67"/>
      <c r="CD10" s="67"/>
    </row>
    <row r="11" spans="1:86" s="22" customFormat="1" ht="12" outlineLevel="1" x14ac:dyDescent="0.25">
      <c r="A11" s="21" t="str">
        <f t="shared" ref="A11" si="4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1" s="107" t="s">
        <v>43</v>
      </c>
      <c r="C11" s="107" t="s">
        <v>21</v>
      </c>
      <c r="E11" s="36"/>
      <c r="F11" s="37" t="str">
        <f t="shared" ref="F11:F12" si="48">IF(ISBLANK(E11)," - ",IF(G11=0,E11,E11+G11-1))</f>
        <v xml:space="preserve"> - </v>
      </c>
      <c r="G11" s="23"/>
      <c r="H11" s="24">
        <f>AVERAGE(H12)</f>
        <v>0</v>
      </c>
      <c r="I11" s="25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Y11" s="67"/>
      <c r="CD11" s="67"/>
    </row>
    <row r="12" spans="1:86" s="22" customFormat="1" ht="17.399999999999999" customHeight="1" outlineLevel="2" x14ac:dyDescent="0.25">
      <c r="A1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12" s="61" t="s">
        <v>18</v>
      </c>
      <c r="C12" s="61"/>
      <c r="E12" s="36"/>
      <c r="F12" s="37" t="str">
        <f t="shared" si="48"/>
        <v xml:space="preserve"> - </v>
      </c>
      <c r="G12" s="23"/>
      <c r="H12" s="24">
        <v>0</v>
      </c>
      <c r="I12" s="25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Y12" s="67"/>
      <c r="CD12" s="67"/>
    </row>
    <row r="13" spans="1:86" s="17" customFormat="1" ht="13.8" x14ac:dyDescent="0.25">
      <c r="A13" s="15" t="str">
        <f>IF(ISERROR(VALUE(SUBSTITUTE(prevWBS,".",""))),"1",IF(ISERROR(FIND("`",SUBSTITUTE(prevWBS,".","`",1))),TEXT(VALUE(prevWBS)+1,"#"),TEXT(VALUE(LEFT(prevWBS,FIND("`",SUBSTITUTE(prevWBS,".","`",1))-1))+1,"#")))</f>
        <v>2</v>
      </c>
      <c r="B13" s="16" t="s">
        <v>17</v>
      </c>
      <c r="C13" s="16"/>
      <c r="E13" s="38"/>
      <c r="F13" s="38" t="str">
        <f t="shared" ref="F13:F18" si="49">IF(ISBLANK(E13)," - ",IF(G13=0,E13,E13+G13-1))</f>
        <v xml:space="preserve"> - </v>
      </c>
      <c r="G13" s="18"/>
      <c r="H13" s="75">
        <f>AVERAGE(H14,H16)</f>
        <v>0</v>
      </c>
      <c r="I13" s="20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CD13" s="65"/>
    </row>
    <row r="14" spans="1:86" s="22" customFormat="1" ht="12" outlineLevel="1" x14ac:dyDescent="0.25">
      <c r="A14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4" s="62" t="s">
        <v>33</v>
      </c>
      <c r="C14" s="62" t="s">
        <v>30</v>
      </c>
      <c r="E14" s="36"/>
      <c r="F14" s="37" t="e">
        <f>LARGE(F15:F15,1)</f>
        <v>#NUM!</v>
      </c>
      <c r="G14" s="23"/>
      <c r="H14" s="24">
        <f>AVERAGE(H15)</f>
        <v>0</v>
      </c>
      <c r="I14" s="25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CB14" s="68"/>
      <c r="CE14" s="68"/>
      <c r="CF14" s="68"/>
    </row>
    <row r="15" spans="1:86" s="22" customFormat="1" ht="11.4" outlineLevel="2" x14ac:dyDescent="0.25">
      <c r="A15" s="21" t="str">
        <f t="shared" ref="A15" si="50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15" s="55" t="s">
        <v>34</v>
      </c>
      <c r="C15" s="55"/>
      <c r="E15" s="36"/>
      <c r="F15" s="37" t="str">
        <f>IF(ISBLANK(E15)," - ",IF(G15=0,E15,E15+G15-1))</f>
        <v xml:space="preserve"> - </v>
      </c>
      <c r="G15" s="23"/>
      <c r="H15" s="24">
        <v>0</v>
      </c>
      <c r="I15" s="25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</row>
    <row r="16" spans="1:86" s="22" customFormat="1" ht="12" outlineLevel="1" x14ac:dyDescent="0.25">
      <c r="A16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6" s="62" t="s">
        <v>52</v>
      </c>
      <c r="C16" s="107" t="s">
        <v>46</v>
      </c>
      <c r="E16" s="36"/>
      <c r="F16" s="37" t="str">
        <f>IF(ISBLANK(E16)," - ",IF(G16=0,E16,E16+G16-1))</f>
        <v xml:space="preserve"> - </v>
      </c>
      <c r="G16" s="23"/>
      <c r="H16" s="24">
        <f>AVERAGE(H17)</f>
        <v>0</v>
      </c>
      <c r="I16" s="25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CB16" s="67"/>
      <c r="CE16" s="67"/>
      <c r="CF16" s="67"/>
    </row>
    <row r="17" spans="1:84" s="22" customFormat="1" ht="17.399999999999999" customHeight="1" outlineLevel="2" x14ac:dyDescent="0.25">
      <c r="A17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17" s="55" t="s">
        <v>18</v>
      </c>
      <c r="C17" s="55"/>
      <c r="E17" s="36"/>
      <c r="F17" s="37" t="str">
        <f>IF(ISBLANK(E17)," - ",IF(G17=0,E17,E17+G17-1))</f>
        <v xml:space="preserve"> - </v>
      </c>
      <c r="G17" s="23"/>
      <c r="H17" s="24">
        <v>0</v>
      </c>
      <c r="I17" s="25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CB17" s="67"/>
      <c r="CE17" s="67"/>
      <c r="CF17" s="67"/>
    </row>
    <row r="18" spans="1:84" s="17" customFormat="1" ht="35.4" customHeight="1" x14ac:dyDescent="0.25">
      <c r="A18" s="15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63" t="s">
        <v>35</v>
      </c>
      <c r="C18" s="63"/>
      <c r="E18" s="38"/>
      <c r="F18" s="38" t="str">
        <f t="shared" si="49"/>
        <v xml:space="preserve"> - </v>
      </c>
      <c r="G18" s="18"/>
      <c r="H18" s="19">
        <v>0</v>
      </c>
      <c r="I18" s="20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84" s="22" customFormat="1" ht="12" outlineLevel="1" x14ac:dyDescent="0.25">
      <c r="A1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62" t="s">
        <v>33</v>
      </c>
      <c r="C19" s="62" t="s">
        <v>30</v>
      </c>
      <c r="E19" s="36"/>
      <c r="F19" s="37" t="e">
        <f>LARGE(F20:F20,1)</f>
        <v>#NUM!</v>
      </c>
      <c r="G19" s="23"/>
      <c r="H19" s="24">
        <f>AVERAGE(H20)</f>
        <v>0</v>
      </c>
      <c r="I19" s="25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CB19" s="68"/>
      <c r="CE19" s="68"/>
      <c r="CF19" s="68"/>
    </row>
    <row r="20" spans="1:84" s="22" customFormat="1" ht="11.4" outlineLevel="2" x14ac:dyDescent="0.25">
      <c r="A20" s="21" t="str">
        <f t="shared" ref="A20" si="5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20" s="55" t="s">
        <v>34</v>
      </c>
      <c r="C20" s="55"/>
      <c r="E20" s="36"/>
      <c r="F20" s="37" t="str">
        <f>IF(ISBLANK(E20)," - ",IF(G20=0,E20,E20+G20-1))</f>
        <v xml:space="preserve"> - </v>
      </c>
      <c r="G20" s="23"/>
      <c r="H20" s="24">
        <v>0</v>
      </c>
      <c r="I20" s="25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84" s="22" customFormat="1" ht="12" outlineLevel="1" x14ac:dyDescent="0.25">
      <c r="A21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1" s="62" t="s">
        <v>26</v>
      </c>
      <c r="C21" s="62" t="s">
        <v>31</v>
      </c>
      <c r="E21" s="36"/>
      <c r="F21" s="37" t="str">
        <f>IF(ISBLANK(E21)," - ",IF(G21=0,E21,E21+G21-1))</f>
        <v xml:space="preserve"> - </v>
      </c>
      <c r="G21" s="23"/>
      <c r="H21" s="24">
        <v>0</v>
      </c>
      <c r="I21" s="25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CB21" s="67"/>
      <c r="CE21" s="67"/>
      <c r="CF21" s="67"/>
    </row>
    <row r="22" spans="1:84" s="22" customFormat="1" ht="17.399999999999999" customHeight="1" outlineLevel="2" x14ac:dyDescent="0.25">
      <c r="A22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3.2.1</v>
      </c>
      <c r="B22" s="55" t="s">
        <v>36</v>
      </c>
      <c r="C22" s="55"/>
      <c r="E22" s="36"/>
      <c r="F22" s="37" t="str">
        <f>IF(ISBLANK(E22)," - ",IF(G22=0,E22,E22+G22-1))</f>
        <v xml:space="preserve"> - </v>
      </c>
      <c r="G22" s="23"/>
      <c r="H22" s="24">
        <v>0</v>
      </c>
      <c r="I22" s="25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CB22" s="67"/>
      <c r="CE22" s="67"/>
      <c r="CF22" s="67"/>
    </row>
    <row r="23" spans="1:84" s="26" customFormat="1" ht="17.399999999999999" customHeight="1" outlineLevel="2" x14ac:dyDescent="0.25">
      <c r="A23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3.2.2</v>
      </c>
      <c r="B23" s="101" t="s">
        <v>37</v>
      </c>
      <c r="C23" s="101"/>
      <c r="E23" s="102"/>
      <c r="F23" s="103"/>
      <c r="G23" s="104"/>
      <c r="H23" s="59"/>
      <c r="I23" s="60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CB23" s="67"/>
      <c r="CE23" s="67"/>
      <c r="CF23" s="67"/>
    </row>
    <row r="24" spans="1:84" s="26" customFormat="1" ht="17.399999999999999" customHeight="1" outlineLevel="2" x14ac:dyDescent="0.2">
      <c r="A24" s="2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3.2.3</v>
      </c>
      <c r="B24" s="100" t="s">
        <v>38</v>
      </c>
      <c r="C24" s="101"/>
      <c r="E24" s="102"/>
      <c r="F24" s="103"/>
      <c r="G24" s="104"/>
      <c r="H24" s="59"/>
      <c r="I24" s="60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CB24" s="67"/>
      <c r="CE24" s="67"/>
      <c r="CF24" s="67"/>
    </row>
    <row r="25" spans="1:84" s="22" customFormat="1" ht="12" outlineLevel="1" x14ac:dyDescent="0.25">
      <c r="A25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5" s="107" t="s">
        <v>41</v>
      </c>
      <c r="C25" s="107" t="s">
        <v>31</v>
      </c>
      <c r="E25" s="36"/>
      <c r="F25" s="37" t="e">
        <f>LARGE(F26:F26,1)</f>
        <v>#NUM!</v>
      </c>
      <c r="G25" s="23"/>
      <c r="H25" s="24">
        <v>0</v>
      </c>
      <c r="I25" s="25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CB25" s="68"/>
      <c r="CE25" s="68"/>
      <c r="CF25" s="68"/>
    </row>
    <row r="26" spans="1:84" s="22" customFormat="1" ht="11.4" outlineLevel="2" x14ac:dyDescent="0.25">
      <c r="A26" s="21" t="str">
        <f t="shared" ref="A26:A30" si="52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3.3.1</v>
      </c>
      <c r="B26" s="55" t="s">
        <v>18</v>
      </c>
      <c r="C26" s="55"/>
      <c r="E26" s="36"/>
      <c r="F26" s="37" t="str">
        <f>IF(ISBLANK(E26)," - ",IF(G26=0,E26,E26+G26-1))</f>
        <v xml:space="preserve"> - </v>
      </c>
      <c r="G26" s="23"/>
      <c r="H26" s="24">
        <v>0</v>
      </c>
      <c r="I26" s="25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</row>
    <row r="27" spans="1:84" s="22" customFormat="1" ht="12" outlineLevel="1" x14ac:dyDescent="0.25">
      <c r="A27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7" s="107" t="s">
        <v>44</v>
      </c>
      <c r="C27" s="107" t="s">
        <v>21</v>
      </c>
      <c r="E27" s="36"/>
      <c r="F27" s="37" t="e">
        <f>LARGE(F28:F28,1)</f>
        <v>#NUM!</v>
      </c>
      <c r="G27" s="23"/>
      <c r="H27" s="24">
        <v>0</v>
      </c>
      <c r="I27" s="25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CB27" s="68"/>
      <c r="CE27" s="68"/>
      <c r="CF27" s="68"/>
    </row>
    <row r="28" spans="1:84" s="22" customFormat="1" ht="11.4" outlineLevel="2" x14ac:dyDescent="0.25">
      <c r="A28" s="21" t="str">
        <f t="shared" si="52"/>
        <v>3.4.1</v>
      </c>
      <c r="B28" s="55" t="s">
        <v>18</v>
      </c>
      <c r="C28" s="55"/>
      <c r="E28" s="36"/>
      <c r="F28" s="37" t="str">
        <f>IF(ISBLANK(E28)," - ",IF(G28=0,E28,E28+G28-1))</f>
        <v xml:space="preserve"> - </v>
      </c>
      <c r="G28" s="23"/>
      <c r="H28" s="24">
        <v>0</v>
      </c>
      <c r="I28" s="25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</row>
    <row r="29" spans="1:84" outlineLevel="1" x14ac:dyDescent="0.25">
      <c r="A29" s="2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9" s="107" t="s">
        <v>48</v>
      </c>
      <c r="C29" s="107" t="s">
        <v>46</v>
      </c>
    </row>
    <row r="30" spans="1:84" outlineLevel="1" x14ac:dyDescent="0.25">
      <c r="A30" s="21" t="str">
        <f t="shared" si="52"/>
        <v>3.5.1</v>
      </c>
      <c r="B30" s="101" t="s">
        <v>53</v>
      </c>
    </row>
    <row r="32" spans="1:84" x14ac:dyDescent="0.25">
      <c r="B32" s="105" t="s">
        <v>39</v>
      </c>
    </row>
    <row r="33" spans="2:3" x14ac:dyDescent="0.25">
      <c r="B33" s="105" t="s">
        <v>40</v>
      </c>
      <c r="C33" s="105" t="s">
        <v>31</v>
      </c>
    </row>
    <row r="34" spans="2:3" x14ac:dyDescent="0.25">
      <c r="B34" s="105" t="s">
        <v>42</v>
      </c>
      <c r="C34" s="105" t="s">
        <v>30</v>
      </c>
    </row>
    <row r="35" spans="2:3" x14ac:dyDescent="0.25">
      <c r="B35" s="105" t="s">
        <v>45</v>
      </c>
      <c r="C35" s="105" t="s">
        <v>46</v>
      </c>
    </row>
    <row r="36" spans="2:3" x14ac:dyDescent="0.25">
      <c r="B36" s="106" t="s">
        <v>43</v>
      </c>
      <c r="C36" s="106" t="s">
        <v>21</v>
      </c>
    </row>
    <row r="37" spans="2:3" x14ac:dyDescent="0.25">
      <c r="B37" s="106" t="s">
        <v>47</v>
      </c>
      <c r="C37" s="106" t="s">
        <v>46</v>
      </c>
    </row>
    <row r="38" spans="2:3" x14ac:dyDescent="0.25">
      <c r="B38" s="106" t="s">
        <v>49</v>
      </c>
      <c r="C38" s="106" t="s">
        <v>46</v>
      </c>
    </row>
    <row r="39" spans="2:3" x14ac:dyDescent="0.25">
      <c r="B39" s="106" t="s">
        <v>50</v>
      </c>
      <c r="C39" s="106" t="s">
        <v>46</v>
      </c>
    </row>
    <row r="40" spans="2:3" x14ac:dyDescent="0.25">
      <c r="B40" s="106" t="s">
        <v>51</v>
      </c>
      <c r="C40" s="106" t="s">
        <v>46</v>
      </c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x14ac:dyDescent="0.25">
      <c r="B44" s="3"/>
      <c r="C44" s="3"/>
    </row>
  </sheetData>
  <sheetProtection formatCells="0" formatColumns="0" formatRows="0" insertRows="0" deleteRows="0"/>
  <mergeCells count="25">
    <mergeCell ref="J1:AD1"/>
    <mergeCell ref="D5:E5"/>
    <mergeCell ref="Q4:W4"/>
    <mergeCell ref="J4:P4"/>
    <mergeCell ref="D4:E4"/>
    <mergeCell ref="Q5:W5"/>
    <mergeCell ref="J5:P5"/>
    <mergeCell ref="X4:AD4"/>
    <mergeCell ref="X5:AD5"/>
    <mergeCell ref="AE4:AK4"/>
    <mergeCell ref="AE5:AK5"/>
    <mergeCell ref="BG4:BM4"/>
    <mergeCell ref="BG5:BM5"/>
    <mergeCell ref="AL5:AR5"/>
    <mergeCell ref="AS4:AY4"/>
    <mergeCell ref="AS5:AY5"/>
    <mergeCell ref="AL4:AR4"/>
    <mergeCell ref="AZ4:BF4"/>
    <mergeCell ref="AZ5:BF5"/>
    <mergeCell ref="CB4:CH4"/>
    <mergeCell ref="CB5:CH5"/>
    <mergeCell ref="BN4:BT4"/>
    <mergeCell ref="BN5:BT5"/>
    <mergeCell ref="BU4:CA4"/>
    <mergeCell ref="BU5:CA5"/>
  </mergeCells>
  <phoneticPr fontId="3" type="noConversion"/>
  <conditionalFormatting sqref="H8:H9 H11:H18">
    <cfRule type="dataBar" priority="5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J6:BM7">
    <cfRule type="expression" dxfId="25" priority="101">
      <formula>J$6=TODAY()</formula>
    </cfRule>
  </conditionalFormatting>
  <conditionalFormatting sqref="BU8 BY8 J8:BN9 J11:BN18">
    <cfRule type="expression" dxfId="24" priority="104">
      <formula>AND($E8&lt;=J$6,ROUNDDOWN(($F8-$E8+1)*$H8,0)+$E8-1&gt;=J$6)</formula>
    </cfRule>
    <cfRule type="expression" dxfId="23" priority="105">
      <formula>AND(NOT(ISBLANK($E8)),$E8&lt;=J$6,$F8&gt;=J$6)</formula>
    </cfRule>
  </conditionalFormatting>
  <conditionalFormatting sqref="J6:BM8 J14:BM15 J18:BM18 J16:BN17 J9:BN9 J11:BN13">
    <cfRule type="expression" dxfId="22" priority="64">
      <formula>J$6=TODAY()</formula>
    </cfRule>
  </conditionalFormatting>
  <conditionalFormatting sqref="BN6:BS6 BU6:BZ6 CB6:CG6">
    <cfRule type="expression" dxfId="21" priority="46">
      <formula>BN$6=TODAY()</formula>
    </cfRule>
  </conditionalFormatting>
  <conditionalFormatting sqref="BN6:BS6 BN8 BU6:BZ6 BU8 CB6:CG6 BN14:BN15 BN18">
    <cfRule type="expression" dxfId="20" priority="45">
      <formula>BN$6=TODAY()</formula>
    </cfRule>
  </conditionalFormatting>
  <conditionalFormatting sqref="BT6 CA6 CH6">
    <cfRule type="expression" dxfId="19" priority="40">
      <formula>BT$6=TODAY()</formula>
    </cfRule>
  </conditionalFormatting>
  <conditionalFormatting sqref="BT6 CA6 CH6">
    <cfRule type="expression" dxfId="18" priority="39">
      <formula>BT$6=TODAY()</formula>
    </cfRule>
  </conditionalFormatting>
  <conditionalFormatting sqref="BN7:CH7">
    <cfRule type="expression" dxfId="17" priority="38">
      <formula>BN$6=TODAY()</formula>
    </cfRule>
  </conditionalFormatting>
  <conditionalFormatting sqref="BN7:CH7">
    <cfRule type="expression" dxfId="16" priority="37">
      <formula>BN$6=TODAY()</formula>
    </cfRule>
  </conditionalFormatting>
  <conditionalFormatting sqref="BY8">
    <cfRule type="expression" dxfId="15" priority="34">
      <formula>BY$6=TODAY()</formula>
    </cfRule>
  </conditionalFormatting>
  <conditionalFormatting sqref="H19:H24">
    <cfRule type="dataBar" priority="1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{2790D8DD-3A88-423A-828E-82812C34CB96}</x14:id>
        </ext>
      </extLst>
    </cfRule>
  </conditionalFormatting>
  <conditionalFormatting sqref="J19:BN24">
    <cfRule type="expression" dxfId="14" priority="18">
      <formula>AND($E19&lt;=J$6,ROUNDDOWN(($F19-$E19+1)*$H19,0)+$E19-1&gt;=J$6)</formula>
    </cfRule>
    <cfRule type="expression" dxfId="13" priority="19">
      <formula>AND(NOT(ISBLANK($E19)),$E19&lt;=J$6,$F19&gt;=J$6)</formula>
    </cfRule>
  </conditionalFormatting>
  <conditionalFormatting sqref="J19:BM20 J21:BN24">
    <cfRule type="expression" dxfId="12" priority="17">
      <formula>J$6=TODAY()</formula>
    </cfRule>
  </conditionalFormatting>
  <conditionalFormatting sqref="BN19:BN20">
    <cfRule type="expression" dxfId="11" priority="15">
      <formula>BN$6=TODAY()</formula>
    </cfRule>
  </conditionalFormatting>
  <conditionalFormatting sqref="H25:H28">
    <cfRule type="dataBar" priority="1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{7C386268-908E-4E09-B235-C62EFF18BB29}</x14:id>
        </ext>
      </extLst>
    </cfRule>
  </conditionalFormatting>
  <conditionalFormatting sqref="J25:BN26">
    <cfRule type="expression" dxfId="10" priority="13">
      <formula>AND($E25&lt;=J$6,ROUNDDOWN(($F25-$E25+1)*$H25,0)+$E25-1&gt;=J$6)</formula>
    </cfRule>
    <cfRule type="expression" dxfId="9" priority="14">
      <formula>AND(NOT(ISBLANK($E25)),$E25&lt;=J$6,$F25&gt;=J$6)</formula>
    </cfRule>
  </conditionalFormatting>
  <conditionalFormatting sqref="J25:BM26">
    <cfRule type="expression" dxfId="8" priority="12">
      <formula>J$6=TODAY()</formula>
    </cfRule>
  </conditionalFormatting>
  <conditionalFormatting sqref="BN25:BN26">
    <cfRule type="expression" dxfId="7" priority="10">
      <formula>BN$6=TODAY()</formula>
    </cfRule>
  </conditionalFormatting>
  <conditionalFormatting sqref="J27:BN28">
    <cfRule type="expression" dxfId="6" priority="8">
      <formula>AND($E27&lt;=J$6,ROUNDDOWN(($F27-$E27+1)*$H27,0)+$E27-1&gt;=J$6)</formula>
    </cfRule>
    <cfRule type="expression" dxfId="5" priority="9">
      <formula>AND(NOT(ISBLANK($E27)),$E27&lt;=J$6,$F27&gt;=J$6)</formula>
    </cfRule>
  </conditionalFormatting>
  <conditionalFormatting sqref="J27:BM28">
    <cfRule type="expression" dxfId="4" priority="7">
      <formula>J$6=TODAY()</formula>
    </cfRule>
  </conditionalFormatting>
  <conditionalFormatting sqref="BN27:BN28">
    <cfRule type="expression" dxfId="3" priority="5">
      <formula>BN$6=TODAY()</formula>
    </cfRule>
  </conditionalFormatting>
  <conditionalFormatting sqref="H10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{B5F0C33B-7A20-42B4-8179-4E4698D55AF5}</x14:id>
        </ext>
      </extLst>
    </cfRule>
  </conditionalFormatting>
  <conditionalFormatting sqref="J10:BN10">
    <cfRule type="expression" dxfId="2" priority="3">
      <formula>AND($E10&lt;=J$6,ROUNDDOWN(($F10-$E10+1)*$H10,0)+$E10-1&gt;=J$6)</formula>
    </cfRule>
    <cfRule type="expression" dxfId="1" priority="4">
      <formula>AND(NOT(ISBLANK($E10)),$E10&lt;=J$6,$F10&gt;=J$6)</formula>
    </cfRule>
  </conditionalFormatting>
  <conditionalFormatting sqref="J10:BN10">
    <cfRule type="expression" dxfId="0" priority="2">
      <formula>J$6=TODAY()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scale="63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8</xdr:col>
                    <xdr:colOff>99060</xdr:colOff>
                    <xdr:row>1</xdr:row>
                    <xdr:rowOff>121920</xdr:rowOff>
                  </from>
                  <to>
                    <xdr:col>25</xdr:col>
                    <xdr:colOff>7620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H8:H9 H11:H18</xm:sqref>
        </x14:conditionalFormatting>
        <x14:conditionalFormatting xmlns:xm="http://schemas.microsoft.com/office/excel/2006/main">
          <x14:cfRule type="dataBar" id="{2790D8DD-3A88-423A-828E-82812C34CB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H19:H24</xm:sqref>
        </x14:conditionalFormatting>
        <x14:conditionalFormatting xmlns:xm="http://schemas.microsoft.com/office/excel/2006/main">
          <x14:cfRule type="dataBar" id="{7C386268-908E-4E09-B235-C62EFF18BB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H25:H28</xm:sqref>
        </x14:conditionalFormatting>
        <x14:conditionalFormatting xmlns:xm="http://schemas.microsoft.com/office/excel/2006/main">
          <x14:cfRule type="dataBar" id="{B5F0C33B-7A20-42B4-8179-4E4698D55A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 - acesso</vt:lpstr>
      <vt:lpstr>Plan - Projeto</vt:lpstr>
      <vt:lpstr>'Plan - acesso'!Area_de_impressao</vt:lpstr>
      <vt:lpstr>'Plan - Projeto'!Area_de_impressao</vt:lpstr>
      <vt:lpstr>'Plan - acesso'!prevWBS</vt:lpstr>
      <vt:lpstr>'Plan - Projeto'!prevWBS</vt:lpstr>
      <vt:lpstr>'Plan - acesso'!Titulos_de_impressao</vt:lpstr>
      <vt:lpstr>'Plan - Projeto'!Titulos_de_impressao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Amanda Oliveira</cp:lastModifiedBy>
  <cp:lastPrinted>2018-02-12T20:25:38Z</cp:lastPrinted>
  <dcterms:created xsi:type="dcterms:W3CDTF">2010-06-09T16:05:03Z</dcterms:created>
  <dcterms:modified xsi:type="dcterms:W3CDTF">2021-04-07T17:06:31Z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