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úlio\Documents\Faculdade\2º Período\Matemática Financeira\"/>
    </mc:Choice>
  </mc:AlternateContent>
  <xr:revisionPtr revIDLastSave="0" documentId="13_ncr:1_{F01CCDFE-7430-446F-9E6B-8782849F1876}" xr6:coauthVersionLast="47" xr6:coauthVersionMax="47" xr10:uidLastSave="{00000000-0000-0000-0000-000000000000}"/>
  <bookViews>
    <workbookView xWindow="-108" yWindow="-108" windowWidth="23256" windowHeight="12456" activeTab="4" xr2:uid="{9946D3A0-E3D8-4A0B-83A6-C76A31DEF5A2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5" l="1"/>
  <c r="H5" i="5"/>
  <c r="K5" i="5"/>
  <c r="K4" i="5"/>
  <c r="F5" i="5"/>
  <c r="O7" i="5"/>
  <c r="K6" i="5"/>
  <c r="H3" i="5"/>
  <c r="F6" i="5"/>
  <c r="F4" i="5"/>
  <c r="K3" i="5"/>
  <c r="F3" i="5" s="1"/>
  <c r="K2" i="5"/>
  <c r="F2" i="5" s="1"/>
  <c r="A3" i="4"/>
  <c r="C13" i="3"/>
  <c r="C12" i="3"/>
  <c r="A4" i="2"/>
  <c r="E12" i="1"/>
  <c r="E13" i="1" s="1"/>
  <c r="D12" i="1"/>
  <c r="C12" i="1" s="1"/>
  <c r="E4" i="1"/>
  <c r="B4" i="1" s="1"/>
  <c r="D3" i="1"/>
  <c r="D4" i="1"/>
  <c r="B3" i="1"/>
  <c r="F7" i="5" l="1"/>
  <c r="H4" i="5"/>
  <c r="B12" i="1"/>
  <c r="D5" i="1"/>
  <c r="B5" i="1" s="1"/>
  <c r="D6" i="1" s="1"/>
  <c r="B6" i="1" s="1"/>
  <c r="C4" i="1"/>
  <c r="E5" i="1"/>
  <c r="E6" i="1" s="1"/>
  <c r="E7" i="1" s="1"/>
  <c r="E8" i="1" s="1"/>
  <c r="E9" i="1" s="1"/>
  <c r="D13" i="1" l="1"/>
  <c r="C13" i="1" s="1"/>
  <c r="E10" i="1"/>
  <c r="E11" i="1" s="1"/>
  <c r="C5" i="1"/>
  <c r="C6" i="1"/>
  <c r="D7" i="1"/>
  <c r="C7" i="1" s="1"/>
  <c r="B13" i="1" l="1"/>
  <c r="B7" i="1"/>
  <c r="D8" i="1"/>
  <c r="C8" i="1" s="1"/>
  <c r="B8" i="1" l="1"/>
  <c r="D9" i="1"/>
  <c r="C9" i="1" s="1"/>
  <c r="B9" i="1" l="1"/>
  <c r="D10" i="1"/>
  <c r="C10" i="1" s="1"/>
  <c r="B10" i="1" l="1"/>
  <c r="D11" i="1"/>
  <c r="C11" i="1" s="1"/>
  <c r="B11" i="1" l="1"/>
</calcChain>
</file>

<file path=xl/sharedStrings.xml><?xml version="1.0" encoding="utf-8"?>
<sst xmlns="http://schemas.openxmlformats.org/spreadsheetml/2006/main" count="58" uniqueCount="46">
  <si>
    <t>Mês</t>
  </si>
  <si>
    <t>Saldo Devedor (Sd)</t>
  </si>
  <si>
    <t>Quota (Q)</t>
  </si>
  <si>
    <t>Juros (J)</t>
  </si>
  <si>
    <t>Prestação (Q+J)</t>
  </si>
  <si>
    <t>-</t>
  </si>
  <si>
    <t>João conseguiu uma carta de crédito no valor de R$ 50.000,00 para pagar a partir do segundo mês e em 10 parcelas, sob o regime de amortização PRICE.</t>
  </si>
  <si>
    <t>b) Apresente 1 ponto em comum e uma diferença na elaboração das duas formas de amortização</t>
  </si>
  <si>
    <t>de financiamento estudadas: SAC e tabela PRICE.</t>
  </si>
  <si>
    <t>A diferença é a que a tabela SAC possui uma parcela decrescente, já na tabela PRICE o valor das prestações continua constante. A igualdade é que as duas reduzem o saldo devedor parcela por parcela, até chegar a um valor nulo (0,00).</t>
  </si>
  <si>
    <t>Capital= R$ 20.000,00</t>
  </si>
  <si>
    <t>i= 5% a.m.</t>
  </si>
  <si>
    <t>n= 12 m</t>
  </si>
  <si>
    <t>F = P . S n|i</t>
  </si>
  <si>
    <t>F= 20000*15,917126</t>
  </si>
  <si>
    <t xml:space="preserve">Tempo </t>
  </si>
  <si>
    <t>Fluxo de caixa</t>
  </si>
  <si>
    <t>Taxa</t>
  </si>
  <si>
    <t>VPL</t>
  </si>
  <si>
    <t>IL</t>
  </si>
  <si>
    <t xml:space="preserve">VPL&gt;0 </t>
  </si>
  <si>
    <t>APROVADO</t>
  </si>
  <si>
    <t>IL&lt;1</t>
  </si>
  <si>
    <t>REPROVADO</t>
  </si>
  <si>
    <t>N= 10</t>
  </si>
  <si>
    <r>
      <t>A=P*A n</t>
    </r>
    <r>
      <rPr>
        <sz val="11"/>
        <color theme="1"/>
        <rFont val="Monotype Corsiva"/>
        <family val="4"/>
      </rPr>
      <t>|i</t>
    </r>
  </si>
  <si>
    <t>Valor a vista= R$ 15.000,00</t>
  </si>
  <si>
    <t>i= 2%</t>
  </si>
  <si>
    <t>A=15000*8,162237</t>
  </si>
  <si>
    <t>Ano</t>
  </si>
  <si>
    <t>Despesa (R$ mil)</t>
  </si>
  <si>
    <t>Receita (R$ mil)</t>
  </si>
  <si>
    <t>Fluxo de caixa desc.</t>
  </si>
  <si>
    <t>VP=</t>
  </si>
  <si>
    <t>VF/(1+i)^n</t>
  </si>
  <si>
    <t>Total</t>
  </si>
  <si>
    <t>Saldo</t>
  </si>
  <si>
    <t>i=15%</t>
  </si>
  <si>
    <t>Payback=</t>
  </si>
  <si>
    <t>12m</t>
  </si>
  <si>
    <t>------------</t>
  </si>
  <si>
    <t>x m</t>
  </si>
  <si>
    <t>2758,03*12</t>
  </si>
  <si>
    <t>x=</t>
  </si>
  <si>
    <t>2958,82x=</t>
  </si>
  <si>
    <t>R= Tempo de retorno foi de 4 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</si>
</sst>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Monotype Corsiva"/>
      <family val="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 diagonalDown="1">
      <left style="medium">
        <color theme="1"/>
      </left>
      <right/>
      <top style="medium">
        <color theme="1"/>
      </top>
      <bottom style="medium">
        <color theme="1"/>
      </bottom>
      <diagonal style="medium">
        <color theme="1"/>
      </diagonal>
    </border>
    <border diagonalDown="1">
      <left/>
      <right style="medium">
        <color theme="1"/>
      </right>
      <top style="medium">
        <color theme="1"/>
      </top>
      <bottom style="medium">
        <color theme="1"/>
      </bottom>
      <diagonal style="medium">
        <color theme="1"/>
      </diagonal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8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2" borderId="8" xfId="0" applyNumberFormat="1" applyFill="1" applyBorder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9" fontId="0" fillId="0" borderId="5" xfId="0" applyNumberFormat="1" applyBorder="1"/>
    <xf numFmtId="0" fontId="1" fillId="3" borderId="0" xfId="0" applyFont="1" applyFill="1"/>
    <xf numFmtId="0" fontId="0" fillId="4" borderId="0" xfId="0" applyFill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0" xfId="0" quotePrefix="1" applyNumberFormat="1"/>
    <xf numFmtId="2" fontId="0" fillId="0" borderId="0" xfId="0" applyNumberFormat="1"/>
    <xf numFmtId="2" fontId="0" fillId="2" borderId="0" xfId="0" applyNumberFormat="1" applyFill="1"/>
    <xf numFmtId="164" fontId="0" fillId="0" borderId="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3C3-82CF-49EF-B801-3853A4FE1581}">
  <dimension ref="A1:AE13"/>
  <sheetViews>
    <sheetView showGridLines="0" topLeftCell="B1" workbookViewId="0">
      <selection activeCell="K12" sqref="K12"/>
    </sheetView>
  </sheetViews>
  <sheetFormatPr defaultRowHeight="14.4" x14ac:dyDescent="0.3"/>
  <cols>
    <col min="2" max="2" width="15.5546875" customWidth="1"/>
    <col min="3" max="3" width="11.21875" bestFit="1" customWidth="1"/>
    <col min="4" max="4" width="11.88671875" bestFit="1" customWidth="1"/>
    <col min="5" max="5" width="13.33203125" customWidth="1"/>
  </cols>
  <sheetData>
    <row r="1" spans="1:31" ht="15" thickBot="1" x14ac:dyDescent="0.35">
      <c r="A1" s="1" t="s">
        <v>0</v>
      </c>
      <c r="B1" s="9" t="s">
        <v>1</v>
      </c>
      <c r="C1" s="2" t="s">
        <v>2</v>
      </c>
      <c r="D1" s="9" t="s">
        <v>3</v>
      </c>
      <c r="E1" s="2" t="s">
        <v>4</v>
      </c>
      <c r="K1" t="s">
        <v>6</v>
      </c>
    </row>
    <row r="2" spans="1:31" ht="15" thickBot="1" x14ac:dyDescent="0.35">
      <c r="A2" s="10">
        <v>0</v>
      </c>
      <c r="B2" s="13">
        <v>50000</v>
      </c>
      <c r="C2" s="7" t="s">
        <v>5</v>
      </c>
      <c r="D2" s="7" t="s">
        <v>5</v>
      </c>
      <c r="E2" s="7" t="s">
        <v>5</v>
      </c>
    </row>
    <row r="3" spans="1:31" ht="15" thickBot="1" x14ac:dyDescent="0.35">
      <c r="A3" s="10">
        <v>1</v>
      </c>
      <c r="B3" s="13">
        <f>D3+B2</f>
        <v>51500</v>
      </c>
      <c r="C3" s="12" t="s">
        <v>5</v>
      </c>
      <c r="D3" s="12">
        <f>B2*3%</f>
        <v>1500</v>
      </c>
      <c r="E3" s="12" t="s">
        <v>5</v>
      </c>
      <c r="K3" t="s">
        <v>7</v>
      </c>
    </row>
    <row r="4" spans="1:31" ht="15" thickBot="1" x14ac:dyDescent="0.35">
      <c r="A4" s="10">
        <v>2</v>
      </c>
      <c r="B4" s="13">
        <f>B3+D4+E4</f>
        <v>47007.628909834282</v>
      </c>
      <c r="C4" s="12">
        <f>E4+D4</f>
        <v>-4492.3710901657187</v>
      </c>
      <c r="D4" s="12">
        <f>B3*3%</f>
        <v>1545</v>
      </c>
      <c r="E4" s="12">
        <f>PMT(3%,10,B3)</f>
        <v>-6037.3710901657187</v>
      </c>
      <c r="K4" t="s">
        <v>8</v>
      </c>
    </row>
    <row r="5" spans="1:31" ht="15" thickBot="1" x14ac:dyDescent="0.35">
      <c r="A5" s="3">
        <v>3</v>
      </c>
      <c r="B5" s="13">
        <f t="shared" ref="B5:B13" si="0">B4+D5+E5</f>
        <v>42380.486686963595</v>
      </c>
      <c r="C5" s="12">
        <f t="shared" ref="C5:C13" si="1">E5+D5</f>
        <v>-4627.1422228706906</v>
      </c>
      <c r="D5" s="12">
        <f t="shared" ref="D5:D13" si="2">B4*3%</f>
        <v>1410.2288672950285</v>
      </c>
      <c r="E5" s="12">
        <f t="shared" ref="E5:E13" si="3">E4</f>
        <v>-6037.3710901657187</v>
      </c>
    </row>
    <row r="6" spans="1:31" ht="15" thickBot="1" x14ac:dyDescent="0.35">
      <c r="A6" s="10">
        <v>4</v>
      </c>
      <c r="B6" s="13">
        <f t="shared" si="0"/>
        <v>37614.530197406784</v>
      </c>
      <c r="C6" s="12">
        <f t="shared" si="1"/>
        <v>-4765.956489556811</v>
      </c>
      <c r="D6" s="12">
        <f t="shared" si="2"/>
        <v>1271.4146006089079</v>
      </c>
      <c r="E6" s="12">
        <f t="shared" si="3"/>
        <v>-6037.3710901657187</v>
      </c>
      <c r="K6" s="16" t="s">
        <v>9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" thickBot="1" x14ac:dyDescent="0.35">
      <c r="A7" s="10">
        <v>5</v>
      </c>
      <c r="B7" s="13">
        <f t="shared" si="0"/>
        <v>32705.595013163271</v>
      </c>
      <c r="C7" s="12">
        <f t="shared" si="1"/>
        <v>-4908.9351842435153</v>
      </c>
      <c r="D7" s="12">
        <f t="shared" si="2"/>
        <v>1128.4359059222036</v>
      </c>
      <c r="E7" s="12">
        <f t="shared" si="3"/>
        <v>-6037.3710901657187</v>
      </c>
    </row>
    <row r="8" spans="1:31" ht="15" thickBot="1" x14ac:dyDescent="0.35">
      <c r="A8" s="10">
        <v>6</v>
      </c>
      <c r="B8" s="13">
        <f t="shared" si="0"/>
        <v>27649.391773392454</v>
      </c>
      <c r="C8" s="12">
        <f t="shared" si="1"/>
        <v>-5056.2032397708208</v>
      </c>
      <c r="D8" s="12">
        <f t="shared" si="2"/>
        <v>981.1678503948981</v>
      </c>
      <c r="E8" s="12">
        <f t="shared" si="3"/>
        <v>-6037.3710901657187</v>
      </c>
    </row>
    <row r="9" spans="1:31" ht="15" thickBot="1" x14ac:dyDescent="0.35">
      <c r="A9" s="10">
        <v>7</v>
      </c>
      <c r="B9" s="13">
        <f t="shared" si="0"/>
        <v>22441.502436428509</v>
      </c>
      <c r="C9" s="12">
        <f t="shared" si="1"/>
        <v>-5207.8893369639454</v>
      </c>
      <c r="D9" s="12">
        <f t="shared" si="2"/>
        <v>829.48175320177359</v>
      </c>
      <c r="E9" s="12">
        <f t="shared" si="3"/>
        <v>-6037.3710901657187</v>
      </c>
    </row>
    <row r="10" spans="1:31" ht="15" thickBot="1" x14ac:dyDescent="0.35">
      <c r="A10" s="10">
        <v>8</v>
      </c>
      <c r="B10" s="13">
        <f t="shared" si="0"/>
        <v>17077.376419355645</v>
      </c>
      <c r="C10" s="12">
        <f t="shared" si="1"/>
        <v>-5364.1260170728638</v>
      </c>
      <c r="D10" s="12">
        <f t="shared" si="2"/>
        <v>673.24507309285525</v>
      </c>
      <c r="E10" s="12">
        <f>E9</f>
        <v>-6037.3710901657187</v>
      </c>
    </row>
    <row r="11" spans="1:31" ht="15" thickBot="1" x14ac:dyDescent="0.35">
      <c r="A11" s="10">
        <v>9</v>
      </c>
      <c r="B11" s="13">
        <f t="shared" si="0"/>
        <v>11552.326621770597</v>
      </c>
      <c r="C11" s="12">
        <f t="shared" si="1"/>
        <v>-5525.0497975850494</v>
      </c>
      <c r="D11" s="12">
        <f t="shared" si="2"/>
        <v>512.32129258066936</v>
      </c>
      <c r="E11" s="12">
        <f t="shared" si="3"/>
        <v>-6037.3710901657187</v>
      </c>
    </row>
    <row r="12" spans="1:31" ht="15" thickBot="1" x14ac:dyDescent="0.35">
      <c r="A12" s="10">
        <v>10</v>
      </c>
      <c r="B12" s="13">
        <f t="shared" si="0"/>
        <v>5861.5253302579958</v>
      </c>
      <c r="C12" s="12">
        <f t="shared" si="1"/>
        <v>-5690.801291512601</v>
      </c>
      <c r="D12" s="12">
        <f t="shared" si="2"/>
        <v>346.56979865311791</v>
      </c>
      <c r="E12" s="12">
        <f t="shared" si="3"/>
        <v>-6037.3710901657187</v>
      </c>
    </row>
    <row r="13" spans="1:31" ht="15" thickBot="1" x14ac:dyDescent="0.35">
      <c r="A13" s="10">
        <v>11</v>
      </c>
      <c r="B13" s="14">
        <f t="shared" si="0"/>
        <v>1.7280399333685637E-11</v>
      </c>
      <c r="C13" s="15">
        <f t="shared" si="1"/>
        <v>-5861.5253302579786</v>
      </c>
      <c r="D13" s="15">
        <f t="shared" si="2"/>
        <v>175.84575990773988</v>
      </c>
      <c r="E13" s="15">
        <f t="shared" si="3"/>
        <v>-6037.3710901657187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C1F6-E196-4C63-BAED-F8B5224AF927}">
  <dimension ref="A1:L4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</cols>
  <sheetData>
    <row r="1" spans="1:12" x14ac:dyDescent="0.3">
      <c r="A1" t="s">
        <v>13</v>
      </c>
      <c r="L1" t="s">
        <v>10</v>
      </c>
    </row>
    <row r="2" spans="1:12" x14ac:dyDescent="0.3">
      <c r="A2" t="s">
        <v>13</v>
      </c>
      <c r="L2" t="s">
        <v>11</v>
      </c>
    </row>
    <row r="3" spans="1:12" x14ac:dyDescent="0.3">
      <c r="A3" s="17" t="s">
        <v>14</v>
      </c>
      <c r="L3" t="s">
        <v>12</v>
      </c>
    </row>
    <row r="4" spans="1:12" x14ac:dyDescent="0.3">
      <c r="A4" s="18">
        <f>20000*15.917126</f>
        <v>318342.52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C3EE-4C3D-4BDC-A003-501C36945F78}">
  <dimension ref="B1:J13"/>
  <sheetViews>
    <sheetView workbookViewId="0">
      <selection activeCell="J12" sqref="J12"/>
    </sheetView>
  </sheetViews>
  <sheetFormatPr defaultRowHeight="14.4" x14ac:dyDescent="0.3"/>
  <sheetData>
    <row r="1" spans="2:10" ht="15" thickBot="1" x14ac:dyDescent="0.35">
      <c r="B1" s="19" t="s">
        <v>15</v>
      </c>
      <c r="C1" s="23" t="s">
        <v>16</v>
      </c>
      <c r="D1" s="24"/>
      <c r="E1" s="8" t="s">
        <v>17</v>
      </c>
    </row>
    <row r="2" spans="2:10" ht="15" thickBot="1" x14ac:dyDescent="0.35">
      <c r="B2" s="6">
        <v>0</v>
      </c>
      <c r="C2" s="25">
        <v>-500000</v>
      </c>
      <c r="D2" s="26"/>
      <c r="E2" s="20">
        <v>0.1</v>
      </c>
    </row>
    <row r="3" spans="2:10" ht="15" thickBot="1" x14ac:dyDescent="0.35">
      <c r="B3" s="8">
        <v>1</v>
      </c>
      <c r="C3" s="25">
        <v>100000</v>
      </c>
      <c r="D3" s="26"/>
      <c r="E3" s="7"/>
    </row>
    <row r="4" spans="2:10" ht="15" thickBot="1" x14ac:dyDescent="0.35">
      <c r="B4" s="8">
        <v>2</v>
      </c>
      <c r="C4" s="25">
        <v>521000</v>
      </c>
      <c r="D4" s="26"/>
      <c r="E4" s="7"/>
    </row>
    <row r="5" spans="2:10" ht="15" thickBot="1" x14ac:dyDescent="0.35">
      <c r="B5" s="11"/>
      <c r="C5" s="23"/>
      <c r="D5" s="24"/>
      <c r="E5" s="4"/>
    </row>
    <row r="6" spans="2:10" ht="15" thickBot="1" x14ac:dyDescent="0.35">
      <c r="B6" s="8"/>
      <c r="C6" s="23"/>
      <c r="D6" s="24"/>
      <c r="E6" s="7"/>
    </row>
    <row r="7" spans="2:10" ht="15" thickBot="1" x14ac:dyDescent="0.35">
      <c r="B7" s="8"/>
      <c r="C7" s="23"/>
      <c r="D7" s="24"/>
      <c r="E7" s="7"/>
    </row>
    <row r="8" spans="2:10" ht="15" thickBot="1" x14ac:dyDescent="0.35">
      <c r="B8" s="9"/>
      <c r="C8" s="23"/>
      <c r="D8" s="24"/>
      <c r="E8" s="2"/>
    </row>
    <row r="9" spans="2:10" ht="15" thickBot="1" x14ac:dyDescent="0.35">
      <c r="B9" s="8"/>
      <c r="C9" s="23"/>
      <c r="D9" s="24"/>
      <c r="E9" s="7"/>
      <c r="I9" t="s">
        <v>20</v>
      </c>
      <c r="J9" s="22" t="s">
        <v>21</v>
      </c>
    </row>
    <row r="10" spans="2:10" ht="15" thickBot="1" x14ac:dyDescent="0.35">
      <c r="B10" s="8"/>
      <c r="C10" s="23"/>
      <c r="D10" s="24"/>
      <c r="E10" s="7"/>
      <c r="I10" t="s">
        <v>22</v>
      </c>
      <c r="J10" s="21" t="s">
        <v>23</v>
      </c>
    </row>
    <row r="11" spans="2:10" ht="15" thickBot="1" x14ac:dyDescent="0.35">
      <c r="B11" s="6"/>
      <c r="C11" s="23"/>
      <c r="D11" s="24"/>
      <c r="E11" s="5"/>
    </row>
    <row r="12" spans="2:10" ht="15" thickBot="1" x14ac:dyDescent="0.35">
      <c r="B12" s="6" t="s">
        <v>18</v>
      </c>
      <c r="C12" s="29">
        <f>NPV(E2,C3,C4)+C2</f>
        <v>21487.603305784985</v>
      </c>
      <c r="D12" s="30"/>
      <c r="E12" s="5"/>
    </row>
    <row r="13" spans="2:10" ht="15" thickBot="1" x14ac:dyDescent="0.35">
      <c r="B13" s="6" t="s">
        <v>19</v>
      </c>
      <c r="C13" s="27">
        <f>C12/500000</f>
        <v>4.297520661156997E-2</v>
      </c>
      <c r="D13" s="28"/>
      <c r="E13" s="5"/>
    </row>
  </sheetData>
  <mergeCells count="13">
    <mergeCell ref="C13:D13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F7E7-EF5D-430C-B58B-885EF970C13F}">
  <dimension ref="A1:N3"/>
  <sheetViews>
    <sheetView workbookViewId="0">
      <selection activeCell="A4" sqref="A4"/>
    </sheetView>
  </sheetViews>
  <sheetFormatPr defaultRowHeight="14.4" x14ac:dyDescent="0.3"/>
  <cols>
    <col min="1" max="1" width="14.21875" bestFit="1" customWidth="1"/>
  </cols>
  <sheetData>
    <row r="1" spans="1:14" x14ac:dyDescent="0.3">
      <c r="A1" t="s">
        <v>25</v>
      </c>
      <c r="N1" t="s">
        <v>26</v>
      </c>
    </row>
    <row r="2" spans="1:14" x14ac:dyDescent="0.3">
      <c r="A2" t="s">
        <v>28</v>
      </c>
      <c r="N2" t="s">
        <v>24</v>
      </c>
    </row>
    <row r="3" spans="1:14" x14ac:dyDescent="0.3">
      <c r="A3" s="17">
        <f>15000*8.162237</f>
        <v>122433.55499999999</v>
      </c>
      <c r="N3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F503-3144-4413-9AE5-2FD33204387A}">
  <dimension ref="A1:P10"/>
  <sheetViews>
    <sheetView showGridLines="0" showRowColHeaders="0" tabSelected="1" workbookViewId="0">
      <selection activeCell="N12" sqref="N12"/>
    </sheetView>
  </sheetViews>
  <sheetFormatPr defaultRowHeight="14.4" x14ac:dyDescent="0.3"/>
  <cols>
    <col min="6" max="6" width="10.5546875" bestFit="1" customWidth="1"/>
    <col min="11" max="11" width="10.5546875" bestFit="1" customWidth="1"/>
    <col min="14" max="14" width="12.5546875" bestFit="1" customWidth="1"/>
    <col min="15" max="15" width="11.5546875" bestFit="1" customWidth="1"/>
  </cols>
  <sheetData>
    <row r="1" spans="1:16" ht="15" thickBot="1" x14ac:dyDescent="0.35">
      <c r="A1" s="8" t="s">
        <v>29</v>
      </c>
      <c r="B1" s="31" t="s">
        <v>30</v>
      </c>
      <c r="C1" s="24"/>
      <c r="D1" s="31" t="s">
        <v>31</v>
      </c>
      <c r="E1" s="24"/>
      <c r="F1" s="31" t="s">
        <v>32</v>
      </c>
      <c r="G1" s="24"/>
      <c r="H1" s="54" t="s">
        <v>36</v>
      </c>
      <c r="I1" s="55"/>
      <c r="J1" s="51" t="s">
        <v>33</v>
      </c>
      <c r="K1" s="50" t="s">
        <v>34</v>
      </c>
      <c r="M1" t="s">
        <v>37</v>
      </c>
    </row>
    <row r="2" spans="1:16" ht="15" thickBot="1" x14ac:dyDescent="0.35">
      <c r="A2" s="19">
        <v>1</v>
      </c>
      <c r="B2" s="33">
        <v>1500</v>
      </c>
      <c r="C2" s="34"/>
      <c r="D2" s="33">
        <v>2600</v>
      </c>
      <c r="E2" s="34"/>
      <c r="F2" s="38">
        <f>K2</f>
        <v>956.52173913043487</v>
      </c>
      <c r="G2" s="24"/>
      <c r="H2" s="45">
        <v>-5000</v>
      </c>
      <c r="I2" s="32"/>
      <c r="J2" s="41" t="s">
        <v>33</v>
      </c>
      <c r="K2" s="48">
        <f>1100/(1+0.15)^1</f>
        <v>956.52173913043487</v>
      </c>
      <c r="N2" t="s">
        <v>38</v>
      </c>
    </row>
    <row r="3" spans="1:16" ht="15" thickBot="1" x14ac:dyDescent="0.35">
      <c r="A3" s="19">
        <v>2</v>
      </c>
      <c r="B3" s="33">
        <v>1700</v>
      </c>
      <c r="C3" s="34"/>
      <c r="D3" s="33">
        <v>3400</v>
      </c>
      <c r="E3" s="34"/>
      <c r="F3" s="38">
        <f>K3</f>
        <v>1285.4442344045372</v>
      </c>
      <c r="G3" s="24"/>
      <c r="H3" s="25">
        <f>H2+F2</f>
        <v>-4043.478260869565</v>
      </c>
      <c r="I3" s="31"/>
      <c r="J3" s="51" t="s">
        <v>33</v>
      </c>
      <c r="K3" s="46">
        <f>1700/(1+0.15)^2</f>
        <v>1285.4442344045372</v>
      </c>
      <c r="M3" s="17"/>
      <c r="N3" s="17">
        <v>2958.82</v>
      </c>
      <c r="O3" s="56" t="s">
        <v>40</v>
      </c>
      <c r="P3" s="17" t="s">
        <v>39</v>
      </c>
    </row>
    <row r="4" spans="1:16" ht="15" thickBot="1" x14ac:dyDescent="0.35">
      <c r="A4" s="39">
        <v>3</v>
      </c>
      <c r="B4" s="35">
        <v>1000</v>
      </c>
      <c r="C4" s="36"/>
      <c r="D4" s="35">
        <v>5500</v>
      </c>
      <c r="E4" s="36"/>
      <c r="F4" s="38">
        <f t="shared" ref="F3:F6" si="0">K4</f>
        <v>2958.8230459439478</v>
      </c>
      <c r="G4" s="24"/>
      <c r="H4" s="25">
        <f t="shared" ref="H4:H6" si="1">H3+F3</f>
        <v>-2758.0340264650276</v>
      </c>
      <c r="I4" s="24"/>
      <c r="J4" s="52" t="s">
        <v>33</v>
      </c>
      <c r="K4" s="49">
        <f>4500/(1+0.15)^3</f>
        <v>2958.8230459439478</v>
      </c>
      <c r="M4" s="17"/>
      <c r="N4" s="17">
        <v>2758.03</v>
      </c>
      <c r="O4" s="17" t="s">
        <v>40</v>
      </c>
      <c r="P4" s="17" t="s">
        <v>41</v>
      </c>
    </row>
    <row r="5" spans="1:16" ht="15" thickBot="1" x14ac:dyDescent="0.35">
      <c r="A5" s="19">
        <v>4</v>
      </c>
      <c r="B5" s="33">
        <v>2200</v>
      </c>
      <c r="C5" s="34"/>
      <c r="D5" s="33">
        <v>3200</v>
      </c>
      <c r="E5" s="34"/>
      <c r="F5" s="38">
        <f t="shared" si="0"/>
        <v>571.7532455930334</v>
      </c>
      <c r="G5" s="24"/>
      <c r="H5" s="59">
        <f>H4+F4</f>
        <v>200.78901947892018</v>
      </c>
      <c r="I5" s="44"/>
      <c r="J5" s="53" t="s">
        <v>33</v>
      </c>
      <c r="K5" s="48">
        <f>1000/(1+0.15)^4</f>
        <v>571.7532455930334</v>
      </c>
      <c r="M5" s="17"/>
      <c r="N5" s="17"/>
      <c r="O5" s="17"/>
      <c r="P5" s="17"/>
    </row>
    <row r="6" spans="1:16" ht="15" thickBot="1" x14ac:dyDescent="0.35">
      <c r="A6" s="40">
        <v>5</v>
      </c>
      <c r="B6" s="37">
        <v>3200</v>
      </c>
      <c r="C6" s="34"/>
      <c r="D6" s="37">
        <v>3900</v>
      </c>
      <c r="E6" s="34"/>
      <c r="F6" s="25">
        <f t="shared" si="0"/>
        <v>348.02371470880291</v>
      </c>
      <c r="G6" s="60"/>
      <c r="H6" s="59"/>
      <c r="I6" s="44"/>
      <c r="J6" s="53" t="s">
        <v>33</v>
      </c>
      <c r="K6" s="48">
        <f>700/(1+0.15)^5</f>
        <v>348.02371470880291</v>
      </c>
      <c r="M6" s="57"/>
      <c r="N6" s="57" t="s">
        <v>44</v>
      </c>
      <c r="O6" s="57" t="s">
        <v>42</v>
      </c>
      <c r="P6" s="17"/>
    </row>
    <row r="7" spans="1:16" ht="15" thickBot="1" x14ac:dyDescent="0.35">
      <c r="A7" s="8" t="s">
        <v>35</v>
      </c>
      <c r="B7" s="42"/>
      <c r="C7" s="43"/>
      <c r="D7" s="42"/>
      <c r="E7" s="43"/>
      <c r="F7" s="25">
        <f>SUM(F2:G6)</f>
        <v>6120.5659797807557</v>
      </c>
      <c r="G7" s="61"/>
      <c r="H7" s="62"/>
      <c r="I7" s="63"/>
      <c r="J7" s="53"/>
      <c r="K7" s="47"/>
      <c r="M7" s="57"/>
      <c r="N7" s="57" t="s">
        <v>44</v>
      </c>
      <c r="O7" s="57">
        <f>2758.03*13</f>
        <v>35854.39</v>
      </c>
      <c r="P7" s="17"/>
    </row>
    <row r="8" spans="1:16" x14ac:dyDescent="0.3">
      <c r="E8" s="41"/>
      <c r="M8" s="57"/>
      <c r="N8" s="57" t="s">
        <v>43</v>
      </c>
      <c r="O8" s="58">
        <f>35854.39/2958.82</f>
        <v>12.117800339324459</v>
      </c>
      <c r="P8" s="17"/>
    </row>
    <row r="9" spans="1:16" x14ac:dyDescent="0.3">
      <c r="M9" s="17"/>
      <c r="N9" s="17"/>
      <c r="O9" s="17"/>
      <c r="P9" s="17"/>
    </row>
    <row r="10" spans="1:16" x14ac:dyDescent="0.3">
      <c r="N10" s="64" t="s">
        <v>45</v>
      </c>
      <c r="O10" s="64"/>
      <c r="P10" s="64"/>
    </row>
  </sheetData>
  <mergeCells count="29">
    <mergeCell ref="H6:I6"/>
    <mergeCell ref="H7:I7"/>
    <mergeCell ref="N10:P10"/>
    <mergeCell ref="H1:I1"/>
    <mergeCell ref="H2:I2"/>
    <mergeCell ref="H3:I3"/>
    <mergeCell ref="H4:I4"/>
    <mergeCell ref="H5:I5"/>
    <mergeCell ref="B1:C1"/>
    <mergeCell ref="D1:E1"/>
    <mergeCell ref="F1:G1"/>
    <mergeCell ref="F7:G7"/>
    <mergeCell ref="D7:E7"/>
    <mergeCell ref="B7:C7"/>
    <mergeCell ref="D2:E2"/>
    <mergeCell ref="D3:E3"/>
    <mergeCell ref="D4:E4"/>
    <mergeCell ref="D5:E5"/>
    <mergeCell ref="D6:E6"/>
    <mergeCell ref="B2:C2"/>
    <mergeCell ref="B3:C3"/>
    <mergeCell ref="B4:C4"/>
    <mergeCell ref="B5:C5"/>
    <mergeCell ref="B6:C6"/>
    <mergeCell ref="F2:G2"/>
    <mergeCell ref="F3:G3"/>
    <mergeCell ref="F4:G4"/>
    <mergeCell ref="F5:G5"/>
    <mergeCell ref="F6:G6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</dc:creator>
  <cp:lastModifiedBy>Júlio</cp:lastModifiedBy>
  <dcterms:created xsi:type="dcterms:W3CDTF">2022-01-03T18:01:12Z</dcterms:created>
  <dcterms:modified xsi:type="dcterms:W3CDTF">2022-01-04T23:31:12Z</dcterms:modified>
</cp:coreProperties>
</file>