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3B9F6F5-9B3F-4612-B170-5C83143BA514}" xr6:coauthVersionLast="47" xr6:coauthVersionMax="47" xr10:uidLastSave="{00000000-0000-0000-0000-000000000000}"/>
  <bookViews>
    <workbookView xWindow="-120" yWindow="-120" windowWidth="21840" windowHeight="13020" tabRatio="0" xr2:uid="{3AABB871-E8F7-45CA-B379-89B21FAA8C93}"/>
  </bookViews>
  <sheets>
    <sheet name="Tabela" sheetId="1" r:id="rId1"/>
    <sheet name="Chave" sheetId="3" r:id="rId2"/>
    <sheet name="Tipos de FII" sheetId="2" r:id="rId3"/>
  </sheets>
  <definedNames>
    <definedName name="aporte">Tabela!$D$13</definedName>
    <definedName name="patrimonio">Tabela!$D$16</definedName>
    <definedName name="qtd_anos">Tabela!$D$14</definedName>
    <definedName name="rendimento_carteira">Tabela!$D$9</definedName>
    <definedName name="salario">Tabela!$D$8</definedName>
    <definedName name="sugestao_investimento">Tabela!$D$10</definedName>
    <definedName name="taxa_mensal">Tabela!$D$15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C20" i="1"/>
  <c r="D20" i="1" s="1"/>
  <c r="C31" i="1"/>
  <c r="C32" i="1"/>
  <c r="C33" i="1"/>
  <c r="C34" i="1"/>
  <c r="C35" i="1"/>
  <c r="C30" i="1"/>
  <c r="H6" i="3"/>
  <c r="A9" i="3"/>
  <c r="A10" i="3"/>
  <c r="A11" i="3"/>
  <c r="A12" i="3"/>
  <c r="A13" i="3"/>
  <c r="A14" i="3"/>
  <c r="A15" i="3"/>
  <c r="A16" i="3"/>
  <c r="A17" i="3"/>
  <c r="A18" i="3"/>
  <c r="A19" i="3"/>
  <c r="A20" i="3"/>
  <c r="A4" i="3"/>
  <c r="A5" i="3"/>
  <c r="A6" i="3"/>
  <c r="A7" i="3"/>
  <c r="A8" i="3"/>
  <c r="A3" i="3"/>
  <c r="C27" i="1"/>
  <c r="D10" i="1"/>
  <c r="C21" i="1"/>
  <c r="D21" i="1" s="1"/>
  <c r="C22" i="1"/>
  <c r="D22" i="1" s="1"/>
  <c r="C23" i="1"/>
  <c r="D23" i="1" s="1"/>
  <c r="C24" i="1"/>
  <c r="D24" i="1" s="1"/>
  <c r="D30" i="1" l="1"/>
  <c r="D35" i="1"/>
  <c r="D34" i="1"/>
  <c r="D32" i="1"/>
  <c r="D33" i="1"/>
  <c r="D31" i="1"/>
  <c r="D36" i="1" s="1"/>
</calcChain>
</file>

<file path=xl/sharedStrings.xml><?xml version="1.0" encoding="utf-8"?>
<sst xmlns="http://schemas.openxmlformats.org/spreadsheetml/2006/main" count="98" uniqueCount="63">
  <si>
    <t>Quanto investir por mês?</t>
  </si>
  <si>
    <t>Por quantos anos?</t>
  </si>
  <si>
    <t>Taxa de rendimento mensal?</t>
  </si>
  <si>
    <t>Patrimônio acumulado?</t>
  </si>
  <si>
    <t>Dividendos mensais?</t>
  </si>
  <si>
    <t>INVESTIMENTO MENSAL</t>
  </si>
  <si>
    <t>Quanto em 5 anos?</t>
  </si>
  <si>
    <t>Quanto em 2 anos?</t>
  </si>
  <si>
    <t>Quanto em 10 anos?</t>
  </si>
  <si>
    <t>Quanto em 20 anos?</t>
  </si>
  <si>
    <t>CENÁRIOS</t>
  </si>
  <si>
    <t>Quanto em 30 anos?</t>
  </si>
  <si>
    <t>DIVIDENDO</t>
  </si>
  <si>
    <t>CONFIGURAÇÕES</t>
  </si>
  <si>
    <t>Salário</t>
  </si>
  <si>
    <t>Rendimento Carteira</t>
  </si>
  <si>
    <t>Sugestão de Investimento</t>
  </si>
  <si>
    <t>Tipo de FII</t>
  </si>
  <si>
    <t>FII de Tijolo</t>
  </si>
  <si>
    <t>Investem diretamente em imóveis físicos com o objetivo de geração de renda com aluguel</t>
  </si>
  <si>
    <t>Investem em títulos e valores mobiliários ligados ao setor imobiliário</t>
  </si>
  <si>
    <t>Combina ativos de tijolo e de papel, buscando diversificação e maior flexibilidade</t>
  </si>
  <si>
    <t>Focados na construção ou incorporação de imóveis para posterior venda ou locação</t>
  </si>
  <si>
    <t>Investe em cotas de outros FIIs. Funcionando como um fundo de fundos</t>
  </si>
  <si>
    <t xml:space="preserve">FII de Papel </t>
  </si>
  <si>
    <t>FII Híbrido</t>
  </si>
  <si>
    <t>FII de Desenvolvimento</t>
  </si>
  <si>
    <t>FII de Fundos (FOF)</t>
  </si>
  <si>
    <t>Descrição</t>
  </si>
  <si>
    <t>Exemplos de ativos</t>
  </si>
  <si>
    <t>Shoppings, galpões logísticos, escritórios, hospitais</t>
  </si>
  <si>
    <t>FII de Agências Bancárias</t>
  </si>
  <si>
    <t>Investe em imóveis alugados para instituições financeiras</t>
  </si>
  <si>
    <t>Agências do Banco do Brasik</t>
  </si>
  <si>
    <t>CRIs (Certificados de Recebíveis Imobiliários), LCIs, cotas de outros FIIs</t>
  </si>
  <si>
    <t>Combinação de imóveis e CRIs, por exemplo</t>
  </si>
  <si>
    <t>Loteamentos, prédios residenciais/comerciais em construção</t>
  </si>
  <si>
    <t>Carteiras diversificadas de FIIs</t>
  </si>
  <si>
    <t>Hotéis, resorts</t>
  </si>
  <si>
    <t>Focado em imóveis do setor hoteleiro e de turismo</t>
  </si>
  <si>
    <t>FII de Hospitalidade</t>
  </si>
  <si>
    <t>FII Logístico/Industrial</t>
  </si>
  <si>
    <t>Especializados em imóveis voltados a armazenamento, distribuição e produção</t>
  </si>
  <si>
    <t>Centros de distribuição, galpões industriais</t>
  </si>
  <si>
    <t>Perfil</t>
  </si>
  <si>
    <t>Agressivo</t>
  </si>
  <si>
    <t>Conservador</t>
  </si>
  <si>
    <t>PERFIL</t>
  </si>
  <si>
    <t>VALOR A SER INVESTIDO POR MÊS</t>
  </si>
  <si>
    <t>TIPO DE FII</t>
  </si>
  <si>
    <t>Percentual Sugerido</t>
  </si>
  <si>
    <t>Valores</t>
  </si>
  <si>
    <t>PAPEL</t>
  </si>
  <si>
    <t>TIJOLO</t>
  </si>
  <si>
    <t>DESENVOLVIMENTO</t>
  </si>
  <si>
    <t>FOFs</t>
  </si>
  <si>
    <t>HÍBRIDOs</t>
  </si>
  <si>
    <t>HOTELARIAS</t>
  </si>
  <si>
    <t>Tipos de FII</t>
  </si>
  <si>
    <t>%</t>
  </si>
  <si>
    <t>Moderado</t>
  </si>
  <si>
    <t>Chave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</si>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</sst>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6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Poppins Medium"/>
    </font>
    <font>
      <sz val="11"/>
      <color theme="1"/>
      <name val="Poppins"/>
    </font>
    <font>
      <sz val="10"/>
      <color theme="1"/>
      <name val="Poppins"/>
    </font>
    <font>
      <sz val="10"/>
      <color theme="1"/>
      <name val="Poppins Medium"/>
    </font>
    <font>
      <sz val="11"/>
      <color theme="0"/>
      <name val="Poppins ExtraBold"/>
    </font>
    <font>
      <sz val="11"/>
      <color theme="1"/>
      <name val="Poppins ExtraBold"/>
    </font>
    <font>
      <sz val="9"/>
      <color theme="1"/>
      <name val="Poppins ExtraBold"/>
    </font>
    <font>
      <b/>
      <sz val="10"/>
      <color theme="1"/>
      <name val="Poppins SemiBold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55">
    <border>
      <left/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 style="medium">
        <color theme="0" tint="-4.9989318521683403E-2"/>
      </bottom>
      <diagonal/>
    </border>
    <border>
      <left/>
      <right style="medium">
        <color theme="0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0" tint="-4.9989318521683403E-2"/>
      </bottom>
      <diagonal/>
    </border>
    <border>
      <left/>
      <right style="medium">
        <color theme="1"/>
      </right>
      <top style="medium">
        <color theme="1"/>
      </top>
      <bottom style="medium">
        <color theme="0" tint="-4.9989318521683403E-2"/>
      </bottom>
      <diagonal/>
    </border>
    <border>
      <left style="medium">
        <color theme="1"/>
      </left>
      <right style="medium">
        <color theme="0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1"/>
      </right>
      <top/>
      <bottom style="medium">
        <color theme="0" tint="-4.9989318521683403E-2"/>
      </bottom>
      <diagonal/>
    </border>
    <border>
      <left style="medium">
        <color theme="1"/>
      </left>
      <right style="medium">
        <color theme="0"/>
      </right>
      <top style="medium">
        <color theme="0" tint="-4.9989318521683403E-2"/>
      </top>
      <bottom style="medium">
        <color theme="1"/>
      </bottom>
      <diagonal/>
    </border>
    <border>
      <left/>
      <right style="medium">
        <color theme="0"/>
      </right>
      <top style="medium">
        <color theme="0" tint="-4.9989318521683403E-2"/>
      </top>
      <bottom style="medium">
        <color theme="1"/>
      </bottom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 style="medium">
        <color theme="1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1"/>
      </right>
      <top style="medium">
        <color theme="0" tint="-0.249977111117893"/>
      </top>
      <bottom style="medium">
        <color theme="1"/>
      </bottom>
      <diagonal/>
    </border>
    <border>
      <left style="medium">
        <color theme="0" tint="-0.249977111117893"/>
      </left>
      <right style="medium">
        <color theme="1"/>
      </right>
      <top/>
      <bottom style="medium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 style="medium">
        <color theme="0" tint="-0.249977111117893"/>
      </bottom>
      <diagonal/>
    </border>
    <border>
      <left/>
      <right style="medium">
        <color theme="1"/>
      </right>
      <top style="medium">
        <color theme="1"/>
      </top>
      <bottom style="medium">
        <color theme="0" tint="-0.249977111117893"/>
      </bottom>
      <diagonal/>
    </border>
    <border>
      <left style="medium">
        <color theme="1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1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1"/>
      </left>
      <right/>
      <top/>
      <bottom style="medium">
        <color theme="0" tint="-0.249977111117893"/>
      </bottom>
      <diagonal/>
    </border>
    <border>
      <left/>
      <right style="medium">
        <color theme="1"/>
      </right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 style="medium">
        <color theme="1"/>
      </right>
      <top style="medium">
        <color theme="0" tint="-0.249977111117893"/>
      </top>
      <bottom style="medium">
        <color theme="1"/>
      </bottom>
      <diagonal/>
    </border>
    <border>
      <left/>
      <right style="medium">
        <color theme="0" tint="-0.249977111117893"/>
      </right>
      <top style="medium">
        <color theme="1"/>
      </top>
      <bottom style="medium">
        <color theme="0" tint="-0.249977111117893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1"/>
      </left>
      <right style="medium">
        <color theme="2" tint="-0.24994659260841701"/>
      </right>
      <top style="medium">
        <color theme="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1"/>
      </right>
      <top style="medium">
        <color theme="1"/>
      </top>
      <bottom style="medium">
        <color theme="2" tint="-0.24994659260841701"/>
      </bottom>
      <diagonal/>
    </border>
    <border>
      <left style="medium">
        <color theme="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1"/>
      </left>
      <right style="medium">
        <color theme="2" tint="-0.24994659260841701"/>
      </right>
      <top style="medium">
        <color theme="2" tint="-0.24994659260841701"/>
      </top>
      <bottom style="medium">
        <color theme="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1"/>
      </bottom>
      <diagonal/>
    </border>
    <border>
      <left style="medium">
        <color theme="2" tint="-0.24994659260841701"/>
      </left>
      <right style="medium">
        <color theme="1"/>
      </right>
      <top style="medium">
        <color theme="2" tint="-0.2499465926084170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2" tint="-9.9978637043366805E-2"/>
      </bottom>
      <diagonal/>
    </border>
    <border>
      <left/>
      <right/>
      <top style="medium">
        <color theme="1"/>
      </top>
      <bottom style="medium">
        <color theme="2" tint="-9.9978637043366805E-2"/>
      </bottom>
      <diagonal/>
    </border>
    <border>
      <left/>
      <right style="medium">
        <color theme="1"/>
      </right>
      <top style="medium">
        <color theme="1"/>
      </top>
      <bottom style="medium">
        <color theme="2" tint="-9.9978637043366805E-2"/>
      </bottom>
      <diagonal/>
    </border>
    <border>
      <left style="medium">
        <color theme="1"/>
      </left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1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1"/>
      </left>
      <right/>
      <top/>
      <bottom style="medium">
        <color theme="2" tint="-9.9978637043366805E-2"/>
      </bottom>
      <diagonal/>
    </border>
    <border>
      <left/>
      <right/>
      <top/>
      <bottom style="medium">
        <color theme="2" tint="-9.9978637043366805E-2"/>
      </bottom>
      <diagonal/>
    </border>
    <border>
      <left/>
      <right style="medium">
        <color theme="1"/>
      </right>
      <top/>
      <bottom style="medium">
        <color theme="2" tint="-9.9978637043366805E-2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112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8" fillId="0" borderId="0" xfId="0" applyFont="1" applyFill="1" applyBorder="1"/>
    <xf numFmtId="8" fontId="5" fillId="0" borderId="0" xfId="0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0" fillId="0" borderId="13" xfId="0" applyBorder="1"/>
    <xf numFmtId="0" fontId="9" fillId="5" borderId="4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66" fontId="0" fillId="0" borderId="0" xfId="0" applyNumberFormat="1"/>
    <xf numFmtId="0" fontId="11" fillId="6" borderId="7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7" fillId="0" borderId="14" xfId="0" applyFont="1" applyBorder="1" applyAlignment="1">
      <alignment horizontal="center"/>
    </xf>
    <xf numFmtId="0" fontId="7" fillId="7" borderId="15" xfId="0" applyFont="1" applyFill="1" applyBorder="1" applyAlignment="1">
      <alignment horizontal="center"/>
    </xf>
    <xf numFmtId="0" fontId="9" fillId="6" borderId="6" xfId="0" applyFont="1" applyFill="1" applyBorder="1" applyAlignment="1">
      <alignment vertical="center"/>
    </xf>
    <xf numFmtId="0" fontId="9" fillId="6" borderId="10" xfId="0" applyFont="1" applyFill="1" applyBorder="1" applyAlignment="1">
      <alignment vertical="center"/>
    </xf>
    <xf numFmtId="0" fontId="7" fillId="7" borderId="24" xfId="0" applyFont="1" applyFill="1" applyBorder="1" applyAlignment="1">
      <alignment horizontal="center"/>
    </xf>
    <xf numFmtId="0" fontId="7" fillId="7" borderId="25" xfId="0" applyFont="1" applyFill="1" applyBorder="1" applyAlignment="1">
      <alignment horizontal="center"/>
    </xf>
    <xf numFmtId="166" fontId="7" fillId="0" borderId="26" xfId="0" applyNumberFormat="1" applyFont="1" applyBorder="1" applyAlignment="1">
      <alignment horizontal="center"/>
    </xf>
    <xf numFmtId="9" fontId="7" fillId="0" borderId="27" xfId="0" applyNumberFormat="1" applyFont="1" applyBorder="1" applyAlignment="1">
      <alignment horizontal="center"/>
    </xf>
    <xf numFmtId="166" fontId="7" fillId="0" borderId="27" xfId="0" applyNumberFormat="1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10" fontId="7" fillId="0" borderId="1" xfId="0" applyNumberFormat="1" applyFont="1" applyBorder="1" applyAlignment="1">
      <alignment horizontal="center" vertical="center"/>
    </xf>
    <xf numFmtId="0" fontId="7" fillId="0" borderId="30" xfId="0" applyFont="1" applyBorder="1" applyAlignment="1">
      <alignment horizontal="center"/>
    </xf>
    <xf numFmtId="0" fontId="7" fillId="7" borderId="32" xfId="0" applyFont="1" applyFill="1" applyBorder="1" applyAlignment="1">
      <alignment horizontal="center"/>
    </xf>
    <xf numFmtId="0" fontId="7" fillId="7" borderId="34" xfId="0" applyFont="1" applyFill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166" fontId="7" fillId="0" borderId="29" xfId="1" applyNumberFormat="1" applyFont="1" applyBorder="1" applyAlignment="1">
      <alignment horizontal="center" vertical="center"/>
    </xf>
    <xf numFmtId="0" fontId="7" fillId="0" borderId="33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7" borderId="30" xfId="0" applyFont="1" applyFill="1" applyBorder="1" applyAlignment="1">
      <alignment horizontal="center"/>
    </xf>
    <xf numFmtId="0" fontId="8" fillId="7" borderId="25" xfId="0" applyFont="1" applyFill="1" applyBorder="1" applyAlignment="1">
      <alignment horizontal="center"/>
    </xf>
    <xf numFmtId="8" fontId="5" fillId="7" borderId="31" xfId="0" applyNumberFormat="1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/>
    </xf>
    <xf numFmtId="0" fontId="8" fillId="7" borderId="24" xfId="0" applyFont="1" applyFill="1" applyBorder="1" applyAlignment="1">
      <alignment horizontal="center"/>
    </xf>
    <xf numFmtId="8" fontId="5" fillId="7" borderId="35" xfId="0" applyNumberFormat="1" applyFont="1" applyFill="1" applyBorder="1" applyAlignment="1">
      <alignment horizontal="center"/>
    </xf>
    <xf numFmtId="0" fontId="7" fillId="7" borderId="17" xfId="0" applyFont="1" applyFill="1" applyBorder="1"/>
    <xf numFmtId="8" fontId="7" fillId="7" borderId="11" xfId="0" applyNumberFormat="1" applyFont="1" applyFill="1" applyBorder="1" applyAlignment="1">
      <alignment horizontal="center"/>
    </xf>
    <xf numFmtId="8" fontId="7" fillId="7" borderId="18" xfId="0" applyNumberFormat="1" applyFont="1" applyFill="1" applyBorder="1"/>
    <xf numFmtId="0" fontId="7" fillId="7" borderId="19" xfId="0" applyFont="1" applyFill="1" applyBorder="1"/>
    <xf numFmtId="8" fontId="7" fillId="7" borderId="12" xfId="0" applyNumberFormat="1" applyFont="1" applyFill="1" applyBorder="1" applyAlignment="1">
      <alignment horizontal="center"/>
    </xf>
    <xf numFmtId="8" fontId="7" fillId="7" borderId="20" xfId="0" applyNumberFormat="1" applyFont="1" applyFill="1" applyBorder="1"/>
    <xf numFmtId="0" fontId="7" fillId="7" borderId="21" xfId="0" applyFont="1" applyFill="1" applyBorder="1"/>
    <xf numFmtId="8" fontId="7" fillId="7" borderId="22" xfId="0" applyNumberFormat="1" applyFont="1" applyFill="1" applyBorder="1" applyAlignment="1">
      <alignment horizontal="center"/>
    </xf>
    <xf numFmtId="8" fontId="7" fillId="7" borderId="16" xfId="0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0" fillId="8" borderId="7" xfId="0" applyFont="1" applyFill="1" applyBorder="1" applyAlignment="1">
      <alignment wrapText="1"/>
    </xf>
    <xf numFmtId="0" fontId="7" fillId="9" borderId="37" xfId="0" applyFont="1" applyFill="1" applyBorder="1" applyAlignment="1">
      <alignment horizontal="left" vertical="center" wrapText="1"/>
    </xf>
    <xf numFmtId="0" fontId="8" fillId="9" borderId="38" xfId="0" applyFont="1" applyFill="1" applyBorder="1" applyAlignment="1">
      <alignment horizontal="left" vertical="center"/>
    </xf>
    <xf numFmtId="0" fontId="7" fillId="9" borderId="39" xfId="0" applyFont="1" applyFill="1" applyBorder="1" applyAlignment="1">
      <alignment horizontal="left" vertical="center" wrapText="1"/>
    </xf>
    <xf numFmtId="0" fontId="7" fillId="9" borderId="40" xfId="0" applyFont="1" applyFill="1" applyBorder="1" applyAlignment="1">
      <alignment horizontal="left" vertical="center" wrapText="1"/>
    </xf>
    <xf numFmtId="0" fontId="8" fillId="9" borderId="41" xfId="0" applyFont="1" applyFill="1" applyBorder="1" applyAlignment="1">
      <alignment horizontal="left" vertical="center"/>
    </xf>
    <xf numFmtId="0" fontId="7" fillId="9" borderId="42" xfId="0" applyFont="1" applyFill="1" applyBorder="1" applyAlignment="1">
      <alignment horizontal="left" vertical="center" wrapText="1"/>
    </xf>
    <xf numFmtId="0" fontId="8" fillId="9" borderId="43" xfId="0" applyFont="1" applyFill="1" applyBorder="1" applyAlignment="1">
      <alignment horizontal="left" vertical="center"/>
    </xf>
    <xf numFmtId="0" fontId="7" fillId="9" borderId="44" xfId="0" applyFont="1" applyFill="1" applyBorder="1" applyAlignment="1">
      <alignment horizontal="left" vertical="center" wrapText="1"/>
    </xf>
    <xf numFmtId="0" fontId="7" fillId="9" borderId="45" xfId="0" applyFont="1" applyFill="1" applyBorder="1" applyAlignment="1">
      <alignment horizontal="left" vertical="center" wrapText="1"/>
    </xf>
    <xf numFmtId="0" fontId="10" fillId="8" borderId="5" xfId="0" applyFont="1" applyFill="1" applyBorder="1"/>
    <xf numFmtId="0" fontId="10" fillId="8" borderId="3" xfId="0" applyFont="1" applyFill="1" applyBorder="1"/>
    <xf numFmtId="0" fontId="0" fillId="10" borderId="0" xfId="0" applyFill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10" borderId="0" xfId="0" applyFill="1" applyAlignment="1">
      <alignment vertical="center"/>
    </xf>
    <xf numFmtId="0" fontId="12" fillId="10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/>
    </xf>
    <xf numFmtId="166" fontId="3" fillId="10" borderId="0" xfId="0" applyNumberFormat="1" applyFont="1" applyFill="1"/>
    <xf numFmtId="0" fontId="2" fillId="2" borderId="0" xfId="3"/>
    <xf numFmtId="9" fontId="0" fillId="0" borderId="0" xfId="2" applyFont="1"/>
    <xf numFmtId="0" fontId="6" fillId="9" borderId="8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9" borderId="15" xfId="0" applyFont="1" applyFill="1" applyBorder="1"/>
    <xf numFmtId="9" fontId="6" fillId="9" borderId="16" xfId="0" applyNumberFormat="1" applyFont="1" applyFill="1" applyBorder="1" applyAlignment="1">
      <alignment horizontal="center" vertical="center"/>
    </xf>
    <xf numFmtId="0" fontId="6" fillId="12" borderId="15" xfId="0" applyFont="1" applyFill="1" applyBorder="1"/>
    <xf numFmtId="9" fontId="6" fillId="12" borderId="16" xfId="0" applyNumberFormat="1" applyFont="1" applyFill="1" applyBorder="1" applyAlignment="1">
      <alignment horizontal="center"/>
    </xf>
    <xf numFmtId="0" fontId="6" fillId="13" borderId="15" xfId="0" applyFont="1" applyFill="1" applyBorder="1"/>
    <xf numFmtId="0" fontId="6" fillId="13" borderId="8" xfId="0" applyFont="1" applyFill="1" applyBorder="1" applyAlignment="1">
      <alignment horizontal="center" vertical="center"/>
    </xf>
    <xf numFmtId="9" fontId="6" fillId="13" borderId="16" xfId="0" applyNumberFormat="1" applyFont="1" applyFill="1" applyBorder="1" applyAlignment="1">
      <alignment horizontal="center"/>
    </xf>
    <xf numFmtId="0" fontId="9" fillId="11" borderId="4" xfId="0" applyFont="1" applyFill="1" applyBorder="1"/>
    <xf numFmtId="0" fontId="9" fillId="11" borderId="9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6" fillId="9" borderId="46" xfId="0" applyFont="1" applyFill="1" applyBorder="1"/>
    <xf numFmtId="0" fontId="6" fillId="9" borderId="47" xfId="0" applyFont="1" applyFill="1" applyBorder="1" applyAlignment="1">
      <alignment horizontal="center" vertical="center"/>
    </xf>
    <xf numFmtId="9" fontId="6" fillId="9" borderId="48" xfId="0" applyNumberFormat="1" applyFont="1" applyFill="1" applyBorder="1" applyAlignment="1">
      <alignment horizontal="center" vertical="center"/>
    </xf>
    <xf numFmtId="0" fontId="6" fillId="9" borderId="49" xfId="0" applyFont="1" applyFill="1" applyBorder="1"/>
    <xf numFmtId="0" fontId="6" fillId="9" borderId="50" xfId="0" applyFont="1" applyFill="1" applyBorder="1" applyAlignment="1">
      <alignment horizontal="center" vertical="center"/>
    </xf>
    <xf numFmtId="9" fontId="6" fillId="9" borderId="51" xfId="0" applyNumberFormat="1" applyFont="1" applyFill="1" applyBorder="1" applyAlignment="1">
      <alignment horizontal="center" vertical="center"/>
    </xf>
    <xf numFmtId="0" fontId="6" fillId="13" borderId="52" xfId="0" applyFont="1" applyFill="1" applyBorder="1"/>
    <xf numFmtId="0" fontId="6" fillId="13" borderId="53" xfId="0" applyFont="1" applyFill="1" applyBorder="1" applyAlignment="1">
      <alignment horizontal="center" vertical="center"/>
    </xf>
    <xf numFmtId="9" fontId="6" fillId="13" borderId="54" xfId="0" applyNumberFormat="1" applyFont="1" applyFill="1" applyBorder="1" applyAlignment="1">
      <alignment horizontal="center"/>
    </xf>
    <xf numFmtId="0" fontId="6" fillId="13" borderId="46" xfId="0" applyFont="1" applyFill="1" applyBorder="1"/>
    <xf numFmtId="0" fontId="6" fillId="13" borderId="47" xfId="0" applyFont="1" applyFill="1" applyBorder="1" applyAlignment="1">
      <alignment horizontal="center" vertical="center"/>
    </xf>
    <xf numFmtId="9" fontId="6" fillId="13" borderId="48" xfId="0" applyNumberFormat="1" applyFont="1" applyFill="1" applyBorder="1" applyAlignment="1">
      <alignment horizontal="center"/>
    </xf>
    <xf numFmtId="0" fontId="6" fillId="12" borderId="52" xfId="0" applyFont="1" applyFill="1" applyBorder="1"/>
    <xf numFmtId="0" fontId="6" fillId="12" borderId="53" xfId="0" applyFont="1" applyFill="1" applyBorder="1" applyAlignment="1">
      <alignment horizontal="center" vertical="center"/>
    </xf>
    <xf numFmtId="9" fontId="6" fillId="12" borderId="54" xfId="0" applyNumberFormat="1" applyFont="1" applyFill="1" applyBorder="1" applyAlignment="1">
      <alignment horizontal="center"/>
    </xf>
    <xf numFmtId="0" fontId="6" fillId="12" borderId="46" xfId="0" applyFont="1" applyFill="1" applyBorder="1"/>
    <xf numFmtId="0" fontId="6" fillId="12" borderId="47" xfId="0" applyFont="1" applyFill="1" applyBorder="1" applyAlignment="1">
      <alignment horizontal="center" vertical="center"/>
    </xf>
    <xf numFmtId="9" fontId="6" fillId="12" borderId="48" xfId="0" applyNumberFormat="1" applyFont="1" applyFill="1" applyBorder="1" applyAlignment="1">
      <alignment horizontal="center"/>
    </xf>
    <xf numFmtId="0" fontId="6" fillId="12" borderId="49" xfId="0" applyFont="1" applyFill="1" applyBorder="1"/>
    <xf numFmtId="0" fontId="6" fillId="12" borderId="50" xfId="0" applyFont="1" applyFill="1" applyBorder="1" applyAlignment="1">
      <alignment horizontal="center" vertical="center"/>
    </xf>
    <xf numFmtId="9" fontId="6" fillId="12" borderId="51" xfId="0" applyNumberFormat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9" fillId="3" borderId="0" xfId="4" applyFont="1" applyBorder="1"/>
    <xf numFmtId="0" fontId="9" fillId="3" borderId="0" xfId="4" applyFont="1" applyAlignment="1">
      <alignment horizontal="center" vertical="center"/>
    </xf>
    <xf numFmtId="0" fontId="7" fillId="4" borderId="0" xfId="5" applyFont="1"/>
    <xf numFmtId="166" fontId="7" fillId="4" borderId="0" xfId="5" applyNumberFormat="1" applyFont="1" applyAlignment="1">
      <alignment horizontal="center" vertical="center"/>
    </xf>
  </cellXfs>
  <cellStyles count="6">
    <cellStyle name="Accent1" xfId="4" builtinId="29"/>
    <cellStyle name="Accent3" xfId="5" builtinId="37"/>
    <cellStyle name="Currency" xfId="1" builtinId="4"/>
    <cellStyle name="Neutral" xfId="3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365125</xdr:colOff>
      <xdr:row>1</xdr:row>
      <xdr:rowOff>15875</xdr:rowOff>
    </xdr:from>
    <xdr:to>
      <xdr:col>1</xdr:col>
      <xdr:colOff>944562</xdr:colOff>
      <xdr:row>4</xdr:row>
      <xdr:rowOff>23812</xdr:rowOff>
    </xdr:to>
    <xdr:pic>
      <xdr:nvPicPr>
        <xdr:cNvPr id="5" name="Graphic 4" descr="Coins with solid fill">
          <a:extLst>
            <a:ext uri="{FF2B5EF4-FFF2-40B4-BE49-F238E27FC236}">
              <a16:creationId xmlns:a16="http://schemas.microsoft.com/office/drawing/2014/main" id="{4FA04286-3291-0703-D3F7-07A711E5C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6313" y="206375"/>
          <a:ext cx="579437" cy="579437"/>
        </a:xfrm>
        <a:prstGeom prst="rect">
          <a:avLst/>
        </a:prstGeom>
      </xdr:spPr>
    </xdr:pic>
    <xdr:clientData/>
  </xdr:twoCellAnchor>
  <xdr:twoCellAnchor>
    <xdr:from>
      <xdr:col>1</xdr:col>
      <xdr:colOff>1047750</xdr:colOff>
      <xdr:row>1</xdr:row>
      <xdr:rowOff>15876</xdr:rowOff>
    </xdr:from>
    <xdr:to>
      <xdr:col>3</xdr:col>
      <xdr:colOff>992188</xdr:colOff>
      <xdr:row>3</xdr:row>
      <xdr:rowOff>119063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956F267-8236-66D5-A517-3F8755A7F78D}"/>
            </a:ext>
          </a:extLst>
        </xdr:cNvPr>
        <xdr:cNvSpPr txBox="1"/>
      </xdr:nvSpPr>
      <xdr:spPr>
        <a:xfrm>
          <a:off x="1658938" y="206376"/>
          <a:ext cx="4857750" cy="484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>
              <a:solidFill>
                <a:schemeClr val="bg1"/>
              </a:solidFill>
              <a:latin typeface="Poppins Black" panose="00000A00000000000000" pitchFamily="2" charset="0"/>
              <a:cs typeface="Poppins Black" panose="00000A00000000000000" pitchFamily="2" charset="0"/>
            </a:rPr>
            <a:t>PLANILHA DE INVESTIMENTOS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FF3C-93E9-4098-B923-3125A4953003}">
  <dimension ref="A1:F39"/>
  <sheetViews>
    <sheetView showGridLines="0" showRowColHeaders="0" tabSelected="1" zoomScale="120" zoomScaleNormal="120" workbookViewId="0">
      <selection activeCell="B9" sqref="B9:C9"/>
    </sheetView>
  </sheetViews>
  <sheetFormatPr defaultColWidth="9.140625" defaultRowHeight="15" zeroHeight="1" x14ac:dyDescent="0.25"/>
  <cols>
    <col min="1" max="1" width="9.140625" customWidth="1"/>
    <col min="2" max="2" width="49.28515625" customWidth="1"/>
    <col min="3" max="3" width="24.42578125" customWidth="1"/>
    <col min="4" max="4" width="23.42578125" customWidth="1"/>
    <col min="5" max="5" width="26" customWidth="1"/>
    <col min="6" max="6" width="13.140625" bestFit="1" customWidth="1"/>
    <col min="7" max="11" width="9.140625" customWidth="1"/>
  </cols>
  <sheetData>
    <row r="1" spans="1:4" x14ac:dyDescent="0.25">
      <c r="B1" s="107"/>
      <c r="C1" s="107"/>
      <c r="D1" s="107"/>
    </row>
    <row r="2" spans="1:4" x14ac:dyDescent="0.25">
      <c r="B2" s="107"/>
      <c r="C2" s="107"/>
      <c r="D2" s="107"/>
    </row>
    <row r="3" spans="1:4" x14ac:dyDescent="0.25">
      <c r="B3" s="107"/>
      <c r="C3" s="107"/>
      <c r="D3" s="107"/>
    </row>
    <row r="4" spans="1:4" x14ac:dyDescent="0.25">
      <c r="B4" s="107"/>
      <c r="C4" s="107"/>
      <c r="D4" s="107"/>
    </row>
    <row r="5" spans="1:4" x14ac:dyDescent="0.25">
      <c r="B5" s="107"/>
      <c r="C5" s="107"/>
      <c r="D5" s="107"/>
    </row>
    <row r="6" spans="1:4" ht="15.75" thickBot="1" x14ac:dyDescent="0.3"/>
    <row r="7" spans="1:4" ht="21.75" x14ac:dyDescent="0.25">
      <c r="B7" s="18" t="s">
        <v>13</v>
      </c>
      <c r="C7" s="19"/>
      <c r="D7" s="14"/>
    </row>
    <row r="8" spans="1:4" ht="20.25" thickBot="1" x14ac:dyDescent="0.6">
      <c r="B8" s="28" t="s">
        <v>14</v>
      </c>
      <c r="C8" s="29"/>
      <c r="D8" s="24">
        <v>2000</v>
      </c>
    </row>
    <row r="9" spans="1:4" ht="20.25" thickBot="1" x14ac:dyDescent="0.6">
      <c r="B9" s="30" t="s">
        <v>15</v>
      </c>
      <c r="C9" s="21"/>
      <c r="D9" s="23">
        <v>6.0000000000000001E-3</v>
      </c>
    </row>
    <row r="10" spans="1:4" ht="20.25" thickBot="1" x14ac:dyDescent="0.6">
      <c r="B10" s="17" t="s">
        <v>16</v>
      </c>
      <c r="C10" s="20"/>
      <c r="D10" s="22">
        <f>D8*30%</f>
        <v>600</v>
      </c>
    </row>
    <row r="11" spans="1:4" ht="15.75" thickBot="1" x14ac:dyDescent="0.3"/>
    <row r="12" spans="1:4" ht="22.5" thickBot="1" x14ac:dyDescent="0.3">
      <c r="B12" s="6" t="s">
        <v>5</v>
      </c>
      <c r="C12" s="8"/>
      <c r="D12" s="15"/>
    </row>
    <row r="13" spans="1:4" ht="20.25" thickBot="1" x14ac:dyDescent="0.6">
      <c r="A13" s="1"/>
      <c r="B13" s="25" t="s">
        <v>0</v>
      </c>
      <c r="C13" s="33"/>
      <c r="D13" s="31">
        <v>200</v>
      </c>
    </row>
    <row r="14" spans="1:4" ht="20.25" thickBot="1" x14ac:dyDescent="0.6">
      <c r="A14" s="1"/>
      <c r="B14" s="27" t="s">
        <v>1</v>
      </c>
      <c r="C14" s="34"/>
      <c r="D14" s="32">
        <v>5</v>
      </c>
    </row>
    <row r="15" spans="1:4" ht="20.25" thickBot="1" x14ac:dyDescent="0.6">
      <c r="A15" s="1"/>
      <c r="B15" s="16" t="s">
        <v>2</v>
      </c>
      <c r="C15" s="35"/>
      <c r="D15" s="26">
        <v>1.0800000000000001E-2</v>
      </c>
    </row>
    <row r="16" spans="1:4" ht="22.5" thickBot="1" x14ac:dyDescent="0.65">
      <c r="A16" s="1"/>
      <c r="B16" s="36" t="s">
        <v>3</v>
      </c>
      <c r="C16" s="37"/>
      <c r="D16" s="38">
        <f>FV(taxa_mensal,qtd_anos*12,aporte*-1)</f>
        <v>16760.803871851687</v>
      </c>
    </row>
    <row r="17" spans="1:4" ht="22.5" thickBot="1" x14ac:dyDescent="0.65">
      <c r="A17" s="1"/>
      <c r="B17" s="39" t="s">
        <v>4</v>
      </c>
      <c r="C17" s="40"/>
      <c r="D17" s="41">
        <f>patrimonio*rendimento_carteira</f>
        <v>100.56482323111013</v>
      </c>
    </row>
    <row r="18" spans="1:4" ht="22.5" thickBot="1" x14ac:dyDescent="0.65">
      <c r="A18" s="2"/>
      <c r="B18" s="4"/>
      <c r="C18" s="5"/>
    </row>
    <row r="19" spans="1:4" ht="22.5" thickBot="1" x14ac:dyDescent="0.3">
      <c r="B19" s="10" t="s">
        <v>10</v>
      </c>
      <c r="C19" s="11"/>
      <c r="D19" s="7" t="s">
        <v>12</v>
      </c>
    </row>
    <row r="20" spans="1:4" ht="20.25" thickBot="1" x14ac:dyDescent="0.6">
      <c r="A20" s="3">
        <v>2</v>
      </c>
      <c r="B20" s="42" t="s">
        <v>7</v>
      </c>
      <c r="C20" s="43">
        <f>FV($D$15,$A20*12,$D$13*-1)</f>
        <v>5446.172732116318</v>
      </c>
      <c r="D20" s="44">
        <f>C20*rendimento_carteira</f>
        <v>32.677036392697907</v>
      </c>
    </row>
    <row r="21" spans="1:4" ht="20.25" thickBot="1" x14ac:dyDescent="0.6">
      <c r="A21" s="3">
        <v>5</v>
      </c>
      <c r="B21" s="45" t="s">
        <v>6</v>
      </c>
      <c r="C21" s="46">
        <f>FV($D$15,$A21*12,$D$13*-1)</f>
        <v>16760.803871851687</v>
      </c>
      <c r="D21" s="47">
        <f>C21*rendimento_carteira</f>
        <v>100.56482323111013</v>
      </c>
    </row>
    <row r="22" spans="1:4" ht="20.25" thickBot="1" x14ac:dyDescent="0.6">
      <c r="A22" s="3">
        <v>10</v>
      </c>
      <c r="B22" s="45" t="s">
        <v>8</v>
      </c>
      <c r="C22" s="46">
        <f>FV($D$15,$A22*12,$D$13*-1)</f>
        <v>48691.533250960019</v>
      </c>
      <c r="D22" s="47">
        <f>C22*rendimento_carteira</f>
        <v>292.14919950576012</v>
      </c>
    </row>
    <row r="23" spans="1:4" ht="20.25" thickBot="1" x14ac:dyDescent="0.6">
      <c r="A23" s="3">
        <v>20</v>
      </c>
      <c r="B23" s="45" t="s">
        <v>9</v>
      </c>
      <c r="C23" s="46">
        <f>FV($D$15,$A23*12,$D$13*-1)</f>
        <v>225409.79865970465</v>
      </c>
      <c r="D23" s="47">
        <f>C23*rendimento_carteira</f>
        <v>1352.4587919582279</v>
      </c>
    </row>
    <row r="24" spans="1:4" ht="20.25" thickBot="1" x14ac:dyDescent="0.6">
      <c r="A24" s="3">
        <v>30</v>
      </c>
      <c r="B24" s="48" t="s">
        <v>11</v>
      </c>
      <c r="C24" s="49">
        <f>FV($D$15,$A24*12,$D$13*-1)</f>
        <v>866780.96206335025</v>
      </c>
      <c r="D24" s="50">
        <f>C24*rendimento_carteira</f>
        <v>5200.6857723801013</v>
      </c>
    </row>
    <row r="25" spans="1:4" x14ac:dyDescent="0.25">
      <c r="C25" s="9"/>
    </row>
    <row r="26" spans="1:4" ht="21.75" x14ac:dyDescent="0.6">
      <c r="B26" s="108" t="s">
        <v>47</v>
      </c>
      <c r="C26" s="109" t="s">
        <v>45</v>
      </c>
      <c r="D26" s="109"/>
    </row>
    <row r="27" spans="1:4" ht="19.5" x14ac:dyDescent="0.55000000000000004">
      <c r="B27" s="110" t="s">
        <v>48</v>
      </c>
      <c r="C27" s="111">
        <f>aporte</f>
        <v>200</v>
      </c>
      <c r="D27" s="111"/>
    </row>
    <row r="28" spans="1:4" x14ac:dyDescent="0.25"/>
    <row r="29" spans="1:4" ht="19.5" x14ac:dyDescent="0.55000000000000004">
      <c r="B29" s="69" t="s">
        <v>49</v>
      </c>
      <c r="C29" s="69" t="s">
        <v>50</v>
      </c>
      <c r="D29" s="70" t="s">
        <v>51</v>
      </c>
    </row>
    <row r="30" spans="1:4" x14ac:dyDescent="0.25">
      <c r="B30" s="66" t="s">
        <v>52</v>
      </c>
      <c r="C30" s="67">
        <f>VLOOKUP($C$26&amp;"-"&amp;B30,Chave!$A:$D,4,FALSE)</f>
        <v>0.5</v>
      </c>
      <c r="D30" s="13">
        <f>C30*$C$27</f>
        <v>100</v>
      </c>
    </row>
    <row r="31" spans="1:4" x14ac:dyDescent="0.25">
      <c r="B31" s="66" t="s">
        <v>53</v>
      </c>
      <c r="C31" s="67">
        <f>VLOOKUP($C$26&amp;"-"&amp;B31,Chave!$A:$D,4,FALSE)</f>
        <v>0.1</v>
      </c>
      <c r="D31" s="13">
        <f t="shared" ref="D31:D35" si="0">C31*$C$27</f>
        <v>20</v>
      </c>
    </row>
    <row r="32" spans="1:4" x14ac:dyDescent="0.25">
      <c r="B32" s="66" t="s">
        <v>56</v>
      </c>
      <c r="C32" s="67">
        <f>VLOOKUP($C$26&amp;"-"&amp;B32,Chave!$A:$D,4,FALSE)</f>
        <v>0.05</v>
      </c>
      <c r="D32" s="13">
        <f t="shared" si="0"/>
        <v>10</v>
      </c>
    </row>
    <row r="33" spans="2:4" x14ac:dyDescent="0.25">
      <c r="B33" s="66" t="s">
        <v>55</v>
      </c>
      <c r="C33" s="67">
        <f>VLOOKUP($C$26&amp;"-"&amp;B33,Chave!$A:$D,4,FALSE)</f>
        <v>0.05</v>
      </c>
      <c r="D33" s="13">
        <f t="shared" si="0"/>
        <v>10</v>
      </c>
    </row>
    <row r="34" spans="2:4" x14ac:dyDescent="0.25">
      <c r="B34" s="66" t="s">
        <v>54</v>
      </c>
      <c r="C34" s="67">
        <f>VLOOKUP($C$26&amp;"-"&amp;B34,Chave!$A:$D,4,FALSE)</f>
        <v>0.2</v>
      </c>
      <c r="D34" s="13">
        <f t="shared" si="0"/>
        <v>40</v>
      </c>
    </row>
    <row r="35" spans="2:4" x14ac:dyDescent="0.25">
      <c r="B35" s="66" t="s">
        <v>57</v>
      </c>
      <c r="C35" s="67">
        <f>VLOOKUP($C$26&amp;"-"&amp;B35,Chave!$A:$D,4,FALSE)</f>
        <v>0.1</v>
      </c>
      <c r="D35" s="13">
        <f t="shared" si="0"/>
        <v>20</v>
      </c>
    </row>
    <row r="36" spans="2:4" x14ac:dyDescent="0.25">
      <c r="B36" s="68"/>
      <c r="C36" s="65"/>
      <c r="D36" s="71">
        <f>SUM(D30:D35)</f>
        <v>200</v>
      </c>
    </row>
    <row r="37" spans="2:4" x14ac:dyDescent="0.25"/>
    <row r="38" spans="2:4" x14ac:dyDescent="0.25"/>
    <row r="39" spans="2:4" x14ac:dyDescent="0.25"/>
  </sheetData>
  <mergeCells count="13">
    <mergeCell ref="B1:D5"/>
    <mergeCell ref="B8:C8"/>
    <mergeCell ref="B9:C9"/>
    <mergeCell ref="B10:C10"/>
    <mergeCell ref="C26:D26"/>
    <mergeCell ref="C27:D27"/>
    <mergeCell ref="B12:C12"/>
    <mergeCell ref="B19:C19"/>
    <mergeCell ref="B13:C13"/>
    <mergeCell ref="B14:C14"/>
    <mergeCell ref="B15:C15"/>
    <mergeCell ref="B16:C16"/>
    <mergeCell ref="B17:C17"/>
  </mergeCells>
  <dataValidations count="1">
    <dataValidation type="list" allowBlank="1" showInputMessage="1" showErrorMessage="1" sqref="C26" xr:uid="{E155B81B-9214-48AB-9BE7-4A24C55FAA93}">
      <formula1>"Conservador,Moderado,Agressivo"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021A-C5D3-45AE-8DB4-54F8B14B3DB8}">
  <dimension ref="A1:H22"/>
  <sheetViews>
    <sheetView workbookViewId="0">
      <selection activeCell="A3" sqref="A3"/>
    </sheetView>
  </sheetViews>
  <sheetFormatPr defaultRowHeight="15" x14ac:dyDescent="0.25"/>
  <cols>
    <col min="1" max="1" width="40.5703125" customWidth="1"/>
    <col min="2" max="2" width="18.5703125" customWidth="1"/>
    <col min="3" max="3" width="24.7109375" customWidth="1"/>
    <col min="4" max="4" width="12.5703125" customWidth="1"/>
    <col min="7" max="7" width="20.42578125" customWidth="1"/>
  </cols>
  <sheetData>
    <row r="1" spans="1:8" ht="15.75" thickBot="1" x14ac:dyDescent="0.3"/>
    <row r="2" spans="1:8" ht="22.5" thickBot="1" x14ac:dyDescent="0.65">
      <c r="A2" s="83" t="s">
        <v>61</v>
      </c>
      <c r="B2" s="84" t="s">
        <v>44</v>
      </c>
      <c r="C2" s="84" t="s">
        <v>58</v>
      </c>
      <c r="D2" s="85" t="s">
        <v>59</v>
      </c>
    </row>
    <row r="3" spans="1:8" ht="22.5" thickBot="1" x14ac:dyDescent="0.65">
      <c r="A3" s="86" t="str">
        <f>B3&amp;"-"&amp;C3</f>
        <v>Conservador-PAPEL</v>
      </c>
      <c r="B3" s="87" t="s">
        <v>46</v>
      </c>
      <c r="C3" s="87" t="s">
        <v>52</v>
      </c>
      <c r="D3" s="88">
        <v>0.3</v>
      </c>
    </row>
    <row r="4" spans="1:8" ht="22.5" thickBot="1" x14ac:dyDescent="0.65">
      <c r="A4" s="89" t="str">
        <f t="shared" ref="A4:A20" si="0">B4&amp;"-"&amp;C4</f>
        <v>Conservador-TIJOLO</v>
      </c>
      <c r="B4" s="90" t="s">
        <v>46</v>
      </c>
      <c r="C4" s="90" t="s">
        <v>53</v>
      </c>
      <c r="D4" s="91">
        <v>0.5</v>
      </c>
    </row>
    <row r="5" spans="1:8" ht="22.5" thickBot="1" x14ac:dyDescent="0.65">
      <c r="A5" s="89" t="str">
        <f t="shared" si="0"/>
        <v>Conservador-HÍBRIDOs</v>
      </c>
      <c r="B5" s="90" t="s">
        <v>46</v>
      </c>
      <c r="C5" s="90" t="s">
        <v>56</v>
      </c>
      <c r="D5" s="91">
        <v>0.1</v>
      </c>
      <c r="H5" t="s">
        <v>59</v>
      </c>
    </row>
    <row r="6" spans="1:8" ht="22.5" thickBot="1" x14ac:dyDescent="0.65">
      <c r="A6" s="89" t="str">
        <f t="shared" si="0"/>
        <v>Conservador-FOFs</v>
      </c>
      <c r="B6" s="90" t="s">
        <v>46</v>
      </c>
      <c r="C6" s="90" t="s">
        <v>55</v>
      </c>
      <c r="D6" s="91">
        <v>0.1</v>
      </c>
      <c r="G6" s="72" t="s">
        <v>62</v>
      </c>
      <c r="H6" s="73">
        <f>VLOOKUP(G6,$A:$D,4,FALSE)</f>
        <v>0.35</v>
      </c>
    </row>
    <row r="7" spans="1:8" ht="22.5" thickBot="1" x14ac:dyDescent="0.65">
      <c r="A7" s="89" t="str">
        <f t="shared" si="0"/>
        <v>Conservador-DESENVOLVIMENTO</v>
      </c>
      <c r="B7" s="90" t="s">
        <v>46</v>
      </c>
      <c r="C7" s="90" t="s">
        <v>54</v>
      </c>
      <c r="D7" s="91">
        <v>0</v>
      </c>
    </row>
    <row r="8" spans="1:8" ht="22.5" thickBot="1" x14ac:dyDescent="0.65">
      <c r="A8" s="76" t="str">
        <f t="shared" si="0"/>
        <v>Conservador-HOTELARIAS</v>
      </c>
      <c r="B8" s="74" t="s">
        <v>46</v>
      </c>
      <c r="C8" s="74" t="s">
        <v>57</v>
      </c>
      <c r="D8" s="77">
        <v>0</v>
      </c>
    </row>
    <row r="9" spans="1:8" ht="22.5" thickBot="1" x14ac:dyDescent="0.65">
      <c r="A9" s="101" t="str">
        <f t="shared" si="0"/>
        <v>Moderado-PAPEL</v>
      </c>
      <c r="B9" s="102" t="s">
        <v>60</v>
      </c>
      <c r="C9" s="102" t="s">
        <v>52</v>
      </c>
      <c r="D9" s="103">
        <v>0.32</v>
      </c>
    </row>
    <row r="10" spans="1:8" ht="22.5" thickBot="1" x14ac:dyDescent="0.65">
      <c r="A10" s="104" t="str">
        <f t="shared" si="0"/>
        <v>Moderado-TIJOLO</v>
      </c>
      <c r="B10" s="105" t="s">
        <v>60</v>
      </c>
      <c r="C10" s="105" t="s">
        <v>53</v>
      </c>
      <c r="D10" s="106">
        <v>0.35</v>
      </c>
    </row>
    <row r="11" spans="1:8" ht="22.5" thickBot="1" x14ac:dyDescent="0.65">
      <c r="A11" s="104" t="str">
        <f t="shared" si="0"/>
        <v>Moderado-HÍBRIDOs</v>
      </c>
      <c r="B11" s="105" t="s">
        <v>60</v>
      </c>
      <c r="C11" s="105" t="s">
        <v>56</v>
      </c>
      <c r="D11" s="106">
        <v>0.08</v>
      </c>
    </row>
    <row r="12" spans="1:8" ht="22.5" thickBot="1" x14ac:dyDescent="0.65">
      <c r="A12" s="98" t="str">
        <f t="shared" si="0"/>
        <v>Moderado-FOFs</v>
      </c>
      <c r="B12" s="99" t="s">
        <v>60</v>
      </c>
      <c r="C12" s="99" t="s">
        <v>55</v>
      </c>
      <c r="D12" s="100">
        <v>0.05</v>
      </c>
    </row>
    <row r="13" spans="1:8" ht="22.5" thickBot="1" x14ac:dyDescent="0.65">
      <c r="A13" s="104" t="str">
        <f t="shared" si="0"/>
        <v>Moderado-DESENVOLVIMENTO</v>
      </c>
      <c r="B13" s="105" t="s">
        <v>60</v>
      </c>
      <c r="C13" s="105" t="s">
        <v>54</v>
      </c>
      <c r="D13" s="106">
        <v>0.1</v>
      </c>
    </row>
    <row r="14" spans="1:8" ht="22.5" thickBot="1" x14ac:dyDescent="0.65">
      <c r="A14" s="78" t="str">
        <f t="shared" si="0"/>
        <v>Moderado-HOTELARIAS</v>
      </c>
      <c r="B14" s="75" t="s">
        <v>60</v>
      </c>
      <c r="C14" s="75" t="s">
        <v>57</v>
      </c>
      <c r="D14" s="79">
        <v>0.1</v>
      </c>
    </row>
    <row r="15" spans="1:8" ht="22.5" thickBot="1" x14ac:dyDescent="0.65">
      <c r="A15" s="95" t="str">
        <f t="shared" si="0"/>
        <v>Agressivo-PAPEL</v>
      </c>
      <c r="B15" s="96" t="s">
        <v>45</v>
      </c>
      <c r="C15" s="96" t="s">
        <v>52</v>
      </c>
      <c r="D15" s="97">
        <v>0.5</v>
      </c>
    </row>
    <row r="16" spans="1:8" ht="22.5" thickBot="1" x14ac:dyDescent="0.65">
      <c r="A16" s="92" t="str">
        <f t="shared" si="0"/>
        <v>Agressivo-TIJOLO</v>
      </c>
      <c r="B16" s="93" t="s">
        <v>45</v>
      </c>
      <c r="C16" s="93" t="s">
        <v>53</v>
      </c>
      <c r="D16" s="94">
        <v>0.1</v>
      </c>
    </row>
    <row r="17" spans="1:4" ht="22.5" thickBot="1" x14ac:dyDescent="0.65">
      <c r="A17" s="92" t="str">
        <f t="shared" si="0"/>
        <v>Agressivo-HÍBRIDOs</v>
      </c>
      <c r="B17" s="93" t="s">
        <v>45</v>
      </c>
      <c r="C17" s="93" t="s">
        <v>56</v>
      </c>
      <c r="D17" s="94">
        <v>0.05</v>
      </c>
    </row>
    <row r="18" spans="1:4" ht="22.5" thickBot="1" x14ac:dyDescent="0.65">
      <c r="A18" s="92" t="str">
        <f t="shared" si="0"/>
        <v>Agressivo-FOFs</v>
      </c>
      <c r="B18" s="93" t="s">
        <v>45</v>
      </c>
      <c r="C18" s="93" t="s">
        <v>55</v>
      </c>
      <c r="D18" s="94">
        <v>0.05</v>
      </c>
    </row>
    <row r="19" spans="1:4" ht="22.5" thickBot="1" x14ac:dyDescent="0.65">
      <c r="A19" s="92" t="str">
        <f t="shared" si="0"/>
        <v>Agressivo-DESENVOLVIMENTO</v>
      </c>
      <c r="B19" s="93" t="s">
        <v>45</v>
      </c>
      <c r="C19" s="93" t="s">
        <v>54</v>
      </c>
      <c r="D19" s="94">
        <v>0.2</v>
      </c>
    </row>
    <row r="20" spans="1:4" ht="22.5" thickBot="1" x14ac:dyDescent="0.65">
      <c r="A20" s="80" t="str">
        <f t="shared" si="0"/>
        <v>Agressivo-HOTELARIAS</v>
      </c>
      <c r="B20" s="81" t="s">
        <v>45</v>
      </c>
      <c r="C20" s="81" t="s">
        <v>57</v>
      </c>
      <c r="D20" s="82">
        <v>0.1</v>
      </c>
    </row>
    <row r="21" spans="1:4" x14ac:dyDescent="0.25">
      <c r="B21" s="66"/>
      <c r="D21" s="12"/>
    </row>
    <row r="22" spans="1:4" x14ac:dyDescent="0.25">
      <c r="D2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643A-8D68-4B15-B325-92F2809186EB}">
  <dimension ref="C2:E15"/>
  <sheetViews>
    <sheetView topLeftCell="A2" workbookViewId="0">
      <selection activeCell="D14" sqref="D14"/>
    </sheetView>
  </sheetViews>
  <sheetFormatPr defaultRowHeight="15" x14ac:dyDescent="0.25"/>
  <cols>
    <col min="3" max="3" width="28" customWidth="1"/>
    <col min="4" max="4" width="45.28515625" customWidth="1"/>
    <col min="5" max="5" width="42" customWidth="1"/>
  </cols>
  <sheetData>
    <row r="2" spans="3:5" ht="15.75" thickBot="1" x14ac:dyDescent="0.3"/>
    <row r="3" spans="3:5" ht="22.5" thickBot="1" x14ac:dyDescent="0.65">
      <c r="C3" s="64" t="s">
        <v>17</v>
      </c>
      <c r="D3" s="63" t="s">
        <v>28</v>
      </c>
      <c r="E3" s="53" t="s">
        <v>29</v>
      </c>
    </row>
    <row r="4" spans="3:5" ht="39.75" thickBot="1" x14ac:dyDescent="0.3">
      <c r="C4" s="55" t="s">
        <v>18</v>
      </c>
      <c r="D4" s="56" t="s">
        <v>19</v>
      </c>
      <c r="E4" s="57" t="s">
        <v>30</v>
      </c>
    </row>
    <row r="5" spans="3:5" ht="39.75" thickBot="1" x14ac:dyDescent="0.3">
      <c r="C5" s="58" t="s">
        <v>24</v>
      </c>
      <c r="D5" s="54" t="s">
        <v>20</v>
      </c>
      <c r="E5" s="59" t="s">
        <v>34</v>
      </c>
    </row>
    <row r="6" spans="3:5" ht="39.75" thickBot="1" x14ac:dyDescent="0.3">
      <c r="C6" s="58" t="s">
        <v>25</v>
      </c>
      <c r="D6" s="54" t="s">
        <v>21</v>
      </c>
      <c r="E6" s="59" t="s">
        <v>35</v>
      </c>
    </row>
    <row r="7" spans="3:5" ht="39.75" thickBot="1" x14ac:dyDescent="0.3">
      <c r="C7" s="58" t="s">
        <v>26</v>
      </c>
      <c r="D7" s="54" t="s">
        <v>22</v>
      </c>
      <c r="E7" s="59" t="s">
        <v>36</v>
      </c>
    </row>
    <row r="8" spans="3:5" ht="39.75" thickBot="1" x14ac:dyDescent="0.3">
      <c r="C8" s="58" t="s">
        <v>27</v>
      </c>
      <c r="D8" s="54" t="s">
        <v>23</v>
      </c>
      <c r="E8" s="59" t="s">
        <v>37</v>
      </c>
    </row>
    <row r="9" spans="3:5" ht="39.75" thickBot="1" x14ac:dyDescent="0.3">
      <c r="C9" s="58" t="s">
        <v>31</v>
      </c>
      <c r="D9" s="54" t="s">
        <v>32</v>
      </c>
      <c r="E9" s="59" t="s">
        <v>33</v>
      </c>
    </row>
    <row r="10" spans="3:5" ht="39.75" thickBot="1" x14ac:dyDescent="0.3">
      <c r="C10" s="58" t="s">
        <v>40</v>
      </c>
      <c r="D10" s="54" t="s">
        <v>39</v>
      </c>
      <c r="E10" s="59" t="s">
        <v>38</v>
      </c>
    </row>
    <row r="11" spans="3:5" ht="39.75" thickBot="1" x14ac:dyDescent="0.3">
      <c r="C11" s="60" t="s">
        <v>41</v>
      </c>
      <c r="D11" s="61" t="s">
        <v>42</v>
      </c>
      <c r="E11" s="62" t="s">
        <v>43</v>
      </c>
    </row>
    <row r="12" spans="3:5" x14ac:dyDescent="0.25">
      <c r="D12" s="52"/>
      <c r="E12" s="51"/>
    </row>
    <row r="13" spans="3:5" x14ac:dyDescent="0.25">
      <c r="D13" s="52"/>
      <c r="E13" s="51"/>
    </row>
    <row r="14" spans="3:5" x14ac:dyDescent="0.25">
      <c r="D14" s="52"/>
      <c r="E14" s="51"/>
    </row>
    <row r="15" spans="3:5" x14ac:dyDescent="0.25">
      <c r="D15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Tabela</vt:lpstr>
      <vt:lpstr>Chave</vt:lpstr>
      <vt:lpstr>Tipos de FII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Malini</dc:creator>
  <cp:lastModifiedBy>Amanda Malini</cp:lastModifiedBy>
  <dcterms:created xsi:type="dcterms:W3CDTF">2025-06-20T00:58:57Z</dcterms:created>
  <dcterms:modified xsi:type="dcterms:W3CDTF">2025-06-20T03:43:08Z</dcterms:modified>
</cp:coreProperties>
</file>